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22"/>
  <workbookPr/>
  <bookViews>
    <workbookView xWindow="0" yWindow="0" windowWidth="0" windowHeight="0" activeTab="0"/>
  </bookViews>
  <sheets>
    <sheet name="Rekapitulace stavby" sheetId="1" r:id="rId1"/>
    <sheet name="01-ST - Stavební část 01" sheetId="2" r:id="rId2"/>
    <sheet name="01-ZTI - Zdravotechnické ..." sheetId="3" r:id="rId3"/>
    <sheet name="01-VYT - Vytápění 01" sheetId="4" r:id="rId4"/>
    <sheet name="01-EL - Elektroinstalace ..." sheetId="5" r:id="rId5"/>
    <sheet name="01-H - Hromosvody 01" sheetId="6" r:id="rId6"/>
    <sheet name="02-ST - Stavební část 02" sheetId="7" r:id="rId7"/>
    <sheet name="02-EL - Elektroinstalace ..." sheetId="8" r:id="rId8"/>
    <sheet name="03-ST - Stavební část 03" sheetId="9" r:id="rId9"/>
    <sheet name="03-VZT - Vzduchotechnika 03" sheetId="10" r:id="rId10"/>
    <sheet name="03-EL - Elektroinstalace 03" sheetId="11" r:id="rId11"/>
    <sheet name="04-ST - Stavební část" sheetId="12" r:id="rId12"/>
    <sheet name="OST - Ostatní a vedlejší ..." sheetId="13" r:id="rId13"/>
  </sheets>
  <definedNames>
    <definedName name="_xlnm._FilterDatabase" localSheetId="1" hidden="1">'01-ST - Stavební část 01'!$C$137:$K$2038</definedName>
    <definedName name="_xlnm._FilterDatabase" localSheetId="2" hidden="1">'01-ZTI - Zdravotechnické ...'!$C$116:$K$128</definedName>
    <definedName name="_xlnm._FilterDatabase" localSheetId="3" hidden="1">'01-VYT - Vytápění 01'!$C$116:$K$125</definedName>
    <definedName name="_xlnm._FilterDatabase" localSheetId="4" hidden="1">'01-EL - Elektroinstalace ...'!$C$116:$K$184</definedName>
    <definedName name="_xlnm._FilterDatabase" localSheetId="5" hidden="1">'01-H - Hromosvody 01'!$C$116:$K$125</definedName>
    <definedName name="_xlnm._FilterDatabase" localSheetId="6" hidden="1">'02-ST - Stavební část 02'!$C$137:$K$1215</definedName>
    <definedName name="_xlnm._FilterDatabase" localSheetId="7" hidden="1">'02-EL - Elektroinstalace ...'!$C$116:$K$184</definedName>
    <definedName name="_xlnm._FilterDatabase" localSheetId="8" hidden="1">'03-ST - Stavební část 03'!$C$131:$K$593</definedName>
    <definedName name="_xlnm._FilterDatabase" localSheetId="9" hidden="1">'03-VZT - Vzduchotechnika 03'!$C$117:$K$162</definedName>
    <definedName name="_xlnm._FilterDatabase" localSheetId="10" hidden="1">'03-EL - Elektroinstalace 03'!$C$116:$K$132</definedName>
    <definedName name="_xlnm._FilterDatabase" localSheetId="11" hidden="1">'04-ST - Stavební část'!$C$120:$K$155</definedName>
    <definedName name="_xlnm._FilterDatabase" localSheetId="12" hidden="1">'OST - Ostatní a vedlejší ...'!$C$118:$K$138</definedName>
    <definedName name="_xlnm.Print_Area" localSheetId="0">'Rekapitulace stavby'!$D$4:$AO$76,'Rekapitulace stavby'!$C$82:$AQ$107</definedName>
    <definedName name="_xlnm.Print_Area" localSheetId="1">'01-ST - Stavební část 01'!$C$4:$J$76,'01-ST - Stavební část 01'!$C$82:$J$119,'01-ST - Stavební část 01'!$C$125:$K$2038</definedName>
    <definedName name="_xlnm.Print_Area" localSheetId="2">'01-ZTI - Zdravotechnické ...'!$C$4:$J$76,'01-ZTI - Zdravotechnické ...'!$C$82:$J$98,'01-ZTI - Zdravotechnické ...'!$C$104:$K$128</definedName>
    <definedName name="_xlnm.Print_Area" localSheetId="3">'01-VYT - Vytápění 01'!$C$4:$J$76,'01-VYT - Vytápění 01'!$C$82:$J$98,'01-VYT - Vytápění 01'!$C$104:$K$125</definedName>
    <definedName name="_xlnm.Print_Area" localSheetId="4">'01-EL - Elektroinstalace ...'!$C$4:$J$76,'01-EL - Elektroinstalace ...'!$C$82:$J$98,'01-EL - Elektroinstalace ...'!$C$104:$K$184</definedName>
    <definedName name="_xlnm.Print_Area" localSheetId="5">'01-H - Hromosvody 01'!$C$4:$J$76,'01-H - Hromosvody 01'!$C$82:$J$98,'01-H - Hromosvody 01'!$C$104:$K$125</definedName>
    <definedName name="_xlnm.Print_Area" localSheetId="6">'02-ST - Stavební část 02'!$C$4:$J$76,'02-ST - Stavební část 02'!$C$82:$J$119,'02-ST - Stavební část 02'!$C$125:$K$1215</definedName>
    <definedName name="_xlnm.Print_Area" localSheetId="7">'02-EL - Elektroinstalace ...'!$C$4:$J$76,'02-EL - Elektroinstalace ...'!$C$82:$J$98,'02-EL - Elektroinstalace ...'!$C$104:$K$184</definedName>
    <definedName name="_xlnm.Print_Area" localSheetId="8">'03-ST - Stavební část 03'!$C$4:$J$76,'03-ST - Stavební část 03'!$C$82:$J$113,'03-ST - Stavební část 03'!$C$119:$K$593</definedName>
    <definedName name="_xlnm.Print_Area" localSheetId="9">'03-VZT - Vzduchotechnika 03'!$C$4:$J$76,'03-VZT - Vzduchotechnika 03'!$C$82:$J$99,'03-VZT - Vzduchotechnika 03'!$C$105:$K$162</definedName>
    <definedName name="_xlnm.Print_Area" localSheetId="10">'03-EL - Elektroinstalace 03'!$C$4:$J$76,'03-EL - Elektroinstalace 03'!$C$82:$J$98,'03-EL - Elektroinstalace 03'!$C$104:$K$132</definedName>
    <definedName name="_xlnm.Print_Area" localSheetId="11">'04-ST - Stavební část'!$C$4:$J$76,'04-ST - Stavební část'!$C$82:$J$102,'04-ST - Stavební část'!$C$108:$K$155</definedName>
    <definedName name="_xlnm.Print_Area" localSheetId="12">'OST - Ostatní a vedlejší ...'!$C$4:$J$76,'OST - Ostatní a vedlejší ...'!$C$82:$J$100,'OST - Ostatní a vedlejší ...'!$C$106:$K$138</definedName>
    <definedName name="_xlnm.Print_Titles" localSheetId="0">'Rekapitulace stavby'!$92:$92</definedName>
    <definedName name="_xlnm.Print_Titles" localSheetId="1">'01-ST - Stavební část 01'!$137:$137</definedName>
    <definedName name="_xlnm.Print_Titles" localSheetId="2">'01-ZTI - Zdravotechnické ...'!$116:$116</definedName>
    <definedName name="_xlnm.Print_Titles" localSheetId="3">'01-VYT - Vytápění 01'!$116:$116</definedName>
    <definedName name="_xlnm.Print_Titles" localSheetId="4">'01-EL - Elektroinstalace ...'!$116:$116</definedName>
    <definedName name="_xlnm.Print_Titles" localSheetId="5">'01-H - Hromosvody 01'!$116:$116</definedName>
    <definedName name="_xlnm.Print_Titles" localSheetId="6">'02-ST - Stavební část 02'!$137:$137</definedName>
    <definedName name="_xlnm.Print_Titles" localSheetId="7">'02-EL - Elektroinstalace ...'!$116:$116</definedName>
    <definedName name="_xlnm.Print_Titles" localSheetId="8">'03-ST - Stavební část 03'!$131:$131</definedName>
    <definedName name="_xlnm.Print_Titles" localSheetId="9">'03-VZT - Vzduchotechnika 03'!$117:$117</definedName>
    <definedName name="_xlnm.Print_Titles" localSheetId="10">'03-EL - Elektroinstalace 03'!$116:$116</definedName>
    <definedName name="_xlnm.Print_Titles" localSheetId="11">'04-ST - Stavební část'!$120:$120</definedName>
    <definedName name="_xlnm.Print_Titles" localSheetId="12">'OST - Ostatní a vedlejší ...'!$118:$118</definedName>
  </definedNames>
  <calcPr calcId="191028"/>
  <extLst/>
</workbook>
</file>

<file path=xl/sharedStrings.xml><?xml version="1.0" encoding="utf-8"?>
<sst xmlns="http://schemas.openxmlformats.org/spreadsheetml/2006/main" count="39426" uniqueCount="3242">
  <si>
    <t>Export Komplet</t>
  </si>
  <si>
    <t/>
  </si>
  <si>
    <t>2.0</t>
  </si>
  <si>
    <t>ZAMOK</t>
  </si>
  <si>
    <t>False</t>
  </si>
  <si>
    <t>{51dc0a22-7b88-4806-8266-4bff0f4a375e}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</si>
  <si>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</si>
  <si>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</si>
  <si>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</si>
  <si>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</si>
  <si>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</si>
  <si>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</si>
  <si>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</si>
  <si>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</si>
  <si>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</si>
  <si>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</si>
  <si>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</si>
  <si>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2020_11_17 - Realizace energ.uspor. opatreni Gymnazium Brno - 3. etapa</t>
  </si>
  <si>
    <t>KSO:</t>
  </si>
  <si>
    <t>CC-CZ:</t>
  </si>
  <si>
    <t>Místo:</t>
  </si>
  <si>
    <t xml:space="preserve"> </t>
  </si>
  <si>
    <t>Datum:</t>
  </si>
  <si>
    <t>25. 11. 2020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</si>
  <si>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</si>
  <si>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</si>
  <si>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</si>
  <si>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</si>
  <si>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</si>
  <si>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</si>
  <si>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</si>
  <si>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</si>
  <si>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</si>
  <si>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</si>
  <si>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</si>
  <si>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</si>
  <si>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</si>
  <si>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</si>
  <si>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</si>
  <si>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</si>
  <si>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</si>
  <si>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</si>
  <si>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</si>
  <si>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</si>
  <si>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</si>
  <si>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</si>
  <si>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</si>
  <si>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</si>
  <si>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</si>
  <si>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</si>
  <si>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</si>
  <si>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</si>
  <si>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</si>
  <si>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</si>
  <si>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</si>
  <si>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</si>
  <si>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</si>
  <si>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</si>
  <si>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</si>
  <si>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</si>
  <si>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</si>
  <si>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</si>
  <si>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</si>
  <si>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</si>
  <si>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</si>
  <si>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</si>
  <si>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</si>
  <si>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</si>
  <si>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</si>
  <si>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</si>
  <si>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</si>
  <si>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</si>
  <si>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</si>
  <si>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</si>
  <si>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</si>
  <si>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</si>
  <si>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</si>
  <si>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01-ST</t>
  </si>
  <si>
    <t>Stavební část 01</t>
  </si>
  <si>
    <t>STA</t>
  </si>
  <si>
    <t>1</t>
  </si>
  <si>
    <t>{64e79b86-8ea9-4055-82f9-fdfee1afd7f6}</t>
  </si>
  <si>
    <t>2</t>
  </si>
  <si>
    <t>01-ZTI</t>
  </si>
  <si>
    <t>Zdravotechnické ...</t>
  </si>
  <si>
    <t>{360aa300-ecfe-4fb6-969e-616393ed6c2e}</t>
  </si>
  <si>
    <t>01-VYT</t>
  </si>
  <si>
    <t>Vytápění 01</t>
  </si>
  <si>
    <t>{feec7a2b-1e45-4c92-b417-fdcf26c49077}</t>
  </si>
  <si>
    <t>01-EL</t>
  </si>
  <si>
    <t>Elektroinstalace ...</t>
  </si>
  <si>
    <t>{bb5f2646-0c4e-4dca-bd40-7146dc9c9367}</t>
  </si>
  <si>
    <t>01-H</t>
  </si>
  <si>
    <t>Hromosvody 01</t>
  </si>
  <si>
    <t>{51fe5eb4-0185-4783-a8f3-4773ecc53a6a}</t>
  </si>
  <si>
    <t>02-ST</t>
  </si>
  <si>
    <t>Stavební část 02</t>
  </si>
  <si>
    <t>{a2c23d3c-c337-4b23-bf2e-1bd6f4d28987}</t>
  </si>
  <si>
    <t>02-EL</t>
  </si>
  <si>
    <t>{ec8dc95a-b699-40a0-9377-fafc07f4540b}</t>
  </si>
  <si>
    <t>03-ST</t>
  </si>
  <si>
    <t>Stavební část 03</t>
  </si>
  <si>
    <t>{7bef191b-f460-4c20-89be-c315b709aada}</t>
  </si>
  <si>
    <t>03-VZT</t>
  </si>
  <si>
    <t>Vzduchotechnika 03</t>
  </si>
  <si>
    <t>{3fa4fd93-0f5e-4d21-bbce-9b124c1ca64c}</t>
  </si>
  <si>
    <t>03-EL</t>
  </si>
  <si>
    <t>Elektroinstalace 03</t>
  </si>
  <si>
    <t>{1574daf8-3b6f-4ba2-9745-d012569013d9}</t>
  </si>
  <si>
    <t>04-ST</t>
  </si>
  <si>
    <t>Stavební část</t>
  </si>
  <si>
    <t>{609fe4eb-451f-4915-89f3-e60dc7db913c}</t>
  </si>
  <si>
    <t>OST</t>
  </si>
  <si>
    <t>Ostatní a vedlejší ...</t>
  </si>
  <si>
    <t>{770d89a6-d563-45aa-b6b9-be82dfbc45e4}</t>
  </si>
  <si>
    <t>KRYCÍ LIST SOUPISU PRACÍ</t>
  </si>
  <si>
    <t>Objekt:</t>
  </si>
  <si>
    <t>01-ST - Stavební část 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</si>
  <si>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</si>
  <si>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</si>
  <si>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</si>
  <si>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</si>
  <si>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</si>
  <si>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</si>
  <si>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</si>
  <si>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</si>
  <si>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</si>
  <si>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</si>
  <si>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</si>
  <si>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</si>
  <si>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</si>
  <si>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</si>
  <si>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</si>
  <si>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</si>
  <si>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</si>
  <si>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</si>
  <si>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</si>
  <si>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</si>
  <si>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</si>
  <si>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</si>
  <si>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</si>
  <si>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</si>
  <si>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</si>
  <si>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</si>
  <si>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</si>
  <si>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</si>
  <si>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</si>
  <si>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</si>
  <si>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</si>
  <si>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</si>
  <si>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</si>
  <si>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</si>
  <si>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</si>
  <si>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</si>
  <si>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</si>
  <si>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</si>
  <si>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</si>
  <si>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</si>
  <si>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</si>
  <si>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</si>
  <si>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</si>
  <si>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</si>
  <si>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</si>
  <si>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</si>
  <si>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</si>
  <si>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</si>
  <si>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CS ÚRS 2020 02</t>
  </si>
  <si>
    <t>4</t>
  </si>
  <si>
    <t>VV</t>
  </si>
  <si>
    <t>Výkop pro zateplení obvodové stěny pod terénem:</t>
  </si>
  <si>
    <t>1 PP:</t>
  </si>
  <si>
    <t>"dvorní strana:"  (1,05*0,3)*9,8</t>
  </si>
  <si>
    <t xml:space="preserve"> (1,05*0,8)*2,8</t>
  </si>
  <si>
    <t xml:space="preserve">  (0,6*0,8)*5,166</t>
  </si>
  <si>
    <t xml:space="preserve"> (0,6*0,8)*12,815</t>
  </si>
  <si>
    <t xml:space="preserve">  (0,44*0,3)*14,24</t>
  </si>
  <si>
    <t>1NP:</t>
  </si>
  <si>
    <t>110:</t>
  </si>
  <si>
    <t>"úprava deť.svodů:"  (1*1)*0,8*3</t>
  </si>
  <si>
    <t>Součet</t>
  </si>
  <si>
    <t>162251102</t>
  </si>
  <si>
    <t>Vodorovné přemístění do 50 m výkopku/sypaniny z horniny třídy těžitelnosti I, skupiny 1 až 3</t>
  </si>
  <si>
    <t>3</t>
  </si>
  <si>
    <t>162751117</t>
  </si>
  <si>
    <t>Vodorovné přemístění do 10000 m výkopku/sypaniny z horniny třídy těžitelnosti I, skupiny 1 až 3</t>
  </si>
  <si>
    <t>6</t>
  </si>
  <si>
    <t>167151101</t>
  </si>
  <si>
    <t>Nakládání výkopku z hornin třídy těžitelnosti I, skupiny 1 až 3 do 100 m3</t>
  </si>
  <si>
    <t>8</t>
  </si>
  <si>
    <t>18,35*2</t>
  </si>
  <si>
    <t>5</t>
  </si>
  <si>
    <t>171201231</t>
  </si>
  <si>
    <t>Poplatek za uložení zeminy a kamení na recyklační skládce (skládkovné) kód odpadu 17 05 04</t>
  </si>
  <si>
    <t>t</t>
  </si>
  <si>
    <t>10</t>
  </si>
  <si>
    <t>18,35*1,9 "Přepočtené koeficientem množství</t>
  </si>
  <si>
    <t>174111101</t>
  </si>
  <si>
    <t>Zásyp jam, šachet rýh nebo kolem objektů sypaninou se zhutněním ručně</t>
  </si>
  <si>
    <t>12</t>
  </si>
  <si>
    <t>"dvorní strana:"  (0,75*0,3)*9,8</t>
  </si>
  <si>
    <t xml:space="preserve"> (0,75*0,8)*2,8</t>
  </si>
  <si>
    <t xml:space="preserve">  (0,25*0,8)*5,166</t>
  </si>
  <si>
    <t xml:space="preserve"> (0,25*0,8)*12,815</t>
  </si>
  <si>
    <t xml:space="preserve">  (0,18*0,3)*14,24</t>
  </si>
  <si>
    <t>7</t>
  </si>
  <si>
    <t>M</t>
  </si>
  <si>
    <t>58337303</t>
  </si>
  <si>
    <t>štěrkopísek frakce 0/8</t>
  </si>
  <si>
    <t>14</t>
  </si>
  <si>
    <t>10,65*2 "Přepočtené koeficientem množství</t>
  </si>
  <si>
    <t>175111101</t>
  </si>
  <si>
    <t>Obsypání potrubí ručně sypaninou bez prohození, uloženou do 3 m</t>
  </si>
  <si>
    <t>16</t>
  </si>
  <si>
    <t>1PP:</t>
  </si>
  <si>
    <t>"Nová kanalizace:"  (6,4+12,2+0,8+9,5)*0,3*0,2</t>
  </si>
  <si>
    <t>9</t>
  </si>
  <si>
    <t>58337331</t>
  </si>
  <si>
    <t>štěrkopísek frakce 0/22</t>
  </si>
  <si>
    <t>18</t>
  </si>
  <si>
    <t>1,734*2 "Přepočtené koeficientem množství</t>
  </si>
  <si>
    <t>181912112</t>
  </si>
  <si>
    <t>Úprava pláně v hornině třídy těžitelnosti I, skupiny 3 se zhutněním ručně</t>
  </si>
  <si>
    <t>m2</t>
  </si>
  <si>
    <t>20</t>
  </si>
  <si>
    <t>"S1:" (8,63+2,93+4,4+12,839)*0,6</t>
  </si>
  <si>
    <t>Svislé a kompletní konstrukce</t>
  </si>
  <si>
    <t>11</t>
  </si>
  <si>
    <t>311234031</t>
  </si>
  <si>
    <t>Zdivo jednovrstvé z cihel děrovaných do P10 na maltu M5 tl 240 mm</t>
  </si>
  <si>
    <t>22</t>
  </si>
  <si>
    <t>"Dozdění římsy střechy nástavby Charvatká:"    (4,752+8,627)*0,5</t>
  </si>
  <si>
    <t>319201311R</t>
  </si>
  <si>
    <t>Reprofilace komínové koruny tl.100 mm</t>
  </si>
  <si>
    <t>24</t>
  </si>
  <si>
    <t>"komín Charvatská:"    0,9*1,54</t>
  </si>
  <si>
    <t>13</t>
  </si>
  <si>
    <t>319202215</t>
  </si>
  <si>
    <t>Dodatečná izolace zdiva tl do 900 mm beztlakou injektáží silikonovou mikroemulzí</t>
  </si>
  <si>
    <t>m</t>
  </si>
  <si>
    <t>26</t>
  </si>
  <si>
    <t>"1PP:" 1,014+1,2+2,963+1,964+1,5+1,2+1,5+0,72+1,68+1,64+4,08+1,64+2,787+6,4+2,78+9,53</t>
  </si>
  <si>
    <t>359901211</t>
  </si>
  <si>
    <t>Monitoring stoky jakékoli výšky na nové kanalizaci</t>
  </si>
  <si>
    <t>28</t>
  </si>
  <si>
    <t>"Nová kanalizace:"  6,4+12,2+0,8+9,5</t>
  </si>
  <si>
    <t>Vodorovné konstrukce</t>
  </si>
  <si>
    <t>43889554</t>
  </si>
  <si>
    <t>Posun schodiště současně se zateplením podlahy</t>
  </si>
  <si>
    <t>soubor</t>
  </si>
  <si>
    <t>30</t>
  </si>
  <si>
    <t>podkroví:</t>
  </si>
  <si>
    <t>"501:"    1</t>
  </si>
  <si>
    <t>"504:"    1</t>
  </si>
  <si>
    <t>451541111</t>
  </si>
  <si>
    <t>Lože pod potrubí otevřený výkop ze štěrkodrtě</t>
  </si>
  <si>
    <t>32</t>
  </si>
  <si>
    <t>"Nová kanalizace:"  (6,4+12,2+0,8+9,5)*0,3*0,1</t>
  </si>
  <si>
    <t>Komunikace pozemní</t>
  </si>
  <si>
    <t>17</t>
  </si>
  <si>
    <t>564750111</t>
  </si>
  <si>
    <t>Podklad z kameniva hrubého drceného vel. 16-32 mm tl 150 mm</t>
  </si>
  <si>
    <t>34</t>
  </si>
  <si>
    <t>"S1:"   (8,63+2,93+4,4+12,839)*0,6*0,05</t>
  </si>
  <si>
    <t>skladba pochozí plochy oprava:</t>
  </si>
  <si>
    <t>"116:"   14,012*0,84</t>
  </si>
  <si>
    <t>Úpravy povrchů, podlahy a osazování výplní</t>
  </si>
  <si>
    <t>612131121</t>
  </si>
  <si>
    <t>Penetrační disperzní nátěr vnitřních stěn nanášený ručně</t>
  </si>
  <si>
    <t>36</t>
  </si>
  <si>
    <t>Potažení vnitřních stěn sklovláknitým pletivem vtlačeným do tenkovrstvé hmoty</t>
  </si>
  <si>
    <t>177,774</t>
  </si>
  <si>
    <t>Vápenocementová štuková omítka ostění nebo nadpraží</t>
  </si>
  <si>
    <t>331,97</t>
  </si>
  <si>
    <t>19</t>
  </si>
  <si>
    <t>612135101</t>
  </si>
  <si>
    <t>Hrubá výplň rýh ve stěnách maltou jakékoli šířky rýhy</t>
  </si>
  <si>
    <t>38</t>
  </si>
  <si>
    <t>612142001</t>
  </si>
  <si>
    <t>40</t>
  </si>
  <si>
    <t>Vnitřní parapet oken dobetonávka a doplnění nadpraží:</t>
  </si>
  <si>
    <t>"dvorní fasáda Sovanské nám.:" (1,78*0,8)*48</t>
  </si>
  <si>
    <t xml:space="preserve"> (1,5*0,8)*7</t>
  </si>
  <si>
    <t>(1,78*0,3)*48</t>
  </si>
  <si>
    <t xml:space="preserve"> (1,5*0,3)*7</t>
  </si>
  <si>
    <t>"dvorní fasáda Charvatská:"  (1,5*0,8)*35</t>
  </si>
  <si>
    <t xml:space="preserve">  (2,4*0,8)+(1,2*0,8)</t>
  </si>
  <si>
    <t xml:space="preserve">  (1,5*0,5)*35</t>
  </si>
  <si>
    <t>(2,4*0,3)+(1,2*0,3)</t>
  </si>
  <si>
    <t>612325302</t>
  </si>
  <si>
    <t>42</t>
  </si>
  <si>
    <t>619991011</t>
  </si>
  <si>
    <t>Obalení konstrukcí a prvků fólií přilepenou lepící páskou</t>
  </si>
  <si>
    <t>44</t>
  </si>
  <si>
    <t>"Před zahájením výměny oken zakrytí mobiliáře v jedn.místnostech: "  1000</t>
  </si>
  <si>
    <t>23</t>
  </si>
  <si>
    <t>619996117</t>
  </si>
  <si>
    <t>Ochrana stavebních konstrukcí a samostatných prvků včetně pozdějšího odstranění obedněním z OSB desek podlahy</t>
  </si>
  <si>
    <t>46</t>
  </si>
  <si>
    <t>"Vnitřní podlahy pro práce kolem oken:"    400</t>
  </si>
  <si>
    <t>"podlahy sportoviště pod lešením a kolem lešení: "  (12,831+5,13+2+8,3+43,5)*5</t>
  </si>
  <si>
    <t>622131121</t>
  </si>
  <si>
    <t>Penetrační disperzní nátěr vnějších stěn nanášený ručně</t>
  </si>
  <si>
    <t>48</t>
  </si>
  <si>
    <t>Montáž kontaktního zateplení vnějších stěn lepením a mechanickým kotvením polystyrénových desek tl do 160 mm</t>
  </si>
  <si>
    <t>55,68</t>
  </si>
  <si>
    <t>deska EPS 70 fasádní λ=0,039 tl 30mm</t>
  </si>
  <si>
    <t>132,631</t>
  </si>
  <si>
    <t>deska z polystyrénu XPS, hrana rovná a strukturovaný povrch 250kPa tl 40mm</t>
  </si>
  <si>
    <t>28,392</t>
  </si>
  <si>
    <t>Montáž kontaktního zateplení vnějších stěn lepením a mechanickým kotvením desek z minerální vlny s podélnou orientací vláken tl do 160 mm</t>
  </si>
  <si>
    <t>991,911</t>
  </si>
  <si>
    <t>deska tepelně izolační minerální kontaktních fasád podélné vlákno λ=0,036 tl 30mm</t>
  </si>
  <si>
    <t>24,24</t>
  </si>
  <si>
    <t>deska tepelně izolační minerální kontaktních fasád podélné vlákno λ=0,036 tl 40mm</t>
  </si>
  <si>
    <t>95,736</t>
  </si>
  <si>
    <t>25</t>
  </si>
  <si>
    <t>622142001</t>
  </si>
  <si>
    <t>Potažení vnějších stěn sklovláknitým pletivem vtlačeným do tenkovrstvé hmoty</t>
  </si>
  <si>
    <t>50</t>
  </si>
  <si>
    <t>"Komín Charvatská:"    (0,9+1,54)*2*3,956</t>
  </si>
  <si>
    <t>"Komín Slovanské nám:"   (1,9+0,5)*2*1,5</t>
  </si>
  <si>
    <t>622143004</t>
  </si>
  <si>
    <t>Montáž omítkových samolepících začišťovacích profilů pro spojení s okenním rámem</t>
  </si>
  <si>
    <t>CS ÚRS 2020 01</t>
  </si>
  <si>
    <t>52</t>
  </si>
  <si>
    <t>VNĚJŠÍ</t>
  </si>
  <si>
    <t>"011:"   1,5+0,9*2</t>
  </si>
  <si>
    <t>"014:"    1,58+0,9*2</t>
  </si>
  <si>
    <t>"016:"   1,5+0,9*2</t>
  </si>
  <si>
    <t>"026:"    2,96+4,25*2</t>
  </si>
  <si>
    <t>"027:"   2,63+3,9*2</t>
  </si>
  <si>
    <t>"028:"   1,2+0,82*2</t>
  </si>
  <si>
    <t>"029:"   (1,5+0,82*2)*2</t>
  </si>
  <si>
    <t>"030:"   0,72+0,72*2</t>
  </si>
  <si>
    <t>"031:"   (1,4+0,4*2)*2</t>
  </si>
  <si>
    <t>"032:"   1,5+0,6*2</t>
  </si>
  <si>
    <t>"033:"   0,6+0,65*2</t>
  </si>
  <si>
    <t>"035:"   2,13+2,49*2</t>
  </si>
  <si>
    <t>"143:"  (1,84+1,93*2)*12</t>
  </si>
  <si>
    <t>"144:"  1,55+2,15*2</t>
  </si>
  <si>
    <t>"145:"   (1,55+1,69*2)*12</t>
  </si>
  <si>
    <t>"146:"   (0,64+1,42*2)*7</t>
  </si>
  <si>
    <t>"147:"   (1,54+2,43*2)*7</t>
  </si>
  <si>
    <t>"148:"   1,54+2,43*2</t>
  </si>
  <si>
    <t>"149:"   1,54+1,97*2</t>
  </si>
  <si>
    <t>"115:"   3,21+3,38*2</t>
  </si>
  <si>
    <t>"242,342,420:"       (1,84+2,46*2)*36</t>
  </si>
  <si>
    <t>"243,343,421:"       (1,55+2,44*2)*6</t>
  </si>
  <si>
    <t>"244,344,422:"      (0,64+1,42*2)*24</t>
  </si>
  <si>
    <t>"245,345:"       (1,54+2,43*2)*26</t>
  </si>
  <si>
    <t>"246:"         1,54*2,43*2</t>
  </si>
  <si>
    <t>"247:"        1,54+3,43*2</t>
  </si>
  <si>
    <t>"248:"          2,2+2,43*2</t>
  </si>
  <si>
    <t>"346:"        0,56+0,72*2</t>
  </si>
  <si>
    <t>Mezisoučet</t>
  </si>
  <si>
    <t>VNITŘNÍ</t>
  </si>
  <si>
    <t>840,484</t>
  </si>
  <si>
    <t>27</t>
  </si>
  <si>
    <t>59051476</t>
  </si>
  <si>
    <t>profil okenní začišťovací se sklovláknitou armovací tkaninou 9mm/2,4m</t>
  </si>
  <si>
    <t>54</t>
  </si>
  <si>
    <t>840,484*1,08 "Přepočtené koeficientem množství</t>
  </si>
  <si>
    <t>59051516</t>
  </si>
  <si>
    <t>profil začišťovací PVC pro ostění vnitřních omítek</t>
  </si>
  <si>
    <t>56</t>
  </si>
  <si>
    <t>29</t>
  </si>
  <si>
    <t>622211031</t>
  </si>
  <si>
    <t>58</t>
  </si>
  <si>
    <t>deska EPS 70 fasádní λ=0,039 tl 160mm</t>
  </si>
  <si>
    <t>19,200</t>
  </si>
  <si>
    <t>deska z polystyrénu XPS, hrana rovná a strukturovaný povrch 300kPa tl 160mm</t>
  </si>
  <si>
    <t>36,48</t>
  </si>
  <si>
    <t>28375952</t>
  </si>
  <si>
    <t>60</t>
  </si>
  <si>
    <t>Z1x:</t>
  </si>
  <si>
    <t>"Charvatská:"  (0,4*16)*3</t>
  </si>
  <si>
    <t>19,2*1,05 "Přepočtené koeficientem množství</t>
  </si>
  <si>
    <t>31</t>
  </si>
  <si>
    <t>28376447</t>
  </si>
  <si>
    <t>62</t>
  </si>
  <si>
    <t>Z3u:</t>
  </si>
  <si>
    <t>" Slovanské nám.:"   16,07</t>
  </si>
  <si>
    <t>" Charvatská:"    2,64+4,66+0,98+2,42+3+0,97+5,74</t>
  </si>
  <si>
    <t>36,48*1,1 "Přepočtené koeficientem množství</t>
  </si>
  <si>
    <t>622212001</t>
  </si>
  <si>
    <t>Montáž kontaktního zateplení vnějšího ostění, nadpraží nebo parapetu hl. špalety do 200 mm lepením desek z polystyrenu tl do 40 mm</t>
  </si>
  <si>
    <t>64</t>
  </si>
  <si>
    <t>Začátek provozního součtu</t>
  </si>
  <si>
    <t>ostění</t>
  </si>
  <si>
    <t>"027:"  2,63+3,9*2</t>
  </si>
  <si>
    <t>"028:"  1,2+0,82*2</t>
  </si>
  <si>
    <t>"029:"  (1,5+0,82*2)*2</t>
  </si>
  <si>
    <t>"030:"  0,72+0,72*2</t>
  </si>
  <si>
    <t>"031:"  (1,4+0,4*2)*2</t>
  </si>
  <si>
    <t>"032:"  1,5+0,6*2</t>
  </si>
  <si>
    <t>"033:"  0,6+0,65*2</t>
  </si>
  <si>
    <t>"144:" 1,55+2,15</t>
  </si>
  <si>
    <t>"145:"  (1,55+1,69*2)*11</t>
  </si>
  <si>
    <t>"147:"  (1,54+2,43*2)*7</t>
  </si>
  <si>
    <t>"148:"  1,54+2,43*2</t>
  </si>
  <si>
    <t>"149:"  1,54+1,97*2</t>
  </si>
  <si>
    <t>"115:"  3,21+3,38*2</t>
  </si>
  <si>
    <t>"241:"      1,64*5*1</t>
  </si>
  <si>
    <t>"245,345:"      (1,54+2,43*2)*26</t>
  </si>
  <si>
    <t>"246:"        1,54*2,43*2</t>
  </si>
  <si>
    <t>"247:"       1,54+3,43*2</t>
  </si>
  <si>
    <t>"248:"         2,2+2,43*2</t>
  </si>
  <si>
    <t>"346:"       0,56+0,72*2</t>
  </si>
  <si>
    <t>parapet</t>
  </si>
  <si>
    <t>"026:"   2,96</t>
  </si>
  <si>
    <t>"027:"  2,63</t>
  </si>
  <si>
    <t>"028:"  1,2</t>
  </si>
  <si>
    <t>"029:"  1,5*2</t>
  </si>
  <si>
    <t>"030:"  0,72</t>
  </si>
  <si>
    <t>"031:"  1,4*2</t>
  </si>
  <si>
    <t>"032:"  1,5</t>
  </si>
  <si>
    <t>"033:"  0,6</t>
  </si>
  <si>
    <t>"035:"  2,13</t>
  </si>
  <si>
    <t>"145:"  1,55*11</t>
  </si>
  <si>
    <t>"147:"  1,54*7</t>
  </si>
  <si>
    <t>"148:"  1,54</t>
  </si>
  <si>
    <t>"149:"  1,54</t>
  </si>
  <si>
    <t>"115:"  3,21</t>
  </si>
  <si>
    <t>"245,345: "     1,54*26</t>
  </si>
  <si>
    <t>"246:"        1,54</t>
  </si>
  <si>
    <t>"247: "      1,54</t>
  </si>
  <si>
    <t>"248: "        2,2</t>
  </si>
  <si>
    <t>"346:"       0,56</t>
  </si>
  <si>
    <t>33</t>
  </si>
  <si>
    <t>28375931</t>
  </si>
  <si>
    <t>66</t>
  </si>
  <si>
    <t>"027:"  2,63+3,9*2*0,2</t>
  </si>
  <si>
    <t>"028:"  1,2+0,82*2*0,2</t>
  </si>
  <si>
    <t>"029:"  (1,5+0,82*2)*2*0,2</t>
  </si>
  <si>
    <t>"030:"  0,72+0,72*2*0,2</t>
  </si>
  <si>
    <t>"031:"  (1,4+0,4*2)*2*0,2</t>
  </si>
  <si>
    <t>"032:"  1,5+0,6*2*0,2</t>
  </si>
  <si>
    <t>"033:"  0,6+0,65*2*0,2</t>
  </si>
  <si>
    <t>"144:" 1,55+2,15*0,2</t>
  </si>
  <si>
    <t>"145:"  (1,55+1,69*2)*11*0,2</t>
  </si>
  <si>
    <t>"147:"  (1,54+2,43*2)*7*0,2</t>
  </si>
  <si>
    <t>"148:"  1,54+2,43*2*0,2</t>
  </si>
  <si>
    <t>"149:"  1,54+1,97*2*0,2</t>
  </si>
  <si>
    <t>"115:"  3,21+3,38*2*0,2</t>
  </si>
  <si>
    <t>"241:"      1,64*5*1*0,2</t>
  </si>
  <si>
    <t>"245,345:"      (1,54+2,43*2)*26*0,2</t>
  </si>
  <si>
    <t>"246:"        1,54*2,43*2*0,2</t>
  </si>
  <si>
    <t>"247:"       1,54+3,43*2*0,2</t>
  </si>
  <si>
    <t>"248:"         2,2+2,43*2*0,2</t>
  </si>
  <si>
    <t>"346:"       0,56+0,72*2*0,2</t>
  </si>
  <si>
    <t>85,999*1,15 "Přepočtené koeficientem množství</t>
  </si>
  <si>
    <t>28376439</t>
  </si>
  <si>
    <t>68</t>
  </si>
  <si>
    <t>"026:"   2,96*0,2</t>
  </si>
  <si>
    <t>"027:"  2,63*0,2</t>
  </si>
  <si>
    <t>"028:"  1,2*0,2</t>
  </si>
  <si>
    <t>"029:"  1,5*2*0,2</t>
  </si>
  <si>
    <t>"030:"  0,72*0,2</t>
  </si>
  <si>
    <t>"031:"  1,4*2*0,2</t>
  </si>
  <si>
    <t>"032:"  1,5*0,2</t>
  </si>
  <si>
    <t>"033:"  0,6*0,2</t>
  </si>
  <si>
    <t>"035:"  2,13*0,2</t>
  </si>
  <si>
    <t>"145:"  1,55*11*0,2</t>
  </si>
  <si>
    <t>"147:"  1,54*7*0,2</t>
  </si>
  <si>
    <t>"148:"  1,54*0,2</t>
  </si>
  <si>
    <t>"149:"  1,54*0,2</t>
  </si>
  <si>
    <t>"115:"  3,21*0,2</t>
  </si>
  <si>
    <t>"245,345: "     1,54*26*0,2</t>
  </si>
  <si>
    <t>"246:"        1,54*0,2</t>
  </si>
  <si>
    <t>"247: "      1,54*0,2</t>
  </si>
  <si>
    <t>"248: "        2,2*0,2</t>
  </si>
  <si>
    <t>"346:"       0,56*0,2</t>
  </si>
  <si>
    <t>19,508*1,15 "Přepočtené koeficientem množství</t>
  </si>
  <si>
    <t>35</t>
  </si>
  <si>
    <t>622221031</t>
  </si>
  <si>
    <t>70</t>
  </si>
  <si>
    <t>deska tepelně izolační minerální kontaktních fasád podélné vlákno λ=0,036 tl 160mm</t>
  </si>
  <si>
    <t>63151538</t>
  </si>
  <si>
    <t>72</t>
  </si>
  <si>
    <t>Z1m:</t>
  </si>
  <si>
    <t>"Přístavba tělocvičny:"   18,87</t>
  </si>
  <si>
    <t xml:space="preserve">   5,908*(2,74+15,481+2,376+12,372)</t>
  </si>
  <si>
    <t>"Charvatská:"  14,18+4,26+26,35+4,26+25,75+4,26+25,83+4,26</t>
  </si>
  <si>
    <t xml:space="preserve">  1,7+17+1,17+47,16+1,17+1,17</t>
  </si>
  <si>
    <t>"Slovanské nám:" 1,81+2,19+1,81+2,19+1,81+2,19+3,26</t>
  </si>
  <si>
    <t>1+4+8,31+13,23+13,45+13,45</t>
  </si>
  <si>
    <t>18,86+18,86+18,86+18,86+306,28</t>
  </si>
  <si>
    <t>2,29*11</t>
  </si>
  <si>
    <t>Z4:</t>
  </si>
  <si>
    <t>" Charvatská:"  7,7+1,94</t>
  </si>
  <si>
    <t>" Slovanské nám:" 1,94+2,51+26,75</t>
  </si>
  <si>
    <t>Z2u:</t>
  </si>
  <si>
    <t>"Fasáda dvorní Slovanské nám.:"   24,45</t>
  </si>
  <si>
    <t>"Dvorní fasáda - Charvatská:"   27,88+17,99+12,97</t>
  </si>
  <si>
    <t>991,911*1,1 "Přepočtené koeficientem množství</t>
  </si>
  <si>
    <t>37</t>
  </si>
  <si>
    <t>622222001</t>
  </si>
  <si>
    <t>Montáž kontaktního zateplení vnějšího ostění, nadpraží nebo parapetu hl. špalety do 200 mm lepením desek z minerální vlny tl do 40 mm</t>
  </si>
  <si>
    <t>74</t>
  </si>
  <si>
    <t>deska tepelně izolační minerální kontaktních fasád podélné vlákno ?=0,036 tl 30mm</t>
  </si>
  <si>
    <t>"146:"  0,64*8</t>
  </si>
  <si>
    <t>"244,344,422:"     0,64*24</t>
  </si>
  <si>
    <t>"145:"  1,55</t>
  </si>
  <si>
    <t>"144:" 1,55</t>
  </si>
  <si>
    <t>"143:" 1,84*12</t>
  </si>
  <si>
    <t>"243,343,421:"      1,55*6</t>
  </si>
  <si>
    <t>"242,342,420:"      1,84*36</t>
  </si>
  <si>
    <t>deska tepelně izolační minerální kontaktních fasád podélné vlákno ?=0,036 tl 40mm</t>
  </si>
  <si>
    <t>"146:"  (0,64+1,42*2)*8</t>
  </si>
  <si>
    <t>"244,344,422:"     (0,64+1,42*2)*24</t>
  </si>
  <si>
    <t>"145:"  (1,55+1,69*2)</t>
  </si>
  <si>
    <t>"144:" 1,55+2,15*2</t>
  </si>
  <si>
    <t>"143:" (1,84+1,93*2)*12</t>
  </si>
  <si>
    <t>"243,343,421:"      (1,55+2,44*2)*6</t>
  </si>
  <si>
    <t>"242,342,420:"      (1,84+2,46*2)*36</t>
  </si>
  <si>
    <t>63151517R</t>
  </si>
  <si>
    <t>76</t>
  </si>
  <si>
    <t>"146:"  0,64*8*0,2</t>
  </si>
  <si>
    <t>"244,344,422:"     0,64*24*0,2</t>
  </si>
  <si>
    <t>"145:"  1,55*0,2</t>
  </si>
  <si>
    <t>"144:" 1,55*0,2</t>
  </si>
  <si>
    <t>"143:" 1,84*12*0,2</t>
  </si>
  <si>
    <t>"243,343,421:"      1,55*6*0,2</t>
  </si>
  <si>
    <t>"242,342,420:"      1,84*36*0,2</t>
  </si>
  <si>
    <t>24,24*1,15 "Přepočtené koeficientem množství</t>
  </si>
  <si>
    <t>39</t>
  </si>
  <si>
    <t>63151518</t>
  </si>
  <si>
    <t>78</t>
  </si>
  <si>
    <t>"146:"  (0,64+1,42*2)*8*0,2</t>
  </si>
  <si>
    <t>"244,344,422:"     (0,64+1,42*2)*24*0,2</t>
  </si>
  <si>
    <t>"145:"  (1,55+1,69*2)*0,2</t>
  </si>
  <si>
    <t>"144:" 1,55+2,15*2*0,2</t>
  </si>
  <si>
    <t>"143:" (1,84+1,93*2)*12*0,2</t>
  </si>
  <si>
    <t>"243,343,421:"      (1,55+2,44*2)*6*0,2</t>
  </si>
  <si>
    <t>"242,342,420:"      (1,84+2,46*2)*36*0,2</t>
  </si>
  <si>
    <t>95,736*1,15 "Přepočtené koeficientem množství</t>
  </si>
  <si>
    <t>622251101</t>
  </si>
  <si>
    <t>Příplatek k cenám kontaktního zateplení stěn za použití tepelněizolačních zátek z polystyrenu</t>
  </si>
  <si>
    <t>80</t>
  </si>
  <si>
    <t>85,999</t>
  </si>
  <si>
    <t>19,508</t>
  </si>
  <si>
    <t>41</t>
  </si>
  <si>
    <t>622251105</t>
  </si>
  <si>
    <t>Příplatek k cenám kontaktního zateplení stěn za použití tepelněizolačních zátek z minerální vlny</t>
  </si>
  <si>
    <t>82</t>
  </si>
  <si>
    <t>622251201</t>
  </si>
  <si>
    <t>Příplatek k cenám kontaktního zateplení za použití disperzní (organické) armovací hmoty stěrkování</t>
  </si>
  <si>
    <t>84</t>
  </si>
  <si>
    <t>"150:"  2,34*0,2</t>
  </si>
  <si>
    <t>"151:"  2,34*2*0,2</t>
  </si>
  <si>
    <t>"152:"  1,8*3*0,2</t>
  </si>
  <si>
    <t>"153:"  2,7*0,2</t>
  </si>
  <si>
    <t>"154:"  2,75*0,2</t>
  </si>
  <si>
    <t>"155:"  1,72*3*0,2</t>
  </si>
  <si>
    <t>"156:"  0,55*3*0,2</t>
  </si>
  <si>
    <t>"157: " 1,85*2*0,2</t>
  </si>
  <si>
    <t>"104-112:"   1,6*9*0,2</t>
  </si>
  <si>
    <t>"140:"     1,64*0,2</t>
  </si>
  <si>
    <t>43</t>
  </si>
  <si>
    <t>622252001</t>
  </si>
  <si>
    <t>Montáž profilů kontaktního zateplení připevněných mechanicky</t>
  </si>
  <si>
    <t>86</t>
  </si>
  <si>
    <t>"Dvorní fasáda Slovanské nám.:"   43,45</t>
  </si>
  <si>
    <t>"Štít k sousednímu objektu Slovanské nám:"   1,234+7</t>
  </si>
  <si>
    <t>"Dvorní fasáda Charvatská:"    39,63+6,4+2,94+8,63+8,7+8</t>
  </si>
  <si>
    <t>"štít:"    4,2+3,5+2,5</t>
  </si>
  <si>
    <t>"nástavba:"  8,4+6,2</t>
  </si>
  <si>
    <t>59051638</t>
  </si>
  <si>
    <t>profil zakládací Al tl 1,0mm pro ETICS pro izolant tl 160mm</t>
  </si>
  <si>
    <t>88</t>
  </si>
  <si>
    <t>150,784*1,1 "Přepočtené koeficientem množství</t>
  </si>
  <si>
    <t>45</t>
  </si>
  <si>
    <t>622252002</t>
  </si>
  <si>
    <t>Montáž ostatních lišt zateplení</t>
  </si>
  <si>
    <t>CS ÚRS 2019 02</t>
  </si>
  <si>
    <t>90</t>
  </si>
  <si>
    <t>lišta s okapničkou</t>
  </si>
  <si>
    <t>238,990</t>
  </si>
  <si>
    <t>rohová lišta</t>
  </si>
  <si>
    <t>901,250</t>
  </si>
  <si>
    <t>profil parapetní napojovací se sklovláknitou armovací tkaninou PVC 2m</t>
  </si>
  <si>
    <t>59051492R</t>
  </si>
  <si>
    <t>lišta s okapničkou PVC UV 10/15, 2 m</t>
  </si>
  <si>
    <t>92</t>
  </si>
  <si>
    <t>"011:"   1,5</t>
  </si>
  <si>
    <t>"014:"    1,58</t>
  </si>
  <si>
    <t>"016:"   1,5</t>
  </si>
  <si>
    <t>"026:"    2,96</t>
  </si>
  <si>
    <t>"027:"   2,63</t>
  </si>
  <si>
    <t>"028:"   1,2</t>
  </si>
  <si>
    <t>"029:"   (1,5)*2</t>
  </si>
  <si>
    <t>"030:"   0,72</t>
  </si>
  <si>
    <t>"031:"   (1,4)*2</t>
  </si>
  <si>
    <t>"032:"   1,5</t>
  </si>
  <si>
    <t>"033:"   0,6</t>
  </si>
  <si>
    <t>"035:"   2,13</t>
  </si>
  <si>
    <t>"143:"  (1,84)*12</t>
  </si>
  <si>
    <t>"144:"  1,55</t>
  </si>
  <si>
    <t>"145:"   (1,55)*12</t>
  </si>
  <si>
    <t>"146:"   (0,64)*7</t>
  </si>
  <si>
    <t>"147:"   (1,54)*7</t>
  </si>
  <si>
    <t>"148:"   1,54</t>
  </si>
  <si>
    <t>"149:"   1,54</t>
  </si>
  <si>
    <t>"104-112:"    (1,63)*9</t>
  </si>
  <si>
    <t>"115:"   3,21</t>
  </si>
  <si>
    <t>"140:"      1,64</t>
  </si>
  <si>
    <t>"242,342,420:"       (1,84)*36</t>
  </si>
  <si>
    <t>"243,343,421:"       (1,55)*6</t>
  </si>
  <si>
    <t>"244,344,422:"      (0,64)*24</t>
  </si>
  <si>
    <t>"245,345:"       (1,54)*26</t>
  </si>
  <si>
    <t>"246:"         1,54</t>
  </si>
  <si>
    <t>"247:"        1,54</t>
  </si>
  <si>
    <t>"248:"          2,2</t>
  </si>
  <si>
    <t>"346:"        0,56</t>
  </si>
  <si>
    <t>238,99*1,05 "Přepočtené koeficientem množství</t>
  </si>
  <si>
    <t>47</t>
  </si>
  <si>
    <t>59051482R</t>
  </si>
  <si>
    <t>lišta rohová Al  s tkaninou bal. 2,5 m</t>
  </si>
  <si>
    <t>94</t>
  </si>
  <si>
    <t>"011:"   0,9*2</t>
  </si>
  <si>
    <t>"014:"    0,9*2</t>
  </si>
  <si>
    <t>"016:"   0,9*2</t>
  </si>
  <si>
    <t>"026:"    4,25*2</t>
  </si>
  <si>
    <t>"027:"   3,9*2</t>
  </si>
  <si>
    <t>"028:"   0,82*2</t>
  </si>
  <si>
    <t>"029:"   (0,82*2)*2</t>
  </si>
  <si>
    <t>"030:"   0,72*2</t>
  </si>
  <si>
    <t>"031:"   (0,4*2)*2</t>
  </si>
  <si>
    <t>"032:"   0,6*2</t>
  </si>
  <si>
    <t>"033:"   0,65*2</t>
  </si>
  <si>
    <t>"035:"   2,49*2</t>
  </si>
  <si>
    <t>"143:"  (1,93*2)*12</t>
  </si>
  <si>
    <t>"144:"  2,15*2</t>
  </si>
  <si>
    <t>"145:"   (1,69*2)*12</t>
  </si>
  <si>
    <t>"146:"   (1,42*2)*7</t>
  </si>
  <si>
    <t>"147:"   (2,43*2)*7</t>
  </si>
  <si>
    <t>"148:"   2,43*2</t>
  </si>
  <si>
    <t>"149:"   1,97*2</t>
  </si>
  <si>
    <t>"104-112:"    (1,715*2)*9</t>
  </si>
  <si>
    <t>"115:"   3,38*2</t>
  </si>
  <si>
    <t>"140:"      1,83*2</t>
  </si>
  <si>
    <t>"242,342,420:"       (2,46*2)*36</t>
  </si>
  <si>
    <t>"243,343,421:"       (2,44*2)*6</t>
  </si>
  <si>
    <t>"244,344,422:"      (1,42*2)*24</t>
  </si>
  <si>
    <t>"245,345:"       (2,43*2)*26</t>
  </si>
  <si>
    <t>"246:"         2,43*2</t>
  </si>
  <si>
    <t>"247:"        3,43*2</t>
  </si>
  <si>
    <t>"248:"          2,43*2</t>
  </si>
  <si>
    <t>"346:"        0,72*2</t>
  </si>
  <si>
    <t>ostatní rohové lišty zateplení</t>
  </si>
  <si>
    <t>250</t>
  </si>
  <si>
    <t>901,25*1,1 "Přepočtené koeficientem množství</t>
  </si>
  <si>
    <t>59051512</t>
  </si>
  <si>
    <t>96</t>
  </si>
  <si>
    <t>viz lišta s okapničkou PVC UV 10/15, 2 m</t>
  </si>
  <si>
    <t>272,170</t>
  </si>
  <si>
    <t>272,17*1,05 "Přepočtené koeficientem množství</t>
  </si>
  <si>
    <t>49</t>
  </si>
  <si>
    <t>622321121</t>
  </si>
  <si>
    <t>Vápenocementová omítka hladká jednovrstvá vnějších stěn nanášená ručně</t>
  </si>
  <si>
    <t>98</t>
  </si>
  <si>
    <t>" Dozdívka okna 031:"  1,64*0,3</t>
  </si>
  <si>
    <t>4NP :</t>
  </si>
  <si>
    <t>" štít charvatská:"    5,46+7,5</t>
  </si>
  <si>
    <t>" štít Slovanské nám:"    12,4+36</t>
  </si>
  <si>
    <t>" Z1x:"    192,45</t>
  </si>
  <si>
    <t>622321131</t>
  </si>
  <si>
    <t>Potažení vnějších stěn vápenocementovým aktivovaným štukem tloušťky do 3 mm</t>
  </si>
  <si>
    <t>100</t>
  </si>
  <si>
    <t>51</t>
  </si>
  <si>
    <t>622325-001R</t>
  </si>
  <si>
    <t>Přivětrávaná omítka</t>
  </si>
  <si>
    <t>102</t>
  </si>
  <si>
    <t>"110:"   (16,761+10,838)*2,8</t>
  </si>
  <si>
    <t>"116:"   6,319*2,65</t>
  </si>
  <si>
    <t>622325302</t>
  </si>
  <si>
    <t>Oprava vnější vápenné štukové omítky členitosti 2 v rozsahu do 20%</t>
  </si>
  <si>
    <t>104</t>
  </si>
  <si>
    <t>Ostění dveří,oken a vrat:</t>
  </si>
  <si>
    <t xml:space="preserve">číslo dveří:  </t>
  </si>
  <si>
    <t>" 016:"   (2,33*2+1,5)*0,2</t>
  </si>
  <si>
    <t>1.NP č.m. 114</t>
  </si>
  <si>
    <t>vrata 026</t>
  </si>
  <si>
    <t>(4,25*2+2,96)*0,2</t>
  </si>
  <si>
    <t>vrata 027</t>
  </si>
  <si>
    <t>(3,9*2+2,63)*0,2</t>
  </si>
  <si>
    <t>53</t>
  </si>
  <si>
    <t>622335112</t>
  </si>
  <si>
    <t>Oprava cementové štukové omítky vnějších stěn v rozsahu do 30%</t>
  </si>
  <si>
    <t>106</t>
  </si>
  <si>
    <t>"Komín Charvatská: "   (0,9+1,54)*2*3,956</t>
  </si>
  <si>
    <t>"Komín Slovanské nám.: "    (1,9+0,5)*2*1,5</t>
  </si>
  <si>
    <t>622541021</t>
  </si>
  <si>
    <t>Omítka tenkovrstvá silikonsilikátová vnějších ploch  hydrofobní, se samočistícím účinkem probarvená, včetně penetrace podkladu zrnitá, tloušťky 2,0 mm stěn</t>
  </si>
  <si>
    <t>108</t>
  </si>
  <si>
    <t>55</t>
  </si>
  <si>
    <t>6225699R</t>
  </si>
  <si>
    <t>Tenkovrstvá renovační omítka na bázi vápna a cementů s organickými přísadami a armovacími vlákny, zrno 0,6mm, tl. 5 mm</t>
  </si>
  <si>
    <t>110</t>
  </si>
  <si>
    <t>624601111R</t>
  </si>
  <si>
    <t>Tmelení spár kolem oken vnější</t>
  </si>
  <si>
    <t>112</t>
  </si>
  <si>
    <t>Uliční fasáda Slovanské nám:</t>
  </si>
  <si>
    <t>Uliční fasáda Charvatská:</t>
  </si>
  <si>
    <t xml:space="preserve">číslo okna:  </t>
  </si>
  <si>
    <t>"016:"  2,33*2+1,5</t>
  </si>
  <si>
    <t>"012:"  0,89*2+1,582</t>
  </si>
  <si>
    <t>číslo místnosti:</t>
  </si>
  <si>
    <t>"114:"  1,1*2+2,4</t>
  </si>
  <si>
    <t>57</t>
  </si>
  <si>
    <t>629991011</t>
  </si>
  <si>
    <t>Zakrytí výplní otvorů a svislých ploch fólií přilepenou lepící páskou</t>
  </si>
  <si>
    <t>114</t>
  </si>
  <si>
    <t xml:space="preserve">vnitřní </t>
  </si>
  <si>
    <t>"026:"  2,96*4,25</t>
  </si>
  <si>
    <t>"027:"  2,63*3,9</t>
  </si>
  <si>
    <t>"028:"  1,2*0,82</t>
  </si>
  <si>
    <t>"029:"  (1,5*0,82)*2</t>
  </si>
  <si>
    <t>"030:"  0,72*0,72</t>
  </si>
  <si>
    <t>"031:"  (1,4*0,4)*2</t>
  </si>
  <si>
    <t>"032:"  1,5*0,6</t>
  </si>
  <si>
    <t>"033:"  0,6*0,65</t>
  </si>
  <si>
    <t>"034:"  (1,29*2,23)*2</t>
  </si>
  <si>
    <t>"035:"  2,13*2,49</t>
  </si>
  <si>
    <t>"143:" (1,84*1,93)*12</t>
  </si>
  <si>
    <t>"144:" 1,55*2,15</t>
  </si>
  <si>
    <t>"145:"  (1,55*1,69)*12</t>
  </si>
  <si>
    <t>"147:"  (1,54*2,43)*7</t>
  </si>
  <si>
    <t>"148:"  1,54*2,43</t>
  </si>
  <si>
    <t>"149:"  1,54*1,97</t>
  </si>
  <si>
    <t>"115:"  3,21*3,38</t>
  </si>
  <si>
    <t>"116-118:"  (1,41*2,59)*3</t>
  </si>
  <si>
    <t>"242,342,420:"      (1,84*2,46)*36</t>
  </si>
  <si>
    <t>"243,343,421:"      (1,55*2,44)*6</t>
  </si>
  <si>
    <t>"244,344,422:"     (0,64*1,42)*24</t>
  </si>
  <si>
    <t>"245,345:"      (1,54*2,43)*26</t>
  </si>
  <si>
    <t>"246:"        1,54*2,43</t>
  </si>
  <si>
    <t>"247:"       1,54+3,43</t>
  </si>
  <si>
    <t>"248:"         2,2+2,43</t>
  </si>
  <si>
    <t>"346:"       0,56+0,72</t>
  </si>
  <si>
    <t>vnější</t>
  </si>
  <si>
    <t>"011:"   1,5*0,9</t>
  </si>
  <si>
    <t>"014:"   1,58*0,9</t>
  </si>
  <si>
    <t>"016:"  1,5*0,9</t>
  </si>
  <si>
    <t>"026:"   2,96*4,25</t>
  </si>
  <si>
    <t>"146:"  (0,64*1,42)*7</t>
  </si>
  <si>
    <t>"217-219:"      (1,64*2,55)*3</t>
  </si>
  <si>
    <t>"220-240/320-341:"      (1,65*2,5)*43</t>
  </si>
  <si>
    <t>"246: "       1,54*2,43</t>
  </si>
  <si>
    <t>629995101</t>
  </si>
  <si>
    <t>Očištění vnějších ploch tlakovou vodou</t>
  </si>
  <si>
    <t>116</t>
  </si>
  <si>
    <t>"Plocha fasády pod zateplení:"  923,46+487,7206+25,42+14,67+37,19+83,29</t>
  </si>
  <si>
    <t>59</t>
  </si>
  <si>
    <t>631311135</t>
  </si>
  <si>
    <t>Mazanina tl do 240 mm z betonu prostého bez zvýšených nároků na prostředí tř. C 20/25</t>
  </si>
  <si>
    <t>118</t>
  </si>
  <si>
    <t>"116:"   (14,012*0,84)*0,15</t>
  </si>
  <si>
    <t>"S1:"   (8,63+2,93+4,4+12,839)*0,6*0,1</t>
  </si>
  <si>
    <t>"betonový žlab:"   (0,45*0,2)*2,94</t>
  </si>
  <si>
    <t>631319013</t>
  </si>
  <si>
    <t>Příplatek k mazanině tl do 240 mm za přehlazení povrchu</t>
  </si>
  <si>
    <t>120</t>
  </si>
  <si>
    <t>61</t>
  </si>
  <si>
    <t>631319111</t>
  </si>
  <si>
    <t>Příplatek k mazanině za provedení odtokového žlábku do 200x100 mm</t>
  </si>
  <si>
    <t>122</t>
  </si>
  <si>
    <t>"1NP dvorní část carvatská :"2,94</t>
  </si>
  <si>
    <t>631319175</t>
  </si>
  <si>
    <t>Příplatek k mazanině tl do 240 mm za stržení povrchu spodní vrstvy před vložením výztuže</t>
  </si>
  <si>
    <t>124</t>
  </si>
  <si>
    <t>" 116:"   (14,012*0,84)*0,15</t>
  </si>
  <si>
    <t>" S1:"    (8,63+2,93+4,4+12,839)*0,6*0,1</t>
  </si>
  <si>
    <t>63</t>
  </si>
  <si>
    <t>631319185</t>
  </si>
  <si>
    <t>Příplatek k mazanině tl do 240 mm za sklon do 35°</t>
  </si>
  <si>
    <t>126</t>
  </si>
  <si>
    <t>631362021</t>
  </si>
  <si>
    <t>Výztuž mazanin svařovanými sítěmi Kari</t>
  </si>
  <si>
    <t>128</t>
  </si>
  <si>
    <t>65</t>
  </si>
  <si>
    <t>632450124</t>
  </si>
  <si>
    <t>Vyrovnávací cementový potěr tl do 50 mm ze suchých směsí provedený v pásu</t>
  </si>
  <si>
    <t>130</t>
  </si>
  <si>
    <t>Vnitřní parapet oken dobetonávka:</t>
  </si>
  <si>
    <t>"dvorní fasáda Sovanské nám.:" (1,78*0,35)*48</t>
  </si>
  <si>
    <t xml:space="preserve"> (1,5*0,35)*7</t>
  </si>
  <si>
    <t>"dvorní fasáda Charvatská:"  (1,5*0,35)*35</t>
  </si>
  <si>
    <t xml:space="preserve">  (2,4*0,35)+(1,2*0,35)</t>
  </si>
  <si>
    <t>632451103</t>
  </si>
  <si>
    <t>Cementový samonivelační potěr ze suchých směsí tloušťky do 10 mm</t>
  </si>
  <si>
    <t>132</t>
  </si>
  <si>
    <t>"S4:"4,752*8,627</t>
  </si>
  <si>
    <t>67</t>
  </si>
  <si>
    <t>637211112R</t>
  </si>
  <si>
    <t>Okapový chodník z betonových dlaždic tl 50 mm na MC 10</t>
  </si>
  <si>
    <t>134</t>
  </si>
  <si>
    <t>"S1:"   (8,63+2,93+4,4+12,839)*0,5</t>
  </si>
  <si>
    <t>644941121</t>
  </si>
  <si>
    <t>Montáž průchodky k větrací mřížce se zhotovením otvoru v tepelné izolaci</t>
  </si>
  <si>
    <t>kus</t>
  </si>
  <si>
    <t>136</t>
  </si>
  <si>
    <t>fasáda dvorní - Slovanské nám.:</t>
  </si>
  <si>
    <t>"zapuštění stávající chráničky: "   1</t>
  </si>
  <si>
    <t>69</t>
  </si>
  <si>
    <t>34571352</t>
  </si>
  <si>
    <t>trubka elektroinstalační ohebná dvouplášťová korugovaná (chránička) D 52/63mm, HDPE+LDPE</t>
  </si>
  <si>
    <t>138</t>
  </si>
  <si>
    <t>1,2*1,1 "Přepočtené koeficientem množství</t>
  </si>
  <si>
    <t>Trubní vedení</t>
  </si>
  <si>
    <t>837262221</t>
  </si>
  <si>
    <t>Montáž kameninových tvarovek jednoosých s integrovaným těsněním otevřený výkop DN 100</t>
  </si>
  <si>
    <t>140</t>
  </si>
  <si>
    <t>71</t>
  </si>
  <si>
    <t>28611351</t>
  </si>
  <si>
    <t>koleno kanalizační PVC KG 110x45°</t>
  </si>
  <si>
    <t>142</t>
  </si>
  <si>
    <t>871315220R</t>
  </si>
  <si>
    <t>Kanalizační potrubí z tvrdého PVC jednovrstvé tuhost třídy SN8 DN 110</t>
  </si>
  <si>
    <t>144</t>
  </si>
  <si>
    <t>73</t>
  </si>
  <si>
    <t>891372190R</t>
  </si>
  <si>
    <t>Napojení dešťových svodů na kanalizaci</t>
  </si>
  <si>
    <t>146</t>
  </si>
  <si>
    <t>Dvorní fasáda Charvatská:</t>
  </si>
  <si>
    <t>"1PP:"    1</t>
  </si>
  <si>
    <t>"1NP:"     1</t>
  </si>
  <si>
    <t>892271111</t>
  </si>
  <si>
    <t>Tlaková zkouška vodou potrubí DN 100 nebo 125</t>
  </si>
  <si>
    <t>148</t>
  </si>
  <si>
    <t>75</t>
  </si>
  <si>
    <t>892372111R</t>
  </si>
  <si>
    <t>Zabezpečení konců potrubí DN do 100 při tlakových zkouškách vodou</t>
  </si>
  <si>
    <t>150</t>
  </si>
  <si>
    <t>894432119R</t>
  </si>
  <si>
    <t>Dodávka a montáž plastová revizní šachta DN 315 mm,poklop litinový hl. 1000 mm</t>
  </si>
  <si>
    <t>152</t>
  </si>
  <si>
    <t xml:space="preserve">1PP: </t>
  </si>
  <si>
    <t>"dvorní kanalizace: "     1</t>
  </si>
  <si>
    <t>Ostatní konstrukce a práce, bourání</t>
  </si>
  <si>
    <t>77</t>
  </si>
  <si>
    <t>9-0001</t>
  </si>
  <si>
    <t>Zpřístupnění prostoru podkroví</t>
  </si>
  <si>
    <t>154</t>
  </si>
  <si>
    <t>"504:"      1</t>
  </si>
  <si>
    <t>"414:"      1</t>
  </si>
  <si>
    <t>9-0002</t>
  </si>
  <si>
    <t>D+M anglický dvorek 1500x700x1000 mm plast bílý</t>
  </si>
  <si>
    <t>156</t>
  </si>
  <si>
    <t>"V1:"   1</t>
  </si>
  <si>
    <t>79</t>
  </si>
  <si>
    <t>9-0003</t>
  </si>
  <si>
    <t>D+M anglický dvorek 800x400x1000 mm plast bílý</t>
  </si>
  <si>
    <t>158</t>
  </si>
  <si>
    <t>"V2:"    1</t>
  </si>
  <si>
    <t>9-0004</t>
  </si>
  <si>
    <t>Dmtž a zpětná Mtž ochrané sítě</t>
  </si>
  <si>
    <t>160</t>
  </si>
  <si>
    <t>81</t>
  </si>
  <si>
    <t>9-0005</t>
  </si>
  <si>
    <t>Posunutí kamenný nárazník</t>
  </si>
  <si>
    <t>162</t>
  </si>
  <si>
    <t>posunutí nárazníků na novou úroveň fasády:</t>
  </si>
  <si>
    <t>"P20:"     2</t>
  </si>
  <si>
    <t>9-0006</t>
  </si>
  <si>
    <t>Dmtž a zpětná montáž ochrany proti holubům</t>
  </si>
  <si>
    <t>164</t>
  </si>
  <si>
    <t>83</t>
  </si>
  <si>
    <t>919726122</t>
  </si>
  <si>
    <t>Geotextilie pro ochranu, separaci a filtraci netkaná měrná hmotnost do 300 g/m2</t>
  </si>
  <si>
    <t>166</t>
  </si>
  <si>
    <t xml:space="preserve"> "Vnitřní podlahy pro práce kolem oken: "   400</t>
  </si>
  <si>
    <t xml:space="preserve"> "podlahy sportoviště pod lešením a kolem lešení: "   (12,831+5,13+2+8,3+43,5)*5</t>
  </si>
  <si>
    <t>941211112</t>
  </si>
  <si>
    <t>Montáž lešení řadového rámového lehkého zatížení do 200 kg/m2 š do 0,9 m v do 25 m</t>
  </si>
  <si>
    <t>168</t>
  </si>
  <si>
    <t>"uliční strana:"  ( 68,38+5,2+18,5)*18</t>
  </si>
  <si>
    <t xml:space="preserve"> (8,6+12+13,39+8,333+40,13)*16</t>
  </si>
  <si>
    <t>"štít:" 12,311*6</t>
  </si>
  <si>
    <t>"dvorní strana:" (42+6,51+8,63+5,43+43,45)*18</t>
  </si>
  <si>
    <t xml:space="preserve"> (4+8,63)*3</t>
  </si>
  <si>
    <t>85</t>
  </si>
  <si>
    <t>941211211</t>
  </si>
  <si>
    <t>Příplatek k lešení řadovému rámovému lehkému š 0,9 m v do 25 m za první a ZKD den použití</t>
  </si>
  <si>
    <t>170</t>
  </si>
  <si>
    <t>4996,804*120 "Přepočtené koeficientem množství</t>
  </si>
  <si>
    <t>941211812</t>
  </si>
  <si>
    <t>Demontáž lešení řadového rámového lehkého zatížení do 200 kg/m2 š do 0,9 m v do 25 m</t>
  </si>
  <si>
    <t>172</t>
  </si>
  <si>
    <t>87</t>
  </si>
  <si>
    <t>944411111</t>
  </si>
  <si>
    <t>Montáž záchytné sítě třídy A</t>
  </si>
  <si>
    <t>174</t>
  </si>
  <si>
    <t>"uliční strana:"  ( 68,38+5,2+18,5)*3</t>
  </si>
  <si>
    <t xml:space="preserve"> (8,6+12+13,39+8,333+40,13)*3</t>
  </si>
  <si>
    <t>"štít:" 12,311*3</t>
  </si>
  <si>
    <t>"dvorní strana:" (42+6,51+8,63+5,43+43,45)*3</t>
  </si>
  <si>
    <t>944411211</t>
  </si>
  <si>
    <t>Příplatek k záchytné síti třídy A za první a ZKD den použití</t>
  </si>
  <si>
    <t>176</t>
  </si>
  <si>
    <t>916,482*120 "Přepočtené koeficientem množství</t>
  </si>
  <si>
    <t>89</t>
  </si>
  <si>
    <t>944411811</t>
  </si>
  <si>
    <t>Demontáž záchytné sítě typu A</t>
  </si>
  <si>
    <t>178</t>
  </si>
  <si>
    <t>944511111</t>
  </si>
  <si>
    <t>Montáž ochranné sítě z textilie z umělých vláken</t>
  </si>
  <si>
    <t>180</t>
  </si>
  <si>
    <t>91</t>
  </si>
  <si>
    <t>944511211</t>
  </si>
  <si>
    <t>Příplatek k ochranné síti za první a ZKD den použití</t>
  </si>
  <si>
    <t>182</t>
  </si>
  <si>
    <t>944511811</t>
  </si>
  <si>
    <t>Demontáž ochranné sítě z textilie z umělých vláken</t>
  </si>
  <si>
    <t>184</t>
  </si>
  <si>
    <t>93</t>
  </si>
  <si>
    <t>949101111</t>
  </si>
  <si>
    <t>Lešení pomocné pro objekty pozemních staveb s lešeňovou podlahou v do 1,9 m zatížení do 150 kg/m2</t>
  </si>
  <si>
    <t>186</t>
  </si>
  <si>
    <t>"pro vnitřní práce kolem oken:"    600</t>
  </si>
  <si>
    <t>952901110R</t>
  </si>
  <si>
    <t>Čištění mytím vnějších  a vnitřních ploch oken</t>
  </si>
  <si>
    <t>188</t>
  </si>
  <si>
    <t>95</t>
  </si>
  <si>
    <t>952901111</t>
  </si>
  <si>
    <t>Vyčištění budov bytové a občanské výstavby při výšce podlaží do 4 m</t>
  </si>
  <si>
    <t>190</t>
  </si>
  <si>
    <t>"Vyčištění vniřních místností po skončení všech prací spojených s výměnou oken: "   1000</t>
  </si>
  <si>
    <t>952902021</t>
  </si>
  <si>
    <t>Čištění budov zametení hladkých podlah</t>
  </si>
  <si>
    <t>192</t>
  </si>
  <si>
    <t>"vnitřní plochy.:"   3000</t>
  </si>
  <si>
    <t>97</t>
  </si>
  <si>
    <t>952902031</t>
  </si>
  <si>
    <t>Čištění budov omytí hladkých podlah</t>
  </si>
  <si>
    <t>194</t>
  </si>
  <si>
    <t>"vnitřní plochy:"    3000</t>
  </si>
  <si>
    <t>952902221</t>
  </si>
  <si>
    <t>Čištění budov zametení schodišť</t>
  </si>
  <si>
    <t>196</t>
  </si>
  <si>
    <t>"vnitřní schodiště:"  2000</t>
  </si>
  <si>
    <t>99</t>
  </si>
  <si>
    <t>952902231</t>
  </si>
  <si>
    <t>Čištění budov omytí schodišť</t>
  </si>
  <si>
    <t>198</t>
  </si>
  <si>
    <t>962032240</t>
  </si>
  <si>
    <t>Bourání zdiva z cihel pálených nebo vápenopískových na MC do 1 m3</t>
  </si>
  <si>
    <t>200</t>
  </si>
  <si>
    <t>"  dvorní část - větrací nástavba:"    (0,35*2+0,6)*0,15*1,5</t>
  </si>
  <si>
    <t>101</t>
  </si>
  <si>
    <t>962032241</t>
  </si>
  <si>
    <t>Bourání zdiva z cihel pálených nebo vápenopískových na MC přes 1 m3</t>
  </si>
  <si>
    <t>202</t>
  </si>
  <si>
    <t>odstranění 1 vrstvy cihel nad římsou:</t>
  </si>
  <si>
    <t>"  4NP:"    (6,519+40,056)*0,4*0,08</t>
  </si>
  <si>
    <t>"  Podkroví:"     (44,02+2,3)*0,5*0,08</t>
  </si>
  <si>
    <t>"  110:"   20*0,3</t>
  </si>
  <si>
    <t>962081131</t>
  </si>
  <si>
    <t>Bourání příček ze skleněných tvárnic tl do 100 mm</t>
  </si>
  <si>
    <t>204</t>
  </si>
  <si>
    <t>"001:"    1,25*1,18</t>
  </si>
  <si>
    <t>"002:"    1,25*1,18</t>
  </si>
  <si>
    <t>"003:"    1,25*1,18</t>
  </si>
  <si>
    <t>103</t>
  </si>
  <si>
    <t>963015111</t>
  </si>
  <si>
    <t>Demontáž prefabrikovaných krycích desek kanálů, šachet nebo žump do hmotnosti 0,06 t</t>
  </si>
  <si>
    <t>206</t>
  </si>
  <si>
    <t xml:space="preserve">dvorní část - větrací nástavba:   </t>
  </si>
  <si>
    <t>965042121</t>
  </si>
  <si>
    <t>Bourání podkladů pod dlažby nebo mazanin betonových nebo z litého asfaltu tl do 100 mm pl do 1 m2</t>
  </si>
  <si>
    <t>208</t>
  </si>
  <si>
    <t>1 NP - okapový chodník:</t>
  </si>
  <si>
    <t>"plocha pro úpravu dešť.svodů :"    (0,6*1)*0,1*3</t>
  </si>
  <si>
    <t>105</t>
  </si>
  <si>
    <t>965042141</t>
  </si>
  <si>
    <t>Bourání podkladů pod dlažby nebo mazanin betonových nebo z litého asfaltu tl do 100 mm pl přes 4 m2</t>
  </si>
  <si>
    <t>210</t>
  </si>
  <si>
    <t>"110:"    (9,68*1,05)*0,1</t>
  </si>
  <si>
    <t xml:space="preserve">    (2,94+1,048)*1,05*0,1</t>
  </si>
  <si>
    <t xml:space="preserve">    (5,13*1,05)*0,1</t>
  </si>
  <si>
    <t xml:space="preserve">    (12,831*0,735)*0,1</t>
  </si>
  <si>
    <t>"116:"   (13,939*0,84)*0,1</t>
  </si>
  <si>
    <t>965049111</t>
  </si>
  <si>
    <t>Příplatek k bourání betonových mazanin za bourání mazanin se svařovanou sítí tl do 100 mm</t>
  </si>
  <si>
    <t>212</t>
  </si>
  <si>
    <t>107</t>
  </si>
  <si>
    <t>966031313</t>
  </si>
  <si>
    <t>Vybourání částí říms z cihel vyložených do 250 mm tl do 300 mm</t>
  </si>
  <si>
    <t>214</t>
  </si>
  <si>
    <t>Dvorní fasáda:</t>
  </si>
  <si>
    <t>" 2NP:"    (35,28+6,361+36)*2</t>
  </si>
  <si>
    <t>" 3NP:"     (35,28+6,31+36,117)*2</t>
  </si>
  <si>
    <t>" 4NP: "    35,38*2</t>
  </si>
  <si>
    <t>" Podkroví:"   44,02+2,3+16,91</t>
  </si>
  <si>
    <t>968062244</t>
  </si>
  <si>
    <t>Vybourání dřevěných rámů oken jednoduchých včetně křídel pl do 1 m2</t>
  </si>
  <si>
    <t>216</t>
  </si>
  <si>
    <t xml:space="preserve">uliční část:   </t>
  </si>
  <si>
    <t>"028:"   1,2*0,8</t>
  </si>
  <si>
    <t>"030:"   0,72*0,72</t>
  </si>
  <si>
    <t>"032:"   1,5*0,58</t>
  </si>
  <si>
    <t>"033:"   0,6*0,65</t>
  </si>
  <si>
    <t>109</t>
  </si>
  <si>
    <t>968062245</t>
  </si>
  <si>
    <t>Vybourání dřevěných rámů oken jednoduchých včetně křídel pl do 2 m2</t>
  </si>
  <si>
    <t>218</t>
  </si>
  <si>
    <t>"014:"   1,582*0,89</t>
  </si>
  <si>
    <t>"029:"   (1,5*0,8)*2</t>
  </si>
  <si>
    <t>"031:"   (1,64*0,72)*2</t>
  </si>
  <si>
    <t>"místnost vedle m.č.222:"   2,9*2,55</t>
  </si>
  <si>
    <t>968062247</t>
  </si>
  <si>
    <t>Vybourání dřevěných rámů oken jednoduchých včetně křídel pl přes 4 m2</t>
  </si>
  <si>
    <t>220</t>
  </si>
  <si>
    <t>111</t>
  </si>
  <si>
    <t>968062354</t>
  </si>
  <si>
    <t>Vybourání dřevěných rámů oken dvojitých včetně křídel pl do 1 m2</t>
  </si>
  <si>
    <t>222</t>
  </si>
  <si>
    <t>m.č.:</t>
  </si>
  <si>
    <t>"129:"  (0,64*1,52)*5</t>
  </si>
  <si>
    <t>"místnost vedle m.č.129:"  (0,64*1,52)*3</t>
  </si>
  <si>
    <t>2NP:</t>
  </si>
  <si>
    <t>"226:"  (0,64*1,53)*8</t>
  </si>
  <si>
    <t>3NP:</t>
  </si>
  <si>
    <t>"312:" (0,5*0,83)</t>
  </si>
  <si>
    <t>"314:"  (0,64*1,55)*7</t>
  </si>
  <si>
    <t>"místnost vedle m.č.314:" 0,64*1,55</t>
  </si>
  <si>
    <t>968062356</t>
  </si>
  <si>
    <t>Vybourání dřevěných rámů oken dvojitých včetně křídel pl do 4 m2</t>
  </si>
  <si>
    <t>224</t>
  </si>
  <si>
    <t>"137:"   1,545*2,08</t>
  </si>
  <si>
    <t>"127:"   (1,5*2,39)*2</t>
  </si>
  <si>
    <t>"128:"   (1,5*2,54)*6</t>
  </si>
  <si>
    <t>"131 - 134:"  (1,78*2,04)*12</t>
  </si>
  <si>
    <t>"138:"  1,5*1,76</t>
  </si>
  <si>
    <t>"201:" (1,5*2,55)*2</t>
  </si>
  <si>
    <t>"222:"   (1,5*2,55)*3</t>
  </si>
  <si>
    <t>"223:"   (1,5*2,55)</t>
  </si>
  <si>
    <t xml:space="preserve">  1,5*2,55</t>
  </si>
  <si>
    <t>"Pedagogická knihovna:"  1,5*2,55</t>
  </si>
  <si>
    <t>"224:"  (1,5*2,55)*4</t>
  </si>
  <si>
    <t>"225:"  (1,5*2,55)*2</t>
  </si>
  <si>
    <t xml:space="preserve">  1,5*2,54</t>
  </si>
  <si>
    <t>"312:" (1,5*2,54)</t>
  </si>
  <si>
    <t>"313:" (1,5*2,54)*13</t>
  </si>
  <si>
    <t>113</t>
  </si>
  <si>
    <t>968062357</t>
  </si>
  <si>
    <t>Vybourání dřevěných rámů oken dvojitých včetně křídel pl přes 4 m2</t>
  </si>
  <si>
    <t>226</t>
  </si>
  <si>
    <t>"202:"  (1,78*2,57)*3</t>
  </si>
  <si>
    <t>"203:"  (1,78*2,57)*3</t>
  </si>
  <si>
    <t>"204:"  (1,78*2,57)*3</t>
  </si>
  <si>
    <t>"205:" (1,78*2,57)*3</t>
  </si>
  <si>
    <t xml:space="preserve"> (1,635*2,55)*2</t>
  </si>
  <si>
    <t>"315:"  (1,78*2,54)*3</t>
  </si>
  <si>
    <t>"316:"  (1,78*2,54)*3</t>
  </si>
  <si>
    <t>"317:"  (1,78*2,54)*3</t>
  </si>
  <si>
    <t>"318:"  (1,78*2,54)*3</t>
  </si>
  <si>
    <t xml:space="preserve">4NP: </t>
  </si>
  <si>
    <t>"404 - 407:"  (1,78*2,57)*12</t>
  </si>
  <si>
    <t>968072886R</t>
  </si>
  <si>
    <t>Vybourání shrnovacích rolet</t>
  </si>
  <si>
    <t>230</t>
  </si>
  <si>
    <t>115</t>
  </si>
  <si>
    <t>968092001R</t>
  </si>
  <si>
    <t>Bourání parapetů keramických š. do 30 cm</t>
  </si>
  <si>
    <t>232</t>
  </si>
  <si>
    <t>4NP:</t>
  </si>
  <si>
    <t>" 410:"   0,64*8</t>
  </si>
  <si>
    <t>" 314 + vedlejší místnosti:"   0,64*8</t>
  </si>
  <si>
    <t>" 226 + vedlejší místnosti:"   0,64*8</t>
  </si>
  <si>
    <t>" 129+vedlejší místnosti:"    0,64*8</t>
  </si>
  <si>
    <t>974031164</t>
  </si>
  <si>
    <t>Vysekání rýh ve zdivu cihelném hl do 150 mm š do 150 mm</t>
  </si>
  <si>
    <t>234</t>
  </si>
  <si>
    <t>"pro zapuštění stávající chráničky: "   1,2</t>
  </si>
  <si>
    <t>117</t>
  </si>
  <si>
    <t>978013191</t>
  </si>
  <si>
    <t>Otlučení (osekání) vnitřní vápenné nebo vápenocementové omítky stěn v rozsahu do 100 %</t>
  </si>
  <si>
    <t>236</t>
  </si>
  <si>
    <t>978015331</t>
  </si>
  <si>
    <t>Otlučení (osekání) vnější vápenné nebo vápenocementové omítky stupně členitosti 1 a 2 rozsahu do 20%</t>
  </si>
  <si>
    <t>238</t>
  </si>
  <si>
    <t>4,254</t>
  </si>
  <si>
    <t>119</t>
  </si>
  <si>
    <t>978015341</t>
  </si>
  <si>
    <t>Otlučení (osekání) vnější vápenné nebo vápenocementové omítky stupně členitosti 1 a 2 rozsahu do 30%</t>
  </si>
  <si>
    <t>240</t>
  </si>
  <si>
    <t>"štít křídla Slovanské nám:"  12,4</t>
  </si>
  <si>
    <t>"štít křídla Charvatská ul.:"   5,46+7,5</t>
  </si>
  <si>
    <t>978015391</t>
  </si>
  <si>
    <t>Otlučení (osekání) vnější vápenné nebo vápenocementové omítky stupně členitosti 1 a 2 do 100%</t>
  </si>
  <si>
    <t>242</t>
  </si>
  <si>
    <t>" 110:"   (16,761+10,838)*2,8</t>
  </si>
  <si>
    <t>" 116:"    6,319*2,65</t>
  </si>
  <si>
    <t>" štít:"    12,311*5</t>
  </si>
  <si>
    <t>121</t>
  </si>
  <si>
    <t>978023411</t>
  </si>
  <si>
    <t>Vyškrabání spár zdiva cihelného mimo komínového</t>
  </si>
  <si>
    <t>244</t>
  </si>
  <si>
    <t>"štít:"   12,311*5</t>
  </si>
  <si>
    <t>-(6,15*5)</t>
  </si>
  <si>
    <t>"vnitřní zdivo:"  505,9</t>
  </si>
  <si>
    <t>9801118R</t>
  </si>
  <si>
    <t>Odstranění geotextílie ochrany podlah</t>
  </si>
  <si>
    <t>246</t>
  </si>
  <si>
    <t>123</t>
  </si>
  <si>
    <t>985131111</t>
  </si>
  <si>
    <t>Očištění ploch stěn, rubu kleneb a podlah tlakovou vodou</t>
  </si>
  <si>
    <t>248</t>
  </si>
  <si>
    <t xml:space="preserve">S5S:  </t>
  </si>
  <si>
    <t>"504:"   16,5*1,3</t>
  </si>
  <si>
    <t>"503:"   6,2*11,3</t>
  </si>
  <si>
    <t>"501:"    44,02*10,4</t>
  </si>
  <si>
    <t>"110:"    43,45*0,5</t>
  </si>
  <si>
    <t>"S4S:"   4,662*8,467</t>
  </si>
  <si>
    <t>985221101</t>
  </si>
  <si>
    <t>Doplnění zdiva cihlami do aktivované malty</t>
  </si>
  <si>
    <t>"dozdívka parapetu okna 031:"   (1,64*0,91)*0,3</t>
  </si>
  <si>
    <t>125</t>
  </si>
  <si>
    <t>59610001</t>
  </si>
  <si>
    <t>cihla pálená plná do P15 290x140x65mm</t>
  </si>
  <si>
    <t>252</t>
  </si>
  <si>
    <t>170*1,1 "Přepočtené koeficientem množství</t>
  </si>
  <si>
    <t>997</t>
  </si>
  <si>
    <t>Přesun sutě</t>
  </si>
  <si>
    <t>997002611</t>
  </si>
  <si>
    <t>Nakládání suti a vybouraných hmot</t>
  </si>
  <si>
    <t>254</t>
  </si>
  <si>
    <t>127</t>
  </si>
  <si>
    <t>997013211</t>
  </si>
  <si>
    <t>Vnitrostaveništní doprava suti a vybouraných hmot pro budovy v do 6 m ručně</t>
  </si>
  <si>
    <t>256</t>
  </si>
  <si>
    <t>997013312</t>
  </si>
  <si>
    <t>Montáž a demontáž shozu suti v do 20 m</t>
  </si>
  <si>
    <t>258</t>
  </si>
  <si>
    <t>2*24</t>
  </si>
  <si>
    <t>129</t>
  </si>
  <si>
    <t>997013322</t>
  </si>
  <si>
    <t>Příplatek k shozu suti v do 20 m za první a ZKD den použití</t>
  </si>
  <si>
    <t>260</t>
  </si>
  <si>
    <t>48*50 "Přepočtené koeficientem množství</t>
  </si>
  <si>
    <t>997013501</t>
  </si>
  <si>
    <t>Odvoz suti a vybouraných hmot na skládku nebo meziskládku do 1 km se složením</t>
  </si>
  <si>
    <t>262</t>
  </si>
  <si>
    <t>131</t>
  </si>
  <si>
    <t>997013509</t>
  </si>
  <si>
    <t>Příplatek k odvozu suti a vybouraných hmot na skládku ZKD 1 km přes 1 km</t>
  </si>
  <si>
    <t>264</t>
  </si>
  <si>
    <t>145,375*14 "Přepočtené koeficientem množství</t>
  </si>
  <si>
    <t>997013631</t>
  </si>
  <si>
    <t>Poplatek za uložení na skládce (skládkovné) stavebního odpadu směsného kód odpadu 17 09 04</t>
  </si>
  <si>
    <t>266</t>
  </si>
  <si>
    <t>998</t>
  </si>
  <si>
    <t>Přesun hmot</t>
  </si>
  <si>
    <t>133</t>
  </si>
  <si>
    <t>998018003</t>
  </si>
  <si>
    <t>Přesun hmot ruční pro budovy v do 24 m</t>
  </si>
  <si>
    <t>268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</si>
  <si>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</si>
  <si>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</si>
  <si>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</si>
  <si>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</si>
  <si>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</si>
  <si>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</si>
  <si>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270</t>
  </si>
  <si>
    <t>135</t>
  </si>
  <si>
    <t>11163150</t>
  </si>
  <si>
    <t>lak penetrační asfaltový</t>
  </si>
  <si>
    <t>272</t>
  </si>
  <si>
    <t>40,996*0,0003 "Přepočtené koeficientem množství</t>
  </si>
  <si>
    <t>711113127</t>
  </si>
  <si>
    <t>Izolace proti vlhkosti svislá za studena těsnicí stěrkou jednosložkovou na bázi cementu</t>
  </si>
  <si>
    <t>274</t>
  </si>
  <si>
    <t xml:space="preserve">1NP dvorní část Slovanské nám:  </t>
  </si>
  <si>
    <t>"Okapový bet.chodník:"     (0,5+0,15)*37</t>
  </si>
  <si>
    <t>137</t>
  </si>
  <si>
    <t>711131111</t>
  </si>
  <si>
    <t>Provedení izolace proti zemní vlhkosti pásy na sucho samolepící vodovné</t>
  </si>
  <si>
    <t>276</t>
  </si>
  <si>
    <t>62866281</t>
  </si>
  <si>
    <t>pás asfaltový samolepicí modifikovaný SBS tl 3,0mm s vložkou ze skleněné tkaniny se spalitelnou fólií nebo jemnozrnným minerálním posypem nebo textilií na horním povrchu</t>
  </si>
  <si>
    <t>278</t>
  </si>
  <si>
    <t>40,996*1,15 "Přepočtené koeficientem množství</t>
  </si>
  <si>
    <t>139</t>
  </si>
  <si>
    <t>711132101R</t>
  </si>
  <si>
    <t>Izolace proti vlhkosti svislá pásy na sucho - izolace s nakaširov.drátkový rastr (provětrání)</t>
  </si>
  <si>
    <t>280</t>
  </si>
  <si>
    <t>711141559</t>
  </si>
  <si>
    <t>Provedení izolace proti zemní vlhkosti pásy přitavením vodorovné NAIP</t>
  </si>
  <si>
    <t>282</t>
  </si>
  <si>
    <t>141</t>
  </si>
  <si>
    <t>62855008</t>
  </si>
  <si>
    <t>pás asfaltový natavitelný modifikovaný SBS tl 5,2mm s vložkou z polyesterové rohože a hrubozrnným břidličným posypem na horním povrchu</t>
  </si>
  <si>
    <t>284</t>
  </si>
  <si>
    <t>711161112</t>
  </si>
  <si>
    <t>Izolace proti zemní vlhkosti nopovou fólií vodorovná, nopek v 8,0 mm, tl do 0,6 mm</t>
  </si>
  <si>
    <t>286</t>
  </si>
  <si>
    <t>"S1:"   (8,63+2,93+4,4+12,839)*0,6</t>
  </si>
  <si>
    <t>143</t>
  </si>
  <si>
    <t>711212104R</t>
  </si>
  <si>
    <t>Penetrace savých podkladů 0,20 kg/m2</t>
  </si>
  <si>
    <t>288</t>
  </si>
  <si>
    <t>"Dvorní fasáda - Charvatská.:"  2,64+4,66+0,98+2,42+3+0,97</t>
  </si>
  <si>
    <t>711212122R</t>
  </si>
  <si>
    <t>Stěrka hydroiz.  proti vlhkosti silikát.</t>
  </si>
  <si>
    <t>290</t>
  </si>
  <si>
    <t>145</t>
  </si>
  <si>
    <t>998711203</t>
  </si>
  <si>
    <t>Přesun hmot procentní pro izolace proti vodě, vlhkosti a plynům v objektech v do 60 m</t>
  </si>
  <si>
    <t>%</t>
  </si>
  <si>
    <t>292</t>
  </si>
  <si>
    <t>712</t>
  </si>
  <si>
    <t>Povlakové krytiny</t>
  </si>
  <si>
    <t>712300833</t>
  </si>
  <si>
    <t>Odstranění povlakové krytiny střech do 10° třívrstvé</t>
  </si>
  <si>
    <t>294</t>
  </si>
  <si>
    <t>147</t>
  </si>
  <si>
    <t>712341559</t>
  </si>
  <si>
    <t>Provedení povlakové krytiny střech do 10° pásy NAIP přitavením v plné ploše</t>
  </si>
  <si>
    <t>296</t>
  </si>
  <si>
    <t>62853005</t>
  </si>
  <si>
    <t>pás asfaltový natavitelný modifikovaný SBS tl 4,0mm s vložkou ze skleněné tkaniny a hrubozrnným břidličným posypem na horním povrchu</t>
  </si>
  <si>
    <t>298</t>
  </si>
  <si>
    <t>149</t>
  </si>
  <si>
    <t>998712203</t>
  </si>
  <si>
    <t>Přesun hmot procentní pro krytiny povlakové v objektech v do 24 m</t>
  </si>
  <si>
    <t>300</t>
  </si>
  <si>
    <t>713</t>
  </si>
  <si>
    <t>Izolace tepelné</t>
  </si>
  <si>
    <t>713111211R</t>
  </si>
  <si>
    <t>Protiprachové a protivětrové folie difůzně otevřené s přelepením spojů včetně materiálu</t>
  </si>
  <si>
    <t>302</t>
  </si>
  <si>
    <t>S6:</t>
  </si>
  <si>
    <t>5 NP Slovanské nám.:</t>
  </si>
  <si>
    <t>" 502:"   44,02*10,4</t>
  </si>
  <si>
    <t>" 503:"    11,42*6,24</t>
  </si>
  <si>
    <t>" 504:"    16,474*7,3</t>
  </si>
  <si>
    <t>" 4NP Charvatská: "  (1,12+10,88+0,79+7,33+0,759+9,33+0,79+4,995+0,78+1,856+0,11+2,5+0,265+3,49+1,26)*10,95</t>
  </si>
  <si>
    <t>151</t>
  </si>
  <si>
    <t>713121111</t>
  </si>
  <si>
    <t>Montáž izolace tepelné podlah volně kladenými rohožemi, pásy, dílci, deskami 1 vrstva</t>
  </si>
  <si>
    <t>304</t>
  </si>
  <si>
    <t>28376382</t>
  </si>
  <si>
    <t>deska z polystyrénu XPS, hrana polodrážková a hladký povrch s vyšší odolností tl 100mm</t>
  </si>
  <si>
    <t>306</t>
  </si>
  <si>
    <t>153</t>
  </si>
  <si>
    <t>713121121</t>
  </si>
  <si>
    <t>Montáž izolace tepelné podlah volně kladenými rohožemi, pásy, dílci, deskami 2 vrstvy</t>
  </si>
  <si>
    <t>308</t>
  </si>
  <si>
    <t>S5+S6:</t>
  </si>
  <si>
    <t>"502:"   44,02*10,4</t>
  </si>
  <si>
    <t>"503:"   11,42*6,24</t>
  </si>
  <si>
    <t>"504:"   16,474*7,3</t>
  </si>
  <si>
    <t>"4NP Charvatská:"  (1,12+10,88+0,79+7,33+0,759+9,33+0,79+4,995+0,78+1,856+0,11+2,5+0,265+3,49+1,26)*10,95</t>
  </si>
  <si>
    <t>ODPOČET SKLADBA S5</t>
  </si>
  <si>
    <t>-142</t>
  </si>
  <si>
    <t>63148109</t>
  </si>
  <si>
    <t>deska tepelně izolační minerální univerzální λ=0,038-0,039 tl 150mm</t>
  </si>
  <si>
    <t>310</t>
  </si>
  <si>
    <t>1. vrstva</t>
  </si>
  <si>
    <t>1013,821</t>
  </si>
  <si>
    <t>2. vrstva</t>
  </si>
  <si>
    <t>2027,642*1,08 "Přepočtené koeficientem množství</t>
  </si>
  <si>
    <t>155</t>
  </si>
  <si>
    <t>713122111</t>
  </si>
  <si>
    <t>Parotěsná vrstva pro pochozí půdy vodorovná</t>
  </si>
  <si>
    <t>312</t>
  </si>
  <si>
    <t>713122125</t>
  </si>
  <si>
    <t>Nosný rošt z EPS trámců pro pochozí půdy tl 300 mm</t>
  </si>
  <si>
    <t>314</t>
  </si>
  <si>
    <t>"S5:" 80,61+61,39</t>
  </si>
  <si>
    <t>157</t>
  </si>
  <si>
    <t>713122135</t>
  </si>
  <si>
    <t>Izolace tepelná vkládaná mezi rošt z EPS pochozí půdy dvouvrstvá tl 300 mm</t>
  </si>
  <si>
    <t>316</t>
  </si>
  <si>
    <t>713122141</t>
  </si>
  <si>
    <t>Dřevěná prka lepená na rošt z EPS trámců</t>
  </si>
  <si>
    <t>318</t>
  </si>
  <si>
    <t>159</t>
  </si>
  <si>
    <t>713122151</t>
  </si>
  <si>
    <t>Příplatek k ceně za zbroušení roštu z EPS trámců k vyrovnání nerovnosti povrchu</t>
  </si>
  <si>
    <t>320</t>
  </si>
  <si>
    <t>713131131R</t>
  </si>
  <si>
    <t>Izolace tepelná římsy  lepením</t>
  </si>
  <si>
    <t>322</t>
  </si>
  <si>
    <t>zateplení římsy .:</t>
  </si>
  <si>
    <t>5NP:</t>
  </si>
  <si>
    <t xml:space="preserve"> Slovanské náměstí:   </t>
  </si>
  <si>
    <t>"uliční strana.:" (44,213+6,24+16,47+7,3+16,474+6,24)*1,1</t>
  </si>
  <si>
    <t>"dvorní strana:" 44,213*(0,5+0,3+0,5+0,5)</t>
  </si>
  <si>
    <t>4NP.:</t>
  </si>
  <si>
    <t>Charvatská:</t>
  </si>
  <si>
    <t>"uliční strana:" (2,56+9,036+38,39)*1,1</t>
  </si>
  <si>
    <t>"dvorní strana:" (4,257+40,056)*(0,5+0,3+0,5+0,3)</t>
  </si>
  <si>
    <t>161</t>
  </si>
  <si>
    <t>63150883R</t>
  </si>
  <si>
    <t>deska izolační minerál I tl. 160 mm</t>
  </si>
  <si>
    <t>324</t>
  </si>
  <si>
    <t>312,1*1,1 "Přepočtené koeficientem množství</t>
  </si>
  <si>
    <t>713131141</t>
  </si>
  <si>
    <t>Montáž izolace tepelné stěn a základů lepením celoplošně rohoží, pásů, dílců, desek</t>
  </si>
  <si>
    <t>326</t>
  </si>
  <si>
    <t>"dvorní fasáda Sovanské nám.:" (1,78*0,5)*48</t>
  </si>
  <si>
    <t xml:space="preserve"> (1,5*0,5)*7</t>
  </si>
  <si>
    <t>"dvorní fasáda Charvatská:"  (1,5*0,5)*35</t>
  </si>
  <si>
    <t xml:space="preserve">  (2,4*0,5)+(1,2*0,5)</t>
  </si>
  <si>
    <t>163</t>
  </si>
  <si>
    <t>28376415</t>
  </si>
  <si>
    <t>deska z polystyrénu XPS, hrana polodrážková a hladký povrch 300kPa tl 30mm</t>
  </si>
  <si>
    <t>328</t>
  </si>
  <si>
    <t>76,02*1,15 "Přepočtené koeficientem množství</t>
  </si>
  <si>
    <t>713141131</t>
  </si>
  <si>
    <t>Montáž izolace tepelné střech plochých lepené za studena plně 1 vrstva rohoží, pásů, dílců, desek</t>
  </si>
  <si>
    <t>330</t>
  </si>
  <si>
    <t>"S2:"11,04*21,33</t>
  </si>
  <si>
    <t>((5,63*11,96)+3,395*(7,265+3,59+0,16))</t>
  </si>
  <si>
    <t>(6,029+5,63)*7,6</t>
  </si>
  <si>
    <t>-(4,8*6,029)</t>
  </si>
  <si>
    <t>6,4*(10,251+6,183)</t>
  </si>
  <si>
    <t>(1,86*6,485)/2</t>
  </si>
  <si>
    <t>511,092</t>
  </si>
  <si>
    <t>"římsastřechy nástavby Charvatká:"    (4,752+8,627)</t>
  </si>
  <si>
    <t>"S4:" 4,752*8,627</t>
  </si>
  <si>
    <t>40,996</t>
  </si>
  <si>
    <t>165</t>
  </si>
  <si>
    <t>28372317</t>
  </si>
  <si>
    <t>deska EPS 100 do plochých střech a podlah λ=0,037 tl 150mm</t>
  </si>
  <si>
    <t>332</t>
  </si>
  <si>
    <t>1104,176*1,05 "Přepočtené koeficientem množství</t>
  </si>
  <si>
    <t>28372300</t>
  </si>
  <si>
    <t>deska EPS 100 do plochých střech a podlah λ=0,037</t>
  </si>
  <si>
    <t>334</t>
  </si>
  <si>
    <t>167</t>
  </si>
  <si>
    <t>998713203</t>
  </si>
  <si>
    <t>Přesun hmot procentní pro izolace tepelné v objektech v do 24 m</t>
  </si>
  <si>
    <t>336</t>
  </si>
  <si>
    <t>721</t>
  </si>
  <si>
    <t>Zdravotechnika - vnitřní kanalizace</t>
  </si>
  <si>
    <t>721242888R</t>
  </si>
  <si>
    <t>Demontáž větrací hlavice</t>
  </si>
  <si>
    <t>338</t>
  </si>
  <si>
    <t>"S4S:"   3</t>
  </si>
  <si>
    <t>169</t>
  </si>
  <si>
    <t>721274103</t>
  </si>
  <si>
    <t>Přivzdušňovací ventil venkovní odpadních potrubí DN 110</t>
  </si>
  <si>
    <t>340</t>
  </si>
  <si>
    <t>"V8:"   2</t>
  </si>
  <si>
    <t>"V9:"  1</t>
  </si>
  <si>
    <t>998721203</t>
  </si>
  <si>
    <t>Přesun hmot procentní pro vnitřní kanalizace v objektech v do 24 m</t>
  </si>
  <si>
    <t>342</t>
  </si>
  <si>
    <t>762</t>
  </si>
  <si>
    <t>Konstrukce tesařské</t>
  </si>
  <si>
    <t>171</t>
  </si>
  <si>
    <t>762083121</t>
  </si>
  <si>
    <t>Impregnace řeziva proti dřevokaznému hmyzu, houbám a plísním máčením třída ohrožení 1 a 2</t>
  </si>
  <si>
    <t>344</t>
  </si>
  <si>
    <t>T1:</t>
  </si>
  <si>
    <t>"1:"    0,9*2*0,06*0,1</t>
  </si>
  <si>
    <t>"2:"   0,43*2*0,06*0,1</t>
  </si>
  <si>
    <t>"3:"   1,5*2*0,06*0,1</t>
  </si>
  <si>
    <t>"4:"   0,8*2*0,06*0,06</t>
  </si>
  <si>
    <t>"T1:"   4*2*0,1*0,1</t>
  </si>
  <si>
    <t>"T1:"  1*1,5*0,018</t>
  </si>
  <si>
    <t xml:space="preserve">  0,471*1*0,018</t>
  </si>
  <si>
    <t>762112110</t>
  </si>
  <si>
    <t>Montáž tesařských stěn na hladko z hraněného řeziva průřezové plochy do 120 cm2</t>
  </si>
  <si>
    <t>346</t>
  </si>
  <si>
    <t>"T1:"   4*2</t>
  </si>
  <si>
    <t>173</t>
  </si>
  <si>
    <t>60512125</t>
  </si>
  <si>
    <t>hranol stavební řezivo průřezu do 120cm2 do dl 6m</t>
  </si>
  <si>
    <t>348</t>
  </si>
  <si>
    <t>762131124</t>
  </si>
  <si>
    <t>Montáž bednění stěn z hrubých prken na sraz</t>
  </si>
  <si>
    <t>350</t>
  </si>
  <si>
    <t>"T1:"  1*1,5</t>
  </si>
  <si>
    <t xml:space="preserve">  0,471*1</t>
  </si>
  <si>
    <t>175</t>
  </si>
  <si>
    <t>60511064</t>
  </si>
  <si>
    <t>řezivo jehličnaté středové omítané</t>
  </si>
  <si>
    <t>352</t>
  </si>
  <si>
    <t>0,035*1,15 "Přepočtené koeficientem množství</t>
  </si>
  <si>
    <t>762332131</t>
  </si>
  <si>
    <t>Montáž vázaných kcí krovů pravidelných z hraněného řeziva průřezové plochy do 120 cm2</t>
  </si>
  <si>
    <t>354</t>
  </si>
  <si>
    <t>"1:"    0,9*2</t>
  </si>
  <si>
    <t>"2:"   0,43*2</t>
  </si>
  <si>
    <t>"3:"   1,5*2</t>
  </si>
  <si>
    <t>"4:"   0,8*2</t>
  </si>
  <si>
    <t>177</t>
  </si>
  <si>
    <t>605111R1</t>
  </si>
  <si>
    <t>řezivo stavební fošny</t>
  </si>
  <si>
    <t>356</t>
  </si>
  <si>
    <t>0,034*1,15 "Přepočtené koeficientem množství</t>
  </si>
  <si>
    <t>358</t>
  </si>
  <si>
    <t>179</t>
  </si>
  <si>
    <t>762341046</t>
  </si>
  <si>
    <t>Bednění střech rovných z desek OSB tl 22 mm na pero a drážku šroubovaných na rošt</t>
  </si>
  <si>
    <t>360</t>
  </si>
  <si>
    <t>"T1:"  0,471*1,5</t>
  </si>
  <si>
    <t>762342214</t>
  </si>
  <si>
    <t>Montáž laťování na střechách jednoduchých sklonu do 60° osové vzdálenosti do 360 mm</t>
  </si>
  <si>
    <t>362</t>
  </si>
  <si>
    <t>"4NP:"  (6,519+40,056)*1</t>
  </si>
  <si>
    <t xml:space="preserve"> 12,31*1</t>
  </si>
  <si>
    <t>"Podkroví :"  44,02*1</t>
  </si>
  <si>
    <t>181</t>
  </si>
  <si>
    <t>60514114</t>
  </si>
  <si>
    <t>řezivo jehličnaté lať impregnovaná dl 4 m</t>
  </si>
  <si>
    <t>364</t>
  </si>
  <si>
    <t>762342811</t>
  </si>
  <si>
    <t>Demontáž laťování střech z latí osové vzdálenosti do 0,22 m</t>
  </si>
  <si>
    <t>366</t>
  </si>
  <si>
    <t xml:space="preserve">  12,311*1</t>
  </si>
  <si>
    <t>"Podkroví:"  44,02*1</t>
  </si>
  <si>
    <t>183</t>
  </si>
  <si>
    <t>762361313</t>
  </si>
  <si>
    <t>Konstrukční a vyrovnávací vrstva pod klempířské prvky (atiky) z desek dřevoštěpkových tl. 25 mm</t>
  </si>
  <si>
    <t>368</t>
  </si>
  <si>
    <t xml:space="preserve"> "římsastřechy nástavby Charvatká:"    (4,752+8,627)*0,3</t>
  </si>
  <si>
    <t>762395000</t>
  </si>
  <si>
    <t>Spojovací prostředky krovů, bednění, laťování, nadstřešních konstrukcí</t>
  </si>
  <si>
    <t>370</t>
  </si>
  <si>
    <t>185</t>
  </si>
  <si>
    <t>762511276</t>
  </si>
  <si>
    <t>Podlahové kce podkladové z desek OSB tl 22 mm broušených na pero a drážku šroubovaných</t>
  </si>
  <si>
    <t>372</t>
  </si>
  <si>
    <t>998762203</t>
  </si>
  <si>
    <t>Přesun hmot procentní pro kce tesařské v objektech v do 24 m</t>
  </si>
  <si>
    <t>374</t>
  </si>
  <si>
    <t>764</t>
  </si>
  <si>
    <t>Konstrukce klempířské</t>
  </si>
  <si>
    <t>187</t>
  </si>
  <si>
    <t>764001821</t>
  </si>
  <si>
    <t>Demontáž krytiny ze svitků nebo tabulí do suti</t>
  </si>
  <si>
    <t>376</t>
  </si>
  <si>
    <t>764002812</t>
  </si>
  <si>
    <t>Demontáž okapového plechu do suti v krytině skládané</t>
  </si>
  <si>
    <t>378</t>
  </si>
  <si>
    <t>"4NP:"6,519+40,056</t>
  </si>
  <si>
    <t>12,31</t>
  </si>
  <si>
    <t>"Podkroví:"  44,02</t>
  </si>
  <si>
    <t>"S4S:"   8,63</t>
  </si>
  <si>
    <t>189</t>
  </si>
  <si>
    <t>764002841</t>
  </si>
  <si>
    <t>Demontáž oplechování horních ploch zdí a nadezdívek do suti</t>
  </si>
  <si>
    <t>380</t>
  </si>
  <si>
    <t>"střecha S4S:"     4,962</t>
  </si>
  <si>
    <t>764002851</t>
  </si>
  <si>
    <t>Demontáž oplechování parapetů do suti</t>
  </si>
  <si>
    <t>382</t>
  </si>
  <si>
    <t>dvorní fasáda:</t>
  </si>
  <si>
    <t>"129:"  0,64*7</t>
  </si>
  <si>
    <t>"vedeljší místost vedle 129:"   0,64</t>
  </si>
  <si>
    <t>"128:"   1,5*6</t>
  </si>
  <si>
    <t>"127:"   1,5*2</t>
  </si>
  <si>
    <t>"137:"   1,5</t>
  </si>
  <si>
    <t>"138:"   1,5</t>
  </si>
  <si>
    <t>2 NP:</t>
  </si>
  <si>
    <t>"201:"   1,5*2</t>
  </si>
  <si>
    <t>"226:"  0,64*7</t>
  </si>
  <si>
    <t>"místnost vedle místnosti 226:"  0,64</t>
  </si>
  <si>
    <t>"314:" 0,64*5</t>
  </si>
  <si>
    <t>"místnosti vedle m.č.314:"  0,64*3</t>
  </si>
  <si>
    <t>"301:"  1,5*2</t>
  </si>
  <si>
    <t>"410+vedlejší místnosti:"  0,64*8</t>
  </si>
  <si>
    <t>"401:"  1,4*2</t>
  </si>
  <si>
    <t>"404 - 407:"  1,78*12</t>
  </si>
  <si>
    <t>191</t>
  </si>
  <si>
    <t>764002861</t>
  </si>
  <si>
    <t>Demontáž oplechování říms a ozdobných prvků do suti</t>
  </si>
  <si>
    <t>384</t>
  </si>
  <si>
    <t>"2 NP:"    (35,28+6,361+36)*2</t>
  </si>
  <si>
    <t>"3NP:"    (35,28+6,31+36,117)*2</t>
  </si>
  <si>
    <t>"4NP:"    35,38*2</t>
  </si>
  <si>
    <t>uliční fasáda:</t>
  </si>
  <si>
    <t>"1NP:"(51,6+4,1+10+8,6+10,02+13,39+8,333+38,13)*2</t>
  </si>
  <si>
    <t>"2NP:"(44,1+16,78+10,2+13,57+8,333+38,130)*2</t>
  </si>
  <si>
    <t>"3NP:"(44,1+13,39+8,333+38,130)*2</t>
  </si>
  <si>
    <t>"4NP:" 43,89+16,91</t>
  </si>
  <si>
    <t>764004803</t>
  </si>
  <si>
    <t>Demontáž podokapního žlabu k dalšímu použití</t>
  </si>
  <si>
    <t>386</t>
  </si>
  <si>
    <t>"podkroví:"  44,02</t>
  </si>
  <si>
    <t>"Přístavba Charvatská:"   8,63</t>
  </si>
  <si>
    <t>193</t>
  </si>
  <si>
    <t>764004861</t>
  </si>
  <si>
    <t>Demontáž svodu do suti</t>
  </si>
  <si>
    <t>388</t>
  </si>
  <si>
    <t>764031423</t>
  </si>
  <si>
    <t>Dilatační připojovací lišta z Cu plechu včetně tmelení rš 150 mm</t>
  </si>
  <si>
    <t>390</t>
  </si>
  <si>
    <t>"K59:"     5,1</t>
  </si>
  <si>
    <t>195</t>
  </si>
  <si>
    <t>764131433</t>
  </si>
  <si>
    <t>Krytina střechy rovné drážkováním z tabulí z Cu plechu sklonu do 60°</t>
  </si>
  <si>
    <t>392</t>
  </si>
  <si>
    <t xml:space="preserve"> (1+1,5)*0,471</t>
  </si>
  <si>
    <t>764211921R</t>
  </si>
  <si>
    <t>Úprava rozměrů stávajícího oplechování úžlabí Cu plech z důvodu dodat. zateplení stěn tl.160 mm dle PSV K56</t>
  </si>
  <si>
    <t>394</t>
  </si>
  <si>
    <t>"K56:"      10,4*1,2</t>
  </si>
  <si>
    <t>197</t>
  </si>
  <si>
    <t>764232431</t>
  </si>
  <si>
    <t>Oplechování rovné okapové hrany z Cu plechu rš 150 mm</t>
  </si>
  <si>
    <t>396</t>
  </si>
  <si>
    <t>764232433</t>
  </si>
  <si>
    <t>Oplechování rovné okapové hrany z Cu plechu rš 250 mm</t>
  </si>
  <si>
    <t>398</t>
  </si>
  <si>
    <t>"K60:"     0,27+3,6+6,5</t>
  </si>
  <si>
    <t>199</t>
  </si>
  <si>
    <t>764235408</t>
  </si>
  <si>
    <t>Oplechování horních ploch a nadezdívek (atik) bez rohů z Cu plechu celoplošně lepené rš 750 mm</t>
  </si>
  <si>
    <t>400</t>
  </si>
  <si>
    <t>"K58:"     5+8,2</t>
  </si>
  <si>
    <t>764235446</t>
  </si>
  <si>
    <t>Příplatek za zvýšenou pracnost při oplechování rohů nadezdívek (atik) z Cu plechu rš přes 400 mm</t>
  </si>
  <si>
    <t>402</t>
  </si>
  <si>
    <t>201</t>
  </si>
  <si>
    <t>764236444</t>
  </si>
  <si>
    <t>Oplechování parapetů rovných celoplošně lepené z Cu plechu rš 330 mm</t>
  </si>
  <si>
    <t>404</t>
  </si>
  <si>
    <t>"K07:"    8*0,64</t>
  </si>
  <si>
    <t>"K08:"    6*1,46</t>
  </si>
  <si>
    <t>"K32:"   6*1,52</t>
  </si>
  <si>
    <t>"K33:"    21*0,66</t>
  </si>
  <si>
    <t>"K37:"   0,52</t>
  </si>
  <si>
    <t>764236445</t>
  </si>
  <si>
    <t>Oplechování parapetů rovných celoplošně lepené z Cu plechu rš 400 mm</t>
  </si>
  <si>
    <t>406</t>
  </si>
  <si>
    <t>"K24: "     1,8*(12+12+12)</t>
  </si>
  <si>
    <t>"K17:"      2*1,46</t>
  </si>
  <si>
    <t>"K34: "    (13+14)*1,52</t>
  </si>
  <si>
    <t>203</t>
  </si>
  <si>
    <t>764236446</t>
  </si>
  <si>
    <t>Oplechování parapetů rovných celoplošně lepené z Cu plechu rš 500 mm</t>
  </si>
  <si>
    <t>408</t>
  </si>
  <si>
    <t>"K01:"    1,74*12</t>
  </si>
  <si>
    <t>"K04:"    1,46</t>
  </si>
  <si>
    <t>"K21:"    2,4</t>
  </si>
  <si>
    <t>"K22:"    2,26*2</t>
  </si>
  <si>
    <t>"K19:"    1,3</t>
  </si>
  <si>
    <t>764236447</t>
  </si>
  <si>
    <t>Oplechování parapetů rovných celoplošně lepené z Cu plechu rš 670 mm</t>
  </si>
  <si>
    <t>410</t>
  </si>
  <si>
    <t>"K36:"      2,3</t>
  </si>
  <si>
    <t>205</t>
  </si>
  <si>
    <t>764236465</t>
  </si>
  <si>
    <t>Příplatek za zvýšenou pracnost oplechování rohů rovných parapetů z Cu plechu rš do 400 mm</t>
  </si>
  <si>
    <t>412</t>
  </si>
  <si>
    <t>"K07:"    2*8</t>
  </si>
  <si>
    <t>"K08:"   2* 6</t>
  </si>
  <si>
    <t>"K32:"   2*6</t>
  </si>
  <si>
    <t>"K33:"    2*21</t>
  </si>
  <si>
    <t>"K37:"   2*1</t>
  </si>
  <si>
    <t>"K24: "     2*(12+12+12)</t>
  </si>
  <si>
    <t>"K17:"      2*2</t>
  </si>
  <si>
    <t>"K34: "    2*(13+14)</t>
  </si>
  <si>
    <t>"K05" 2*5</t>
  </si>
  <si>
    <t>"K06" 2*6</t>
  </si>
  <si>
    <t>"K18" 2*3</t>
  </si>
  <si>
    <t>"K20:"    2*2</t>
  </si>
  <si>
    <t>"K25:"   2*3*(11)</t>
  </si>
  <si>
    <t xml:space="preserve">   2*2</t>
  </si>
  <si>
    <t>"K03:"     2*((4)+1+1+1)</t>
  </si>
  <si>
    <t xml:space="preserve">    2*2*2</t>
  </si>
  <si>
    <t>"K35:"     2*((22)+(6)+(2))</t>
  </si>
  <si>
    <t>"K57:"     2*1</t>
  </si>
  <si>
    <t>764236467</t>
  </si>
  <si>
    <t>Příplatek za zvýšenou pracnost oplechování rohů rovných parapetů z Cu plechu rš přes 400 mm</t>
  </si>
  <si>
    <t>414</t>
  </si>
  <si>
    <t>"K01:"   2* 12</t>
  </si>
  <si>
    <t>"K04:"   2* 1</t>
  </si>
  <si>
    <t>"K21:"    2*1</t>
  </si>
  <si>
    <t>"K22:"    2*2</t>
  </si>
  <si>
    <t>"K19:"    2*1</t>
  </si>
  <si>
    <t>"K36:"     2* 1</t>
  </si>
  <si>
    <t>"K02:"    2*(11+2)</t>
  </si>
  <si>
    <t>207</t>
  </si>
  <si>
    <t>764238422R</t>
  </si>
  <si>
    <t>Oplechování římsy rovné celoplošně lepené z Cu plechu rš 200 mm</t>
  </si>
  <si>
    <t>416</t>
  </si>
  <si>
    <t>"K05:"     1,95+2,7+(4*1,36)</t>
  </si>
  <si>
    <t>"K06:"    2,1+0,93+3,2+8,6+3</t>
  </si>
  <si>
    <t>"K18:"    0,2+1,36+1,8</t>
  </si>
  <si>
    <t>764238423R</t>
  </si>
  <si>
    <t>Oplechování římsy rovné celoplošně lepené z Cu plechu rš 250 mm</t>
  </si>
  <si>
    <t>418</t>
  </si>
  <si>
    <t>"K20:"    4,95</t>
  </si>
  <si>
    <t>"K25:"   3*(11*1,22)</t>
  </si>
  <si>
    <t xml:space="preserve">   2*0,25</t>
  </si>
  <si>
    <t>"K03:"     (4*35,2)+4,4+21,7+10,1</t>
  </si>
  <si>
    <t xml:space="preserve">    (4,4+36)*2</t>
  </si>
  <si>
    <t>"K35:"     (22*1,36)+(6*0,25)+(2*2,7)</t>
  </si>
  <si>
    <t>"K57:"     5,8</t>
  </si>
  <si>
    <t>209</t>
  </si>
  <si>
    <t>764238424</t>
  </si>
  <si>
    <t>Oplechování římsy rovné celoplošně lepené z Cu plechu rš 330 mm</t>
  </si>
  <si>
    <t>420</t>
  </si>
  <si>
    <t>"K02:"    (11*1,26)+(2*0,33)</t>
  </si>
  <si>
    <t>764251901R</t>
  </si>
  <si>
    <t>Zkrácení podokapního žlabu včetně žlab.čela do 45° dle PSV K55</t>
  </si>
  <si>
    <t>422</t>
  </si>
  <si>
    <t>"K55:"       1</t>
  </si>
  <si>
    <t>211</t>
  </si>
  <si>
    <t>764331414</t>
  </si>
  <si>
    <t>Lemování rovných zdí střech s krytinou skládanou z Cu plechu rš 330 mm</t>
  </si>
  <si>
    <t>424</t>
  </si>
  <si>
    <t>"K61:"       4,4+6+4,4</t>
  </si>
  <si>
    <t>"k62:"       1,9+2,2+6,6</t>
  </si>
  <si>
    <t>764331416</t>
  </si>
  <si>
    <t>Lemování rovných zdí střech s krytinou skládanou z Cu plechu rš 500 mm</t>
  </si>
  <si>
    <t>426</t>
  </si>
  <si>
    <t>"K63:"      1,5+6,2</t>
  </si>
  <si>
    <t>213</t>
  </si>
  <si>
    <t>764501199R</t>
  </si>
  <si>
    <t>Montáž žlabu podokapního včetně háků a čel</t>
  </si>
  <si>
    <t>428</t>
  </si>
  <si>
    <t>"4NP:" 6,519+40,056</t>
  </si>
  <si>
    <t>"Podkroví:" 44,02</t>
  </si>
  <si>
    <t>764531404</t>
  </si>
  <si>
    <t>Žlab podokapní půlkruhový z Cu plechu rš 330 mm</t>
  </si>
  <si>
    <t>430</t>
  </si>
  <si>
    <t>"K60:"      0,27+3,6+6,5</t>
  </si>
  <si>
    <t>215</t>
  </si>
  <si>
    <t>764531444R</t>
  </si>
  <si>
    <t>Kotlík oválný (trychtýřový) pro podokapní žlaby z Cu plechu 330/125 mm</t>
  </si>
  <si>
    <t>432</t>
  </si>
  <si>
    <t>764538423R</t>
  </si>
  <si>
    <t>Svody kruhové včetně objímek, kolen, odskoků z Cu plechu průměru 125 mm</t>
  </si>
  <si>
    <t>434</t>
  </si>
  <si>
    <t>"K49:"      14,1+1,5</t>
  </si>
  <si>
    <t>"K50:"      8,8</t>
  </si>
  <si>
    <t>"K51:"      12,7+1,5</t>
  </si>
  <si>
    <t>"K52:"      16,4+1,5</t>
  </si>
  <si>
    <t>"K53:"      16,7+1,5</t>
  </si>
  <si>
    <t>"K54:"      17,5+1,5</t>
  </si>
  <si>
    <t>217</t>
  </si>
  <si>
    <t>998764203</t>
  </si>
  <si>
    <t>Přesun hmot procentní pro konstrukce klempířské v objektech v do 24 m</t>
  </si>
  <si>
    <t>436</t>
  </si>
  <si>
    <t>765</t>
  </si>
  <si>
    <t>Krytina skládaná</t>
  </si>
  <si>
    <t>765111102</t>
  </si>
  <si>
    <t>Montáž krytiny keramické hladké sklonu do 30° na sucho přes 32 do 40 ks/m2 šupinové krytí</t>
  </si>
  <si>
    <t>438</t>
  </si>
  <si>
    <t xml:space="preserve">  21,311*1</t>
  </si>
  <si>
    <t>"Podkroví:"   44,02*1</t>
  </si>
  <si>
    <t>219</t>
  </si>
  <si>
    <t>765111503</t>
  </si>
  <si>
    <t>Příplatek k montáži krytiny keramické za připevňovací prostředky za sklon přes 30° do 40°</t>
  </si>
  <si>
    <t>440</t>
  </si>
  <si>
    <t>765111823</t>
  </si>
  <si>
    <t>Demontáž krytiny keramické hladké sklonu do 30° na sucho k dalšímu použití</t>
  </si>
  <si>
    <t>442</t>
  </si>
  <si>
    <t>221</t>
  </si>
  <si>
    <t>765111833</t>
  </si>
  <si>
    <t>Příplatek k demontáži krytiny keramické hladké k dalšímu použití za sklon přes 30°</t>
  </si>
  <si>
    <t>444</t>
  </si>
  <si>
    <t>765191021</t>
  </si>
  <si>
    <t>Montáž pojistné hydroizolační nebo parotěsné fólie kladené ve sklonu přes 20° s lepenými spoji na krokve</t>
  </si>
  <si>
    <t>446</t>
  </si>
  <si>
    <t>223</t>
  </si>
  <si>
    <t>28329036</t>
  </si>
  <si>
    <t>fólie kontaktní difuzně propustná pro doplňkovou hydroizolační vrstvu, třívrstvá mikroporézní PP 150g/m2 s integrovanou samolepící páskou</t>
  </si>
  <si>
    <t>448</t>
  </si>
  <si>
    <t>111,906*1,1 "Přepočtené koeficientem množství</t>
  </si>
  <si>
    <t>765191091</t>
  </si>
  <si>
    <t>Příplatek k cenám montáž pojistné hydroizolační nebo parotěsné fólie za sklon přes 30°</t>
  </si>
  <si>
    <t>450</t>
  </si>
  <si>
    <t>225</t>
  </si>
  <si>
    <t>765191911</t>
  </si>
  <si>
    <t>Demontáž pojistné hydroizolační fólie kladené ve sklonu přes 30°</t>
  </si>
  <si>
    <t>452</t>
  </si>
  <si>
    <t>998765203</t>
  </si>
  <si>
    <t>Přesun hmot procentní pro krytiny skládané v objektech v do 24 m</t>
  </si>
  <si>
    <t>454</t>
  </si>
  <si>
    <t>766</t>
  </si>
  <si>
    <t>Konstrukce truhlářské</t>
  </si>
  <si>
    <t>227</t>
  </si>
  <si>
    <t>766111820</t>
  </si>
  <si>
    <t>Demontáž truhlářských stěn dřevěných plných</t>
  </si>
  <si>
    <t>456</t>
  </si>
  <si>
    <t>"026:"    2,4*2,85</t>
  </si>
  <si>
    <t>"027:"   2,4*2,85</t>
  </si>
  <si>
    <t>" 101:"    3,34*2,65</t>
  </si>
  <si>
    <t>" 128:"    2*2,4</t>
  </si>
  <si>
    <t>" 114:"    2,96*1,1</t>
  </si>
  <si>
    <t xml:space="preserve">   2,41*1,1</t>
  </si>
  <si>
    <t>228</t>
  </si>
  <si>
    <t>766441811</t>
  </si>
  <si>
    <t>Demontáž parapetních desek dřevěných nebo plastových šířky do 30 cm délky do 1,0 m</t>
  </si>
  <si>
    <t>458</t>
  </si>
  <si>
    <t>"033:"   1</t>
  </si>
  <si>
    <t>"místnost vedle m.č.129:"  3</t>
  </si>
  <si>
    <t>"223:"   1</t>
  </si>
  <si>
    <t>"312:" 1</t>
  </si>
  <si>
    <t>"místnost vedle m.č.314:" 1</t>
  </si>
  <si>
    <t>229</t>
  </si>
  <si>
    <t>766441821</t>
  </si>
  <si>
    <t>Demontáž parapetních desek dřevěných nebo plastových šířky do 30 cm délky přes 1,0 m</t>
  </si>
  <si>
    <t>460</t>
  </si>
  <si>
    <t>"032:"   1</t>
  </si>
  <si>
    <t>"místnost vedle m.č.222:"   1</t>
  </si>
  <si>
    <t>"137:"   1</t>
  </si>
  <si>
    <t>"127:"   2</t>
  </si>
  <si>
    <t>"128:"   6</t>
  </si>
  <si>
    <t>"131 - 134:"  12</t>
  </si>
  <si>
    <t>"138:"  1,5</t>
  </si>
  <si>
    <t>"222:"   3</t>
  </si>
  <si>
    <t xml:space="preserve">  1</t>
  </si>
  <si>
    <t>"Pedagogická knihovna:" 1</t>
  </si>
  <si>
    <t>"224:"  4</t>
  </si>
  <si>
    <t>"225:"  2</t>
  </si>
  <si>
    <t xml:space="preserve">  1,5</t>
  </si>
  <si>
    <t>"201:" 2</t>
  </si>
  <si>
    <t>"202:"  3</t>
  </si>
  <si>
    <t>"203:"  3</t>
  </si>
  <si>
    <t>"204:"  3</t>
  </si>
  <si>
    <t>"205:" 3</t>
  </si>
  <si>
    <t>"313:" 13</t>
  </si>
  <si>
    <t>"315:"  3</t>
  </si>
  <si>
    <t>"316:"  3</t>
  </si>
  <si>
    <t>"317:"  3</t>
  </si>
  <si>
    <t>"318:"  3</t>
  </si>
  <si>
    <t>"404 - 407:"  12</t>
  </si>
  <si>
    <t>766601214R</t>
  </si>
  <si>
    <t>Těsnění oken. spáry,ostění,PT folie+PP folie+páska PP-L folie š.50 mm; PT-Z folie š.75mm+páska tl.4mm</t>
  </si>
  <si>
    <t>462</t>
  </si>
  <si>
    <t>"014:"   1,58+0,9*2</t>
  </si>
  <si>
    <t>"016:"  1,5+0,9*2</t>
  </si>
  <si>
    <t>"026:"   2,96+4,25*2</t>
  </si>
  <si>
    <t>"035:"  2,13+2,49*2</t>
  </si>
  <si>
    <t>"145:"  (1,55+1,69*2)*12</t>
  </si>
  <si>
    <t>"146:"  (0,64+1,42*2)*7</t>
  </si>
  <si>
    <t>"104-112:"   (1,63+1,715*2)*9</t>
  </si>
  <si>
    <t>"140:"     1,64*1,83*2</t>
  </si>
  <si>
    <t>"247: "      1,54+3,43*2</t>
  </si>
  <si>
    <t>"248: "        2,2+2,43*2</t>
  </si>
  <si>
    <t>"346: "      0,56+0,72*2</t>
  </si>
  <si>
    <t>231</t>
  </si>
  <si>
    <t>766601229R</t>
  </si>
  <si>
    <t>Těsnění oken.spáry,parapet,PT folie+PP folie+páska PT folie š. 50 mm; PP folie š.50 mm+páska tl.2 mm</t>
  </si>
  <si>
    <t>464</t>
  </si>
  <si>
    <t>"145:"  1,55*12</t>
  </si>
  <si>
    <t>"104-112:"   1,6*9</t>
  </si>
  <si>
    <t>"140:"     1,64</t>
  </si>
  <si>
    <t>"244,344,422: "    0,64*24</t>
  </si>
  <si>
    <t>"245,345:"      1,54*26</t>
  </si>
  <si>
    <t>"247:"       1,54</t>
  </si>
  <si>
    <t>"248:"         2,2</t>
  </si>
  <si>
    <t>7666122R01</t>
  </si>
  <si>
    <t>Vyplnění dutiny nad oknem 200x100 mm</t>
  </si>
  <si>
    <t>466</t>
  </si>
  <si>
    <t>233</t>
  </si>
  <si>
    <t>766621212</t>
  </si>
  <si>
    <t>Montáž dřevěných oken plochy přes 1 m2 otevíravých výšky do 2,5 m s rámem do zdiva</t>
  </si>
  <si>
    <t>468</t>
  </si>
  <si>
    <t>PSV 143</t>
  </si>
  <si>
    <t>12*1,84*1,93</t>
  </si>
  <si>
    <t>PSV 145</t>
  </si>
  <si>
    <t>1,55*1,69</t>
  </si>
  <si>
    <t>PSV 147</t>
  </si>
  <si>
    <t>7*1,54*2,43</t>
  </si>
  <si>
    <t>PSV 148</t>
  </si>
  <si>
    <t>1,54*2,43</t>
  </si>
  <si>
    <t>PSV 149</t>
  </si>
  <si>
    <t>1,54*1,97</t>
  </si>
  <si>
    <t>PSV 242,342,420</t>
  </si>
  <si>
    <t>36*1,84*2,46</t>
  </si>
  <si>
    <t>PSV 243,343,421</t>
  </si>
  <si>
    <t>6*1,55*2,44</t>
  </si>
  <si>
    <t>PSV 245,345</t>
  </si>
  <si>
    <t>26*1,54*2,43</t>
  </si>
  <si>
    <t>PSV 246</t>
  </si>
  <si>
    <t>PSV 248</t>
  </si>
  <si>
    <t>2,2*2,43</t>
  </si>
  <si>
    <t>766-PSV-143</t>
  </si>
  <si>
    <t>okno dřevěné euro 78 1840 x 1930 mm dle PSV 143</t>
  </si>
  <si>
    <t>470</t>
  </si>
  <si>
    <t>235</t>
  </si>
  <si>
    <t>766-PSV-145</t>
  </si>
  <si>
    <t>okno dřevěné euro 78 1550 x 1690 mm dle PSV 145</t>
  </si>
  <si>
    <t>472</t>
  </si>
  <si>
    <t>766-PSV-147</t>
  </si>
  <si>
    <t>okno dřevěné euro 78 1540 x 2430 mm dle PSV 147</t>
  </si>
  <si>
    <t>474</t>
  </si>
  <si>
    <t>237</t>
  </si>
  <si>
    <t>766-PSV-148</t>
  </si>
  <si>
    <t>okno dřevěné euro 78 1540 x 2430 mm dle PSV 148</t>
  </si>
  <si>
    <t>476</t>
  </si>
  <si>
    <t>766-PSV-149</t>
  </si>
  <si>
    <t>okno dřevěné euro 78 1540 x 1970 mm dle PSV 149</t>
  </si>
  <si>
    <t>478</t>
  </si>
  <si>
    <t>239</t>
  </si>
  <si>
    <t>766-PSV-242,342,420</t>
  </si>
  <si>
    <t>okno dřevěné euro 78 1840 x 2460 mm dle PSV 242,342,420</t>
  </si>
  <si>
    <t>480</t>
  </si>
  <si>
    <t>766-PSV-243,343,421</t>
  </si>
  <si>
    <t>okno dřevěné euro 78 1550 x 2440 mm dle PSV 243,343,421</t>
  </si>
  <si>
    <t>482</t>
  </si>
  <si>
    <t>241</t>
  </si>
  <si>
    <t>766-PSV-245,345</t>
  </si>
  <si>
    <t>okno dřevěné euro 78 1540 x 2430 mm dle PSV 245,345</t>
  </si>
  <si>
    <t>484</t>
  </si>
  <si>
    <t>766-PSV-246</t>
  </si>
  <si>
    <t>okno dřevěné euro 78 1540 x 2430 mm dle PSV 246</t>
  </si>
  <si>
    <t>486</t>
  </si>
  <si>
    <t>243</t>
  </si>
  <si>
    <t>766-PSV-248</t>
  </si>
  <si>
    <t>okno dřevěné euro 78 2200 x 2430 mm dle PSV 248</t>
  </si>
  <si>
    <t>488</t>
  </si>
  <si>
    <t>766621213</t>
  </si>
  <si>
    <t>Montáž dřevěných oken plochy přes 1 m2 otevíravých výšky přes 2,5 m s rámem do zdiva</t>
  </si>
  <si>
    <t>490</t>
  </si>
  <si>
    <t>PSV 247</t>
  </si>
  <si>
    <t>1,54*3,43</t>
  </si>
  <si>
    <t>245</t>
  </si>
  <si>
    <t>766-PSV-247</t>
  </si>
  <si>
    <t>nové dveře + okno dřevěné euro 78 dle PSV 247</t>
  </si>
  <si>
    <t>492</t>
  </si>
  <si>
    <t>766621622</t>
  </si>
  <si>
    <t>Montáž dřevěných oken plochy do 1 m2 zdvojených otevíravých do zdiva</t>
  </si>
  <si>
    <t>494</t>
  </si>
  <si>
    <t>PSV 244,344,422</t>
  </si>
  <si>
    <t>PSV 346</t>
  </si>
  <si>
    <t>247</t>
  </si>
  <si>
    <t>766-PSV-146</t>
  </si>
  <si>
    <t>okno dřevěné euro 78 640 x 1420 mm dle PSV 146</t>
  </si>
  <si>
    <t>496</t>
  </si>
  <si>
    <t>766-PSV-244,344,422</t>
  </si>
  <si>
    <t>okno dřevěné euro 78 640 x 1420 mm dle PSV 244,344,422</t>
  </si>
  <si>
    <t>498</t>
  </si>
  <si>
    <t>249</t>
  </si>
  <si>
    <t>766-PSV-346</t>
  </si>
  <si>
    <t>okno dřevěné euro 78 560 x 720 mm dle PSV 346</t>
  </si>
  <si>
    <t>500</t>
  </si>
  <si>
    <t>766660431</t>
  </si>
  <si>
    <t>Montáž vchodových dveří jednokřídlových s pevnými bočními díly do zdiva</t>
  </si>
  <si>
    <t>502</t>
  </si>
  <si>
    <t>251</t>
  </si>
  <si>
    <t>766-PSV-034</t>
  </si>
  <si>
    <t>Dodávka a montáž dveře dvojkřídlové, částečně prosklené, s hlavním pravým křídlem včetně zárubně dle PSV 034</t>
  </si>
  <si>
    <t>504</t>
  </si>
  <si>
    <t>766660441</t>
  </si>
  <si>
    <t>Montáž vchodových dveří jednokřídlových s díly a nadsvětlíkem do zdiva</t>
  </si>
  <si>
    <t>506</t>
  </si>
  <si>
    <t>253</t>
  </si>
  <si>
    <t>762-PSV-026</t>
  </si>
  <si>
    <t>Dřevěná vrata s jednokřídl. dveřmi 2960 x 4250 mm dle PSV 026</t>
  </si>
  <si>
    <t>508</t>
  </si>
  <si>
    <t>762-PSV-027</t>
  </si>
  <si>
    <t>Dřevěná vrata s jednokřídl. dveřmi 3900 x 2630 mm dle PSV 027</t>
  </si>
  <si>
    <t>510</t>
  </si>
  <si>
    <t>255</t>
  </si>
  <si>
    <t>762-PSV-035</t>
  </si>
  <si>
    <t>Dveře dvojkřídlové, částečně prosklené, s hlavním pravým křídlem š. 900 mm dle PSV 035</t>
  </si>
  <si>
    <t>512</t>
  </si>
  <si>
    <t>766660451</t>
  </si>
  <si>
    <t>Montáž vchodových dveří dvoukřídlových bez nadsvětlíku do zdiva</t>
  </si>
  <si>
    <t>514</t>
  </si>
  <si>
    <t>257</t>
  </si>
  <si>
    <t>762-PSV-144</t>
  </si>
  <si>
    <t>Dodávka a montáž dveře dvojkřídlové, otevíravé do interiéru 1550 x 2150 mm včetně zárubně dle PSV 144</t>
  </si>
  <si>
    <t>516</t>
  </si>
  <si>
    <t>766691914</t>
  </si>
  <si>
    <t>Vyvěšení nebo zavěšení dřevěných křídel dveří pl do 2 m2</t>
  </si>
  <si>
    <t>518</t>
  </si>
  <si>
    <t>"016:"    2</t>
  </si>
  <si>
    <t>"026:"    1</t>
  </si>
  <si>
    <t>"027: "   1</t>
  </si>
  <si>
    <t>259</t>
  </si>
  <si>
    <t>766694112</t>
  </si>
  <si>
    <t>Montáž parapetních desek dřevěných nebo plastových šířky do 30 cm délky do 1,6 m</t>
  </si>
  <si>
    <t>520</t>
  </si>
  <si>
    <t>"104-112:"   9</t>
  </si>
  <si>
    <t>"245,345:"       26</t>
  </si>
  <si>
    <t>"246:"      2</t>
  </si>
  <si>
    <t>"247:"      2</t>
  </si>
  <si>
    <t>60775301R</t>
  </si>
  <si>
    <t>parapet interiér masiv šíře 160 mm  s nosem</t>
  </si>
  <si>
    <t>522</t>
  </si>
  <si>
    <t>"104-112:"   1,63*9</t>
  </si>
  <si>
    <t>"245,345:"       1,54*26</t>
  </si>
  <si>
    <t>"246:"      1,54*2</t>
  </si>
  <si>
    <t>"247:"      1,54*2</t>
  </si>
  <si>
    <t>60,87*1,1 "Přepočtené koeficientem množství</t>
  </si>
  <si>
    <t>261</t>
  </si>
  <si>
    <t>766694113</t>
  </si>
  <si>
    <t>Montáž parapetních desek dřevěných nebo plastových šířky do 30 cm délky do 2,6 m</t>
  </si>
  <si>
    <t>524</t>
  </si>
  <si>
    <t>"242,342,420: "    36</t>
  </si>
  <si>
    <t>"248" 2</t>
  </si>
  <si>
    <t>526</t>
  </si>
  <si>
    <t>"242,342,420: "    1,84*36</t>
  </si>
  <si>
    <t>"248" 2,2*2</t>
  </si>
  <si>
    <t>70,64*1,1 "Přepočtené koeficientem množství</t>
  </si>
  <si>
    <t>263</t>
  </si>
  <si>
    <t>766694121</t>
  </si>
  <si>
    <t>Montáž parapetních desek dřevěných nebo plastových šířky přes 30 cm délky do 1,0 m</t>
  </si>
  <si>
    <t>528</t>
  </si>
  <si>
    <t>"146:"   7</t>
  </si>
  <si>
    <t>"156:"   3</t>
  </si>
  <si>
    <t>"346:"   2</t>
  </si>
  <si>
    <t>"244,344,422:"   24</t>
  </si>
  <si>
    <t>60775302R</t>
  </si>
  <si>
    <t>parapet interiér masiv šíře 400 mm  s nosem</t>
  </si>
  <si>
    <t>530</t>
  </si>
  <si>
    <t>"146:"   0,64*7</t>
  </si>
  <si>
    <t>"156:"   0,55*3</t>
  </si>
  <si>
    <t>"346:"   0,56*2</t>
  </si>
  <si>
    <t>7,25*1,1 "Přepočtené koeficientem množství</t>
  </si>
  <si>
    <t>265</t>
  </si>
  <si>
    <t>60775303R</t>
  </si>
  <si>
    <t>parapet interiér masiv šíře 600 mm  s nosem</t>
  </si>
  <si>
    <t>532</t>
  </si>
  <si>
    <t>"244,344,422:"   0,64*24</t>
  </si>
  <si>
    <t>19,84*1,1 "Přepočtené koeficientem množství</t>
  </si>
  <si>
    <t>766694122</t>
  </si>
  <si>
    <t>Montáž parapetních dřevěných nebo plastových šířky přes 30 cm délky do 1,6 m</t>
  </si>
  <si>
    <t>534</t>
  </si>
  <si>
    <t>"145:"   12</t>
  </si>
  <si>
    <t>"147:"   7</t>
  </si>
  <si>
    <t>"148:"   1</t>
  </si>
  <si>
    <t>"149:"   1</t>
  </si>
  <si>
    <t>"243,343,421:"        6</t>
  </si>
  <si>
    <t>267</t>
  </si>
  <si>
    <t>536</t>
  </si>
  <si>
    <t>"145:"   1,55*12</t>
  </si>
  <si>
    <t>"147:"  1,54* 7</t>
  </si>
  <si>
    <t>"148:"   1,54*1</t>
  </si>
  <si>
    <t>"149:"   1,54*1</t>
  </si>
  <si>
    <t>32,46*1,1 "Přepočtené koeficientem množství</t>
  </si>
  <si>
    <t>538</t>
  </si>
  <si>
    <t>269</t>
  </si>
  <si>
    <t>766694123</t>
  </si>
  <si>
    <t>Montáž parapetních dřevěných nebo plastových šířky přes 30 cm délky do 2,6 m</t>
  </si>
  <si>
    <t>540</t>
  </si>
  <si>
    <t>"143:"   12</t>
  </si>
  <si>
    <t>"158:"   2</t>
  </si>
  <si>
    <t>"241:"   2</t>
  </si>
  <si>
    <t>542</t>
  </si>
  <si>
    <t>"143:"   1,84*12</t>
  </si>
  <si>
    <t>"158:"   2,5*2</t>
  </si>
  <si>
    <t>"241:"   1,64*2</t>
  </si>
  <si>
    <t>30,36*1,1 "Přepočtené koeficientem množství</t>
  </si>
  <si>
    <t>271</t>
  </si>
  <si>
    <t>766-PSV-115</t>
  </si>
  <si>
    <t>Dveře dvojkřídlové s bočními pevnými díly, s otevíravými nadsvětlíky 3380 x 3210 mm- repase dle PSV 115</t>
  </si>
  <si>
    <t>544</t>
  </si>
  <si>
    <t>998766203</t>
  </si>
  <si>
    <t>Přesun hmot procentní pro konstrukce truhlářské v objektech v do 24 m</t>
  </si>
  <si>
    <t>546</t>
  </si>
  <si>
    <t>767</t>
  </si>
  <si>
    <t>Konstrukce zámečnické</t>
  </si>
  <si>
    <t>273</t>
  </si>
  <si>
    <t>767121991</t>
  </si>
  <si>
    <t>Repase mříží - Dmtž,oprava,zpětná montáž</t>
  </si>
  <si>
    <t>548</t>
  </si>
  <si>
    <t>"026:"   2,96*0,885</t>
  </si>
  <si>
    <t>"146:"  (0,64*1,42)*8</t>
  </si>
  <si>
    <t>767620125</t>
  </si>
  <si>
    <t>Montáž oken kovových zdvojených otevíravých do zdiva plochy do 0,6 m2</t>
  </si>
  <si>
    <t>550</t>
  </si>
  <si>
    <t>PSV 030</t>
  </si>
  <si>
    <t>0,72*0,72</t>
  </si>
  <si>
    <t>PSV 033</t>
  </si>
  <si>
    <t>0,6*0,65</t>
  </si>
  <si>
    <t>275</t>
  </si>
  <si>
    <t>767-PSV-030</t>
  </si>
  <si>
    <t>hliníkové okno 720 x 720 mm dle PSV 030</t>
  </si>
  <si>
    <t>552</t>
  </si>
  <si>
    <t>767-PSV-033</t>
  </si>
  <si>
    <t>hliníkové okno 600 x 650 mm dle PSV 033</t>
  </si>
  <si>
    <t>554</t>
  </si>
  <si>
    <t>277</t>
  </si>
  <si>
    <t>767620126</t>
  </si>
  <si>
    <t>Montáž oken kovových zdvojených otevíravých do zdiva plochy do 1,5 m2</t>
  </si>
  <si>
    <t>556</t>
  </si>
  <si>
    <t>PSV 028</t>
  </si>
  <si>
    <t>1,2*0,82</t>
  </si>
  <si>
    <t>PSv 029</t>
  </si>
  <si>
    <t>2*1,5*0,82</t>
  </si>
  <si>
    <t>PSV 031</t>
  </si>
  <si>
    <t>2*1,64*0,4</t>
  </si>
  <si>
    <t>PSV 032</t>
  </si>
  <si>
    <t>1,5*0,6</t>
  </si>
  <si>
    <t>767-PSV-028</t>
  </si>
  <si>
    <t>hliníkové okno 1200 x 820 mm dle PSV 028</t>
  </si>
  <si>
    <t>558</t>
  </si>
  <si>
    <t>279</t>
  </si>
  <si>
    <t>767-PSV-029</t>
  </si>
  <si>
    <t>hliníkové okno 1500 x 820 mm dle PSV 029</t>
  </si>
  <si>
    <t>560</t>
  </si>
  <si>
    <t>767-PSV-031</t>
  </si>
  <si>
    <t>hliníkové okno 1640 x 400 mm dle PSV 031</t>
  </si>
  <si>
    <t>562</t>
  </si>
  <si>
    <t>281</t>
  </si>
  <si>
    <t>767-PSV-032</t>
  </si>
  <si>
    <t>hliníkové okno 1500 x 600 mm dle PSV 032</t>
  </si>
  <si>
    <t>564</t>
  </si>
  <si>
    <t>767662120R</t>
  </si>
  <si>
    <t>Montáž mříží pevných - svařováním,včetně dodání mříže,povrchová úprava stejná jako stávající PSV 030</t>
  </si>
  <si>
    <t>566</t>
  </si>
  <si>
    <t>283</t>
  </si>
  <si>
    <t>767995101R</t>
  </si>
  <si>
    <t>Dodávka a montáž záchytného systému - kotevní body dle PSV Z2</t>
  </si>
  <si>
    <t>568</t>
  </si>
  <si>
    <t>767996801R</t>
  </si>
  <si>
    <t>Demontáž anglických dvorků</t>
  </si>
  <si>
    <t>570</t>
  </si>
  <si>
    <t>"110:"   2</t>
  </si>
  <si>
    <t>285</t>
  </si>
  <si>
    <t>767-PSV-011</t>
  </si>
  <si>
    <t>Repase ocelových dveří dvoukřídlých 1500 x 900 mm dle PSV 011</t>
  </si>
  <si>
    <t>572</t>
  </si>
  <si>
    <t>767-PSV-014</t>
  </si>
  <si>
    <t>Repase ocelových dveří jednokřídlých 1580 x 900 mm dle PSV 014</t>
  </si>
  <si>
    <t>574</t>
  </si>
  <si>
    <t>287</t>
  </si>
  <si>
    <t>767-PSV-016</t>
  </si>
  <si>
    <t>Repase ocelových dveří dvoukřídlých 1400 x 2300 mm dle PSV 016</t>
  </si>
  <si>
    <t>576</t>
  </si>
  <si>
    <t>767-PSV-Z4</t>
  </si>
  <si>
    <t>Dodávka a montáž zateplený střešní plastový výlez 600 x 1250 mm se součinitelem prostupu tepla max. 1,2W/(m2.K) dle PSV Z4</t>
  </si>
  <si>
    <t>578</t>
  </si>
  <si>
    <t>289</t>
  </si>
  <si>
    <t>998767203</t>
  </si>
  <si>
    <t>Přesun hmot procentní pro zámečnické konstrukce v objektech v do 24 m</t>
  </si>
  <si>
    <t>580</t>
  </si>
  <si>
    <t>783</t>
  </si>
  <si>
    <t>Dokončovací práce - nátěry</t>
  </si>
  <si>
    <t>783101822R</t>
  </si>
  <si>
    <t>Odstranění nátěrů z ocel. mříží opálením</t>
  </si>
  <si>
    <t>582</t>
  </si>
  <si>
    <t>Konec provozního součtu</t>
  </si>
  <si>
    <t>116,285*2</t>
  </si>
  <si>
    <t>291</t>
  </si>
  <si>
    <t>783215400R</t>
  </si>
  <si>
    <t>Nátěr olejový kovových konstr. kovářská patina</t>
  </si>
  <si>
    <t>584</t>
  </si>
  <si>
    <t>783306805</t>
  </si>
  <si>
    <t>Odstranění nátěru ze zámečnických konstrukcí opálením</t>
  </si>
  <si>
    <t>586</t>
  </si>
  <si>
    <t>"011:"     (0,9*1,5)*2</t>
  </si>
  <si>
    <t>"014:"     (0,9*1,58)*2</t>
  </si>
  <si>
    <t>"016:"     (1,4*2,3)*2</t>
  </si>
  <si>
    <t>293</t>
  </si>
  <si>
    <t>783314101</t>
  </si>
  <si>
    <t>Základní jednonásobný syntetický nátěr zámečnických konstrukcí</t>
  </si>
  <si>
    <t>588</t>
  </si>
  <si>
    <t>783317101</t>
  </si>
  <si>
    <t>Krycí jednonásobný syntetický standardní nátěr zámečnických konstrukcí</t>
  </si>
  <si>
    <t>590</t>
  </si>
  <si>
    <t>"011:"    2*(0,9*1,5)*2</t>
  </si>
  <si>
    <t>"014:"     2*(0,9*1,58)*2</t>
  </si>
  <si>
    <t>"016:"     2*(1,4*2,3)*2</t>
  </si>
  <si>
    <t>295</t>
  </si>
  <si>
    <t>783823135</t>
  </si>
  <si>
    <t>Penetrační silikonový nátěr hladkých, tenkovrstvých zrnitých nebo štukových omítek</t>
  </si>
  <si>
    <t>592</t>
  </si>
  <si>
    <t>783827423</t>
  </si>
  <si>
    <t>Krycí dvojnásobný silikátový nátěr omítek stupně členitosti 1 a 2</t>
  </si>
  <si>
    <t>594</t>
  </si>
  <si>
    <t>"Ostění oken v uličních fasád:"   191,02</t>
  </si>
  <si>
    <t>784</t>
  </si>
  <si>
    <t>Dokončovací práce - malby a tapety</t>
  </si>
  <si>
    <t>297</t>
  </si>
  <si>
    <t>784121001</t>
  </si>
  <si>
    <t>Oškrabání malby v mísnostech výšky do 3,80 m</t>
  </si>
  <si>
    <t>596</t>
  </si>
  <si>
    <t>"Malba stěn zasažených opravami vždy v celé ploše stěny:"     2000</t>
  </si>
  <si>
    <t>784181121</t>
  </si>
  <si>
    <t>Hloubková jednonásobná penetrace podkladu v místnostech výšky do 3,80 m</t>
  </si>
  <si>
    <t>598</t>
  </si>
  <si>
    <t>299</t>
  </si>
  <si>
    <t>784221101</t>
  </si>
  <si>
    <t>Dvojnásobné bílé malby ze směsí za sucha dobře otěruvzdorných v místnostech do 3,80 m</t>
  </si>
  <si>
    <t>600</t>
  </si>
  <si>
    <t>01-ZTI - Zdravotechnické ...</t>
  </si>
  <si>
    <t>D1 - VNITŘNÍ KANALIZACE</t>
  </si>
  <si>
    <t>D1</t>
  </si>
  <si>
    <t>VNITŘNÍ KANALIZACE</t>
  </si>
  <si>
    <t>K-01</t>
  </si>
  <si>
    <t>Potrubí z trub polyethylenových   PE32</t>
  </si>
  <si>
    <t>K-02</t>
  </si>
  <si>
    <t>Potrubí z trub plastových hrdlových, typ HT   DN 32</t>
  </si>
  <si>
    <t>K-03</t>
  </si>
  <si>
    <t>Tvarovky HT</t>
  </si>
  <si>
    <t>ks</t>
  </si>
  <si>
    <t>K-04</t>
  </si>
  <si>
    <t>Zápachová uzávěrka s kuličkou</t>
  </si>
  <si>
    <t>K-05</t>
  </si>
  <si>
    <t>Přečerpávač kondenzátu</t>
  </si>
  <si>
    <t>K-06</t>
  </si>
  <si>
    <t>Montáž potrubí PE</t>
  </si>
  <si>
    <t>K-07</t>
  </si>
  <si>
    <t>Montáž potrubí HT</t>
  </si>
  <si>
    <t>K-08</t>
  </si>
  <si>
    <t>Napojení nového potrubí na stávající potrubí HT</t>
  </si>
  <si>
    <t>soub</t>
  </si>
  <si>
    <t>K-09</t>
  </si>
  <si>
    <t>Zkouška těsnosti</t>
  </si>
  <si>
    <t>K-10</t>
  </si>
  <si>
    <t>Doprava</t>
  </si>
  <si>
    <t>01-VYT - Vytápění 01</t>
  </si>
  <si>
    <t>V - Vytápění</t>
  </si>
  <si>
    <t>V</t>
  </si>
  <si>
    <t>Vytápění</t>
  </si>
  <si>
    <t>T-01</t>
  </si>
  <si>
    <t>Demontáž termostatických hlavic</t>
  </si>
  <si>
    <t>T-02</t>
  </si>
  <si>
    <t>Přenastavení spodních ventilů</t>
  </si>
  <si>
    <t>T-03</t>
  </si>
  <si>
    <t>Montáž termostatických hlavic</t>
  </si>
  <si>
    <t>T-04</t>
  </si>
  <si>
    <t>Demontáž otopných článkových těles, včetně podpor a připojovacího potrubí</t>
  </si>
  <si>
    <t>T-05</t>
  </si>
  <si>
    <t>Kontrola potrubí</t>
  </si>
  <si>
    <t>T-06</t>
  </si>
  <si>
    <t>Topná zkouška + zaregulování systému</t>
  </si>
  <si>
    <t>T-07</t>
  </si>
  <si>
    <t>01-EL - Elektroinstalace ...</t>
  </si>
  <si>
    <t>EL - Elektroinstalace</t>
  </si>
  <si>
    <t>EL</t>
  </si>
  <si>
    <t>Elektroinstalace</t>
  </si>
  <si>
    <t>EL-01</t>
  </si>
  <si>
    <t>Demontáž stávajících svodů bleskosvodu</t>
  </si>
  <si>
    <t>6*0,7 "Přepočtené koeficientem množství</t>
  </si>
  <si>
    <t>EL-02</t>
  </si>
  <si>
    <t>Montáž svodu bleskosvodu</t>
  </si>
  <si>
    <t>2*0,7 "Přepočtené koeficientem množství</t>
  </si>
  <si>
    <t>EL-03</t>
  </si>
  <si>
    <t>Zemnící pásek FeZm 30x4 mm (Vraní noha)</t>
  </si>
  <si>
    <t>14*0,7 "Přepočtené koeficientem množství</t>
  </si>
  <si>
    <t>EL-04</t>
  </si>
  <si>
    <t>Ochranný úhelník (2 m)</t>
  </si>
  <si>
    <t>1*0,7 "Přepočtené koeficientem množství</t>
  </si>
  <si>
    <t>EL-05</t>
  </si>
  <si>
    <t>Zkušební svorka</t>
  </si>
  <si>
    <t>4*0,7 "Přepočtené koeficientem množství</t>
  </si>
  <si>
    <t>EL-06</t>
  </si>
  <si>
    <t>Hromosvodová svorka (SK, SP1, SS, ST10)</t>
  </si>
  <si>
    <t>EL-07</t>
  </si>
  <si>
    <t>Demontáž venkovní svítidla (fasáda)</t>
  </si>
  <si>
    <t>EL-08</t>
  </si>
  <si>
    <t>Venkovní svítidla, nástěnná, na fasádu</t>
  </si>
  <si>
    <t>7*0,7 "Přepočtené koeficientem množství</t>
  </si>
  <si>
    <t>EL-09</t>
  </si>
  <si>
    <t>Uprava zemních povrchů/výkopové práce</t>
  </si>
  <si>
    <t>EL-10</t>
  </si>
  <si>
    <t>Přívod pro svítidla na tělocvičně</t>
  </si>
  <si>
    <t>27*0,7 "Přepočtené koeficientem množství</t>
  </si>
  <si>
    <t>EL-11</t>
  </si>
  <si>
    <t>Uprava svávajícího rozvaděče Rx</t>
  </si>
  <si>
    <t>EL-12</t>
  </si>
  <si>
    <t>Krabice instalační, vč. svorkovnice</t>
  </si>
  <si>
    <t>EL-13</t>
  </si>
  <si>
    <t>teleskopický držák do zateplení fasády, 1159-60, 80 - 200 mm</t>
  </si>
  <si>
    <t>EL-14</t>
  </si>
  <si>
    <t>Průraz zdi 700mm 30průměr (ventilace)</t>
  </si>
  <si>
    <t>EL-15</t>
  </si>
  <si>
    <t>CYKY-J 3x2,5mm2</t>
  </si>
  <si>
    <t>45*0,7 "Přepočtené koeficientem množství</t>
  </si>
  <si>
    <t>EL-16</t>
  </si>
  <si>
    <t>CYKY-J 3x1,5mm2</t>
  </si>
  <si>
    <t>EL-17</t>
  </si>
  <si>
    <t>Zásuvka 3f</t>
  </si>
  <si>
    <t>EL-18</t>
  </si>
  <si>
    <t>Spojka kabelová 3f</t>
  </si>
  <si>
    <t>EL-19</t>
  </si>
  <si>
    <t>Spojka kabelová 1f</t>
  </si>
  <si>
    <t>EL-20</t>
  </si>
  <si>
    <t>Montáž odboček, včetně vysek. a začiš., do D 23 mm</t>
  </si>
  <si>
    <t>EL-21</t>
  </si>
  <si>
    <t>Exotermické svařování Quick Weld</t>
  </si>
  <si>
    <t>EL-22</t>
  </si>
  <si>
    <t>Ošetření spojů gumoasfaltem</t>
  </si>
  <si>
    <t>01-H - Hromosvody 01</t>
  </si>
  <si>
    <t>H - HROMOSVOD</t>
  </si>
  <si>
    <t>H</t>
  </si>
  <si>
    <t>HROMOSVOD</t>
  </si>
  <si>
    <t>H-01</t>
  </si>
  <si>
    <t>Demontáž stávajícího jímacího vedení</t>
  </si>
  <si>
    <t>kpl</t>
  </si>
  <si>
    <t>H-02</t>
  </si>
  <si>
    <t>Demontáž stávajících svodů</t>
  </si>
  <si>
    <t>H-03</t>
  </si>
  <si>
    <t>Jímací vodič FeZm 8 mm, vč. podpěr</t>
  </si>
  <si>
    <t>H-04</t>
  </si>
  <si>
    <t>Jímací vodič FeZm 10 mm, vč. podpěr</t>
  </si>
  <si>
    <t>H-05</t>
  </si>
  <si>
    <t>Zemnící pásek FeZm 30x4 mm (oprava stáv. uzemnění)</t>
  </si>
  <si>
    <t>H-06</t>
  </si>
  <si>
    <t>H-07</t>
  </si>
  <si>
    <t>02-ST - Stavební část 02</t>
  </si>
  <si>
    <t xml:space="preserve">    722 - Zdravotechnika - vnitřní vodovod</t>
  </si>
  <si>
    <t xml:space="preserve">    741 - Elektroinstalace - silnoproud</t>
  </si>
  <si>
    <t xml:space="preserve">    781 - Dokončovací práce - obklady</t>
  </si>
  <si>
    <t>113102311</t>
  </si>
  <si>
    <t>Odstranění umělého trávníku z fotbalového hřiště výšky vlasu do 40 mm</t>
  </si>
  <si>
    <t xml:space="preserve">plocha pod úmělou trávou:  </t>
  </si>
  <si>
    <t>"110:"   0,66*16,983</t>
  </si>
  <si>
    <t xml:space="preserve">   0,66*2,56</t>
  </si>
  <si>
    <t xml:space="preserve">   1*5,89</t>
  </si>
  <si>
    <t>113106123</t>
  </si>
  <si>
    <t>Rozebrání dlažeb ze zámkových dlaždic komunikací pro pěší ručně</t>
  </si>
  <si>
    <t>"110:" (10,251+6,138)*2</t>
  </si>
  <si>
    <t>"110:"  (10,5+6)*1</t>
  </si>
  <si>
    <t>113107131</t>
  </si>
  <si>
    <t>Odstranění podkladu z betonu prostého tl 150 mm ručně</t>
  </si>
  <si>
    <t>"116:"    0,6*7</t>
  </si>
  <si>
    <t xml:space="preserve">   0,6*11,5</t>
  </si>
  <si>
    <t>"116: "   (0,6*0,8)*7</t>
  </si>
  <si>
    <t xml:space="preserve">    (0,6*14,3)*1,5</t>
  </si>
  <si>
    <t>1 NP:</t>
  </si>
  <si>
    <t>"110:"  (0,66*0,3)*16,983</t>
  </si>
  <si>
    <t xml:space="preserve">  (0,66*0,3)*2,56</t>
  </si>
  <si>
    <t xml:space="preserve">  (1*0,3)*16,5</t>
  </si>
  <si>
    <t xml:space="preserve">  (1*0,3)*5,8</t>
  </si>
  <si>
    <t>"kolem tělocvičny sousední pozmek:"  (0,6*0,3)*(4,542+3,2)</t>
  </si>
  <si>
    <t xml:space="preserve">  (0,6*0,3)*(15,461+2,376+12,372)</t>
  </si>
  <si>
    <t>33,62+3*2</t>
  </si>
  <si>
    <t>30,62*1,9 "Přepočtené koeficientem množství</t>
  </si>
  <si>
    <t>"116:"    (0,6*0,8)*7</t>
  </si>
  <si>
    <t>"zásyp upravené kanalizacd: "    3</t>
  </si>
  <si>
    <t>180405114</t>
  </si>
  <si>
    <t>Založení trávníku ve vegetačních prefabrikátech výsevem směsi semene v rovině a ve svahu do 1:5</t>
  </si>
  <si>
    <t>"Uvedení trávníků sousedního pozemku do původního stavu po skončení prací: "   (12,49+15,481+11,645)*3</t>
  </si>
  <si>
    <t>10371500</t>
  </si>
  <si>
    <t>substrát pro trávníky VL</t>
  </si>
  <si>
    <t>666,666666666667*0,015 "Přepočtené koeficientem množství</t>
  </si>
  <si>
    <t>00572440</t>
  </si>
  <si>
    <t>osivo směs travní hřištní</t>
  </si>
  <si>
    <t>kg</t>
  </si>
  <si>
    <t>118,848*0,015 "Přepočtené koeficientem množství</t>
  </si>
  <si>
    <t>181311103</t>
  </si>
  <si>
    <t>Rozprostření ornice tl vrstvy do 200 mm v rovině nebo ve svahu do 1:5 ručně</t>
  </si>
  <si>
    <t>"Uvedení trávníků sousedního pozemku do původního stavu po skončení prací:    "(12,49+15,481+11,645)*3</t>
  </si>
  <si>
    <t>10364101</t>
  </si>
  <si>
    <t>zemina pro terénní úpravy -  ornice</t>
  </si>
  <si>
    <t>"Uvedení trávníků sousedního pozemku do původního stavu po skončení prací:"    (12,49+15,481+11,645)*3*0,15*1,8</t>
  </si>
  <si>
    <t>okapový chodník:</t>
  </si>
  <si>
    <t>S1:</t>
  </si>
  <si>
    <t>"110:"  (16,98+0,66+2,56+16,85+6,295)*0,6</t>
  </si>
  <si>
    <t>"sousední pozemek.:"  2,74*0,6</t>
  </si>
  <si>
    <t xml:space="preserve">  (1,481+2,376+12,372)*0,6</t>
  </si>
  <si>
    <t>185803111</t>
  </si>
  <si>
    <t>Ošetření trávníku shrabáním v rovině a svahu do 1:5</t>
  </si>
  <si>
    <t>"Uvedení trávníků sousedního pozemku do původního stavu po skončení prací:"    (12,49+15,481+11,645)*3</t>
  </si>
  <si>
    <t>185803211</t>
  </si>
  <si>
    <t>Uválcování trávníku v rovině a svahu do 1:5</t>
  </si>
  <si>
    <t>185804312</t>
  </si>
  <si>
    <t>Zalití rostlin vodou plocha přes 20 m2</t>
  </si>
  <si>
    <t>"Uvedení trávníků sousedního pozemku do původního stavu po skončení prací:"    (12,49+15,481+11,645)*3*0,2</t>
  </si>
  <si>
    <t>310271620R</t>
  </si>
  <si>
    <t>Zazdívka otvorů do 4 m2, pórobet.tvárnice</t>
  </si>
  <si>
    <t>"Doplnění zdiva atiky po komínech:"   (0,6+0,45+0,6+0,45)*0,3*0,3</t>
  </si>
  <si>
    <t>311235131</t>
  </si>
  <si>
    <t>Zdivo jednovrstvé z cihel broušenýchdo P10 na tenkovrstvou maltu tl 240 mm</t>
  </si>
  <si>
    <t>"SA:"  (21,33+11,34)*2*0,5</t>
  </si>
  <si>
    <t xml:space="preserve">  (12+1,835+1,665+5,63+6,42+6,135+6,485+7,26+0,28+3,59+0,16+12)*0,5</t>
  </si>
  <si>
    <t>314231117</t>
  </si>
  <si>
    <t>Zdivo komínů a ventilací z cihel dl 290 mm pevnosti P 15 na SMS 10 MPa</t>
  </si>
  <si>
    <t>"Komín nad střechou:"   (0,145*4)*0,15*0,3</t>
  </si>
  <si>
    <t>314232571R</t>
  </si>
  <si>
    <t>Beton. komínová hlava s výztuží 0,5x0,5x0,15</t>
  </si>
  <si>
    <t>564721111</t>
  </si>
  <si>
    <t>Podklad z kameniva hrubého drceného vel. 32-63 mm tl 80 mm</t>
  </si>
  <si>
    <t xml:space="preserve">  12*0,5</t>
  </si>
  <si>
    <t>"Komín:"  (0,45*4)*1,5</t>
  </si>
  <si>
    <t>"nadpraží oken:"  (2,44*0,8)*3</t>
  </si>
  <si>
    <t xml:space="preserve">  (1,7*0,8)*3</t>
  </si>
  <si>
    <t xml:space="preserve">  (1,67*0,8)*4</t>
  </si>
  <si>
    <t xml:space="preserve"> (0,55*0,8)*2</t>
  </si>
  <si>
    <t xml:space="preserve"> (1,95*0,8)*2</t>
  </si>
  <si>
    <t xml:space="preserve"> (2,58*0,8)*4</t>
  </si>
  <si>
    <t>Omítka po vyrovnání parapetů vnitřní napojení na stávající omítku:</t>
  </si>
  <si>
    <t>"120:"   (3,08*0,6)*4</t>
  </si>
  <si>
    <t>"125:"  (2,17*0,6)*4</t>
  </si>
  <si>
    <t>"126:"  (2,2*0,6)*3</t>
  </si>
  <si>
    <t>"119:"  (2,94*0,6)*2</t>
  </si>
  <si>
    <t>"117:"  2,94*0,6</t>
  </si>
  <si>
    <t>"122:"  (2,45*0,6)*2</t>
  </si>
  <si>
    <t>"124:" (0,95*0,6)*2</t>
  </si>
  <si>
    <t>612321121</t>
  </si>
  <si>
    <t>Vápenocementová omítka hladká jednovrstvá vnitřních stěn nanášená ručně</t>
  </si>
  <si>
    <t>"122:"  (2,45*0,3)*2</t>
  </si>
  <si>
    <t>"124:" (0,95*0,3)*2</t>
  </si>
  <si>
    <t>612321141</t>
  </si>
  <si>
    <t>Vápenocementová omítka štuková dvouvrstvá vnitřních stěn nanášená ručně</t>
  </si>
  <si>
    <t>nadpraží oken:  (2,44*0,8)*3</t>
  </si>
  <si>
    <t>"120:"   (3,08*0,3)*4</t>
  </si>
  <si>
    <t>"125:"  (2,17*0,3)*4</t>
  </si>
  <si>
    <t>"126:"  (2,2*0,3)*3</t>
  </si>
  <si>
    <t>"119:"  (2,94*0,3)*2</t>
  </si>
  <si>
    <t>"117:"  2,94*0,3</t>
  </si>
  <si>
    <t>"125:"   (2,33*2+1,67)*3</t>
  </si>
  <si>
    <t>"124:"   (1,38*2+0,55)*2</t>
  </si>
  <si>
    <t>"123:"   (3,2*2+3)+(2,4*2+3,2)</t>
  </si>
  <si>
    <t>"122:"   (1,8*2+1,95)*2</t>
  </si>
  <si>
    <t>"120:"   (4*2+2,58)*4</t>
  </si>
  <si>
    <t>"126:"  (1,9*2+1,7)*3</t>
  </si>
  <si>
    <t>"119:"  (1,62*2+2,44)*2</t>
  </si>
  <si>
    <t>"117:"  1,62*2+2,44</t>
  </si>
  <si>
    <t>129,97*0,5</t>
  </si>
  <si>
    <t>"zakrytí mobiliáře míst.dotčených stav.úpravami: "  400</t>
  </si>
  <si>
    <t>619996145</t>
  </si>
  <si>
    <t>Ochrana konstrukcí nebo samostatných prvků obalením geotextilií</t>
  </si>
  <si>
    <t xml:space="preserve">podlahy vnitřní zakrývání podlah před vnitřními úpravami:   </t>
  </si>
  <si>
    <t>"120:"   (2,58+2*4)*4</t>
  </si>
  <si>
    <t>"122:"   (1,95+2*1,8)*2</t>
  </si>
  <si>
    <t>"124:"   (0,55+2*1,38)*2</t>
  </si>
  <si>
    <t>"125:"   (1,67+2*2,33)*3</t>
  </si>
  <si>
    <t>"126:"  (1,7+2*1,9)*3</t>
  </si>
  <si>
    <t>"119:"  (2,44+2*1,62)*2</t>
  </si>
  <si>
    <t>"117.: " 2,44+2*1,62</t>
  </si>
  <si>
    <t>"123:"  (2,6+2*2,4)+(2,6+2*3,2)</t>
  </si>
  <si>
    <t>128,97</t>
  </si>
  <si>
    <t>128,97*1,08 "Přepočtené koeficientem množství</t>
  </si>
  <si>
    <t>193,387</t>
  </si>
  <si>
    <t>46,485</t>
  </si>
  <si>
    <t>"Z1e:"22,74+27,59+53,16+36,42+13,65</t>
  </si>
  <si>
    <t>11,96*3,33</t>
  </si>
  <si>
    <t>193,387*1,05 "Přepočtené koeficientem množství</t>
  </si>
  <si>
    <t>"Z3o:"    3,85+8,05+6,71+2,95+8,44</t>
  </si>
  <si>
    <t xml:space="preserve">   2,74*0,5</t>
  </si>
  <si>
    <t xml:space="preserve">   (15,481+2,376+12,372)*0,5</t>
  </si>
  <si>
    <t>46,485*1,1 "Přepočtené koeficientem množství</t>
  </si>
  <si>
    <t>parapet vnější:</t>
  </si>
  <si>
    <t>"120:"   (2,58)*4</t>
  </si>
  <si>
    <t>"122:"  (1,95)*2</t>
  </si>
  <si>
    <t>"124:"  (0,55)*2</t>
  </si>
  <si>
    <t>"125:"  (1,67)*4</t>
  </si>
  <si>
    <t>"126:"  (1,7)*3</t>
  </si>
  <si>
    <t>"119:"  (2,44)*2</t>
  </si>
  <si>
    <t>"117:"  2,44</t>
  </si>
  <si>
    <t>"120:"   (2,58*0,5)*4</t>
  </si>
  <si>
    <t>"122:"  (1,95*0,5)*2</t>
  </si>
  <si>
    <t>"124:"  (0,55*0,5)*2</t>
  </si>
  <si>
    <t>"125:"  (1,67*0,5)*4</t>
  </si>
  <si>
    <t>"126:"  (1,7*0,5)*3</t>
  </si>
  <si>
    <t>"119:"  (2,44*0,5)*2</t>
  </si>
  <si>
    <t>"117:"  2,44*0,5</t>
  </si>
  <si>
    <t>17,21*1,15 "Přepočtené koeficientem množství</t>
  </si>
  <si>
    <t>339,249</t>
  </si>
  <si>
    <t>"Z2o:"   13,16+4,61+10,47+8,48+12,92</t>
  </si>
  <si>
    <t xml:space="preserve">   (15,481+2,376+12,372)*0,78</t>
  </si>
  <si>
    <t xml:space="preserve">    2,74*0,78</t>
  </si>
  <si>
    <t>"Z1m:"    18,87</t>
  </si>
  <si>
    <t xml:space="preserve">    (2,755+0,371)*2,74</t>
  </si>
  <si>
    <t xml:space="preserve">  15,481*(5,908+0,503)</t>
  </si>
  <si>
    <t xml:space="preserve">  2,376*(2,755+0,371)</t>
  </si>
  <si>
    <t xml:space="preserve">  12,372*(2,755+0,371)</t>
  </si>
  <si>
    <t xml:space="preserve">  6,029*3,285</t>
  </si>
  <si>
    <t>"Z5:" 15,61+5,44+3,86+1,74+1,62+1,02+4,63+7,05</t>
  </si>
  <si>
    <t xml:space="preserve">  2,74*0,92</t>
  </si>
  <si>
    <t xml:space="preserve">  (15,481+2,376+12,372)*0,92</t>
  </si>
  <si>
    <t>339,249*1,1 "Přepočtené koeficientem množství</t>
  </si>
  <si>
    <t>239,872</t>
  </si>
  <si>
    <t>deska EPS 70 fasádní ?=0,039 tl 30mm</t>
  </si>
  <si>
    <t>17,210</t>
  </si>
  <si>
    <t>37,950</t>
  </si>
  <si>
    <t>171,020</t>
  </si>
  <si>
    <t>"122:"   (1,95)*2</t>
  </si>
  <si>
    <t>"124:"   (0,55)*2</t>
  </si>
  <si>
    <t>"125:"   (1,67)*3</t>
  </si>
  <si>
    <t>"117.: " 2,44</t>
  </si>
  <si>
    <t>"123:"  (2,6)+2,6</t>
  </si>
  <si>
    <t>37,95*1,05 "Přepočtené koeficientem množství</t>
  </si>
  <si>
    <t>"120:"   (2*4)*4</t>
  </si>
  <si>
    <t>"122:"   (2*1,8)*2</t>
  </si>
  <si>
    <t>"124:"   (2*1,38)*2</t>
  </si>
  <si>
    <t>"125:"   (2*2,33)*3</t>
  </si>
  <si>
    <t>"126:"  (2*1,9)*3</t>
  </si>
  <si>
    <t>"119:"  (2*1,62)*2</t>
  </si>
  <si>
    <t>"117.: " 2*1,62</t>
  </si>
  <si>
    <t>"123:"  (2*2,4)+(2*3,2)</t>
  </si>
  <si>
    <t>171,02*1,1 "Přepočtené koeficientem množství</t>
  </si>
  <si>
    <t>"Z3o: "   3,85+8,05+6,71+2,95+8,44</t>
  </si>
  <si>
    <t>"Z1e:" (16,983*6,8)</t>
  </si>
  <si>
    <t xml:space="preserve"> (2,375+6,02)*3,955</t>
  </si>
  <si>
    <t xml:space="preserve"> (10,251+6,183)*3,755</t>
  </si>
  <si>
    <t>(0,18+6,42+6,135+6,485)*1,1</t>
  </si>
  <si>
    <t>(7,265+3,59+0,16+6,553+3,664+1,727)*4,75</t>
  </si>
  <si>
    <t>(6,029+11,96)*3,25</t>
  </si>
  <si>
    <t>styk okna a vnitřní stěny stěny:</t>
  </si>
  <si>
    <t>"120:"   (2,58+4*2)*4</t>
  </si>
  <si>
    <t>"122:"   (1,95+1,8*2)*2</t>
  </si>
  <si>
    <t>"124:"   (0,55+1,38*2)*2</t>
  </si>
  <si>
    <t>"125:"   (1,67+2,33*2)*3</t>
  </si>
  <si>
    <t>"126:"  (1,7+1,9*2)*3</t>
  </si>
  <si>
    <t>"119:"  (2,44+1,62*2)*2</t>
  </si>
  <si>
    <t>"117.:"  2,44+1,62*2</t>
  </si>
  <si>
    <t>"123:"  (2,6+2,4*2)+(2,6+3,2*2)</t>
  </si>
  <si>
    <t>vnitřní</t>
  </si>
  <si>
    <t>"120:"   (2,58*4)*4</t>
  </si>
  <si>
    <t>"122:"   (1,95*1,8)*2</t>
  </si>
  <si>
    <t>"124:"   (0,55*1,38)*2</t>
  </si>
  <si>
    <t>"125:"   (1,67*2,33)*3</t>
  </si>
  <si>
    <t>"126:"  (1,7*1,9)*3</t>
  </si>
  <si>
    <t>"119:"  (2,44*1,62)*2</t>
  </si>
  <si>
    <t>"117.: " 2,44*1,62</t>
  </si>
  <si>
    <t>"123:"  (2,6*2,4)+(2,6*3,2)</t>
  </si>
  <si>
    <t>"117.:"  2,44*1,62</t>
  </si>
  <si>
    <t>632450121</t>
  </si>
  <si>
    <t>Vyrovnávací cementový potěr tl do 20 mm ze suchých směsí provedený v pásu</t>
  </si>
  <si>
    <t>"S2:"  (21,33+11,34)*2*0,25</t>
  </si>
  <si>
    <t xml:space="preserve">  (12+1,835+1,665+5,63+6,42+6,135+6,485+7,26+0,28+3,59+0,16+12)*0,25</t>
  </si>
  <si>
    <t>632450122</t>
  </si>
  <si>
    <t>Vyrovnávací cementový potěr tl do 30 mm ze suchých směsí provedený v pásu</t>
  </si>
  <si>
    <t>celkem 80 mm (50+30)</t>
  </si>
  <si>
    <t>Vyrovnání parapetů vnitřní:</t>
  </si>
  <si>
    <t>"120: "  (2,58*0,5)*4</t>
  </si>
  <si>
    <t>"S2:"    11,04*21,33</t>
  </si>
  <si>
    <t xml:space="preserve">    ((5,63*11,96)+3,395*(7,265+3,59+0,16))</t>
  </si>
  <si>
    <t xml:space="preserve">   (6,029+5,63)*7,6</t>
  </si>
  <si>
    <t xml:space="preserve">  -(4,8*6,029)</t>
  </si>
  <si>
    <t>"110:"  (16,98+0,66+2,56+16,85+6,295)*0,5</t>
  </si>
  <si>
    <t xml:space="preserve"> 12*0,5</t>
  </si>
  <si>
    <t>"sousední pozemek.:"  2,74*0,5</t>
  </si>
  <si>
    <t xml:space="preserve">  (1,481+2,376+12,372)*0,5</t>
  </si>
  <si>
    <t>Napojení dešť.svodů na kanalizaci</t>
  </si>
  <si>
    <t>"110:"     2</t>
  </si>
  <si>
    <t>"116: "     1</t>
  </si>
  <si>
    <t>9011-R01</t>
  </si>
  <si>
    <t>"120:"  (16,98+4,542)*6,9</t>
  </si>
  <si>
    <t>9011-R02</t>
  </si>
  <si>
    <t>Dmtž a zpětná montáž klepadla</t>
  </si>
  <si>
    <t xml:space="preserve">Sousední pozemek:     </t>
  </si>
  <si>
    <t>9011-R03</t>
  </si>
  <si>
    <t xml:space="preserve">116:      </t>
  </si>
  <si>
    <t>9011-R04</t>
  </si>
  <si>
    <t>Zakrytí sportovního povrchu pod lešením</t>
  </si>
  <si>
    <t>(6,295+16,85+2,56+16,983)*4</t>
  </si>
  <si>
    <t>90738261R</t>
  </si>
  <si>
    <t>Provedení bednění ztuž. věnců a krytů hlav komínů</t>
  </si>
  <si>
    <t>"Komín nad střechou:"   0,45*4</t>
  </si>
  <si>
    <t>90738262R</t>
  </si>
  <si>
    <t>Provedení odbednění ztuž. věnců, krytů hlav komínů</t>
  </si>
  <si>
    <t>919735123</t>
  </si>
  <si>
    <t>Řezání stávajícího betonového krytu hl do 150 mm</t>
  </si>
  <si>
    <t>"110:"   16,983+2,56+5,89</t>
  </si>
  <si>
    <t>941211111</t>
  </si>
  <si>
    <t>Montáž lešení řadového rámového lehkého zatížení do 200 kg/m2 š do 0,9 m v do 10 m</t>
  </si>
  <si>
    <t>(6,295+16,85)*4</t>
  </si>
  <si>
    <t>6,02*1,5</t>
  </si>
  <si>
    <t>(4,1+16,983+4,542+3,74)*7,4</t>
  </si>
  <si>
    <t>(15,481+3,376)*7,5</t>
  </si>
  <si>
    <t>12,37*4,7</t>
  </si>
  <si>
    <t>(1,727+3,664+6,553+3,59+7,265)*4,5</t>
  </si>
  <si>
    <t>(6,029+11,96)*3,2</t>
  </si>
  <si>
    <t>678,639*60 "Přepočtené koeficientem množství</t>
  </si>
  <si>
    <t>941211811</t>
  </si>
  <si>
    <t>Demontáž lešení řadového rámového lehkého zatížení do 200 kg/m2 š do 0,9 m v do 10 m</t>
  </si>
  <si>
    <t>"122::"   (1,95*1,8)*2</t>
  </si>
  <si>
    <t>"124::"   (0,55*1,38)*2</t>
  </si>
  <si>
    <t>"125::"   (1,67*2,33)*3</t>
  </si>
  <si>
    <t>"126::"  (1,7*1,9)*3</t>
  </si>
  <si>
    <t>"119::"  (2,44*1,62)*2</t>
  </si>
  <si>
    <t>"117.:::"  2,44*1,62</t>
  </si>
  <si>
    <t>"123::"  (2,6*2,4)+(2,6*3,2)</t>
  </si>
  <si>
    <t>prefabrikovaná stropní konstrukce před pokládkou nové skladby:</t>
  </si>
  <si>
    <t>"S2S:"    11,04*21,33</t>
  </si>
  <si>
    <t xml:space="preserve">    3,104*(6,391+6,676)</t>
  </si>
  <si>
    <t xml:space="preserve">   5,63*(1,8+11,64)</t>
  </si>
  <si>
    <t xml:space="preserve">   12,472*4</t>
  </si>
  <si>
    <t>"S3S:"   (6,676*6,58)+(6,427*8,897)</t>
  </si>
  <si>
    <t>962032631</t>
  </si>
  <si>
    <t>Bourání zdiva komínového nad střechou z cihel na MV nebo MVC</t>
  </si>
  <si>
    <t>"střecha tělocvičny:"     (0,6*0,45)*1,2*3</t>
  </si>
  <si>
    <t xml:space="preserve">     (0,45*0,45)*1,2</t>
  </si>
  <si>
    <t>965032131R</t>
  </si>
  <si>
    <t>Bourání vzduchové mezery z dutých cihel tl.170 mm</t>
  </si>
  <si>
    <t>S3S:</t>
  </si>
  <si>
    <t xml:space="preserve">   (6,676*6,58)+(6,427*8,897)</t>
  </si>
  <si>
    <t>S2S:</t>
  </si>
  <si>
    <t xml:space="preserve">    11,04*21,33</t>
  </si>
  <si>
    <t xml:space="preserve">   401,5984*0,08</t>
  </si>
  <si>
    <t xml:space="preserve">   ((6,676*6,58)+(6,427*8,897))*0,04</t>
  </si>
  <si>
    <t>965042199R</t>
  </si>
  <si>
    <t>Bourání  betonové koruny komína</t>
  </si>
  <si>
    <t>"Nižší střecha přístavby:"    (0,45*0,45)*0,15</t>
  </si>
  <si>
    <t>965081212</t>
  </si>
  <si>
    <t>Bourání podlah z dlaždic keramických nebo xylolitových tl do 10 mm plochy do 1 m2</t>
  </si>
  <si>
    <t>"123: "  (2,8*0,3)*2</t>
  </si>
  <si>
    <t>"110:"     16,983+5,9</t>
  </si>
  <si>
    <t>"116: "     10,5+11,5</t>
  </si>
  <si>
    <t>"126:"     (1,9*2,93)*3</t>
  </si>
  <si>
    <t>"119:"    (2,4*1,62)*2</t>
  </si>
  <si>
    <t>"117:"    2,4*1,62</t>
  </si>
  <si>
    <t>"125: "   (1,67*2,33)*3</t>
  </si>
  <si>
    <t>"122:"    (1,95*1,8)*2</t>
  </si>
  <si>
    <t>968062456</t>
  </si>
  <si>
    <t>Vybourání dřevěných dveřních zárubní pl přes 2 m2</t>
  </si>
  <si>
    <t>NP:</t>
  </si>
  <si>
    <t>"123:"   (2,6*3,2)*2</t>
  </si>
  <si>
    <t>968062747</t>
  </si>
  <si>
    <t>Vybourání stěn dřevěných plných, zasklených nebo výkladních pl přes 4 m2</t>
  </si>
  <si>
    <t>976026222R</t>
  </si>
  <si>
    <t>Vybourání kamených nárazníků 200x300x500 mm</t>
  </si>
  <si>
    <t>ku</t>
  </si>
  <si>
    <t>"116:"        2</t>
  </si>
  <si>
    <t>"110:"   (16,983+2,56+5,89+10,5)*2</t>
  </si>
  <si>
    <t>"zdivo ze sousedního pozemku:"  (12,372+2,376)*4,5</t>
  </si>
  <si>
    <t xml:space="preserve">  (15,461*4,5)+(21,93*3,2)</t>
  </si>
  <si>
    <t>978036391</t>
  </si>
  <si>
    <t>Otlučení (osekání) vnějších omítek z umělého kamene v rozsahu do 100 %</t>
  </si>
  <si>
    <t>978057321</t>
  </si>
  <si>
    <t>Odsekání obkladů ze schodišťových konstrukcí z desek z kamene stupnic</t>
  </si>
  <si>
    <t>"124:"   (0,55*0,25)*2</t>
  </si>
  <si>
    <t>"122:"   (1,95*0,25)*2</t>
  </si>
  <si>
    <t>192,965*14 "Přepočtené koeficientem množství</t>
  </si>
  <si>
    <t>"S2+S3:"    11,04*21,33</t>
  </si>
  <si>
    <t xml:space="preserve">  6,42*(10,251+6,183)</t>
  </si>
  <si>
    <t xml:space="preserve"> (1,86*6,485)/2</t>
  </si>
  <si>
    <t>511,42*0,0003 "Přepočtené koeficientem množství</t>
  </si>
  <si>
    <t>711112001</t>
  </si>
  <si>
    <t>Provedení izolace proti zemní vlhkosti svislé za studena nátěrem penetračním</t>
  </si>
  <si>
    <t>"S2+S3:"  (21,33+11,34)*2*0,6</t>
  </si>
  <si>
    <t xml:space="preserve">  (12+1,835+6,029+11,96+5,63+10,225+6,135+6,213+7,268+3,59+0,16)*0,6</t>
  </si>
  <si>
    <t xml:space="preserve"> (6,183+10,251+6,42+6,135+6,485+8,1)*0,6</t>
  </si>
  <si>
    <t>107,975*0,00035 "Přepočtené koeficientem množství</t>
  </si>
  <si>
    <t>"Komínová hlava: " ((0,5*0,5)+(0,5*0,1)*4)</t>
  </si>
  <si>
    <t>"SA:"  (21,33+11,34)*2*0,25</t>
  </si>
  <si>
    <t>543,62*1,15 "Přepočtené koeficientem množství</t>
  </si>
  <si>
    <t>711132111</t>
  </si>
  <si>
    <t>Provedení izolace proti zemní vlhkosti pásy na sucho samolepící svislé</t>
  </si>
  <si>
    <t>"S2:"  (21,33+11,34)*2*0,2</t>
  </si>
  <si>
    <t xml:space="preserve">  (12+1,835+6,029+11,96+5,63+10,225+6,135+6,213+7,268+3,59+0,16)*0,2</t>
  </si>
  <si>
    <t xml:space="preserve"> (6,183+10,251+6,42+6,135+6,485+8,1)*0,2</t>
  </si>
  <si>
    <t>35,992*1,15 "Přepočtené koeficientem množství</t>
  </si>
  <si>
    <t>711142559</t>
  </si>
  <si>
    <t>Provedení izolace proti zemní vlhkosti pásy přitavením svislé NAIP</t>
  </si>
  <si>
    <t>"S2:"  (21,33+11,34)*2*0,6</t>
  </si>
  <si>
    <t>107,975*1,15 "Přepočtené koeficientem množství</t>
  </si>
  <si>
    <t>"110:"  (16,98+0,66+2,56+16,85+6,295)*0,8</t>
  </si>
  <si>
    <t>"sousední pozemek.:"  2,74*0,8</t>
  </si>
  <si>
    <t xml:space="preserve">  (1,481+2,376+12,372)*0,8</t>
  </si>
  <si>
    <t>998711202</t>
  </si>
  <si>
    <t>Přesun hmot procentní pro izolace proti vodě, vlhkosti a plynům v objektech v do 12 m</t>
  </si>
  <si>
    <t>712300832</t>
  </si>
  <si>
    <t>Odstranění povlakové krytiny střech do 10° dvouvrstvé</t>
  </si>
  <si>
    <t>712332122</t>
  </si>
  <si>
    <t>Povlaková krytina plochých střech nopovou folií s filtrační textilií, nopek v 8 mm, tl do 0,6 mm</t>
  </si>
  <si>
    <t>"S2+S3:"  (21,33+11,34)*2</t>
  </si>
  <si>
    <t xml:space="preserve">  12+1,835+6,029+11,96+5,63+10,225+6,135+6,213+7,268+3,59+0,16</t>
  </si>
  <si>
    <t xml:space="preserve"> 6,183+10,251+6,42+6,135+6,485+8,1</t>
  </si>
  <si>
    <t>"svislá plocha - fabion: "   179,959*0,2</t>
  </si>
  <si>
    <t>vodorovná plocha:</t>
  </si>
  <si>
    <t>"S2S+S3:"    11,04*21,33</t>
  </si>
  <si>
    <t>547,412*1,15 "Přepočtené koeficientem množství</t>
  </si>
  <si>
    <t>712997001</t>
  </si>
  <si>
    <t>Provedení povlakové krytiny přilepením klínů do asfaltu</t>
  </si>
  <si>
    <t>"S2:"  (21,33+11,34)*2</t>
  </si>
  <si>
    <t>998712202</t>
  </si>
  <si>
    <t>Přesun hmot procentní pro krytiny povlakové v objektech v do 12 m</t>
  </si>
  <si>
    <t>713111125R</t>
  </si>
  <si>
    <t>Doplnění nadokenního,ostění  lepením</t>
  </si>
  <si>
    <t>"nadpraží oken:"  (2,44*0,5)*3</t>
  </si>
  <si>
    <t xml:space="preserve">  (1,7*0,5)*3</t>
  </si>
  <si>
    <t xml:space="preserve">  (1,67*0,5)*4</t>
  </si>
  <si>
    <t xml:space="preserve"> (0,55*0,5)*2</t>
  </si>
  <si>
    <t xml:space="preserve"> (1,95*0,5)*2</t>
  </si>
  <si>
    <t xml:space="preserve"> (2,58*0,5)*4</t>
  </si>
  <si>
    <t>49,851*1,05 "Přepočtené koeficientem množství</t>
  </si>
  <si>
    <t>511,42*1,1 "Přepočtené koeficientem množství</t>
  </si>
  <si>
    <t>713141212</t>
  </si>
  <si>
    <t>Montáž izolace tepelné střech plochých lepené nízkoexpanzní (PUR) pěnou atikový klín</t>
  </si>
  <si>
    <t>7126588R</t>
  </si>
  <si>
    <t>Klín pro hrany EPS 200x 50 x 1000 mm</t>
  </si>
  <si>
    <t>179,959*1,05 "Přepočtené koeficientem množství</t>
  </si>
  <si>
    <t>713141331</t>
  </si>
  <si>
    <t>Montáž izolace tepelné střech plochých lepené za studena zplna, spádová vrstva</t>
  </si>
  <si>
    <t>28376141</t>
  </si>
  <si>
    <t>klín izolační z pěnového polystyrenu EPS 100 spádový</t>
  </si>
  <si>
    <t>713190814</t>
  </si>
  <si>
    <t>Odstranění tepelné izolace škvárového lože tloušťky do 200 mm</t>
  </si>
  <si>
    <t>998713202</t>
  </si>
  <si>
    <t>Přesun hmot procentní pro izolace tepelné v objektech v do 12 m</t>
  </si>
  <si>
    <t>721110112R</t>
  </si>
  <si>
    <t>Úprava napojení svodů na kanalizaci</t>
  </si>
  <si>
    <t>"116:"    2</t>
  </si>
  <si>
    <t>"110:"    2</t>
  </si>
  <si>
    <t>721234104R</t>
  </si>
  <si>
    <t>Vtok střešní PP HL62.1HUL pro plochou střechu živičný pás, záchytný koš vyhřívaný DN 70 až 125</t>
  </si>
  <si>
    <t>"N7:"      2</t>
  </si>
  <si>
    <t>998721202</t>
  </si>
  <si>
    <t>Přesun hmot procentní pro vnitřní kanalizace v objektech v do 12 m</t>
  </si>
  <si>
    <t>722</t>
  </si>
  <si>
    <t>Zdravotechnika - vnitřní vodovod</t>
  </si>
  <si>
    <t>722210911R</t>
  </si>
  <si>
    <t>Posun zahradního kohoutku</t>
  </si>
  <si>
    <t>741</t>
  </si>
  <si>
    <t>Elektroinstalace - silnoproud</t>
  </si>
  <si>
    <t>741-00</t>
  </si>
  <si>
    <t>Elektro ovládání ventilačky oken</t>
  </si>
  <si>
    <t>"158:  "    4</t>
  </si>
  <si>
    <t>741-001</t>
  </si>
  <si>
    <t>Odstranění nosičů elektroinstalace</t>
  </si>
  <si>
    <t>741-002</t>
  </si>
  <si>
    <t>Posun zásuvky  na 380 W</t>
  </si>
  <si>
    <t>"110:  "    1</t>
  </si>
  <si>
    <t>998762202</t>
  </si>
  <si>
    <t>Přesun hmot procentní pro kce tesařské v objektech v do 12 m</t>
  </si>
  <si>
    <t>764002811</t>
  </si>
  <si>
    <t>Demontáž okapového plechu do suti v krytině povlakové</t>
  </si>
  <si>
    <t>"střecha nad tělocvičnou: "    17,358</t>
  </si>
  <si>
    <t>"nižší střecha nad m.č.123+122+119+117:"      3,59+3,59+8,103+7,431</t>
  </si>
  <si>
    <t>"střecha nad m.č.124+125:"      10,251+6,267</t>
  </si>
  <si>
    <t>"tělocvična:"   11,64+21,93+11,04+3,972</t>
  </si>
  <si>
    <t>"nižší střecha nad m.č.117-123+126: "   2,376+12,472+8,103+3,59+3,59+7,431+6,427+6,676+6,58+5,12+2,1</t>
  </si>
  <si>
    <t>"nižší střecha nad m.č.124+125:"    6,267+10,251</t>
  </si>
  <si>
    <t>"125:"   1,67*3</t>
  </si>
  <si>
    <t>"124:"   0,55*2</t>
  </si>
  <si>
    <t>"122:"   1,95*2</t>
  </si>
  <si>
    <t>"120:"   2,58*4</t>
  </si>
  <si>
    <t>"119:"   2,3*2</t>
  </si>
  <si>
    <t>"117:"   2,3</t>
  </si>
  <si>
    <t>"126:"   1,8*3</t>
  </si>
  <si>
    <t>764004801</t>
  </si>
  <si>
    <t>Demontáž podokapního žlabu do suti</t>
  </si>
  <si>
    <t>"střecha nad tělocvičnou: "    7,5</t>
  </si>
  <si>
    <t>"nižší střecha nad m.č.123+122+119+117:"     4,5</t>
  </si>
  <si>
    <t>"střecha nad m.č.124+125:"     3</t>
  </si>
  <si>
    <t>764031423R</t>
  </si>
  <si>
    <t>Dilatační připojovací lišta z Cu plechu včetně tmelení rš 130 mm</t>
  </si>
  <si>
    <t>"K38:"     8,7+6,5+6,1+6,6</t>
  </si>
  <si>
    <t>"K45:"       0,27+3,6+6,5+7,2+5,4</t>
  </si>
  <si>
    <t>"K43:"      10,3+6,3</t>
  </si>
  <si>
    <t>"K47:"      17,8</t>
  </si>
  <si>
    <t>764235405</t>
  </si>
  <si>
    <t>Oplechování horních ploch a nadezdívek (atik) bez rohů z Cu plechu celoplošně lepené rš 400 mm</t>
  </si>
  <si>
    <t>"K42: "    5,3+2,7</t>
  </si>
  <si>
    <t>"K41:"       22,1+11,4+2,2+4,5</t>
  </si>
  <si>
    <t>764235411</t>
  </si>
  <si>
    <t>Oplechování horních ploch a nadezdívek (atik) bez rohů z Cu plechu celoplošně lepené rš přes 800 mm</t>
  </si>
  <si>
    <t>"K39: "     (6,5+6,1+6,6+4,9+2,4)*0,89</t>
  </si>
  <si>
    <t>"K40: "    (4,9+6,6+2,3)*0,94</t>
  </si>
  <si>
    <t>764235445</t>
  </si>
  <si>
    <t>Příplatek za zvýšenou pracnost při oplechování rohů nadezdívek (atik) z Cu plechu rš do 400 mm</t>
  </si>
  <si>
    <t>"K09: "    2*1,63</t>
  </si>
  <si>
    <t>"K10:"      1,63</t>
  </si>
  <si>
    <t>"K11: "     2*0,51</t>
  </si>
  <si>
    <t>"K12: "    2*1,91</t>
  </si>
  <si>
    <t>"K13: "     4*2,54</t>
  </si>
  <si>
    <t>"K21: "      2,4</t>
  </si>
  <si>
    <t>"K15:"        3*1,66</t>
  </si>
  <si>
    <t>"K16:"     (2*0,84)+(2*0,3)</t>
  </si>
  <si>
    <t>"K14: "    (3*1,46)+(2*0,33)</t>
  </si>
  <si>
    <t>"K23: "    3,2+6,55</t>
  </si>
  <si>
    <t>"K45:"      0,27+3,6+6,5+7,2+5,4</t>
  </si>
  <si>
    <t>764538422</t>
  </si>
  <si>
    <t>Svody kruhové včetně objímek, kolen, odskoků z Cu plechu průměru 100 mm</t>
  </si>
  <si>
    <t>"K44: "    3,1+1,5</t>
  </si>
  <si>
    <t>"K46: "    4,5+1,5+1,5</t>
  </si>
  <si>
    <t>"K48: "    6,9+1,5</t>
  </si>
  <si>
    <t>998764202</t>
  </si>
  <si>
    <t>Přesun hmot procentní pro konstrukce klempířské v objektech v do 12 m</t>
  </si>
  <si>
    <t>"126:"     3</t>
  </si>
  <si>
    <t>"119:"    2</t>
  </si>
  <si>
    <t>"117:"    1</t>
  </si>
  <si>
    <t>"125:"    3</t>
  </si>
  <si>
    <t>"120:"    4</t>
  </si>
  <si>
    <t>"150:"   (2,34+1,53*2)</t>
  </si>
  <si>
    <t>"151:"   (2,34+1,53*2)*2</t>
  </si>
  <si>
    <t>"152:"   (1,8+1,83*2)*3</t>
  </si>
  <si>
    <t>"155:"   (1,72+2,33*2)*3</t>
  </si>
  <si>
    <t>"156:"  (0,55+1,38*2)*2</t>
  </si>
  <si>
    <t>"157:"  (1,85+1,83*2)*2</t>
  </si>
  <si>
    <t>"158:"  (2,48+4*2)*4</t>
  </si>
  <si>
    <t>"150:"   2,34*2</t>
  </si>
  <si>
    <t>"151:"   2,34*2</t>
  </si>
  <si>
    <t>"152:"   1,8*3</t>
  </si>
  <si>
    <t>"155: "  1,72*3</t>
  </si>
  <si>
    <t>"156: " 0,55*2</t>
  </si>
  <si>
    <t>"157:"  1,85*2</t>
  </si>
  <si>
    <t>"158:"  2,48*4</t>
  </si>
  <si>
    <t>"150:"   (2,34*1,53)</t>
  </si>
  <si>
    <t>"151:"   (2,34*1,53)*2</t>
  </si>
  <si>
    <t>"152:"   (1,8*1,83)*3</t>
  </si>
  <si>
    <t>"155:"   (1,72*2,33)*3</t>
  </si>
  <si>
    <t>"157:"  (1,85*1,83)*2</t>
  </si>
  <si>
    <t>766-PSV-150</t>
  </si>
  <si>
    <t>okno dřevěné euro 78 2340 x 1530 mm dle PSV 150</t>
  </si>
  <si>
    <t>766-PSV-151</t>
  </si>
  <si>
    <t>okno dřevěné euro 78 2340 x 1530 mm dle PSV 151</t>
  </si>
  <si>
    <t>766-PSV-152</t>
  </si>
  <si>
    <t>okno dřevěné euro 78 1800 x 1830 mm dle PSV 152</t>
  </si>
  <si>
    <t>766-PSV-155</t>
  </si>
  <si>
    <t>okno dřevěné euro 78 1720 x 2330 mm dle PSV 155</t>
  </si>
  <si>
    <t>766-PSV-157</t>
  </si>
  <si>
    <t>okno dřevěné euro 78 1850 x 1830 mm dle PSV 157</t>
  </si>
  <si>
    <t>"158:"  (2,48*4)*4</t>
  </si>
  <si>
    <t>766-PSV-158</t>
  </si>
  <si>
    <t>okno dřevěné euro 78 2580 x 4000 mm dle PSV 158</t>
  </si>
  <si>
    <t>"156:"  2</t>
  </si>
  <si>
    <t>766-PSV-156</t>
  </si>
  <si>
    <t>okno dřevěné euro 78 550 x 1380 mm dle PSV 156</t>
  </si>
  <si>
    <t>762-PSV-153</t>
  </si>
  <si>
    <t>Dřevěné vstupní 3250 x 2700 mm dle PSV 153</t>
  </si>
  <si>
    <t>762-PSV-154</t>
  </si>
  <si>
    <t>Dřevěné vstupní 3180 x 2750 mm dle PSV 154</t>
  </si>
  <si>
    <t>"123:"    2+2</t>
  </si>
  <si>
    <t>PSV 156</t>
  </si>
  <si>
    <t>" 150:"     1</t>
  </si>
  <si>
    <t>" 151:"      2</t>
  </si>
  <si>
    <t>" 152:"      3</t>
  </si>
  <si>
    <t>" 155:"      3</t>
  </si>
  <si>
    <t>" 157:"      2</t>
  </si>
  <si>
    <t>" 158:"      4</t>
  </si>
  <si>
    <t>"150: "    2,34</t>
  </si>
  <si>
    <t>"151:"     2,34*2</t>
  </si>
  <si>
    <t>"152: "    1,8*3</t>
  </si>
  <si>
    <t>"155: "    1,72*3</t>
  </si>
  <si>
    <t>" 157:"      2*1,85</t>
  </si>
  <si>
    <t>"158: "    2,58*4</t>
  </si>
  <si>
    <t>31,6*1,1 "Přepočtené koeficientem množství</t>
  </si>
  <si>
    <t>998766202</t>
  </si>
  <si>
    <t>Přesun hmot procentní pro konstrukce truhlářské v objektech v do 12 m</t>
  </si>
  <si>
    <t>"155:"  (1,72*2,33)*3</t>
  </si>
  <si>
    <t>"156:"  (0,55*1,38)*3</t>
  </si>
  <si>
    <t>767161813</t>
  </si>
  <si>
    <t>Demontáž zábradlí rovného nerozebíratelného hmotnosti 1 m zábradlí do 20 kg do suti</t>
  </si>
  <si>
    <t>"střecha :"      2+5,12+6,58+6,676+6,391+7,431+3,59+3,59+8,103+12,472+2,376</t>
  </si>
  <si>
    <t>767995104R</t>
  </si>
  <si>
    <t>Výroba a montáž kov.konstrukcce pod jednotku VZT</t>
  </si>
  <si>
    <t>767996800R</t>
  </si>
  <si>
    <t>Demontáž sušáku</t>
  </si>
  <si>
    <t>767996802R</t>
  </si>
  <si>
    <t>Demontáž,repase a zpětná Mtž žebříku</t>
  </si>
  <si>
    <t>998767202</t>
  </si>
  <si>
    <t>Přesun hmot procentní pro zámečnické konstrukce v objektech v do 12 m</t>
  </si>
  <si>
    <t>781</t>
  </si>
  <si>
    <t>Dokončovací práce - obklady</t>
  </si>
  <si>
    <t>781121011</t>
  </si>
  <si>
    <t>Nátěr penetrační na stěnu</t>
  </si>
  <si>
    <t>8,48+1</t>
  </si>
  <si>
    <t>781151031</t>
  </si>
  <si>
    <t>Celoplošné vyrovnání podkladu stěrkou tl 3 mm</t>
  </si>
  <si>
    <t>781473810</t>
  </si>
  <si>
    <t>Demontáž obkladů z obkladaček keramických lepených</t>
  </si>
  <si>
    <t xml:space="preserve">Ostění oken:   </t>
  </si>
  <si>
    <t>"122:"   (0,55*0,2)*2</t>
  </si>
  <si>
    <t>"124:"   (0,55*0,2)*2</t>
  </si>
  <si>
    <t>781474115</t>
  </si>
  <si>
    <t>Montáž obkladů vnitřních keramických hladkých do 25 ks/m2 lepených flexibilním lepidlem</t>
  </si>
  <si>
    <t>"122:"   (0,55*2)*2</t>
  </si>
  <si>
    <t>"124:"   (0,55*2)*2</t>
  </si>
  <si>
    <t>"plocha pod parapetem:"  (2,45*0,6)*2</t>
  </si>
  <si>
    <t xml:space="preserve"> (0,95*0,6)*2</t>
  </si>
  <si>
    <t>59761039</t>
  </si>
  <si>
    <t>obklad keramický hladký přes 22 do 25ks/m2 (dle stávajícího stavu)</t>
  </si>
  <si>
    <t>8,48*1,15 "Přepočtené koeficientem množství</t>
  </si>
  <si>
    <t>781495115</t>
  </si>
  <si>
    <t>Spárování vnitřních obkladů silikonem</t>
  </si>
  <si>
    <t>781571131</t>
  </si>
  <si>
    <t>Montáž obkladů ostění šířky do 200 mm lepenými flexibilním lepidlem</t>
  </si>
  <si>
    <t>998781102</t>
  </si>
  <si>
    <t>Přesun hmot tonážní pro obklady keramické v objektech v do 12 m</t>
  </si>
  <si>
    <t>21,071*2</t>
  </si>
  <si>
    <t>"Stěny kolem oken dotknuté pracemi v celé ploše stěny: " 200</t>
  </si>
  <si>
    <t>"Stěny kolem oken dotknuté pracemi v celé ploše stěny: "  500</t>
  </si>
  <si>
    <t>02-EL - Elektroinstalace ...</t>
  </si>
  <si>
    <t>6*0,3 "Přepočtené koeficientem množství</t>
  </si>
  <si>
    <t>2*0,3 "Přepočtené koeficientem množství</t>
  </si>
  <si>
    <t>14*0,3 "Přepočtené koeficientem množství</t>
  </si>
  <si>
    <t>1*0,3 "Přepočtené koeficientem množství</t>
  </si>
  <si>
    <t>4*0,3 "Přepočtené koeficientem množství</t>
  </si>
  <si>
    <t>7*0,3 "Přepočtené koeficientem množství</t>
  </si>
  <si>
    <t>27*0,3 "Přepočtené koeficientem množství</t>
  </si>
  <si>
    <t>45*0,3 "Přepočtené koeficientem množství</t>
  </si>
  <si>
    <t>03-ST - Stavební část 03</t>
  </si>
  <si>
    <t xml:space="preserve">    724 - Zdravotechnika - strojní vybavení</t>
  </si>
  <si>
    <t xml:space="preserve">    725 - Zdravotechnika - zařizovací předměty</t>
  </si>
  <si>
    <t xml:space="preserve">    763 - Konstrukce suché výstavby</t>
  </si>
  <si>
    <t>"303:"    0,95*2,3</t>
  </si>
  <si>
    <t>"402:"  0,95*2,3</t>
  </si>
  <si>
    <t>317234410</t>
  </si>
  <si>
    <t>Vyzdívka mezi nosníky z cihel pálených na MC</t>
  </si>
  <si>
    <t>m.č./č.průvlaku:</t>
  </si>
  <si>
    <t>"127/1:"    (0,9*0,7)*0,2</t>
  </si>
  <si>
    <t>"109/3:"    (0,7*0,6)*0,2</t>
  </si>
  <si>
    <t>"108/4:"    (1,6*0,6)*0,2</t>
  </si>
  <si>
    <t>"128/5:"   (0,9*0,6)*0,2</t>
  </si>
  <si>
    <t>"131/6:"   (0,7*0,7)*0,1*2</t>
  </si>
  <si>
    <t>"132/7:"   (0,7*0,7)*0,1*2</t>
  </si>
  <si>
    <t>"133/8:"   (0,7*0,7)*0,1*2</t>
  </si>
  <si>
    <t>"134/9:"   (0,7*0,7)*0,1*2</t>
  </si>
  <si>
    <t>"222/10:"   (0,7*0,7)*0,2</t>
  </si>
  <si>
    <t xml:space="preserve">      " /11:"   (0,7*0,7)*0,2</t>
  </si>
  <si>
    <t>"223/12:"   (0,7*0,7)*0,2</t>
  </si>
  <si>
    <t>"224/13:"   (0,7*0,7)*0,2</t>
  </si>
  <si>
    <t xml:space="preserve">      "/14:"    (0,7*0,7)*0,2</t>
  </si>
  <si>
    <t xml:space="preserve">     " /15:"    (0,7*0,7)*0,2</t>
  </si>
  <si>
    <t>"225/16:"    (1,2*0,7)*0,2</t>
  </si>
  <si>
    <t xml:space="preserve">     " /17:"    (1,1/0,6)*0,2</t>
  </si>
  <si>
    <t>"218/18:"   (1,5*0,6)*0,2</t>
  </si>
  <si>
    <t>"219/19:"   (2,4*0,6)*0,25</t>
  </si>
  <si>
    <t>"202/20:"   (0,7*07)*0,1*2</t>
  </si>
  <si>
    <t>"203/21:"   (0,7*0,7)*0,1*2</t>
  </si>
  <si>
    <t>"204/22:"   (0,7*0,7)*0,1*2</t>
  </si>
  <si>
    <t>"205/23.:"   (0,7*0,7)*0,1*2</t>
  </si>
  <si>
    <t>"216/215:"   (2,05*0,2)*0,2</t>
  </si>
  <si>
    <t>"laboratoř fyzika/41:"  (0,7*0,7)*0,2</t>
  </si>
  <si>
    <t xml:space="preserve">                       " /42:"  (0,7*0,7)*0,2</t>
  </si>
  <si>
    <t>"313/26 - 31:"  (0,7*0,7)*0,2*6</t>
  </si>
  <si>
    <t>"309/34:"   (2,15*0,6)*0,2</t>
  </si>
  <si>
    <t>"308/33:"  (2,35*0,6)*0,2</t>
  </si>
  <si>
    <t>"307/32:"  (1,35*0,6)*0,2</t>
  </si>
  <si>
    <t>"302/35:"  (0,7*0,7)*0,2</t>
  </si>
  <si>
    <t xml:space="preserve">     " /36:"     (0,7*0,7)*0,2</t>
  </si>
  <si>
    <t>"315/37:"   (0,7*0,7)*0,1*2</t>
  </si>
  <si>
    <t>"316/38:"   (0,7*0,7)*0,1*2</t>
  </si>
  <si>
    <t>"317/39:"  (0,7*0,7)*0,1*2</t>
  </si>
  <si>
    <t>"318/40:"  (0,7*0,7)*0,1*2</t>
  </si>
  <si>
    <t>"402/47:"   (0,7*0,7)*0,2</t>
  </si>
  <si>
    <t xml:space="preserve">     " / 48:"   (0,7*0,7)*0,2</t>
  </si>
  <si>
    <t>"404/43:"      (0,7*0,7)*0,1*2</t>
  </si>
  <si>
    <t>"405/44:"  (0,7*0,7)*0,1*2</t>
  </si>
  <si>
    <t>"406/45:"  (0,7*0,7)*0,1*2</t>
  </si>
  <si>
    <t>"407/46:"  (0,7*0,7)*0,1*2</t>
  </si>
  <si>
    <t>317944321</t>
  </si>
  <si>
    <t>Válcované nosníky do č.12 dodatečně osazované do připravených otvorů</t>
  </si>
  <si>
    <t xml:space="preserve">Válcované nosníky L60/60/6 do připravených otvorů </t>
  </si>
  <si>
    <t>položka č.:</t>
  </si>
  <si>
    <t>" 6 - 9:"     0,7*16*0,00542</t>
  </si>
  <si>
    <t>" 20 - 23:"      0,7*16*0,00542"</t>
  </si>
  <si>
    <t>" 37 - 40:"      0,7*16*0,00542</t>
  </si>
  <si>
    <t>" 42 - 46:"      0,7*16*0,00542</t>
  </si>
  <si>
    <t>303:</t>
  </si>
  <si>
    <t>" překlad nad novými dveřmi 303+402:"    (1,2*2)*0,00542*2</t>
  </si>
  <si>
    <t>I č.12</t>
  </si>
  <si>
    <t>pol.č.:</t>
  </si>
  <si>
    <t>"26 - 31:"    0,7*18*0,0111</t>
  </si>
  <si>
    <t>"35 - 36.:"    0,7*6*0,0111</t>
  </si>
  <si>
    <t>"41 - 42:"    0,7*6*0,0111</t>
  </si>
  <si>
    <t>"47 - 48:"    0,7*6*0,0111</t>
  </si>
  <si>
    <t>317944323</t>
  </si>
  <si>
    <t>Válcované nosníky č.14 až 22 dodatečně osazované do připravených otvorů</t>
  </si>
  <si>
    <t xml:space="preserve"> I č.14</t>
  </si>
  <si>
    <t>číslo pol.:</t>
  </si>
  <si>
    <t>"3:"    0,7*3*0,0143</t>
  </si>
  <si>
    <t>"10 - 15:"    0,7*18*0,0143</t>
  </si>
  <si>
    <t>"32:"    1,35*3*0,0143</t>
  </si>
  <si>
    <t>I č.16</t>
  </si>
  <si>
    <t>"1.:"    0,9*3*0,179</t>
  </si>
  <si>
    <t>"5:"    0,9*3*0,179</t>
  </si>
  <si>
    <t>"16:"    1,2*3*0,0179</t>
  </si>
  <si>
    <t>"17:"    1,1*3*0,0179</t>
  </si>
  <si>
    <t>"18:"    1,5*3*0,0179</t>
  </si>
  <si>
    <t>"25:"     2,05*2*0,0179</t>
  </si>
  <si>
    <t>"33:"    1,35*3*0,0179</t>
  </si>
  <si>
    <t>"34:"    2,15*3*0,0179</t>
  </si>
  <si>
    <t xml:space="preserve"> I č.18</t>
  </si>
  <si>
    <t>"2:"       4,35*2*0,0219</t>
  </si>
  <si>
    <t>"4:"      1,6*3*0,0219</t>
  </si>
  <si>
    <t>I č.20</t>
  </si>
  <si>
    <t>"19:"       2,4*3*0,02642</t>
  </si>
  <si>
    <t xml:space="preserve"> I č.22</t>
  </si>
  <si>
    <t>"24:"     6,1*2*0,0311</t>
  </si>
  <si>
    <t>341231232R</t>
  </si>
  <si>
    <t>Obezdění potrubí ve zdivu</t>
  </si>
  <si>
    <t>411388531</t>
  </si>
  <si>
    <t>Zabetonování otvorů pl do 1 m2 ve stropech</t>
  </si>
  <si>
    <t>prostup po stávajícím komínu:</t>
  </si>
  <si>
    <t>"4NP:"   (1,15*0,53)*0,2</t>
  </si>
  <si>
    <t>413232221</t>
  </si>
  <si>
    <t>Zazdívka zhlaví válcovaných nosníků v do 300 mm</t>
  </si>
  <si>
    <t>průvlak č.:</t>
  </si>
  <si>
    <t>"2:"     4</t>
  </si>
  <si>
    <t>"elektroinstalace k VZT:"    300*0,2</t>
  </si>
  <si>
    <t>"elektroinstalace k VZT:"    300*0,5</t>
  </si>
  <si>
    <t xml:space="preserve">303/302:   </t>
  </si>
  <si>
    <t>"zazděný prostup po stávajících dveřích:"        (1,6*2,5)*2</t>
  </si>
  <si>
    <t>"oprava omítek u nových dveří:"        (2,3*2+0,9)*0,5</t>
  </si>
  <si>
    <t>402/403:</t>
  </si>
  <si>
    <t>"oprava omítek u nových dveří:"       (2,3*2+0,9)*0,5</t>
  </si>
  <si>
    <t>612311131</t>
  </si>
  <si>
    <t>Potažení vnitřních stěn vápenným štukem tloušťky do 3 mm</t>
  </si>
  <si>
    <t>"219:"    3</t>
  </si>
  <si>
    <t>omítky po osazení průvlaků:</t>
  </si>
  <si>
    <t>"127/1:"    1,5*1</t>
  </si>
  <si>
    <t>"109/3:"    (1,5*1)*2</t>
  </si>
  <si>
    <t>"108/4:"    (1,5*1)*2</t>
  </si>
  <si>
    <t>"128/5:"    1,5*1</t>
  </si>
  <si>
    <t>"131/6:"   (1*1)*2</t>
  </si>
  <si>
    <t>"132/7:"   (1*1)*2</t>
  </si>
  <si>
    <t>"133/8:"   (1*1)*2</t>
  </si>
  <si>
    <t>"134/9:"   (1*1)*2</t>
  </si>
  <si>
    <t>"222/10:"   1,5*1</t>
  </si>
  <si>
    <t xml:space="preserve">      " /11:"   1,5*1</t>
  </si>
  <si>
    <t>"223/12:"   1,5*1</t>
  </si>
  <si>
    <t>"224/13:"   1,5*1</t>
  </si>
  <si>
    <t xml:space="preserve">     " /14:"   1,5*1</t>
  </si>
  <si>
    <t xml:space="preserve">     " /15:"    1,5*1</t>
  </si>
  <si>
    <t>"225/16:"    1,5*1</t>
  </si>
  <si>
    <t xml:space="preserve">     " /17:"    (1,5*1)*2</t>
  </si>
  <si>
    <t>"218/18:"   (2*1)*2</t>
  </si>
  <si>
    <t>"219/19:"   (3*1)*2</t>
  </si>
  <si>
    <t>"202/20:"   (1*1)*2</t>
  </si>
  <si>
    <t>"203/21:"   (1*1)*2</t>
  </si>
  <si>
    <t>"204/22:"   (1*1)*2</t>
  </si>
  <si>
    <t>"205/23.:"   (1*1)*2</t>
  </si>
  <si>
    <t>"215/25:"  2,5*1</t>
  </si>
  <si>
    <t>"216/215:"   2,5*1</t>
  </si>
  <si>
    <t>"laboratoř fyzika/41:"  1,5*1</t>
  </si>
  <si>
    <t xml:space="preserve">                       " /42:"   1,5*1</t>
  </si>
  <si>
    <t>"313/26 - 31:"  (1,5*1)*6</t>
  </si>
  <si>
    <t>"309/34:"   (3*1)*2</t>
  </si>
  <si>
    <t>"308/33:"  (3*1)*2</t>
  </si>
  <si>
    <t>"307/32:"  (2*1)*2</t>
  </si>
  <si>
    <t>"302/35:"  1,5*1</t>
  </si>
  <si>
    <t xml:space="preserve">     " /36:"   1,5*1</t>
  </si>
  <si>
    <t>"315/37:"   (1,5*1)*2</t>
  </si>
  <si>
    <t>"316/38:"   (1,5*1)*2</t>
  </si>
  <si>
    <t>"317/39:"  (1,5*1)*2</t>
  </si>
  <si>
    <t>"318/40:"  (1,5*1)*2</t>
  </si>
  <si>
    <t>"402/47:"   1,5*1</t>
  </si>
  <si>
    <t xml:space="preserve">      "/ 48:"   1,5*1</t>
  </si>
  <si>
    <t>"404/43:"      (1,5*1)*2</t>
  </si>
  <si>
    <t>"405/44:"  (1,5*1)*2</t>
  </si>
  <si>
    <t>"406/45:"  (1,5*1)*2</t>
  </si>
  <si>
    <t>"407/46:"  (1,5*1)*2</t>
  </si>
  <si>
    <t xml:space="preserve">zakrytí podlah před zahájením prací:   </t>
  </si>
  <si>
    <t>"134/9: "  (1*1)*2</t>
  </si>
  <si>
    <t xml:space="preserve">      "/14:"   1,5*1</t>
  </si>
  <si>
    <t xml:space="preserve">     " / 48:"   1,5*1</t>
  </si>
  <si>
    <t>"Úklid po skončení všech prací:"    1000</t>
  </si>
  <si>
    <t>vybourání zdiva pro uložení průvlaků:</t>
  </si>
  <si>
    <t>"128/5:" (0,9*0,6)*0,2</t>
  </si>
  <si>
    <t xml:space="preserve">      "/17:"    (1,1/0,6)*0,2</t>
  </si>
  <si>
    <t>"308/33: " (2,35*0,6)*0,2</t>
  </si>
  <si>
    <t xml:space="preserve">      "/36:"     (0,7*0,7)*0,2</t>
  </si>
  <si>
    <t>"402/47: "  (0,7*0,7)*0,2</t>
  </si>
  <si>
    <t xml:space="preserve">      "/ 48:"   (0,7*0,7)*0,2</t>
  </si>
  <si>
    <t>968072455</t>
  </si>
  <si>
    <t>Vybourání kovových dveřních zárubní pl do 2 m2</t>
  </si>
  <si>
    <t>"402:"     0,9*2,13</t>
  </si>
  <si>
    <t>"302:"    0,9*2,13</t>
  </si>
  <si>
    <t>971033241</t>
  </si>
  <si>
    <t>Vybourání otvorů ve zdivu cihelném pl do 0,0225 m2 na MVC nebo MV tl do 300 mm</t>
  </si>
  <si>
    <t>971033591</t>
  </si>
  <si>
    <t>Vybourání otvorů ve zdivu cihelném pl do 1 m2 na MVC nebo MV tl přes 900 mm</t>
  </si>
  <si>
    <t>"307:"    (0,84*0,32)*0,9</t>
  </si>
  <si>
    <t>"308:"    (0,84*0,32)*0,7</t>
  </si>
  <si>
    <t>"309:"    (0,84*0,32)*0,7</t>
  </si>
  <si>
    <t>"220:"   (0,84*0,32)*0,7</t>
  </si>
  <si>
    <t>"222:"   (0,84*0,32)*0,15*2</t>
  </si>
  <si>
    <t>"219:"   (0,84*0,32)*0,6</t>
  </si>
  <si>
    <t>"Pedagogická knihovna: "   (1,34*0,77)*0,6</t>
  </si>
  <si>
    <t xml:space="preserve">   (0,84*0,32)*0,15</t>
  </si>
  <si>
    <t>"216:"  (0,76*0,52)*0,6</t>
  </si>
  <si>
    <t>"225:"  (0,62*0,71)*0,7</t>
  </si>
  <si>
    <t>"127:"   (0,62*0,37)*0,2</t>
  </si>
  <si>
    <t>"128: "  (0,54*0,44)*0,7</t>
  </si>
  <si>
    <t>"108:"   (0,34*0,29)*0,6</t>
  </si>
  <si>
    <t xml:space="preserve">   (0,67*0,44)*0,6</t>
  </si>
  <si>
    <t>"109:"  (0,34*0,29)*0,6</t>
  </si>
  <si>
    <t>971038621</t>
  </si>
  <si>
    <t>Vybourání otvorů ve zdivu z dutých tvárnic nebo příčkovek pl do 4 m2 tl do 100 mm</t>
  </si>
  <si>
    <t>"402:"   2*2</t>
  </si>
  <si>
    <t>"302:"   2*2</t>
  </si>
  <si>
    <t>974031133</t>
  </si>
  <si>
    <t>Vysekání rýh ve zdivu cihelném hl do 50 mm š do 100 mm</t>
  </si>
  <si>
    <t>"elektroinstalace k VZT:"    300</t>
  </si>
  <si>
    <t>977151128</t>
  </si>
  <si>
    <t>Jádrové vrty diamantovými korunkami do D 300 mm do stavebních materiálů</t>
  </si>
  <si>
    <t>"313:"    0,7*7</t>
  </si>
  <si>
    <t>"303:"    0,7*2</t>
  </si>
  <si>
    <t>"315 - 318:"   0,7*8</t>
  </si>
  <si>
    <t>"224: "  0,7*2</t>
  </si>
  <si>
    <t>"223:"   0,7*3</t>
  </si>
  <si>
    <t>"127:"  0,7</t>
  </si>
  <si>
    <t>"404 - 407:"  0,7*8</t>
  </si>
  <si>
    <t>"402:"  0,7*2</t>
  </si>
  <si>
    <t>"219:"   3</t>
  </si>
  <si>
    <t>"219: "    3</t>
  </si>
  <si>
    <t>978059541</t>
  </si>
  <si>
    <t>Odsekání a odebrání obkladů stěn z vnitřních obkládaček plochy přes 1 m2</t>
  </si>
  <si>
    <t>"219:"    2,5</t>
  </si>
  <si>
    <t>30,932*14 "Přepočtené koeficientem množství</t>
  </si>
  <si>
    <t>724</t>
  </si>
  <si>
    <t>Zdravotechnika - strojní vybavení</t>
  </si>
  <si>
    <t>724311811R</t>
  </si>
  <si>
    <t>Dmtž stávajících nefunkčních nádrží TV rozřezání ekologická likvidace,obal AL a skelná vata</t>
  </si>
  <si>
    <t>725</t>
  </si>
  <si>
    <t>Zdravotechnika - zařizovací předměty</t>
  </si>
  <si>
    <t>725210821</t>
  </si>
  <si>
    <t>Demontáž umyvadel bez výtokových armatur</t>
  </si>
  <si>
    <t>"219: "    1</t>
  </si>
  <si>
    <t>725820801</t>
  </si>
  <si>
    <t>Demontáž baterie nástěnné do G 3 / 4</t>
  </si>
  <si>
    <t>725860811</t>
  </si>
  <si>
    <t>Demontáž uzávěrů zápachu jednoduchých</t>
  </si>
  <si>
    <t>762342913</t>
  </si>
  <si>
    <t>Montáž zalaťování otvorů ve střeše latěmi na vzdálenost do 0,22 m plochy jednotlivě do 4 m2</t>
  </si>
  <si>
    <t>"prostup původního kmínu:"  2*0,8</t>
  </si>
  <si>
    <t>763</t>
  </si>
  <si>
    <t>Konstrukce suché výstavby</t>
  </si>
  <si>
    <t>763131411</t>
  </si>
  <si>
    <t>SDK podhled desky 1xA 12,5 bez izolace dvouvrstvá spodní kce profil CD+UD</t>
  </si>
  <si>
    <t>127:</t>
  </si>
  <si>
    <t>"podhled:"     11,37</t>
  </si>
  <si>
    <t>"boční strany:"    (0,56+1,92)*0,45</t>
  </si>
  <si>
    <t xml:space="preserve">    1,2*0,99</t>
  </si>
  <si>
    <t xml:space="preserve">   (1,22+1,2)*0,54</t>
  </si>
  <si>
    <t xml:space="preserve">   (0,67*1,64)*0,14</t>
  </si>
  <si>
    <t>pedagogická knihovna:</t>
  </si>
  <si>
    <t>"podhled:"   6,04</t>
  </si>
  <si>
    <t>"boční strany:"   2,007*0,52</t>
  </si>
  <si>
    <t xml:space="preserve">224:  </t>
  </si>
  <si>
    <t>"podhled:"   1</t>
  </si>
  <si>
    <t>"boční strany:"   (1,316+0,76)*0,52</t>
  </si>
  <si>
    <t>219:</t>
  </si>
  <si>
    <t>"podhled:"    2,19</t>
  </si>
  <si>
    <t>"boční strany:"   (0,93+2,505)*0,36</t>
  </si>
  <si>
    <t>225:</t>
  </si>
  <si>
    <t>"podhled:"   6,71</t>
  </si>
  <si>
    <t>"boční strany:"  (2,635*0,62)+(1,175*0,92)+(1,484*0,3)+(3,34*0,62)+(1*0,92)</t>
  </si>
  <si>
    <t>313:</t>
  </si>
  <si>
    <t>"podhled:"    9,72</t>
  </si>
  <si>
    <t>"boční strany:" (2,915)*0,57*2</t>
  </si>
  <si>
    <t xml:space="preserve"> (0,865*0,97)*4</t>
  </si>
  <si>
    <t xml:space="preserve">  (0,898+1,601+0,836)*0,4</t>
  </si>
  <si>
    <t xml:space="preserve"> 0,865*0,7</t>
  </si>
  <si>
    <t>18,3388</t>
  </si>
  <si>
    <t xml:space="preserve"> "Podhled:"    9,85</t>
  </si>
  <si>
    <t>"Boční stěny:"  (2,999*0,57)+(0,89*0,97)+(2,915*0,57)+(0,865*0,97)</t>
  </si>
  <si>
    <t xml:space="preserve"> (0,447+0,3+1,376+0,3+0,394)*0,4</t>
  </si>
  <si>
    <t xml:space="preserve">309:   </t>
  </si>
  <si>
    <t xml:space="preserve"> "podhled:"  2,19</t>
  </si>
  <si>
    <t>"Boční strany.:" (0,93+2,505)*0,44</t>
  </si>
  <si>
    <t>308:</t>
  </si>
  <si>
    <t>"podhled:"     2,19</t>
  </si>
  <si>
    <t>"Boční strany:"    (0,93+2,505)*0,44</t>
  </si>
  <si>
    <t>307:</t>
  </si>
  <si>
    <t xml:space="preserve"> "podhled:"    0,88</t>
  </si>
  <si>
    <t>"boční stěny: "  (0,903+1,079)*0,44</t>
  </si>
  <si>
    <t>763135811</t>
  </si>
  <si>
    <t>Demontáž podhledu sádrokartonového kazetového na roštu viditelném</t>
  </si>
  <si>
    <t>"128:"      3,68*2,2</t>
  </si>
  <si>
    <t xml:space="preserve">      3,68*15,506</t>
  </si>
  <si>
    <t>763461332R</t>
  </si>
  <si>
    <t>Kazeta minerální 11,hrana D1, bez izolace Dmtž a zpětná Mtž</t>
  </si>
  <si>
    <t xml:space="preserve">128:   </t>
  </si>
  <si>
    <t>"podhled:"  (3,68*15,506)+(3,8*2,4)</t>
  </si>
  <si>
    <t>"boční strany:"  (15,506*0,54)+(0,7*1,08)+(3*0,44)</t>
  </si>
  <si>
    <t>998763403</t>
  </si>
  <si>
    <t>Přesun hmot procentní pro sádrokartonové konstrukce v objektech v do 24 m</t>
  </si>
  <si>
    <t>"Prostup po bývalém komínu:"   2,5*1,5</t>
  </si>
  <si>
    <t>59660010</t>
  </si>
  <si>
    <t>taška bobrovka režná základní kulatý řez</t>
  </si>
  <si>
    <t>3,75*40</t>
  </si>
  <si>
    <t>"prostup původního kmínu:"   2</t>
  </si>
  <si>
    <t>765111853</t>
  </si>
  <si>
    <t>Příplatek k demontáži krytiny keramické prejzové k dalšímu použití za sklon přes 30°</t>
  </si>
  <si>
    <t>766660172</t>
  </si>
  <si>
    <t>Montáž dveřních křídel otvíravých jednokřídlových š přes 0,8 m do obložkové zárubně</t>
  </si>
  <si>
    <t>"303:"       1</t>
  </si>
  <si>
    <t>"402:"      1</t>
  </si>
  <si>
    <t>61164086R</t>
  </si>
  <si>
    <t>dveře vnitř plné hl.povrch dřevodekor dle investor 1kř. 90x197 klika/klika,kart.mosazcylindrycký zám.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</si>
  <si>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</si>
  <si>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</si>
  <si>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</si>
  <si>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</t>
  </si>
  <si>
    <t>"302:"      1</t>
  </si>
  <si>
    <t>766-PSV-V3</t>
  </si>
  <si>
    <t>Dodávka a montáž zakrytování vzduchotechnických potrubí ve třídách dle PSV V3</t>
  </si>
  <si>
    <t>766-PSV-V4</t>
  </si>
  <si>
    <t>Dodávka a montáž zakrytování vzduchotechnických potrubí nábytkářským způsobem dle PSV V4</t>
  </si>
  <si>
    <t>766-PSV-V5</t>
  </si>
  <si>
    <t>Dodávka a montáž zakrytování vzduchotechnických potrubí v laboratoři biologie dle PSV V5</t>
  </si>
  <si>
    <t>766-PSV-V6</t>
  </si>
  <si>
    <t>Dodávka a montáž zakrytování vzduchotechnických potrubí v laboratoři fyziky dle PSV V6</t>
  </si>
  <si>
    <t>766-PSV-V7</t>
  </si>
  <si>
    <t>Dodávka a montáž zakrytování vzduchotechnických potrubí v učebně 212 dle PSV V7</t>
  </si>
  <si>
    <t>783364101</t>
  </si>
  <si>
    <t>Základní jednonásobný olejový zámečnických konstrukcí</t>
  </si>
  <si>
    <t>Překlady nad nové dveře:</t>
  </si>
  <si>
    <t>"úprava maleb před malováním dotčenách stěn pracemi:"   600</t>
  </si>
  <si>
    <t>"nové omítky:"   200</t>
  </si>
  <si>
    <t>"stěny v celé ploše,dotčené stav.pracemi:"   600</t>
  </si>
  <si>
    <t>03-VZT - Vzduchotechnika 03</t>
  </si>
  <si>
    <t xml:space="preserve">    751 - Vzduchotechnika</t>
  </si>
  <si>
    <t>751</t>
  </si>
  <si>
    <t>Vzduchotechnika</t>
  </si>
  <si>
    <t>751-001</t>
  </si>
  <si>
    <t>Interiérová parapetní  jednotka pro rovnotlaké větání školních učeben ve složení pružně uložené EC motory protiproudý výměník tepla-účinnost 93% pozice 1 - 17</t>
  </si>
  <si>
    <t>751-002</t>
  </si>
  <si>
    <t>Interiérová parapetní  jednotka pro rovnotlaké větání školních učeben ve složení pružně uložené EC motory protiproudý výměník tepla-účinnost 93% pozice 18 - 26</t>
  </si>
  <si>
    <t>751-003</t>
  </si>
  <si>
    <t>Větrací jednotka v podstopním provedení s externím elektrickým ohřívačem a protiproudým rekuperačním výměníkem opláštním a kompletní regulací pozice 27 ve sožení :</t>
  </si>
  <si>
    <t>751-004</t>
  </si>
  <si>
    <t>Kouřové čidlo na sání vzduchu Ne=230V</t>
  </si>
  <si>
    <t>751-005</t>
  </si>
  <si>
    <t>Interiérová podstropní  jednotka pro rovnotlaké větání školních učeben s opláštěním ve složení pružně uložené EC motory protiproudý výměník tepla-účinnost 83% pozice 28</t>
  </si>
  <si>
    <t>751-006</t>
  </si>
  <si>
    <t>Větrací jednotka s protiproudým rekuperačním výměníkem v parapetním provedení s elektrickým ohřívačem a hrdly směrem nahoru sendvičový plášť ve složení :</t>
  </si>
  <si>
    <t>751-007</t>
  </si>
  <si>
    <t>Protidešťová žaluzie 315x315 barva dle fasády</t>
  </si>
  <si>
    <t>751-008</t>
  </si>
  <si>
    <t>Protidešťová žaluzie 500x400 barva dle fasády</t>
  </si>
  <si>
    <t>751-009</t>
  </si>
  <si>
    <t>Protidešťová žaluzie 600x650 Pro sání i výfuk vzduchu - barva dle fasády</t>
  </si>
  <si>
    <t>751-010</t>
  </si>
  <si>
    <t>Akustická ohebná hadice s parozábranou d 315</t>
  </si>
  <si>
    <t>751-011</t>
  </si>
  <si>
    <t>Akustická ohebná hadice s parozábranou d 250</t>
  </si>
  <si>
    <t>751-012</t>
  </si>
  <si>
    <t>Buňkový tlumič hluku 500x250x1000 vč. náběhových plechů</t>
  </si>
  <si>
    <t>751-013</t>
  </si>
  <si>
    <t>Buňkový tlumič hluku 500x250x1500 vč. náběhových plechů</t>
  </si>
  <si>
    <t>751-014</t>
  </si>
  <si>
    <t>Buňkový tlumič hluku 500x250x2000 vč. náběhových plechů</t>
  </si>
  <si>
    <t>751-015</t>
  </si>
  <si>
    <t>Požární klapka kruhová - odolnost 90minut velikost d315 a se signalizací polohy konc.spínačem</t>
  </si>
  <si>
    <t>751-016</t>
  </si>
  <si>
    <t>Požární klapka kruhová - odolnost 90minut velikost 400x250 a se signalizací polohy konc.spínačem</t>
  </si>
  <si>
    <t>751-017</t>
  </si>
  <si>
    <t>Požární klapka kruhová - odolnost 90minut velikost d280 a se signalizací polohy konc.spínačem</t>
  </si>
  <si>
    <t>751-018</t>
  </si>
  <si>
    <t>Přívodní distribuční element komfortní vyústka na kruhové potrubí 525x125 barva bílá</t>
  </si>
  <si>
    <t>751-019</t>
  </si>
  <si>
    <t>Mříž krycí  630x400 pro instalaci na potrubí barva bílá</t>
  </si>
  <si>
    <t>751-020</t>
  </si>
  <si>
    <t>Přívodní distribuční element komfortní vyústka na kruhové potrubí 825x75 barva bílá</t>
  </si>
  <si>
    <t>751-021</t>
  </si>
  <si>
    <t>Odvodní distribuční element komfortní vyústka na kruhové potrubí 625x75 barva bílá</t>
  </si>
  <si>
    <t>751-022</t>
  </si>
  <si>
    <t>Kruhové SPIRO potrubí z pozinkovaného plechu vč.spojovacího, těsnícího a mont.materiálu barva bílá d225</t>
  </si>
  <si>
    <t>751-024</t>
  </si>
  <si>
    <t>Kruhové SPIRO potrubí z pozinkovaného plechu vč.spojovacího, těsnícího a mont.materiálu barva bílá d280</t>
  </si>
  <si>
    <t>pozice 60</t>
  </si>
  <si>
    <t>9,5</t>
  </si>
  <si>
    <t>pozice 61</t>
  </si>
  <si>
    <t>751-025</t>
  </si>
  <si>
    <t>Kruhové SPIRO potrubí z pozinkovaného plechu vč.spojovacího, těsnícího a mont.materiálu barva bílá d315</t>
  </si>
  <si>
    <t>751-026</t>
  </si>
  <si>
    <t>Čtyřhranné potrubí z pozinkovaného plechu vč.spojovacího, těsnícího a mont.materiálu</t>
  </si>
  <si>
    <t>751-027</t>
  </si>
  <si>
    <t>Čtyřhranné potrubí z pozinkovaného plechu – dvoukomorové vč.spojovacího, těsnícího a mont.materiálu</t>
  </si>
  <si>
    <t>751-028</t>
  </si>
  <si>
    <t>Izolace potrubí hluková a tepelná rohože z minerální vlny tl.60mm, kotvení na lepené trny</t>
  </si>
  <si>
    <t>751-029</t>
  </si>
  <si>
    <t>Izolace potrubí požární rohože z minerální vlny tl.40mm, kotvení na navařené trny s kloboučky - 44ks na běžný metr spoje přelepit hliníkovou páskou ALU</t>
  </si>
  <si>
    <t>751-030</t>
  </si>
  <si>
    <t>Izolace potrubí požární, hluková, tepelná rohože z minerální vlny tl.60mm, kotvení na navařené trny s kloboučky - 44ks na běžný metr spoje přelepit hliníkovou páskou ALU</t>
  </si>
  <si>
    <t>751-031</t>
  </si>
  <si>
    <t>Zaregulování VZT zařízení</t>
  </si>
  <si>
    <t>751-032</t>
  </si>
  <si>
    <t>Komplexní zkoušky</t>
  </si>
  <si>
    <t>751-033</t>
  </si>
  <si>
    <t>Měření hluku</t>
  </si>
  <si>
    <t>03-EL - Elektroinstalace 03</t>
  </si>
  <si>
    <t>CYKY-J 5x6mm2</t>
  </si>
  <si>
    <t>CYKY-J 5x2,5mm2</t>
  </si>
  <si>
    <t>CYTFY 2x0,8+10x0,5mm²</t>
  </si>
  <si>
    <t>Silikonový kabel SIHF 5x1,5mm²</t>
  </si>
  <si>
    <t>LappKabel UNITRONIC FD CP PLUS 5X0,34 (0028901), 5x 0,34mm²</t>
  </si>
  <si>
    <t>Rozvaděč Rx.x + umístění + začištěním</t>
  </si>
  <si>
    <t>Vybavení rozvaděčů</t>
  </si>
  <si>
    <t>Uvolnění prostoru pro vedení vzduchotchniky (sekání, prodloužení, začištění)</t>
  </si>
  <si>
    <t>Opětovná montáž svitidel podhledu (prodoužení přívodů)</t>
  </si>
  <si>
    <t>Lávka kabelová BESPLAST odbočka    TRz 25 cm</t>
  </si>
  <si>
    <t>CU 4mm2 ZŽ</t>
  </si>
  <si>
    <t>04-ST - Stavební část</t>
  </si>
  <si>
    <t xml:space="preserve">    786 - Dokončovací práce - čalounické úpravy</t>
  </si>
  <si>
    <t>949101112</t>
  </si>
  <si>
    <t>Lešení pomocné pro objekty pozemních staveb s lešeňovou podlahou v do 3,5 m zatížení do 150 kg/m2</t>
  </si>
  <si>
    <t>786</t>
  </si>
  <si>
    <t>Dokončovací práce - čalounické úpravy</t>
  </si>
  <si>
    <t>786611132R</t>
  </si>
  <si>
    <t>Vnitřní ochranná síť včetně příslušenství k zavěš. materiál PP 3 mm oko 30 mm bílá kotveno do ostění</t>
  </si>
  <si>
    <t>"R14:"     (2,58*4)*4</t>
  </si>
  <si>
    <t>78661220R</t>
  </si>
  <si>
    <t>Montáž zastiňujících rolet z textilií nebo umělých tkanin</t>
  </si>
  <si>
    <t>místnosti 131 -134</t>
  </si>
  <si>
    <t>4*1,78*2,04</t>
  </si>
  <si>
    <t>místnosti 231 -234</t>
  </si>
  <si>
    <t>4*1,78*2,57</t>
  </si>
  <si>
    <t>místnosti 331 - 334</t>
  </si>
  <si>
    <t>4*1,78*2,54</t>
  </si>
  <si>
    <t>místnosti 431 - 434</t>
  </si>
  <si>
    <t>5534690R</t>
  </si>
  <si>
    <t>žaluzie zastiňující textilní</t>
  </si>
  <si>
    <t>69,206*1,1 "Přepočtené koeficientem množství</t>
  </si>
  <si>
    <t>786626111</t>
  </si>
  <si>
    <t>Montáž lamelové žaluzie vnitřní nebo do oken dvojitých dřevěných</t>
  </si>
  <si>
    <t>"R01:"    (1,84*1,93)*12</t>
  </si>
  <si>
    <t>"R05:"    (1,84*2,46)*36</t>
  </si>
  <si>
    <t>"R07:"    (1,52*2,43)*11</t>
  </si>
  <si>
    <t>"R11:"    (1,72*2,33)*3</t>
  </si>
  <si>
    <t>"R12:"    2,34*1,53</t>
  </si>
  <si>
    <t>55346200</t>
  </si>
  <si>
    <t>žaluzie horizontální interiérové</t>
  </si>
  <si>
    <t>261,797*1,1 "Přepočtené koeficientem množství</t>
  </si>
  <si>
    <t>998786203</t>
  </si>
  <si>
    <t>Přesun hmot procentní pro čalounické úpravy v objektech v do 24 m</t>
  </si>
  <si>
    <t>OST - Ostatní a vedlejší ...</t>
  </si>
  <si>
    <t>960 -   Kompletační činnost</t>
  </si>
  <si>
    <t>OST - Ostatní náklady</t>
  </si>
  <si>
    <t>0 - Vedlejší rozpočtové náklady</t>
  </si>
  <si>
    <t>960</t>
  </si>
  <si>
    <t xml:space="preserve">  Kompletační činnost</t>
  </si>
  <si>
    <t>045203001</t>
  </si>
  <si>
    <t>Kompletační činnost</t>
  </si>
  <si>
    <t>Ostatní náklady</t>
  </si>
  <si>
    <t>013254001</t>
  </si>
  <si>
    <t>Náklady na vyhotovení dokumentace skutečného provedení stavby</t>
  </si>
  <si>
    <t>262144</t>
  </si>
  <si>
    <t>013254101</t>
  </si>
  <si>
    <t>Náklady na monitoring průběhu výstavby</t>
  </si>
  <si>
    <t>013274001</t>
  </si>
  <si>
    <t>Náklady na vyhotovení realizační (dílenské) dokumentace</t>
  </si>
  <si>
    <t>013284001</t>
  </si>
  <si>
    <t>Náklady na zpracování a vedení plánu KZP</t>
  </si>
  <si>
    <t>043103001</t>
  </si>
  <si>
    <t>Náklady na provedení zkoušek, revizí a měření</t>
  </si>
  <si>
    <t>090001001</t>
  </si>
  <si>
    <t>Náklady na vyhotovení dokumentace k předání stavby</t>
  </si>
  <si>
    <t>090001002</t>
  </si>
  <si>
    <t>Ostatní náklady vyplývající ze znění SOD a VOP</t>
  </si>
  <si>
    <t>Vedlejší rozpočtové náklady</t>
  </si>
  <si>
    <t>030001001</t>
  </si>
  <si>
    <t>Náklady na zřízení zařízení staveniště v souladu s dokumentací ZOV</t>
  </si>
  <si>
    <t>030001002</t>
  </si>
  <si>
    <t>Náklady na provoz a údržbu zařízení staveniště</t>
  </si>
  <si>
    <t>034403001</t>
  </si>
  <si>
    <t>Náklady na dopravní značení na staveništi a/nebo v okolí staveniště</t>
  </si>
  <si>
    <t>039001003</t>
  </si>
  <si>
    <t>Náklady na zrušení zařízení staveniště</t>
  </si>
  <si>
    <t>041403002</t>
  </si>
  <si>
    <t>Náklady na zajištění kolektivní bezpečnosti osob</t>
  </si>
  <si>
    <t>049103001</t>
  </si>
  <si>
    <t>Náklady na inženýrskou činnost zhotovitele vzniklou v souvislosti s realizací stavby</t>
  </si>
  <si>
    <t>049103002</t>
  </si>
  <si>
    <t>Náklady vzniklé v souvislosti s realizací stavby</t>
  </si>
  <si>
    <t>079002001</t>
  </si>
  <si>
    <t>Ostatní provozní vlivy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</si>
</sst>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3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3"/>
      <c r="AQ5" s="23"/>
      <c r="AR5" s="21"/>
      <c r="BE5" s="27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3"/>
      <c r="AQ6" s="23"/>
      <c r="AR6" s="21"/>
      <c r="BE6" s="27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1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1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1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7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1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71"/>
      <c r="BS13" s="18" t="s">
        <v>6</v>
      </c>
    </row>
    <row r="14" spans="2:71" ht="12">
      <c r="B14" s="22"/>
      <c r="C14" s="23"/>
      <c r="D14" s="23"/>
      <c r="E14" s="275" t="s">
        <v>28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7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1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1"/>
      <c r="BS16" s="18" t="s">
        <v>4</v>
      </c>
    </row>
    <row r="17" spans="2:71" s="1" customFormat="1" ht="18.4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71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1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1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7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1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1"/>
    </row>
    <row r="23" spans="2:57" s="1" customFormat="1" ht="16.5" customHeight="1">
      <c r="B23" s="22"/>
      <c r="C23" s="23"/>
      <c r="D23" s="23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3"/>
      <c r="AP23" s="23"/>
      <c r="AQ23" s="23"/>
      <c r="AR23" s="21"/>
      <c r="BE23" s="27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1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8">
        <f>ROUND(AG94,2)</f>
        <v>0</v>
      </c>
      <c r="AL26" s="279"/>
      <c r="AM26" s="279"/>
      <c r="AN26" s="279"/>
      <c r="AO26" s="279"/>
      <c r="AP26" s="37"/>
      <c r="AQ26" s="37"/>
      <c r="AR26" s="40"/>
      <c r="BE26" s="27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1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0" t="s">
        <v>34</v>
      </c>
      <c r="M28" s="280"/>
      <c r="N28" s="280"/>
      <c r="O28" s="280"/>
      <c r="P28" s="280"/>
      <c r="Q28" s="37"/>
      <c r="R28" s="37"/>
      <c r="S28" s="37"/>
      <c r="T28" s="37"/>
      <c r="U28" s="37"/>
      <c r="V28" s="37"/>
      <c r="W28" s="280" t="s">
        <v>35</v>
      </c>
      <c r="X28" s="280"/>
      <c r="Y28" s="280"/>
      <c r="Z28" s="280"/>
      <c r="AA28" s="280"/>
      <c r="AB28" s="280"/>
      <c r="AC28" s="280"/>
      <c r="AD28" s="280"/>
      <c r="AE28" s="280"/>
      <c r="AF28" s="37"/>
      <c r="AG28" s="37"/>
      <c r="AH28" s="37"/>
      <c r="AI28" s="37"/>
      <c r="AJ28" s="37"/>
      <c r="AK28" s="280" t="s">
        <v>36</v>
      </c>
      <c r="AL28" s="280"/>
      <c r="AM28" s="280"/>
      <c r="AN28" s="280"/>
      <c r="AO28" s="280"/>
      <c r="AP28" s="37"/>
      <c r="AQ28" s="37"/>
      <c r="AR28" s="40"/>
      <c r="BE28" s="271"/>
    </row>
    <row r="29" spans="2:57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283">
        <v>0.21</v>
      </c>
      <c r="M29" s="282"/>
      <c r="N29" s="282"/>
      <c r="O29" s="282"/>
      <c r="P29" s="282"/>
      <c r="Q29" s="42"/>
      <c r="R29" s="42"/>
      <c r="S29" s="42"/>
      <c r="T29" s="42"/>
      <c r="U29" s="42"/>
      <c r="V29" s="42"/>
      <c r="W29" s="281">
        <f>ROUND(AZ94,2)</f>
        <v>0</v>
      </c>
      <c r="X29" s="282"/>
      <c r="Y29" s="282"/>
      <c r="Z29" s="282"/>
      <c r="AA29" s="282"/>
      <c r="AB29" s="282"/>
      <c r="AC29" s="282"/>
      <c r="AD29" s="282"/>
      <c r="AE29" s="282"/>
      <c r="AF29" s="42"/>
      <c r="AG29" s="42"/>
      <c r="AH29" s="42"/>
      <c r="AI29" s="42"/>
      <c r="AJ29" s="42"/>
      <c r="AK29" s="281">
        <f>ROUND(AV94,2)</f>
        <v>0</v>
      </c>
      <c r="AL29" s="282"/>
      <c r="AM29" s="282"/>
      <c r="AN29" s="282"/>
      <c r="AO29" s="282"/>
      <c r="AP29" s="42"/>
      <c r="AQ29" s="42"/>
      <c r="AR29" s="43"/>
      <c r="BE29" s="272"/>
    </row>
    <row r="30" spans="2:57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283">
        <v>0.15</v>
      </c>
      <c r="M30" s="282"/>
      <c r="N30" s="282"/>
      <c r="O30" s="282"/>
      <c r="P30" s="282"/>
      <c r="Q30" s="42"/>
      <c r="R30" s="42"/>
      <c r="S30" s="42"/>
      <c r="T30" s="42"/>
      <c r="U30" s="42"/>
      <c r="V30" s="42"/>
      <c r="W30" s="281">
        <f>ROUND(BA94,2)</f>
        <v>0</v>
      </c>
      <c r="X30" s="282"/>
      <c r="Y30" s="282"/>
      <c r="Z30" s="282"/>
      <c r="AA30" s="282"/>
      <c r="AB30" s="282"/>
      <c r="AC30" s="282"/>
      <c r="AD30" s="282"/>
      <c r="AE30" s="282"/>
      <c r="AF30" s="42"/>
      <c r="AG30" s="42"/>
      <c r="AH30" s="42"/>
      <c r="AI30" s="42"/>
      <c r="AJ30" s="42"/>
      <c r="AK30" s="281">
        <f>ROUND(AW94,2)</f>
        <v>0</v>
      </c>
      <c r="AL30" s="282"/>
      <c r="AM30" s="282"/>
      <c r="AN30" s="282"/>
      <c r="AO30" s="282"/>
      <c r="AP30" s="42"/>
      <c r="AQ30" s="42"/>
      <c r="AR30" s="43"/>
      <c r="BE30" s="272"/>
    </row>
    <row r="31" spans="2:57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283">
        <v>0.21</v>
      </c>
      <c r="M31" s="282"/>
      <c r="N31" s="282"/>
      <c r="O31" s="282"/>
      <c r="P31" s="282"/>
      <c r="Q31" s="42"/>
      <c r="R31" s="42"/>
      <c r="S31" s="42"/>
      <c r="T31" s="42"/>
      <c r="U31" s="42"/>
      <c r="V31" s="42"/>
      <c r="W31" s="281">
        <f>ROUND(BB94,2)</f>
        <v>0</v>
      </c>
      <c r="X31" s="282"/>
      <c r="Y31" s="282"/>
      <c r="Z31" s="282"/>
      <c r="AA31" s="282"/>
      <c r="AB31" s="282"/>
      <c r="AC31" s="282"/>
      <c r="AD31" s="282"/>
      <c r="AE31" s="282"/>
      <c r="AF31" s="42"/>
      <c r="AG31" s="42"/>
      <c r="AH31" s="42"/>
      <c r="AI31" s="42"/>
      <c r="AJ31" s="42"/>
      <c r="AK31" s="281">
        <v>0</v>
      </c>
      <c r="AL31" s="282"/>
      <c r="AM31" s="282"/>
      <c r="AN31" s="282"/>
      <c r="AO31" s="282"/>
      <c r="AP31" s="42"/>
      <c r="AQ31" s="42"/>
      <c r="AR31" s="43"/>
      <c r="BE31" s="272"/>
    </row>
    <row r="32" spans="2:57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283">
        <v>0.15</v>
      </c>
      <c r="M32" s="282"/>
      <c r="N32" s="282"/>
      <c r="O32" s="282"/>
      <c r="P32" s="282"/>
      <c r="Q32" s="42"/>
      <c r="R32" s="42"/>
      <c r="S32" s="42"/>
      <c r="T32" s="42"/>
      <c r="U32" s="42"/>
      <c r="V32" s="42"/>
      <c r="W32" s="281">
        <f>ROUND(BC94,2)</f>
        <v>0</v>
      </c>
      <c r="X32" s="282"/>
      <c r="Y32" s="282"/>
      <c r="Z32" s="282"/>
      <c r="AA32" s="282"/>
      <c r="AB32" s="282"/>
      <c r="AC32" s="282"/>
      <c r="AD32" s="282"/>
      <c r="AE32" s="282"/>
      <c r="AF32" s="42"/>
      <c r="AG32" s="42"/>
      <c r="AH32" s="42"/>
      <c r="AI32" s="42"/>
      <c r="AJ32" s="42"/>
      <c r="AK32" s="281">
        <v>0</v>
      </c>
      <c r="AL32" s="282"/>
      <c r="AM32" s="282"/>
      <c r="AN32" s="282"/>
      <c r="AO32" s="282"/>
      <c r="AP32" s="42"/>
      <c r="AQ32" s="42"/>
      <c r="AR32" s="43"/>
      <c r="BE32" s="272"/>
    </row>
    <row r="33" spans="2:57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283">
        <v>0</v>
      </c>
      <c r="M33" s="282"/>
      <c r="N33" s="282"/>
      <c r="O33" s="282"/>
      <c r="P33" s="282"/>
      <c r="Q33" s="42"/>
      <c r="R33" s="42"/>
      <c r="S33" s="42"/>
      <c r="T33" s="42"/>
      <c r="U33" s="42"/>
      <c r="V33" s="42"/>
      <c r="W33" s="281">
        <f>ROUND(BD94,2)</f>
        <v>0</v>
      </c>
      <c r="X33" s="282"/>
      <c r="Y33" s="282"/>
      <c r="Z33" s="282"/>
      <c r="AA33" s="282"/>
      <c r="AB33" s="282"/>
      <c r="AC33" s="282"/>
      <c r="AD33" s="282"/>
      <c r="AE33" s="282"/>
      <c r="AF33" s="42"/>
      <c r="AG33" s="42"/>
      <c r="AH33" s="42"/>
      <c r="AI33" s="42"/>
      <c r="AJ33" s="42"/>
      <c r="AK33" s="281">
        <v>0</v>
      </c>
      <c r="AL33" s="282"/>
      <c r="AM33" s="282"/>
      <c r="AN33" s="282"/>
      <c r="AO33" s="282"/>
      <c r="AP33" s="42"/>
      <c r="AQ33" s="42"/>
      <c r="AR33" s="43"/>
      <c r="BE33" s="27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1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87" t="s">
        <v>45</v>
      </c>
      <c r="Y35" s="285"/>
      <c r="Z35" s="285"/>
      <c r="AA35" s="285"/>
      <c r="AB35" s="285"/>
      <c r="AC35" s="46"/>
      <c r="AD35" s="46"/>
      <c r="AE35" s="46"/>
      <c r="AF35" s="46"/>
      <c r="AG35" s="46"/>
      <c r="AH35" s="46"/>
      <c r="AI35" s="46"/>
      <c r="AJ35" s="46"/>
      <c r="AK35" s="284">
        <f>SUM(AK26:AK33)</f>
        <v>0</v>
      </c>
      <c r="AL35" s="285"/>
      <c r="AM35" s="285"/>
      <c r="AN35" s="285"/>
      <c r="AO35" s="28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IMPORT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7" t="str">
        <f>K6</f>
        <v>2020_11_17 - Realizace energ.uspor. opatreni Gymnazium Brno - 3. etapa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1" t="str">
        <f>IF(AN8="","",AN8)</f>
        <v>25. 11. 2020</v>
      </c>
      <c r="AN87" s="29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2" t="str">
        <f>IF(E17="","",E17)</f>
        <v xml:space="preserve"> </v>
      </c>
      <c r="AN89" s="293"/>
      <c r="AO89" s="293"/>
      <c r="AP89" s="293"/>
      <c r="AQ89" s="37"/>
      <c r="AR89" s="40"/>
      <c r="AS89" s="295" t="s">
        <v>53</v>
      </c>
      <c r="AT89" s="29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92" t="str">
        <f>IF(E20="","",E20)</f>
        <v xml:space="preserve"> </v>
      </c>
      <c r="AN90" s="293"/>
      <c r="AO90" s="293"/>
      <c r="AP90" s="293"/>
      <c r="AQ90" s="37"/>
      <c r="AR90" s="40"/>
      <c r="AS90" s="297"/>
      <c r="AT90" s="29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9"/>
      <c r="AT91" s="30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3" t="s">
        <v>54</v>
      </c>
      <c r="D92" s="264"/>
      <c r="E92" s="264"/>
      <c r="F92" s="264"/>
      <c r="G92" s="264"/>
      <c r="H92" s="74"/>
      <c r="I92" s="266" t="s">
        <v>55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90" t="s">
        <v>56</v>
      </c>
      <c r="AH92" s="264"/>
      <c r="AI92" s="264"/>
      <c r="AJ92" s="264"/>
      <c r="AK92" s="264"/>
      <c r="AL92" s="264"/>
      <c r="AM92" s="264"/>
      <c r="AN92" s="266" t="s">
        <v>57</v>
      </c>
      <c r="AO92" s="264"/>
      <c r="AP92" s="294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9">
        <f>ROUND(SUM(AG95:AG106),2)</f>
        <v>0</v>
      </c>
      <c r="AH94" s="269"/>
      <c r="AI94" s="269"/>
      <c r="AJ94" s="269"/>
      <c r="AK94" s="269"/>
      <c r="AL94" s="269"/>
      <c r="AM94" s="269"/>
      <c r="AN94" s="301">
        <f>SUM(AG94,AT94)</f>
        <v>0</v>
      </c>
      <c r="AO94" s="301"/>
      <c r="AP94" s="301"/>
      <c r="AQ94" s="86" t="s">
        <v>1</v>
      </c>
      <c r="AR94" s="87"/>
      <c r="AS94" s="88">
        <f>ROUND(SUM(AS95:AS106),2)</f>
        <v>0</v>
      </c>
      <c r="AT94" s="89">
        <f>ROUND(SUM(AV94:AW94),2)</f>
        <v>0</v>
      </c>
      <c r="AU94" s="90">
        <f>ROUND(SUM(AU95:AU106),5)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ROUND(SUM(AZ95:AZ106),2)</f>
        <v>0</v>
      </c>
      <c r="BA94" s="89">
        <f>ROUND(SUM(BA95:BA106),2)</f>
        <v>0</v>
      </c>
      <c r="BB94" s="89">
        <f>ROUND(SUM(BB95:BB106),2)</f>
        <v>0</v>
      </c>
      <c r="BC94" s="89">
        <f>ROUND(SUM(BC95:BC106),2)</f>
        <v>0</v>
      </c>
      <c r="BD94" s="91">
        <f>ROUND(SUM(BD95:BD106),2)</f>
        <v>0</v>
      </c>
      <c r="BS94" s="92" t="s">
        <v>72</v>
      </c>
      <c r="BT94" s="92" t="s">
        <v>73</v>
      </c>
      <c r="BU94" s="93" t="s">
        <v>74</v>
      </c>
      <c r="BV94" s="92" t="s">
        <v>14</v>
      </c>
      <c r="BW94" s="92" t="s">
        <v>5</v>
      </c>
      <c r="BX94" s="92" t="s">
        <v>75</v>
      </c>
      <c r="CL94" s="92" t="s">
        <v>1</v>
      </c>
    </row>
    <row r="95" spans="1:91" s="7" customFormat="1" ht="16.5" customHeight="1">
      <c r="A95" s="94" t="s">
        <v>76</v>
      </c>
      <c r="B95" s="95"/>
      <c r="C95" s="96"/>
      <c r="D95" s="265" t="s">
        <v>77</v>
      </c>
      <c r="E95" s="265"/>
      <c r="F95" s="265"/>
      <c r="G95" s="265"/>
      <c r="H95" s="265"/>
      <c r="I95" s="97"/>
      <c r="J95" s="265" t="s">
        <v>78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88">
        <f>'01-ST - Stavební část 01'!J30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8" t="s">
        <v>79</v>
      </c>
      <c r="AR95" s="99"/>
      <c r="AS95" s="100">
        <v>0</v>
      </c>
      <c r="AT95" s="101">
        <f>ROUND(SUM(AV95:AW95),2)</f>
        <v>0</v>
      </c>
      <c r="AU95" s="102">
        <f>'01-ST - Stavební část 01'!P138</f>
        <v>0</v>
      </c>
      <c r="AV95" s="101">
        <f>'01-ST - Stavební část 01'!J33</f>
        <v>0</v>
      </c>
      <c r="AW95" s="101">
        <f>'01-ST - Stavební část 01'!J34</f>
        <v>0</v>
      </c>
      <c r="AX95" s="101">
        <f>'01-ST - Stavební část 01'!J35</f>
        <v>0</v>
      </c>
      <c r="AY95" s="101">
        <f>'01-ST - Stavební část 01'!J36</f>
        <v>0</v>
      </c>
      <c r="AZ95" s="101">
        <f>'01-ST - Stavební část 01'!F33</f>
        <v>0</v>
      </c>
      <c r="BA95" s="101">
        <f>'01-ST - Stavební část 01'!F34</f>
        <v>0</v>
      </c>
      <c r="BB95" s="101">
        <f>'01-ST - Stavební část 01'!F35</f>
        <v>0</v>
      </c>
      <c r="BC95" s="101">
        <f>'01-ST - Stavební část 01'!F36</f>
        <v>0</v>
      </c>
      <c r="BD95" s="103">
        <f>'01-ST - Stavební část 01'!F37</f>
        <v>0</v>
      </c>
      <c r="BT95" s="104" t="s">
        <v>80</v>
      </c>
      <c r="BV95" s="104" t="s">
        <v>14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16.5" customHeight="1">
      <c r="A96" s="94" t="s">
        <v>76</v>
      </c>
      <c r="B96" s="95"/>
      <c r="C96" s="96"/>
      <c r="D96" s="265" t="s">
        <v>83</v>
      </c>
      <c r="E96" s="265"/>
      <c r="F96" s="265"/>
      <c r="G96" s="265"/>
      <c r="H96" s="265"/>
      <c r="I96" s="97"/>
      <c r="J96" s="265" t="s">
        <v>84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88">
        <f>'01-ZTI - Zdravotechnické ...'!J30</f>
        <v>0</v>
      </c>
      <c r="AH96" s="289"/>
      <c r="AI96" s="289"/>
      <c r="AJ96" s="289"/>
      <c r="AK96" s="289"/>
      <c r="AL96" s="289"/>
      <c r="AM96" s="289"/>
      <c r="AN96" s="288">
        <f>SUM(AG96,AT96)</f>
        <v>0</v>
      </c>
      <c r="AO96" s="289"/>
      <c r="AP96" s="289"/>
      <c r="AQ96" s="98" t="s">
        <v>79</v>
      </c>
      <c r="AR96" s="99"/>
      <c r="AS96" s="100">
        <v>0</v>
      </c>
      <c r="AT96" s="101">
        <f>ROUND(SUM(AV96:AW96),2)</f>
        <v>0</v>
      </c>
      <c r="AU96" s="102">
        <f>'01-ZTI - Zdravotechnické ...'!P117</f>
        <v>0</v>
      </c>
      <c r="AV96" s="101">
        <f>'01-ZTI - Zdravotechnické ...'!J33</f>
        <v>0</v>
      </c>
      <c r="AW96" s="101">
        <f>'01-ZTI - Zdravotechnické ...'!J34</f>
        <v>0</v>
      </c>
      <c r="AX96" s="101">
        <f>'01-ZTI - Zdravotechnické ...'!J35</f>
        <v>0</v>
      </c>
      <c r="AY96" s="101">
        <f>'01-ZTI - Zdravotechnické ...'!J36</f>
        <v>0</v>
      </c>
      <c r="AZ96" s="101">
        <f>'01-ZTI - Zdravotechnické ...'!F33</f>
        <v>0</v>
      </c>
      <c r="BA96" s="101">
        <f>'01-ZTI - Zdravotechnické ...'!F34</f>
        <v>0</v>
      </c>
      <c r="BB96" s="101">
        <f>'01-ZTI - Zdravotechnické ...'!F35</f>
        <v>0</v>
      </c>
      <c r="BC96" s="101">
        <f>'01-ZTI - Zdravotechnické ...'!F36</f>
        <v>0</v>
      </c>
      <c r="BD96" s="103">
        <f>'01-ZTI - Zdravotechnické ...'!F37</f>
        <v>0</v>
      </c>
      <c r="BT96" s="104" t="s">
        <v>80</v>
      </c>
      <c r="BV96" s="104" t="s">
        <v>14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>
      <c r="A97" s="94" t="s">
        <v>76</v>
      </c>
      <c r="B97" s="95"/>
      <c r="C97" s="96"/>
      <c r="D97" s="265" t="s">
        <v>86</v>
      </c>
      <c r="E97" s="265"/>
      <c r="F97" s="265"/>
      <c r="G97" s="265"/>
      <c r="H97" s="265"/>
      <c r="I97" s="97"/>
      <c r="J97" s="265" t="s">
        <v>87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88">
        <f>'01-VYT - Vytápění 01'!J30</f>
        <v>0</v>
      </c>
      <c r="AH97" s="289"/>
      <c r="AI97" s="289"/>
      <c r="AJ97" s="289"/>
      <c r="AK97" s="289"/>
      <c r="AL97" s="289"/>
      <c r="AM97" s="289"/>
      <c r="AN97" s="288">
        <f>SUM(AG97,AT97)</f>
        <v>0</v>
      </c>
      <c r="AO97" s="289"/>
      <c r="AP97" s="289"/>
      <c r="AQ97" s="98" t="s">
        <v>79</v>
      </c>
      <c r="AR97" s="99"/>
      <c r="AS97" s="100">
        <v>0</v>
      </c>
      <c r="AT97" s="101">
        <f>ROUND(SUM(AV97:AW97),2)</f>
        <v>0</v>
      </c>
      <c r="AU97" s="102">
        <f>'01-VYT - Vytápění 01'!P117</f>
        <v>0</v>
      </c>
      <c r="AV97" s="101">
        <f>'01-VYT - Vytápění 01'!J33</f>
        <v>0</v>
      </c>
      <c r="AW97" s="101">
        <f>'01-VYT - Vytápění 01'!J34</f>
        <v>0</v>
      </c>
      <c r="AX97" s="101">
        <f>'01-VYT - Vytápění 01'!J35</f>
        <v>0</v>
      </c>
      <c r="AY97" s="101">
        <f>'01-VYT - Vytápění 01'!J36</f>
        <v>0</v>
      </c>
      <c r="AZ97" s="101">
        <f>'01-VYT - Vytápění 01'!F33</f>
        <v>0</v>
      </c>
      <c r="BA97" s="101">
        <f>'01-VYT - Vytápění 01'!F34</f>
        <v>0</v>
      </c>
      <c r="BB97" s="101">
        <f>'01-VYT - Vytápění 01'!F35</f>
        <v>0</v>
      </c>
      <c r="BC97" s="101">
        <f>'01-VYT - Vytápění 01'!F36</f>
        <v>0</v>
      </c>
      <c r="BD97" s="103">
        <f>'01-VYT - Vytápění 01'!F37</f>
        <v>0</v>
      </c>
      <c r="BT97" s="104" t="s">
        <v>80</v>
      </c>
      <c r="BV97" s="104" t="s">
        <v>14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>
      <c r="A98" s="94" t="s">
        <v>76</v>
      </c>
      <c r="B98" s="95"/>
      <c r="C98" s="96"/>
      <c r="D98" s="265" t="s">
        <v>89</v>
      </c>
      <c r="E98" s="265"/>
      <c r="F98" s="265"/>
      <c r="G98" s="265"/>
      <c r="H98" s="265"/>
      <c r="I98" s="97"/>
      <c r="J98" s="265" t="s">
        <v>90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88">
        <f>'01-EL - Elektroinstalace ...'!J30</f>
        <v>0</v>
      </c>
      <c r="AH98" s="289"/>
      <c r="AI98" s="289"/>
      <c r="AJ98" s="289"/>
      <c r="AK98" s="289"/>
      <c r="AL98" s="289"/>
      <c r="AM98" s="289"/>
      <c r="AN98" s="288">
        <f>SUM(AG98,AT98)</f>
        <v>0</v>
      </c>
      <c r="AO98" s="289"/>
      <c r="AP98" s="289"/>
      <c r="AQ98" s="98" t="s">
        <v>79</v>
      </c>
      <c r="AR98" s="99"/>
      <c r="AS98" s="100">
        <v>0</v>
      </c>
      <c r="AT98" s="101">
        <f>ROUND(SUM(AV98:AW98),2)</f>
        <v>0</v>
      </c>
      <c r="AU98" s="102">
        <f>'01-EL - Elektroinstalace ...'!P117</f>
        <v>0</v>
      </c>
      <c r="AV98" s="101">
        <f>'01-EL - Elektroinstalace ...'!J33</f>
        <v>0</v>
      </c>
      <c r="AW98" s="101">
        <f>'01-EL - Elektroinstalace ...'!J34</f>
        <v>0</v>
      </c>
      <c r="AX98" s="101">
        <f>'01-EL - Elektroinstalace ...'!J35</f>
        <v>0</v>
      </c>
      <c r="AY98" s="101">
        <f>'01-EL - Elektroinstalace ...'!J36</f>
        <v>0</v>
      </c>
      <c r="AZ98" s="101">
        <f>'01-EL - Elektroinstalace ...'!F33</f>
        <v>0</v>
      </c>
      <c r="BA98" s="101">
        <f>'01-EL - Elektroinstalace ...'!F34</f>
        <v>0</v>
      </c>
      <c r="BB98" s="101">
        <f>'01-EL - Elektroinstalace ...'!F35</f>
        <v>0</v>
      </c>
      <c r="BC98" s="101">
        <f>'01-EL - Elektroinstalace ...'!F36</f>
        <v>0</v>
      </c>
      <c r="BD98" s="103">
        <f>'01-EL - Elektroinstalace ...'!F37</f>
        <v>0</v>
      </c>
      <c r="BT98" s="104" t="s">
        <v>80</v>
      </c>
      <c r="BV98" s="104" t="s">
        <v>14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16.5" customHeight="1">
      <c r="A99" s="94" t="s">
        <v>76</v>
      </c>
      <c r="B99" s="95"/>
      <c r="C99" s="96"/>
      <c r="D99" s="265" t="s">
        <v>92</v>
      </c>
      <c r="E99" s="265"/>
      <c r="F99" s="265"/>
      <c r="G99" s="265"/>
      <c r="H99" s="265"/>
      <c r="I99" s="97"/>
      <c r="J99" s="265" t="s">
        <v>93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88">
        <f>'01-H - Hromosvody 01'!J30</f>
        <v>0</v>
      </c>
      <c r="AH99" s="289"/>
      <c r="AI99" s="289"/>
      <c r="AJ99" s="289"/>
      <c r="AK99" s="289"/>
      <c r="AL99" s="289"/>
      <c r="AM99" s="289"/>
      <c r="AN99" s="288">
        <f>SUM(AG99,AT99)</f>
        <v>0</v>
      </c>
      <c r="AO99" s="289"/>
      <c r="AP99" s="289"/>
      <c r="AQ99" s="98" t="s">
        <v>79</v>
      </c>
      <c r="AR99" s="99"/>
      <c r="AS99" s="100">
        <v>0</v>
      </c>
      <c r="AT99" s="101">
        <f>ROUND(SUM(AV99:AW99),2)</f>
        <v>0</v>
      </c>
      <c r="AU99" s="102">
        <f>'01-H - Hromosvody 01'!P117</f>
        <v>0</v>
      </c>
      <c r="AV99" s="101">
        <f>'01-H - Hromosvody 01'!J33</f>
        <v>0</v>
      </c>
      <c r="AW99" s="101">
        <f>'01-H - Hromosvody 01'!J34</f>
        <v>0</v>
      </c>
      <c r="AX99" s="101">
        <f>'01-H - Hromosvody 01'!J35</f>
        <v>0</v>
      </c>
      <c r="AY99" s="101">
        <f>'01-H - Hromosvody 01'!J36</f>
        <v>0</v>
      </c>
      <c r="AZ99" s="101">
        <f>'01-H - Hromosvody 01'!F33</f>
        <v>0</v>
      </c>
      <c r="BA99" s="101">
        <f>'01-H - Hromosvody 01'!F34</f>
        <v>0</v>
      </c>
      <c r="BB99" s="101">
        <f>'01-H - Hromosvody 01'!F35</f>
        <v>0</v>
      </c>
      <c r="BC99" s="101">
        <f>'01-H - Hromosvody 01'!F36</f>
        <v>0</v>
      </c>
      <c r="BD99" s="103">
        <f>'01-H - Hromosvody 01'!F37</f>
        <v>0</v>
      </c>
      <c r="BT99" s="104" t="s">
        <v>80</v>
      </c>
      <c r="BV99" s="104" t="s">
        <v>14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16.5" customHeight="1">
      <c r="A100" s="94" t="s">
        <v>76</v>
      </c>
      <c r="B100" s="95"/>
      <c r="C100" s="96"/>
      <c r="D100" s="265" t="s">
        <v>95</v>
      </c>
      <c r="E100" s="265"/>
      <c r="F100" s="265"/>
      <c r="G100" s="265"/>
      <c r="H100" s="265"/>
      <c r="I100" s="97"/>
      <c r="J100" s="265" t="s">
        <v>96</v>
      </c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88">
        <f>'02-ST - Stavební část 02'!J30</f>
        <v>0</v>
      </c>
      <c r="AH100" s="289"/>
      <c r="AI100" s="289"/>
      <c r="AJ100" s="289"/>
      <c r="AK100" s="289"/>
      <c r="AL100" s="289"/>
      <c r="AM100" s="289"/>
      <c r="AN100" s="288">
        <f>SUM(AG100,AT100)</f>
        <v>0</v>
      </c>
      <c r="AO100" s="289"/>
      <c r="AP100" s="289"/>
      <c r="AQ100" s="98" t="s">
        <v>79</v>
      </c>
      <c r="AR100" s="99"/>
      <c r="AS100" s="100">
        <v>0</v>
      </c>
      <c r="AT100" s="101">
        <f>ROUND(SUM(AV100:AW100),2)</f>
        <v>0</v>
      </c>
      <c r="AU100" s="102">
        <f>'02-ST - Stavební část 02'!P138</f>
        <v>0</v>
      </c>
      <c r="AV100" s="101">
        <f>'02-ST - Stavební část 02'!J33</f>
        <v>0</v>
      </c>
      <c r="AW100" s="101">
        <f>'02-ST - Stavební část 02'!J34</f>
        <v>0</v>
      </c>
      <c r="AX100" s="101">
        <f>'02-ST - Stavební část 02'!J35</f>
        <v>0</v>
      </c>
      <c r="AY100" s="101">
        <f>'02-ST - Stavební část 02'!J36</f>
        <v>0</v>
      </c>
      <c r="AZ100" s="101">
        <f>'02-ST - Stavební část 02'!F33</f>
        <v>0</v>
      </c>
      <c r="BA100" s="101">
        <f>'02-ST - Stavební část 02'!F34</f>
        <v>0</v>
      </c>
      <c r="BB100" s="101">
        <f>'02-ST - Stavební část 02'!F35</f>
        <v>0</v>
      </c>
      <c r="BC100" s="101">
        <f>'02-ST - Stavební část 02'!F36</f>
        <v>0</v>
      </c>
      <c r="BD100" s="103">
        <f>'02-ST - Stavební část 02'!F37</f>
        <v>0</v>
      </c>
      <c r="BT100" s="104" t="s">
        <v>80</v>
      </c>
      <c r="BV100" s="104" t="s">
        <v>14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16.5" customHeight="1">
      <c r="A101" s="94" t="s">
        <v>76</v>
      </c>
      <c r="B101" s="95"/>
      <c r="C101" s="96"/>
      <c r="D101" s="265" t="s">
        <v>98</v>
      </c>
      <c r="E101" s="265"/>
      <c r="F101" s="265"/>
      <c r="G101" s="265"/>
      <c r="H101" s="265"/>
      <c r="I101" s="97"/>
      <c r="J101" s="265" t="s">
        <v>90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88">
        <f>'02-EL - Elektroinstalace ...'!J30</f>
        <v>0</v>
      </c>
      <c r="AH101" s="289"/>
      <c r="AI101" s="289"/>
      <c r="AJ101" s="289"/>
      <c r="AK101" s="289"/>
      <c r="AL101" s="289"/>
      <c r="AM101" s="289"/>
      <c r="AN101" s="288">
        <f>SUM(AG101,AT101)</f>
        <v>0</v>
      </c>
      <c r="AO101" s="289"/>
      <c r="AP101" s="289"/>
      <c r="AQ101" s="98" t="s">
        <v>79</v>
      </c>
      <c r="AR101" s="99"/>
      <c r="AS101" s="100">
        <v>0</v>
      </c>
      <c r="AT101" s="101">
        <f>ROUND(SUM(AV101:AW101),2)</f>
        <v>0</v>
      </c>
      <c r="AU101" s="102">
        <f>'02-EL - Elektroinstalace ...'!P117</f>
        <v>0</v>
      </c>
      <c r="AV101" s="101">
        <f>'02-EL - Elektroinstalace ...'!J33</f>
        <v>0</v>
      </c>
      <c r="AW101" s="101">
        <f>'02-EL - Elektroinstalace ...'!J34</f>
        <v>0</v>
      </c>
      <c r="AX101" s="101">
        <f>'02-EL - Elektroinstalace ...'!J35</f>
        <v>0</v>
      </c>
      <c r="AY101" s="101">
        <f>'02-EL - Elektroinstalace ...'!J36</f>
        <v>0</v>
      </c>
      <c r="AZ101" s="101">
        <f>'02-EL - Elektroinstalace ...'!F33</f>
        <v>0</v>
      </c>
      <c r="BA101" s="101">
        <f>'02-EL - Elektroinstalace ...'!F34</f>
        <v>0</v>
      </c>
      <c r="BB101" s="101">
        <f>'02-EL - Elektroinstalace ...'!F35</f>
        <v>0</v>
      </c>
      <c r="BC101" s="101">
        <f>'02-EL - Elektroinstalace ...'!F36</f>
        <v>0</v>
      </c>
      <c r="BD101" s="103">
        <f>'02-EL - Elektroinstalace ...'!F37</f>
        <v>0</v>
      </c>
      <c r="BT101" s="104" t="s">
        <v>80</v>
      </c>
      <c r="BV101" s="104" t="s">
        <v>14</v>
      </c>
      <c r="BW101" s="104" t="s">
        <v>99</v>
      </c>
      <c r="BX101" s="104" t="s">
        <v>5</v>
      </c>
      <c r="CL101" s="104" t="s">
        <v>1</v>
      </c>
      <c r="CM101" s="104" t="s">
        <v>82</v>
      </c>
    </row>
    <row r="102" spans="1:91" s="7" customFormat="1" ht="16.5" customHeight="1">
      <c r="A102" s="94" t="s">
        <v>76</v>
      </c>
      <c r="B102" s="95"/>
      <c r="C102" s="96"/>
      <c r="D102" s="265" t="s">
        <v>100</v>
      </c>
      <c r="E102" s="265"/>
      <c r="F102" s="265"/>
      <c r="G102" s="265"/>
      <c r="H102" s="265"/>
      <c r="I102" s="97"/>
      <c r="J102" s="265" t="s">
        <v>101</v>
      </c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88">
        <f>'03-ST - Stavební část 03'!J30</f>
        <v>0</v>
      </c>
      <c r="AH102" s="289"/>
      <c r="AI102" s="289"/>
      <c r="AJ102" s="289"/>
      <c r="AK102" s="289"/>
      <c r="AL102" s="289"/>
      <c r="AM102" s="289"/>
      <c r="AN102" s="288">
        <f>SUM(AG102,AT102)</f>
        <v>0</v>
      </c>
      <c r="AO102" s="289"/>
      <c r="AP102" s="289"/>
      <c r="AQ102" s="98" t="s">
        <v>79</v>
      </c>
      <c r="AR102" s="99"/>
      <c r="AS102" s="100">
        <v>0</v>
      </c>
      <c r="AT102" s="101">
        <f>ROUND(SUM(AV102:AW102),2)</f>
        <v>0</v>
      </c>
      <c r="AU102" s="102">
        <f>'03-ST - Stavební část 03'!P132</f>
        <v>0</v>
      </c>
      <c r="AV102" s="101">
        <f>'03-ST - Stavební část 03'!J33</f>
        <v>0</v>
      </c>
      <c r="AW102" s="101">
        <f>'03-ST - Stavební část 03'!J34</f>
        <v>0</v>
      </c>
      <c r="AX102" s="101">
        <f>'03-ST - Stavební část 03'!J35</f>
        <v>0</v>
      </c>
      <c r="AY102" s="101">
        <f>'03-ST - Stavební část 03'!J36</f>
        <v>0</v>
      </c>
      <c r="AZ102" s="101">
        <f>'03-ST - Stavební část 03'!F33</f>
        <v>0</v>
      </c>
      <c r="BA102" s="101">
        <f>'03-ST - Stavební část 03'!F34</f>
        <v>0</v>
      </c>
      <c r="BB102" s="101">
        <f>'03-ST - Stavební část 03'!F35</f>
        <v>0</v>
      </c>
      <c r="BC102" s="101">
        <f>'03-ST - Stavební část 03'!F36</f>
        <v>0</v>
      </c>
      <c r="BD102" s="103">
        <f>'03-ST - Stavební část 03'!F37</f>
        <v>0</v>
      </c>
      <c r="BT102" s="104" t="s">
        <v>80</v>
      </c>
      <c r="BV102" s="104" t="s">
        <v>14</v>
      </c>
      <c r="BW102" s="104" t="s">
        <v>102</v>
      </c>
      <c r="BX102" s="104" t="s">
        <v>5</v>
      </c>
      <c r="CL102" s="104" t="s">
        <v>1</v>
      </c>
      <c r="CM102" s="104" t="s">
        <v>82</v>
      </c>
    </row>
    <row r="103" spans="1:91" s="7" customFormat="1" ht="16.5" customHeight="1">
      <c r="A103" s="94" t="s">
        <v>76</v>
      </c>
      <c r="B103" s="95"/>
      <c r="C103" s="96"/>
      <c r="D103" s="265" t="s">
        <v>103</v>
      </c>
      <c r="E103" s="265"/>
      <c r="F103" s="265"/>
      <c r="G103" s="265"/>
      <c r="H103" s="265"/>
      <c r="I103" s="97"/>
      <c r="J103" s="265" t="s">
        <v>104</v>
      </c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88">
        <f>'03-VZT - Vzduchotechnika 03'!J30</f>
        <v>0</v>
      </c>
      <c r="AH103" s="289"/>
      <c r="AI103" s="289"/>
      <c r="AJ103" s="289"/>
      <c r="AK103" s="289"/>
      <c r="AL103" s="289"/>
      <c r="AM103" s="289"/>
      <c r="AN103" s="288">
        <f>SUM(AG103,AT103)</f>
        <v>0</v>
      </c>
      <c r="AO103" s="289"/>
      <c r="AP103" s="289"/>
      <c r="AQ103" s="98" t="s">
        <v>79</v>
      </c>
      <c r="AR103" s="99"/>
      <c r="AS103" s="100">
        <v>0</v>
      </c>
      <c r="AT103" s="101">
        <f>ROUND(SUM(AV103:AW103),2)</f>
        <v>0</v>
      </c>
      <c r="AU103" s="102">
        <f>'03-VZT - Vzduchotechnika 03'!P118</f>
        <v>0</v>
      </c>
      <c r="AV103" s="101">
        <f>'03-VZT - Vzduchotechnika 03'!J33</f>
        <v>0</v>
      </c>
      <c r="AW103" s="101">
        <f>'03-VZT - Vzduchotechnika 03'!J34</f>
        <v>0</v>
      </c>
      <c r="AX103" s="101">
        <f>'03-VZT - Vzduchotechnika 03'!J35</f>
        <v>0</v>
      </c>
      <c r="AY103" s="101">
        <f>'03-VZT - Vzduchotechnika 03'!J36</f>
        <v>0</v>
      </c>
      <c r="AZ103" s="101">
        <f>'03-VZT - Vzduchotechnika 03'!F33</f>
        <v>0</v>
      </c>
      <c r="BA103" s="101">
        <f>'03-VZT - Vzduchotechnika 03'!F34</f>
        <v>0</v>
      </c>
      <c r="BB103" s="101">
        <f>'03-VZT - Vzduchotechnika 03'!F35</f>
        <v>0</v>
      </c>
      <c r="BC103" s="101">
        <f>'03-VZT - Vzduchotechnika 03'!F36</f>
        <v>0</v>
      </c>
      <c r="BD103" s="103">
        <f>'03-VZT - Vzduchotechnika 03'!F37</f>
        <v>0</v>
      </c>
      <c r="BT103" s="104" t="s">
        <v>80</v>
      </c>
      <c r="BV103" s="104" t="s">
        <v>14</v>
      </c>
      <c r="BW103" s="104" t="s">
        <v>105</v>
      </c>
      <c r="BX103" s="104" t="s">
        <v>5</v>
      </c>
      <c r="CL103" s="104" t="s">
        <v>1</v>
      </c>
      <c r="CM103" s="104" t="s">
        <v>82</v>
      </c>
    </row>
    <row r="104" spans="1:91" s="7" customFormat="1" ht="16.5" customHeight="1">
      <c r="A104" s="94" t="s">
        <v>76</v>
      </c>
      <c r="B104" s="95"/>
      <c r="C104" s="96"/>
      <c r="D104" s="265" t="s">
        <v>106</v>
      </c>
      <c r="E104" s="265"/>
      <c r="F104" s="265"/>
      <c r="G104" s="265"/>
      <c r="H104" s="265"/>
      <c r="I104" s="97"/>
      <c r="J104" s="265" t="s">
        <v>107</v>
      </c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88">
        <f>'03-EL - Elektroinstalace 03'!J30</f>
        <v>0</v>
      </c>
      <c r="AH104" s="289"/>
      <c r="AI104" s="289"/>
      <c r="AJ104" s="289"/>
      <c r="AK104" s="289"/>
      <c r="AL104" s="289"/>
      <c r="AM104" s="289"/>
      <c r="AN104" s="288">
        <f>SUM(AG104,AT104)</f>
        <v>0</v>
      </c>
      <c r="AO104" s="289"/>
      <c r="AP104" s="289"/>
      <c r="AQ104" s="98" t="s">
        <v>79</v>
      </c>
      <c r="AR104" s="99"/>
      <c r="AS104" s="100">
        <v>0</v>
      </c>
      <c r="AT104" s="101">
        <f>ROUND(SUM(AV104:AW104),2)</f>
        <v>0</v>
      </c>
      <c r="AU104" s="102">
        <f>'03-EL - Elektroinstalace 03'!P117</f>
        <v>0</v>
      </c>
      <c r="AV104" s="101">
        <f>'03-EL - Elektroinstalace 03'!J33</f>
        <v>0</v>
      </c>
      <c r="AW104" s="101">
        <f>'03-EL - Elektroinstalace 03'!J34</f>
        <v>0</v>
      </c>
      <c r="AX104" s="101">
        <f>'03-EL - Elektroinstalace 03'!J35</f>
        <v>0</v>
      </c>
      <c r="AY104" s="101">
        <f>'03-EL - Elektroinstalace 03'!J36</f>
        <v>0</v>
      </c>
      <c r="AZ104" s="101">
        <f>'03-EL - Elektroinstalace 03'!F33</f>
        <v>0</v>
      </c>
      <c r="BA104" s="101">
        <f>'03-EL - Elektroinstalace 03'!F34</f>
        <v>0</v>
      </c>
      <c r="BB104" s="101">
        <f>'03-EL - Elektroinstalace 03'!F35</f>
        <v>0</v>
      </c>
      <c r="BC104" s="101">
        <f>'03-EL - Elektroinstalace 03'!F36</f>
        <v>0</v>
      </c>
      <c r="BD104" s="103">
        <f>'03-EL - Elektroinstalace 03'!F37</f>
        <v>0</v>
      </c>
      <c r="BT104" s="104" t="s">
        <v>80</v>
      </c>
      <c r="BV104" s="104" t="s">
        <v>14</v>
      </c>
      <c r="BW104" s="104" t="s">
        <v>108</v>
      </c>
      <c r="BX104" s="104" t="s">
        <v>5</v>
      </c>
      <c r="CL104" s="104" t="s">
        <v>1</v>
      </c>
      <c r="CM104" s="104" t="s">
        <v>82</v>
      </c>
    </row>
    <row r="105" spans="1:91" s="7" customFormat="1" ht="16.5" customHeight="1">
      <c r="A105" s="94" t="s">
        <v>76</v>
      </c>
      <c r="B105" s="95"/>
      <c r="C105" s="96"/>
      <c r="D105" s="265" t="s">
        <v>109</v>
      </c>
      <c r="E105" s="265"/>
      <c r="F105" s="265"/>
      <c r="G105" s="265"/>
      <c r="H105" s="265"/>
      <c r="I105" s="97"/>
      <c r="J105" s="265" t="s">
        <v>110</v>
      </c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88">
        <f>'04-ST - Stavební část'!J30</f>
        <v>0</v>
      </c>
      <c r="AH105" s="289"/>
      <c r="AI105" s="289"/>
      <c r="AJ105" s="289"/>
      <c r="AK105" s="289"/>
      <c r="AL105" s="289"/>
      <c r="AM105" s="289"/>
      <c r="AN105" s="288">
        <f>SUM(AG105,AT105)</f>
        <v>0</v>
      </c>
      <c r="AO105" s="289"/>
      <c r="AP105" s="289"/>
      <c r="AQ105" s="98" t="s">
        <v>79</v>
      </c>
      <c r="AR105" s="99"/>
      <c r="AS105" s="100">
        <v>0</v>
      </c>
      <c r="AT105" s="101">
        <f>ROUND(SUM(AV105:AW105),2)</f>
        <v>0</v>
      </c>
      <c r="AU105" s="102">
        <f>'04-ST - Stavební část'!P121</f>
        <v>0</v>
      </c>
      <c r="AV105" s="101">
        <f>'04-ST - Stavební část'!J33</f>
        <v>0</v>
      </c>
      <c r="AW105" s="101">
        <f>'04-ST - Stavební část'!J34</f>
        <v>0</v>
      </c>
      <c r="AX105" s="101">
        <f>'04-ST - Stavební část'!J35</f>
        <v>0</v>
      </c>
      <c r="AY105" s="101">
        <f>'04-ST - Stavební část'!J36</f>
        <v>0</v>
      </c>
      <c r="AZ105" s="101">
        <f>'04-ST - Stavební část'!F33</f>
        <v>0</v>
      </c>
      <c r="BA105" s="101">
        <f>'04-ST - Stavební část'!F34</f>
        <v>0</v>
      </c>
      <c r="BB105" s="101">
        <f>'04-ST - Stavební část'!F35</f>
        <v>0</v>
      </c>
      <c r="BC105" s="101">
        <f>'04-ST - Stavební část'!F36</f>
        <v>0</v>
      </c>
      <c r="BD105" s="103">
        <f>'04-ST - Stavební část'!F37</f>
        <v>0</v>
      </c>
      <c r="BT105" s="104" t="s">
        <v>80</v>
      </c>
      <c r="BV105" s="104" t="s">
        <v>14</v>
      </c>
      <c r="BW105" s="104" t="s">
        <v>111</v>
      </c>
      <c r="BX105" s="104" t="s">
        <v>5</v>
      </c>
      <c r="CL105" s="104" t="s">
        <v>1</v>
      </c>
      <c r="CM105" s="104" t="s">
        <v>82</v>
      </c>
    </row>
    <row r="106" spans="1:91" s="7" customFormat="1" ht="16.5" customHeight="1">
      <c r="A106" s="94" t="s">
        <v>76</v>
      </c>
      <c r="B106" s="95"/>
      <c r="C106" s="96"/>
      <c r="D106" s="265" t="s">
        <v>112</v>
      </c>
      <c r="E106" s="265"/>
      <c r="F106" s="265"/>
      <c r="G106" s="265"/>
      <c r="H106" s="265"/>
      <c r="I106" s="97"/>
      <c r="J106" s="265" t="s">
        <v>113</v>
      </c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88">
        <f>'OST - Ostatní a vedlejší ...'!J30</f>
        <v>0</v>
      </c>
      <c r="AH106" s="289"/>
      <c r="AI106" s="289"/>
      <c r="AJ106" s="289"/>
      <c r="AK106" s="289"/>
      <c r="AL106" s="289"/>
      <c r="AM106" s="289"/>
      <c r="AN106" s="288">
        <f>SUM(AG106,AT106)</f>
        <v>0</v>
      </c>
      <c r="AO106" s="289"/>
      <c r="AP106" s="289"/>
      <c r="AQ106" s="98" t="s">
        <v>79</v>
      </c>
      <c r="AR106" s="99"/>
      <c r="AS106" s="105">
        <v>0</v>
      </c>
      <c r="AT106" s="106">
        <f>ROUND(SUM(AV106:AW106),2)</f>
        <v>0</v>
      </c>
      <c r="AU106" s="107">
        <f>'OST - Ostatní a vedlejší ...'!P119</f>
        <v>0</v>
      </c>
      <c r="AV106" s="106">
        <f>'OST - Ostatní a vedlejší ...'!J33</f>
        <v>0</v>
      </c>
      <c r="AW106" s="106">
        <f>'OST - Ostatní a vedlejší ...'!J34</f>
        <v>0</v>
      </c>
      <c r="AX106" s="106">
        <f>'OST - Ostatní a vedlejší ...'!J35</f>
        <v>0</v>
      </c>
      <c r="AY106" s="106">
        <f>'OST - Ostatní a vedlejší ...'!J36</f>
        <v>0</v>
      </c>
      <c r="AZ106" s="106">
        <f>'OST - Ostatní a vedlejší ...'!F33</f>
        <v>0</v>
      </c>
      <c r="BA106" s="106">
        <f>'OST - Ostatní a vedlejší ...'!F34</f>
        <v>0</v>
      </c>
      <c r="BB106" s="106">
        <f>'OST - Ostatní a vedlejší ...'!F35</f>
        <v>0</v>
      </c>
      <c r="BC106" s="106">
        <f>'OST - Ostatní a vedlejší ...'!F36</f>
        <v>0</v>
      </c>
      <c r="BD106" s="108">
        <f>'OST - Ostatní a vedlejší ...'!F37</f>
        <v>0</v>
      </c>
      <c r="BT106" s="104" t="s">
        <v>80</v>
      </c>
      <c r="BV106" s="104" t="s">
        <v>14</v>
      </c>
      <c r="BW106" s="104" t="s">
        <v>114</v>
      </c>
      <c r="BX106" s="104" t="s">
        <v>5</v>
      </c>
      <c r="CL106" s="104" t="s">
        <v>1</v>
      </c>
      <c r="CM106" s="104" t="s">
        <v>82</v>
      </c>
    </row>
    <row r="107" spans="1:57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0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algorithmName="SHA-512" hashValue="vQlI2MzKCwLaH09Z6VIjVWYULi24LHqfoqRLcFYNzbc21q9rLHFejNZPqFFAUaUfwk8l+gDffsT4Yovx098AWA==" saltValue="HXHU2U1NIN14ERAEK0k+JIHmNoJfLBIdsVON0937naYqQYPK6r868UW95V1+DEhFEk6j4Ntyme2jaeawIqZCdw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-ST - Stavební část 01'!C2" display="/"/>
    <hyperlink ref="A96" location="'01-ZTI - Zdravotechnické ...'!C2" display="/"/>
    <hyperlink ref="A97" location="'01-VYT - Vytápění 01'!C2" display="/"/>
    <hyperlink ref="A98" location="'01-EL - Elektroinstalace ...'!C2" display="/"/>
    <hyperlink ref="A99" location="'01-H - Hromosvody 01'!C2" display="/"/>
    <hyperlink ref="A100" location="'02-ST - Stavební část 02'!C2" display="/"/>
    <hyperlink ref="A101" location="'02-EL - Elektroinstalace ...'!C2" display="/"/>
    <hyperlink ref="A102" location="'03-ST - Stavební část 03'!C2" display="/"/>
    <hyperlink ref="A103" location="'03-VZT - Vzduchotechnika 03'!C2" display="/"/>
    <hyperlink ref="A104" location="'03-EL - Elektroinstalace 03'!C2" display="/"/>
    <hyperlink ref="A105" location="'04-ST - Stavební část'!C2" display="/"/>
    <hyperlink ref="A106" location="'OST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3085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ROUND((SUM(BE118:BE162)),2)</f>
        <v>0</v>
      </c>
      <c r="G33" s="35"/>
      <c r="H33" s="35"/>
      <c r="I33" s="125">
        <v>0.21</v>
      </c>
      <c r="J33" s="124">
        <f>ROUND(((SUM(BE118:BE162))*I33),2)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ROUND((SUM(BF118:BF162)),2)</f>
        <v>0</v>
      </c>
      <c r="G34" s="35"/>
      <c r="H34" s="35"/>
      <c r="I34" s="125">
        <v>0.15</v>
      </c>
      <c r="J34" s="124">
        <f>ROUND(((SUM(BF118:BF162))*I34),2)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ROUND((SUM(BG118:BG162)),2)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ROUND((SUM(BH118:BH162)),2)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ROUND((SUM(BI118:BI162)),2)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03-VZT - Vzduchotechnika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133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0" customFormat="1" ht="19.9" customHeight="1">
      <c r="B98" s="154"/>
      <c r="C98" s="155"/>
      <c r="D98" s="156" t="s">
        <v>3086</v>
      </c>
      <c r="E98" s="157"/>
      <c r="F98" s="157"/>
      <c r="G98" s="157"/>
      <c r="H98" s="157"/>
      <c r="I98" s="157"/>
      <c r="J98" s="158">
        <f>J120</f>
        <v>0</v>
      </c>
      <c r="K98" s="155"/>
      <c r="L98" s="159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145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9" t="str">
        <f>E7</f>
        <v>2020_11_17 - Realizace energ.uspor. opatreni Gymnazium Brno - 3. etapa</v>
      </c>
      <c r="F108" s="310"/>
      <c r="G108" s="310"/>
      <c r="H108" s="310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03-VZT - Vzduchotechnika 03</v>
      </c>
      <c r="F110" s="311"/>
      <c r="G110" s="311"/>
      <c r="H110" s="31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25. 11. 2020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 xml:space="preserve"> </v>
      </c>
      <c r="G114" s="37"/>
      <c r="H114" s="37"/>
      <c r="I114" s="30" t="s">
        <v>29</v>
      </c>
      <c r="J114" s="33" t="str">
        <f>E21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31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0"/>
      <c r="B117" s="161"/>
      <c r="C117" s="162" t="s">
        <v>146</v>
      </c>
      <c r="D117" s="163" t="s">
        <v>58</v>
      </c>
      <c r="E117" s="163" t="s">
        <v>54</v>
      </c>
      <c r="F117" s="163" t="s">
        <v>55</v>
      </c>
      <c r="G117" s="163" t="s">
        <v>147</v>
      </c>
      <c r="H117" s="163" t="s">
        <v>148</v>
      </c>
      <c r="I117" s="163" t="s">
        <v>149</v>
      </c>
      <c r="J117" s="163" t="s">
        <v>120</v>
      </c>
      <c r="K117" s="164" t="s">
        <v>150</v>
      </c>
      <c r="L117" s="165"/>
      <c r="M117" s="76" t="s">
        <v>1</v>
      </c>
      <c r="N117" s="77" t="s">
        <v>37</v>
      </c>
      <c r="O117" s="77" t="s">
        <v>151</v>
      </c>
      <c r="P117" s="77" t="s">
        <v>152</v>
      </c>
      <c r="Q117" s="77" t="s">
        <v>153</v>
      </c>
      <c r="R117" s="77" t="s">
        <v>154</v>
      </c>
      <c r="S117" s="77" t="s">
        <v>155</v>
      </c>
      <c r="T117" s="78" t="s">
        <v>156</v>
      </c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63" s="2" customFormat="1" ht="22.9" customHeight="1">
      <c r="A118" s="35"/>
      <c r="B118" s="36"/>
      <c r="C118" s="83" t="s">
        <v>157</v>
      </c>
      <c r="D118" s="37"/>
      <c r="E118" s="37"/>
      <c r="F118" s="37"/>
      <c r="G118" s="37"/>
      <c r="H118" s="37"/>
      <c r="I118" s="37"/>
      <c r="J118" s="166">
        <f>BK118</f>
        <v>0</v>
      </c>
      <c r="K118" s="37"/>
      <c r="L118" s="40"/>
      <c r="M118" s="79"/>
      <c r="N118" s="167"/>
      <c r="O118" s="80"/>
      <c r="P118" s="168">
        <f>P119</f>
        <v>0</v>
      </c>
      <c r="Q118" s="80"/>
      <c r="R118" s="168">
        <f>R119</f>
        <v>0</v>
      </c>
      <c r="S118" s="80"/>
      <c r="T118" s="169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72</v>
      </c>
      <c r="AU118" s="18" t="s">
        <v>122</v>
      </c>
      <c r="BK118" s="170">
        <f>BK119</f>
        <v>0</v>
      </c>
    </row>
    <row r="119" spans="2:63" s="12" customFormat="1" ht="25.9" customHeight="1">
      <c r="B119" s="171"/>
      <c r="C119" s="172"/>
      <c r="D119" s="173" t="s">
        <v>72</v>
      </c>
      <c r="E119" s="174" t="s">
        <v>1158</v>
      </c>
      <c r="F119" s="174" t="s">
        <v>1159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82</v>
      </c>
      <c r="AT119" s="183" t="s">
        <v>72</v>
      </c>
      <c r="AU119" s="183" t="s">
        <v>73</v>
      </c>
      <c r="AY119" s="182" t="s">
        <v>160</v>
      </c>
      <c r="BK119" s="184">
        <f>BK120</f>
        <v>0</v>
      </c>
    </row>
    <row r="120" spans="2:63" s="12" customFormat="1" ht="22.9" customHeight="1">
      <c r="B120" s="171"/>
      <c r="C120" s="172"/>
      <c r="D120" s="173" t="s">
        <v>72</v>
      </c>
      <c r="E120" s="185" t="s">
        <v>3087</v>
      </c>
      <c r="F120" s="185" t="s">
        <v>3088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SUM(P121:P162)</f>
        <v>0</v>
      </c>
      <c r="Q120" s="179"/>
      <c r="R120" s="180">
        <f>SUM(R121:R162)</f>
        <v>0</v>
      </c>
      <c r="S120" s="179"/>
      <c r="T120" s="181">
        <f>SUM(T121:T162)</f>
        <v>0</v>
      </c>
      <c r="AR120" s="182" t="s">
        <v>82</v>
      </c>
      <c r="AT120" s="183" t="s">
        <v>72</v>
      </c>
      <c r="AU120" s="183" t="s">
        <v>80</v>
      </c>
      <c r="AY120" s="182" t="s">
        <v>160</v>
      </c>
      <c r="BK120" s="184">
        <f>SUM(BK121:BK162)</f>
        <v>0</v>
      </c>
    </row>
    <row r="121" spans="1:65" s="2" customFormat="1" ht="37.9" customHeight="1">
      <c r="A121" s="35"/>
      <c r="B121" s="36"/>
      <c r="C121" s="187" t="s">
        <v>80</v>
      </c>
      <c r="D121" s="187" t="s">
        <v>162</v>
      </c>
      <c r="E121" s="188" t="s">
        <v>3089</v>
      </c>
      <c r="F121" s="189" t="s">
        <v>3090</v>
      </c>
      <c r="G121" s="190" t="s">
        <v>800</v>
      </c>
      <c r="H121" s="191">
        <v>17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212</v>
      </c>
      <c r="AT121" s="198" t="s">
        <v>162</v>
      </c>
      <c r="AU121" s="198" t="s">
        <v>82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212</v>
      </c>
      <c r="BM121" s="198" t="s">
        <v>82</v>
      </c>
    </row>
    <row r="122" spans="1:65" s="2" customFormat="1" ht="37.9" customHeight="1">
      <c r="A122" s="35"/>
      <c r="B122" s="36"/>
      <c r="C122" s="187" t="s">
        <v>82</v>
      </c>
      <c r="D122" s="187" t="s">
        <v>162</v>
      </c>
      <c r="E122" s="188" t="s">
        <v>3091</v>
      </c>
      <c r="F122" s="189" t="s">
        <v>3092</v>
      </c>
      <c r="G122" s="190" t="s">
        <v>800</v>
      </c>
      <c r="H122" s="191">
        <v>9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212</v>
      </c>
      <c r="AT122" s="198" t="s">
        <v>162</v>
      </c>
      <c r="AU122" s="198" t="s">
        <v>82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212</v>
      </c>
      <c r="BM122" s="198" t="s">
        <v>167</v>
      </c>
    </row>
    <row r="123" spans="1:65" s="2" customFormat="1" ht="49.15" customHeight="1">
      <c r="A123" s="35"/>
      <c r="B123" s="36"/>
      <c r="C123" s="187" t="s">
        <v>182</v>
      </c>
      <c r="D123" s="187" t="s">
        <v>162</v>
      </c>
      <c r="E123" s="188" t="s">
        <v>3093</v>
      </c>
      <c r="F123" s="189" t="s">
        <v>3094</v>
      </c>
      <c r="G123" s="190" t="s">
        <v>800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212</v>
      </c>
      <c r="AT123" s="198" t="s">
        <v>162</v>
      </c>
      <c r="AU123" s="198" t="s">
        <v>82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212</v>
      </c>
      <c r="BM123" s="198" t="s">
        <v>185</v>
      </c>
    </row>
    <row r="124" spans="1:65" s="2" customFormat="1" ht="14.45" customHeight="1">
      <c r="A124" s="35"/>
      <c r="B124" s="36"/>
      <c r="C124" s="187" t="s">
        <v>167</v>
      </c>
      <c r="D124" s="187" t="s">
        <v>162</v>
      </c>
      <c r="E124" s="188" t="s">
        <v>3095</v>
      </c>
      <c r="F124" s="189" t="s">
        <v>3096</v>
      </c>
      <c r="G124" s="190" t="s">
        <v>800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212</v>
      </c>
      <c r="AT124" s="198" t="s">
        <v>162</v>
      </c>
      <c r="AU124" s="198" t="s">
        <v>82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212</v>
      </c>
      <c r="BM124" s="198" t="s">
        <v>188</v>
      </c>
    </row>
    <row r="125" spans="1:65" s="2" customFormat="1" ht="49.15" customHeight="1">
      <c r="A125" s="35"/>
      <c r="B125" s="36"/>
      <c r="C125" s="187" t="s">
        <v>190</v>
      </c>
      <c r="D125" s="187" t="s">
        <v>162</v>
      </c>
      <c r="E125" s="188" t="s">
        <v>3097</v>
      </c>
      <c r="F125" s="189" t="s">
        <v>3098</v>
      </c>
      <c r="G125" s="190" t="s">
        <v>800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212</v>
      </c>
      <c r="AT125" s="198" t="s">
        <v>162</v>
      </c>
      <c r="AU125" s="198" t="s">
        <v>82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212</v>
      </c>
      <c r="BM125" s="198" t="s">
        <v>194</v>
      </c>
    </row>
    <row r="126" spans="1:65" s="2" customFormat="1" ht="49.15" customHeight="1">
      <c r="A126" s="35"/>
      <c r="B126" s="36"/>
      <c r="C126" s="187" t="s">
        <v>185</v>
      </c>
      <c r="D126" s="187" t="s">
        <v>162</v>
      </c>
      <c r="E126" s="188" t="s">
        <v>3099</v>
      </c>
      <c r="F126" s="189" t="s">
        <v>3100</v>
      </c>
      <c r="G126" s="190" t="s">
        <v>800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212</v>
      </c>
      <c r="AT126" s="198" t="s">
        <v>162</v>
      </c>
      <c r="AU126" s="198" t="s">
        <v>82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212</v>
      </c>
      <c r="BM126" s="198" t="s">
        <v>198</v>
      </c>
    </row>
    <row r="127" spans="1:65" s="2" customFormat="1" ht="14.45" customHeight="1">
      <c r="A127" s="35"/>
      <c r="B127" s="36"/>
      <c r="C127" s="187" t="s">
        <v>204</v>
      </c>
      <c r="D127" s="187" t="s">
        <v>162</v>
      </c>
      <c r="E127" s="188" t="s">
        <v>3101</v>
      </c>
      <c r="F127" s="189" t="s">
        <v>3102</v>
      </c>
      <c r="G127" s="190" t="s">
        <v>800</v>
      </c>
      <c r="H127" s="191">
        <v>54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212</v>
      </c>
      <c r="AT127" s="198" t="s">
        <v>162</v>
      </c>
      <c r="AU127" s="198" t="s">
        <v>82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212</v>
      </c>
      <c r="BM127" s="198" t="s">
        <v>208</v>
      </c>
    </row>
    <row r="128" spans="1:65" s="2" customFormat="1" ht="14.45" customHeight="1">
      <c r="A128" s="35"/>
      <c r="B128" s="36"/>
      <c r="C128" s="187" t="s">
        <v>188</v>
      </c>
      <c r="D128" s="187" t="s">
        <v>162</v>
      </c>
      <c r="E128" s="188" t="s">
        <v>3103</v>
      </c>
      <c r="F128" s="189" t="s">
        <v>3104</v>
      </c>
      <c r="G128" s="190" t="s">
        <v>800</v>
      </c>
      <c r="H128" s="191">
        <v>2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212</v>
      </c>
      <c r="AT128" s="198" t="s">
        <v>162</v>
      </c>
      <c r="AU128" s="198" t="s">
        <v>82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212</v>
      </c>
      <c r="BM128" s="198" t="s">
        <v>212</v>
      </c>
    </row>
    <row r="129" spans="1:65" s="2" customFormat="1" ht="24.2" customHeight="1">
      <c r="A129" s="35"/>
      <c r="B129" s="36"/>
      <c r="C129" s="187" t="s">
        <v>215</v>
      </c>
      <c r="D129" s="187" t="s">
        <v>162</v>
      </c>
      <c r="E129" s="188" t="s">
        <v>3105</v>
      </c>
      <c r="F129" s="189" t="s">
        <v>3106</v>
      </c>
      <c r="G129" s="190" t="s">
        <v>800</v>
      </c>
      <c r="H129" s="191">
        <v>1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212</v>
      </c>
      <c r="AT129" s="198" t="s">
        <v>162</v>
      </c>
      <c r="AU129" s="198" t="s">
        <v>82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212</v>
      </c>
      <c r="BM129" s="198" t="s">
        <v>218</v>
      </c>
    </row>
    <row r="130" spans="1:65" s="2" customFormat="1" ht="14.45" customHeight="1">
      <c r="A130" s="35"/>
      <c r="B130" s="36"/>
      <c r="C130" s="187" t="s">
        <v>194</v>
      </c>
      <c r="D130" s="187" t="s">
        <v>162</v>
      </c>
      <c r="E130" s="188" t="s">
        <v>3107</v>
      </c>
      <c r="F130" s="189" t="s">
        <v>3108</v>
      </c>
      <c r="G130" s="190" t="s">
        <v>238</v>
      </c>
      <c r="H130" s="191">
        <v>111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38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212</v>
      </c>
      <c r="AT130" s="198" t="s">
        <v>162</v>
      </c>
      <c r="AU130" s="198" t="s">
        <v>82</v>
      </c>
      <c r="AY130" s="18" t="s">
        <v>160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80</v>
      </c>
      <c r="BK130" s="199">
        <f>ROUND(I130*H130,2)</f>
        <v>0</v>
      </c>
      <c r="BL130" s="18" t="s">
        <v>212</v>
      </c>
      <c r="BM130" s="198" t="s">
        <v>223</v>
      </c>
    </row>
    <row r="131" spans="1:65" s="2" customFormat="1" ht="14.45" customHeight="1">
      <c r="A131" s="35"/>
      <c r="B131" s="36"/>
      <c r="C131" s="187" t="s">
        <v>226</v>
      </c>
      <c r="D131" s="187" t="s">
        <v>162</v>
      </c>
      <c r="E131" s="188" t="s">
        <v>3109</v>
      </c>
      <c r="F131" s="189" t="s">
        <v>3110</v>
      </c>
      <c r="G131" s="190" t="s">
        <v>238</v>
      </c>
      <c r="H131" s="191">
        <v>15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212</v>
      </c>
      <c r="AT131" s="198" t="s">
        <v>162</v>
      </c>
      <c r="AU131" s="198" t="s">
        <v>82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212</v>
      </c>
      <c r="BM131" s="198" t="s">
        <v>229</v>
      </c>
    </row>
    <row r="132" spans="1:65" s="2" customFormat="1" ht="24.2" customHeight="1">
      <c r="A132" s="35"/>
      <c r="B132" s="36"/>
      <c r="C132" s="187" t="s">
        <v>198</v>
      </c>
      <c r="D132" s="187" t="s">
        <v>162</v>
      </c>
      <c r="E132" s="188" t="s">
        <v>3111</v>
      </c>
      <c r="F132" s="189" t="s">
        <v>3112</v>
      </c>
      <c r="G132" s="190" t="s">
        <v>800</v>
      </c>
      <c r="H132" s="191">
        <v>1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212</v>
      </c>
      <c r="AT132" s="198" t="s">
        <v>162</v>
      </c>
      <c r="AU132" s="198" t="s">
        <v>82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212</v>
      </c>
      <c r="BM132" s="198" t="s">
        <v>233</v>
      </c>
    </row>
    <row r="133" spans="1:65" s="2" customFormat="1" ht="24.2" customHeight="1">
      <c r="A133" s="35"/>
      <c r="B133" s="36"/>
      <c r="C133" s="187" t="s">
        <v>235</v>
      </c>
      <c r="D133" s="187" t="s">
        <v>162</v>
      </c>
      <c r="E133" s="188" t="s">
        <v>3113</v>
      </c>
      <c r="F133" s="189" t="s">
        <v>3114</v>
      </c>
      <c r="G133" s="190" t="s">
        <v>800</v>
      </c>
      <c r="H133" s="191">
        <v>1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38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212</v>
      </c>
      <c r="AT133" s="198" t="s">
        <v>162</v>
      </c>
      <c r="AU133" s="198" t="s">
        <v>82</v>
      </c>
      <c r="AY133" s="18" t="s">
        <v>160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80</v>
      </c>
      <c r="BK133" s="199">
        <f>ROUND(I133*H133,2)</f>
        <v>0</v>
      </c>
      <c r="BL133" s="18" t="s">
        <v>212</v>
      </c>
      <c r="BM133" s="198" t="s">
        <v>239</v>
      </c>
    </row>
    <row r="134" spans="1:65" s="2" customFormat="1" ht="24.2" customHeight="1">
      <c r="A134" s="35"/>
      <c r="B134" s="36"/>
      <c r="C134" s="187" t="s">
        <v>208</v>
      </c>
      <c r="D134" s="187" t="s">
        <v>162</v>
      </c>
      <c r="E134" s="188" t="s">
        <v>3115</v>
      </c>
      <c r="F134" s="189" t="s">
        <v>3116</v>
      </c>
      <c r="G134" s="190" t="s">
        <v>800</v>
      </c>
      <c r="H134" s="191">
        <v>3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212</v>
      </c>
      <c r="AT134" s="198" t="s">
        <v>162</v>
      </c>
      <c r="AU134" s="198" t="s">
        <v>82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212</v>
      </c>
      <c r="BM134" s="198" t="s">
        <v>243</v>
      </c>
    </row>
    <row r="135" spans="1:65" s="2" customFormat="1" ht="24.2" customHeight="1">
      <c r="A135" s="35"/>
      <c r="B135" s="36"/>
      <c r="C135" s="187" t="s">
        <v>8</v>
      </c>
      <c r="D135" s="187" t="s">
        <v>162</v>
      </c>
      <c r="E135" s="188" t="s">
        <v>3117</v>
      </c>
      <c r="F135" s="189" t="s">
        <v>3118</v>
      </c>
      <c r="G135" s="190" t="s">
        <v>800</v>
      </c>
      <c r="H135" s="191">
        <v>4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212</v>
      </c>
      <c r="AT135" s="198" t="s">
        <v>162</v>
      </c>
      <c r="AU135" s="198" t="s">
        <v>82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212</v>
      </c>
      <c r="BM135" s="198" t="s">
        <v>249</v>
      </c>
    </row>
    <row r="136" spans="1:65" s="2" customFormat="1" ht="24.2" customHeight="1">
      <c r="A136" s="35"/>
      <c r="B136" s="36"/>
      <c r="C136" s="187" t="s">
        <v>212</v>
      </c>
      <c r="D136" s="187" t="s">
        <v>162</v>
      </c>
      <c r="E136" s="188" t="s">
        <v>3119</v>
      </c>
      <c r="F136" s="189" t="s">
        <v>3120</v>
      </c>
      <c r="G136" s="190" t="s">
        <v>800</v>
      </c>
      <c r="H136" s="191">
        <v>1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38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212</v>
      </c>
      <c r="AT136" s="198" t="s">
        <v>162</v>
      </c>
      <c r="AU136" s="198" t="s">
        <v>82</v>
      </c>
      <c r="AY136" s="18" t="s">
        <v>160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80</v>
      </c>
      <c r="BK136" s="199">
        <f>ROUND(I136*H136,2)</f>
        <v>0</v>
      </c>
      <c r="BL136" s="18" t="s">
        <v>212</v>
      </c>
      <c r="BM136" s="198" t="s">
        <v>255</v>
      </c>
    </row>
    <row r="137" spans="1:65" s="2" customFormat="1" ht="24.2" customHeight="1">
      <c r="A137" s="35"/>
      <c r="B137" s="36"/>
      <c r="C137" s="187" t="s">
        <v>258</v>
      </c>
      <c r="D137" s="187" t="s">
        <v>162</v>
      </c>
      <c r="E137" s="188" t="s">
        <v>3121</v>
      </c>
      <c r="F137" s="189" t="s">
        <v>3122</v>
      </c>
      <c r="G137" s="190" t="s">
        <v>800</v>
      </c>
      <c r="H137" s="191">
        <v>2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212</v>
      </c>
      <c r="AT137" s="198" t="s">
        <v>162</v>
      </c>
      <c r="AU137" s="198" t="s">
        <v>82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212</v>
      </c>
      <c r="BM137" s="198" t="s">
        <v>261</v>
      </c>
    </row>
    <row r="138" spans="1:65" s="2" customFormat="1" ht="24.2" customHeight="1">
      <c r="A138" s="35"/>
      <c r="B138" s="36"/>
      <c r="C138" s="187" t="s">
        <v>218</v>
      </c>
      <c r="D138" s="187" t="s">
        <v>162</v>
      </c>
      <c r="E138" s="188" t="s">
        <v>3123</v>
      </c>
      <c r="F138" s="189" t="s">
        <v>3124</v>
      </c>
      <c r="G138" s="190" t="s">
        <v>800</v>
      </c>
      <c r="H138" s="191">
        <v>10</v>
      </c>
      <c r="I138" s="192"/>
      <c r="J138" s="193">
        <f>ROUND(I138*H138,2)</f>
        <v>0</v>
      </c>
      <c r="K138" s="189" t="s">
        <v>1</v>
      </c>
      <c r="L138" s="40"/>
      <c r="M138" s="194" t="s">
        <v>1</v>
      </c>
      <c r="N138" s="195" t="s">
        <v>38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212</v>
      </c>
      <c r="AT138" s="198" t="s">
        <v>162</v>
      </c>
      <c r="AU138" s="198" t="s">
        <v>82</v>
      </c>
      <c r="AY138" s="18" t="s">
        <v>160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80</v>
      </c>
      <c r="BK138" s="199">
        <f>ROUND(I138*H138,2)</f>
        <v>0</v>
      </c>
      <c r="BL138" s="18" t="s">
        <v>212</v>
      </c>
      <c r="BM138" s="198" t="s">
        <v>268</v>
      </c>
    </row>
    <row r="139" spans="1:65" s="2" customFormat="1" ht="14.45" customHeight="1">
      <c r="A139" s="35"/>
      <c r="B139" s="36"/>
      <c r="C139" s="187" t="s">
        <v>273</v>
      </c>
      <c r="D139" s="187" t="s">
        <v>162</v>
      </c>
      <c r="E139" s="188" t="s">
        <v>3125</v>
      </c>
      <c r="F139" s="189" t="s">
        <v>3126</v>
      </c>
      <c r="G139" s="190" t="s">
        <v>800</v>
      </c>
      <c r="H139" s="191">
        <v>1</v>
      </c>
      <c r="I139" s="192"/>
      <c r="J139" s="193">
        <f>ROUND(I139*H139,2)</f>
        <v>0</v>
      </c>
      <c r="K139" s="189" t="s">
        <v>1</v>
      </c>
      <c r="L139" s="40"/>
      <c r="M139" s="194" t="s">
        <v>1</v>
      </c>
      <c r="N139" s="195" t="s">
        <v>38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212</v>
      </c>
      <c r="AT139" s="198" t="s">
        <v>162</v>
      </c>
      <c r="AU139" s="198" t="s">
        <v>82</v>
      </c>
      <c r="AY139" s="18" t="s">
        <v>160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80</v>
      </c>
      <c r="BK139" s="199">
        <f>ROUND(I139*H139,2)</f>
        <v>0</v>
      </c>
      <c r="BL139" s="18" t="s">
        <v>212</v>
      </c>
      <c r="BM139" s="198" t="s">
        <v>276</v>
      </c>
    </row>
    <row r="140" spans="1:65" s="2" customFormat="1" ht="24.2" customHeight="1">
      <c r="A140" s="35"/>
      <c r="B140" s="36"/>
      <c r="C140" s="187" t="s">
        <v>223</v>
      </c>
      <c r="D140" s="187" t="s">
        <v>162</v>
      </c>
      <c r="E140" s="188" t="s">
        <v>3127</v>
      </c>
      <c r="F140" s="189" t="s">
        <v>3128</v>
      </c>
      <c r="G140" s="190" t="s">
        <v>800</v>
      </c>
      <c r="H140" s="191">
        <v>7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212</v>
      </c>
      <c r="AT140" s="198" t="s">
        <v>162</v>
      </c>
      <c r="AU140" s="198" t="s">
        <v>82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212</v>
      </c>
      <c r="BM140" s="198" t="s">
        <v>278</v>
      </c>
    </row>
    <row r="141" spans="1:65" s="2" customFormat="1" ht="24.2" customHeight="1">
      <c r="A141" s="35"/>
      <c r="B141" s="36"/>
      <c r="C141" s="187" t="s">
        <v>7</v>
      </c>
      <c r="D141" s="187" t="s">
        <v>162</v>
      </c>
      <c r="E141" s="188" t="s">
        <v>3129</v>
      </c>
      <c r="F141" s="189" t="s">
        <v>3130</v>
      </c>
      <c r="G141" s="190" t="s">
        <v>800</v>
      </c>
      <c r="H141" s="191">
        <v>7</v>
      </c>
      <c r="I141" s="192"/>
      <c r="J141" s="193">
        <f>ROUND(I141*H141,2)</f>
        <v>0</v>
      </c>
      <c r="K141" s="189" t="s">
        <v>1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212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212</v>
      </c>
      <c r="BM141" s="198" t="s">
        <v>289</v>
      </c>
    </row>
    <row r="142" spans="1:65" s="2" customFormat="1" ht="37.9" customHeight="1">
      <c r="A142" s="35"/>
      <c r="B142" s="36"/>
      <c r="C142" s="187" t="s">
        <v>229</v>
      </c>
      <c r="D142" s="187" t="s">
        <v>162</v>
      </c>
      <c r="E142" s="188" t="s">
        <v>3131</v>
      </c>
      <c r="F142" s="189" t="s">
        <v>3132</v>
      </c>
      <c r="G142" s="190" t="s">
        <v>238</v>
      </c>
      <c r="H142" s="191">
        <v>12</v>
      </c>
      <c r="I142" s="192"/>
      <c r="J142" s="193">
        <f>ROUND(I142*H142,2)</f>
        <v>0</v>
      </c>
      <c r="K142" s="189" t="s">
        <v>1</v>
      </c>
      <c r="L142" s="40"/>
      <c r="M142" s="194" t="s">
        <v>1</v>
      </c>
      <c r="N142" s="195" t="s">
        <v>38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212</v>
      </c>
      <c r="AT142" s="198" t="s">
        <v>162</v>
      </c>
      <c r="AU142" s="198" t="s">
        <v>82</v>
      </c>
      <c r="AY142" s="18" t="s">
        <v>160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80</v>
      </c>
      <c r="BK142" s="199">
        <f>ROUND(I142*H142,2)</f>
        <v>0</v>
      </c>
      <c r="BL142" s="18" t="s">
        <v>212</v>
      </c>
      <c r="BM142" s="198" t="s">
        <v>292</v>
      </c>
    </row>
    <row r="143" spans="1:65" s="2" customFormat="1" ht="37.9" customHeight="1">
      <c r="A143" s="35"/>
      <c r="B143" s="36"/>
      <c r="C143" s="187" t="s">
        <v>294</v>
      </c>
      <c r="D143" s="187" t="s">
        <v>162</v>
      </c>
      <c r="E143" s="188" t="s">
        <v>3133</v>
      </c>
      <c r="F143" s="189" t="s">
        <v>3134</v>
      </c>
      <c r="G143" s="190" t="s">
        <v>238</v>
      </c>
      <c r="H143" s="191">
        <v>34.5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212</v>
      </c>
      <c r="AT143" s="198" t="s">
        <v>162</v>
      </c>
      <c r="AU143" s="198" t="s">
        <v>82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212</v>
      </c>
      <c r="BM143" s="198" t="s">
        <v>297</v>
      </c>
    </row>
    <row r="144" spans="2:51" s="13" customFormat="1" ht="12">
      <c r="B144" s="200"/>
      <c r="C144" s="201"/>
      <c r="D144" s="202" t="s">
        <v>168</v>
      </c>
      <c r="E144" s="203" t="s">
        <v>1</v>
      </c>
      <c r="F144" s="204" t="s">
        <v>3135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168</v>
      </c>
      <c r="AU144" s="210" t="s">
        <v>82</v>
      </c>
      <c r="AV144" s="13" t="s">
        <v>80</v>
      </c>
      <c r="AW144" s="13" t="s">
        <v>30</v>
      </c>
      <c r="AX144" s="13" t="s">
        <v>73</v>
      </c>
      <c r="AY144" s="210" t="s">
        <v>160</v>
      </c>
    </row>
    <row r="145" spans="2:51" s="14" customFormat="1" ht="12">
      <c r="B145" s="211"/>
      <c r="C145" s="212"/>
      <c r="D145" s="202" t="s">
        <v>168</v>
      </c>
      <c r="E145" s="213" t="s">
        <v>1</v>
      </c>
      <c r="F145" s="214" t="s">
        <v>3136</v>
      </c>
      <c r="G145" s="212"/>
      <c r="H145" s="215">
        <v>9.5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2:51" s="13" customFormat="1" ht="12">
      <c r="B146" s="200"/>
      <c r="C146" s="201"/>
      <c r="D146" s="202" t="s">
        <v>168</v>
      </c>
      <c r="E146" s="203" t="s">
        <v>1</v>
      </c>
      <c r="F146" s="204" t="s">
        <v>3137</v>
      </c>
      <c r="G146" s="201"/>
      <c r="H146" s="203" t="s">
        <v>1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168</v>
      </c>
      <c r="AU146" s="210" t="s">
        <v>82</v>
      </c>
      <c r="AV146" s="13" t="s">
        <v>80</v>
      </c>
      <c r="AW146" s="13" t="s">
        <v>30</v>
      </c>
      <c r="AX146" s="13" t="s">
        <v>73</v>
      </c>
      <c r="AY146" s="210" t="s">
        <v>160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315</v>
      </c>
      <c r="G147" s="212"/>
      <c r="H147" s="215">
        <v>25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5" customFormat="1" ht="12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34.5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82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37.9" customHeight="1">
      <c r="A149" s="35"/>
      <c r="B149" s="36"/>
      <c r="C149" s="187" t="s">
        <v>233</v>
      </c>
      <c r="D149" s="187" t="s">
        <v>162</v>
      </c>
      <c r="E149" s="188" t="s">
        <v>3138</v>
      </c>
      <c r="F149" s="189" t="s">
        <v>3139</v>
      </c>
      <c r="G149" s="190" t="s">
        <v>238</v>
      </c>
      <c r="H149" s="191">
        <v>44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212</v>
      </c>
      <c r="AT149" s="198" t="s">
        <v>162</v>
      </c>
      <c r="AU149" s="198" t="s">
        <v>82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212</v>
      </c>
      <c r="BM149" s="198" t="s">
        <v>302</v>
      </c>
    </row>
    <row r="150" spans="2:51" s="13" customFormat="1" ht="12">
      <c r="B150" s="200"/>
      <c r="C150" s="201"/>
      <c r="D150" s="202" t="s">
        <v>168</v>
      </c>
      <c r="E150" s="203" t="s">
        <v>1</v>
      </c>
      <c r="F150" s="204" t="s">
        <v>3135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2:51" s="14" customFormat="1" ht="12">
      <c r="B151" s="211"/>
      <c r="C151" s="212"/>
      <c r="D151" s="202" t="s">
        <v>168</v>
      </c>
      <c r="E151" s="213" t="s">
        <v>1</v>
      </c>
      <c r="F151" s="214" t="s">
        <v>223</v>
      </c>
      <c r="G151" s="212"/>
      <c r="H151" s="215">
        <v>20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2:51" s="13" customFormat="1" ht="12">
      <c r="B152" s="200"/>
      <c r="C152" s="201"/>
      <c r="D152" s="202" t="s">
        <v>168</v>
      </c>
      <c r="E152" s="203" t="s">
        <v>1</v>
      </c>
      <c r="F152" s="204" t="s">
        <v>3137</v>
      </c>
      <c r="G152" s="201"/>
      <c r="H152" s="203" t="s">
        <v>1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168</v>
      </c>
      <c r="AU152" s="210" t="s">
        <v>82</v>
      </c>
      <c r="AV152" s="13" t="s">
        <v>80</v>
      </c>
      <c r="AW152" s="13" t="s">
        <v>30</v>
      </c>
      <c r="AX152" s="13" t="s">
        <v>73</v>
      </c>
      <c r="AY152" s="210" t="s">
        <v>160</v>
      </c>
    </row>
    <row r="153" spans="2:51" s="14" customFormat="1" ht="12">
      <c r="B153" s="211"/>
      <c r="C153" s="212"/>
      <c r="D153" s="202" t="s">
        <v>168</v>
      </c>
      <c r="E153" s="213" t="s">
        <v>1</v>
      </c>
      <c r="F153" s="214" t="s">
        <v>233</v>
      </c>
      <c r="G153" s="212"/>
      <c r="H153" s="215">
        <v>24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5" customFormat="1" ht="12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44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82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315</v>
      </c>
      <c r="D155" s="187" t="s">
        <v>162</v>
      </c>
      <c r="E155" s="188" t="s">
        <v>3140</v>
      </c>
      <c r="F155" s="189" t="s">
        <v>3141</v>
      </c>
      <c r="G155" s="190" t="s">
        <v>222</v>
      </c>
      <c r="H155" s="191">
        <v>135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212</v>
      </c>
      <c r="AT155" s="198" t="s">
        <v>162</v>
      </c>
      <c r="AU155" s="198" t="s">
        <v>82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212</v>
      </c>
      <c r="BM155" s="198" t="s">
        <v>318</v>
      </c>
    </row>
    <row r="156" spans="1:65" s="2" customFormat="1" ht="37.9" customHeight="1">
      <c r="A156" s="35"/>
      <c r="B156" s="36"/>
      <c r="C156" s="187" t="s">
        <v>239</v>
      </c>
      <c r="D156" s="187" t="s">
        <v>162</v>
      </c>
      <c r="E156" s="188" t="s">
        <v>3142</v>
      </c>
      <c r="F156" s="189" t="s">
        <v>3143</v>
      </c>
      <c r="G156" s="190" t="s">
        <v>222</v>
      </c>
      <c r="H156" s="191">
        <v>16</v>
      </c>
      <c r="I156" s="192"/>
      <c r="J156" s="193">
        <f>ROUND(I156*H156,2)</f>
        <v>0</v>
      </c>
      <c r="K156" s="189" t="s">
        <v>1</v>
      </c>
      <c r="L156" s="40"/>
      <c r="M156" s="194" t="s">
        <v>1</v>
      </c>
      <c r="N156" s="195" t="s">
        <v>38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212</v>
      </c>
      <c r="AT156" s="198" t="s">
        <v>162</v>
      </c>
      <c r="AU156" s="198" t="s">
        <v>82</v>
      </c>
      <c r="AY156" s="18" t="s">
        <v>160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80</v>
      </c>
      <c r="BK156" s="199">
        <f>ROUND(I156*H156,2)</f>
        <v>0</v>
      </c>
      <c r="BL156" s="18" t="s">
        <v>212</v>
      </c>
      <c r="BM156" s="198" t="s">
        <v>324</v>
      </c>
    </row>
    <row r="157" spans="1:65" s="2" customFormat="1" ht="24.2" customHeight="1">
      <c r="A157" s="35"/>
      <c r="B157" s="36"/>
      <c r="C157" s="187" t="s">
        <v>357</v>
      </c>
      <c r="D157" s="187" t="s">
        <v>162</v>
      </c>
      <c r="E157" s="188" t="s">
        <v>3144</v>
      </c>
      <c r="F157" s="189" t="s">
        <v>3145</v>
      </c>
      <c r="G157" s="190" t="s">
        <v>222</v>
      </c>
      <c r="H157" s="191">
        <v>95</v>
      </c>
      <c r="I157" s="192"/>
      <c r="J157" s="193">
        <f>ROUND(I157*H157,2)</f>
        <v>0</v>
      </c>
      <c r="K157" s="189" t="s">
        <v>1</v>
      </c>
      <c r="L157" s="40"/>
      <c r="M157" s="194" t="s">
        <v>1</v>
      </c>
      <c r="N157" s="195" t="s">
        <v>38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212</v>
      </c>
      <c r="AT157" s="198" t="s">
        <v>162</v>
      </c>
      <c r="AU157" s="198" t="s">
        <v>82</v>
      </c>
      <c r="AY157" s="18" t="s">
        <v>160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80</v>
      </c>
      <c r="BK157" s="199">
        <f>ROUND(I157*H157,2)</f>
        <v>0</v>
      </c>
      <c r="BL157" s="18" t="s">
        <v>212</v>
      </c>
      <c r="BM157" s="198" t="s">
        <v>360</v>
      </c>
    </row>
    <row r="158" spans="1:65" s="2" customFormat="1" ht="37.9" customHeight="1">
      <c r="A158" s="35"/>
      <c r="B158" s="36"/>
      <c r="C158" s="187" t="s">
        <v>243</v>
      </c>
      <c r="D158" s="187" t="s">
        <v>162</v>
      </c>
      <c r="E158" s="188" t="s">
        <v>3146</v>
      </c>
      <c r="F158" s="189" t="s">
        <v>3147</v>
      </c>
      <c r="G158" s="190" t="s">
        <v>222</v>
      </c>
      <c r="H158" s="191">
        <v>30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212</v>
      </c>
      <c r="AT158" s="198" t="s">
        <v>162</v>
      </c>
      <c r="AU158" s="198" t="s">
        <v>82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212</v>
      </c>
      <c r="BM158" s="198" t="s">
        <v>364</v>
      </c>
    </row>
    <row r="159" spans="1:65" s="2" customFormat="1" ht="49.15" customHeight="1">
      <c r="A159" s="35"/>
      <c r="B159" s="36"/>
      <c r="C159" s="187" t="s">
        <v>365</v>
      </c>
      <c r="D159" s="187" t="s">
        <v>162</v>
      </c>
      <c r="E159" s="188" t="s">
        <v>3148</v>
      </c>
      <c r="F159" s="189" t="s">
        <v>3149</v>
      </c>
      <c r="G159" s="190" t="s">
        <v>222</v>
      </c>
      <c r="H159" s="191">
        <v>70</v>
      </c>
      <c r="I159" s="192"/>
      <c r="J159" s="193">
        <f>ROUND(I159*H159,2)</f>
        <v>0</v>
      </c>
      <c r="K159" s="189" t="s">
        <v>1</v>
      </c>
      <c r="L159" s="40"/>
      <c r="M159" s="194" t="s">
        <v>1</v>
      </c>
      <c r="N159" s="195" t="s">
        <v>38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212</v>
      </c>
      <c r="AT159" s="198" t="s">
        <v>162</v>
      </c>
      <c r="AU159" s="198" t="s">
        <v>82</v>
      </c>
      <c r="AY159" s="18" t="s">
        <v>160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80</v>
      </c>
      <c r="BK159" s="199">
        <f>ROUND(I159*H159,2)</f>
        <v>0</v>
      </c>
      <c r="BL159" s="18" t="s">
        <v>212</v>
      </c>
      <c r="BM159" s="198" t="s">
        <v>367</v>
      </c>
    </row>
    <row r="160" spans="1:65" s="2" customFormat="1" ht="14.45" customHeight="1">
      <c r="A160" s="35"/>
      <c r="B160" s="36"/>
      <c r="C160" s="187" t="s">
        <v>249</v>
      </c>
      <c r="D160" s="187" t="s">
        <v>162</v>
      </c>
      <c r="E160" s="188" t="s">
        <v>3150</v>
      </c>
      <c r="F160" s="189" t="s">
        <v>3151</v>
      </c>
      <c r="G160" s="190" t="s">
        <v>248</v>
      </c>
      <c r="H160" s="191">
        <v>1</v>
      </c>
      <c r="I160" s="192"/>
      <c r="J160" s="193">
        <f>ROUND(I160*H160,2)</f>
        <v>0</v>
      </c>
      <c r="K160" s="189" t="s">
        <v>1</v>
      </c>
      <c r="L160" s="40"/>
      <c r="M160" s="194" t="s">
        <v>1</v>
      </c>
      <c r="N160" s="195" t="s">
        <v>38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212</v>
      </c>
      <c r="AT160" s="198" t="s">
        <v>162</v>
      </c>
      <c r="AU160" s="198" t="s">
        <v>82</v>
      </c>
      <c r="AY160" s="18" t="s">
        <v>160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80</v>
      </c>
      <c r="BK160" s="199">
        <f>ROUND(I160*H160,2)</f>
        <v>0</v>
      </c>
      <c r="BL160" s="18" t="s">
        <v>212</v>
      </c>
      <c r="BM160" s="198" t="s">
        <v>373</v>
      </c>
    </row>
    <row r="161" spans="1:65" s="2" customFormat="1" ht="14.45" customHeight="1">
      <c r="A161" s="35"/>
      <c r="B161" s="36"/>
      <c r="C161" s="187" t="s">
        <v>377</v>
      </c>
      <c r="D161" s="187" t="s">
        <v>162</v>
      </c>
      <c r="E161" s="188" t="s">
        <v>3152</v>
      </c>
      <c r="F161" s="189" t="s">
        <v>3153</v>
      </c>
      <c r="G161" s="190" t="s">
        <v>248</v>
      </c>
      <c r="H161" s="191">
        <v>1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212</v>
      </c>
      <c r="AT161" s="198" t="s">
        <v>162</v>
      </c>
      <c r="AU161" s="198" t="s">
        <v>82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212</v>
      </c>
      <c r="BM161" s="198" t="s">
        <v>379</v>
      </c>
    </row>
    <row r="162" spans="1:65" s="2" customFormat="1" ht="14.45" customHeight="1">
      <c r="A162" s="35"/>
      <c r="B162" s="36"/>
      <c r="C162" s="187" t="s">
        <v>255</v>
      </c>
      <c r="D162" s="187" t="s">
        <v>162</v>
      </c>
      <c r="E162" s="188" t="s">
        <v>3154</v>
      </c>
      <c r="F162" s="189" t="s">
        <v>3155</v>
      </c>
      <c r="G162" s="190" t="s">
        <v>248</v>
      </c>
      <c r="H162" s="191">
        <v>1</v>
      </c>
      <c r="I162" s="192"/>
      <c r="J162" s="193">
        <f>ROUND(I162*H162,2)</f>
        <v>0</v>
      </c>
      <c r="K162" s="189" t="s">
        <v>1</v>
      </c>
      <c r="L162" s="40"/>
      <c r="M162" s="258" t="s">
        <v>1</v>
      </c>
      <c r="N162" s="259" t="s">
        <v>38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212</v>
      </c>
      <c r="AT162" s="198" t="s">
        <v>162</v>
      </c>
      <c r="AU162" s="198" t="s">
        <v>82</v>
      </c>
      <c r="AY162" s="18" t="s">
        <v>160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80</v>
      </c>
      <c r="BK162" s="199">
        <f>ROUND(I162*H162,2)</f>
        <v>0</v>
      </c>
      <c r="BL162" s="18" t="s">
        <v>212</v>
      </c>
      <c r="BM162" s="198" t="s">
        <v>386</v>
      </c>
    </row>
    <row r="163" spans="1:31" s="2" customFormat="1" ht="6.95" customHeight="1">
      <c r="A163" s="35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40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algorithmName="SHA-512" hashValue="aLRz7Wd6YWpdlrTOAbG7YY2j+FAPOgQMj1JmuSpCfu491k5Gjm5eb+ka3QYPgh0CU5w5dPaIVkSRlpfk3B078g==" saltValue="iwtF/9Vkn2DDa1Rbz8R61LKw/Umn2VZHpoMGCGpBBnzTt9lQG/b5SDPIC6hOqs6+j5FcTkaFoLu4s0pNzuoUlg==" spinCount="100000" sheet="1" objects="1" scenarios="1" formatColumns="0" formatRows="0" autoFilter="0"/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3156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ROUND((SUM(BE117:BE132)),2)</f>
        <v>0</v>
      </c>
      <c r="G33" s="35"/>
      <c r="H33" s="35"/>
      <c r="I33" s="125">
        <v>0.21</v>
      </c>
      <c r="J33" s="124">
        <f>ROUND(((SUM(BE117:BE132))*I33),2)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ROUND((SUM(BF117:BF132)),2)</f>
        <v>0</v>
      </c>
      <c r="G34" s="35"/>
      <c r="H34" s="35"/>
      <c r="I34" s="125">
        <v>0.15</v>
      </c>
      <c r="J34" s="124">
        <f>ROUND(((SUM(BF117:BF132))*I34),2)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ROUND((SUM(BG117:BG132)),2)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ROUND((SUM(BH117:BH132)),2)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ROUND((SUM(BI117:BI132)),2)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03-EL - Elektroinstalace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03-EL - Elektroinstalace 03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SUM(P119:P132)</f>
        <v>0</v>
      </c>
      <c r="Q118" s="179"/>
      <c r="R118" s="180">
        <f>SUM(R119:R132)</f>
        <v>0</v>
      </c>
      <c r="S118" s="179"/>
      <c r="T118" s="181">
        <f>SUM(T119:T132)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SUM(BK119:BK132)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3157</v>
      </c>
      <c r="G119" s="190" t="s">
        <v>238</v>
      </c>
      <c r="H119" s="191">
        <v>307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2130</v>
      </c>
      <c r="F120" s="189" t="s">
        <v>3158</v>
      </c>
      <c r="G120" s="190" t="s">
        <v>238</v>
      </c>
      <c r="H120" s="191">
        <v>243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2133</v>
      </c>
      <c r="F121" s="189" t="s">
        <v>2163</v>
      </c>
      <c r="G121" s="190" t="s">
        <v>238</v>
      </c>
      <c r="H121" s="191">
        <v>58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2136</v>
      </c>
      <c r="F122" s="189" t="s">
        <v>2166</v>
      </c>
      <c r="G122" s="190" t="s">
        <v>238</v>
      </c>
      <c r="H122" s="191">
        <v>72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2139</v>
      </c>
      <c r="F123" s="189" t="s">
        <v>3159</v>
      </c>
      <c r="G123" s="190" t="s">
        <v>238</v>
      </c>
      <c r="H123" s="191">
        <v>46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2142</v>
      </c>
      <c r="F124" s="189" t="s">
        <v>3160</v>
      </c>
      <c r="G124" s="190" t="s">
        <v>238</v>
      </c>
      <c r="H124" s="191">
        <v>64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24.2" customHeight="1">
      <c r="A125" s="35"/>
      <c r="B125" s="36"/>
      <c r="C125" s="187" t="s">
        <v>204</v>
      </c>
      <c r="D125" s="187" t="s">
        <v>162</v>
      </c>
      <c r="E125" s="188" t="s">
        <v>2144</v>
      </c>
      <c r="F125" s="189" t="s">
        <v>3161</v>
      </c>
      <c r="G125" s="190" t="s">
        <v>238</v>
      </c>
      <c r="H125" s="191">
        <v>64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14.45" customHeight="1">
      <c r="A126" s="35"/>
      <c r="B126" s="36"/>
      <c r="C126" s="187" t="s">
        <v>188</v>
      </c>
      <c r="D126" s="187" t="s">
        <v>162</v>
      </c>
      <c r="E126" s="188" t="s">
        <v>2146</v>
      </c>
      <c r="F126" s="189" t="s">
        <v>3162</v>
      </c>
      <c r="G126" s="190" t="s">
        <v>2090</v>
      </c>
      <c r="H126" s="191">
        <v>16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212</v>
      </c>
    </row>
    <row r="127" spans="1:65" s="2" customFormat="1" ht="14.45" customHeight="1">
      <c r="A127" s="35"/>
      <c r="B127" s="36"/>
      <c r="C127" s="187" t="s">
        <v>215</v>
      </c>
      <c r="D127" s="187" t="s">
        <v>162</v>
      </c>
      <c r="E127" s="188" t="s">
        <v>2149</v>
      </c>
      <c r="F127" s="189" t="s">
        <v>3163</v>
      </c>
      <c r="G127" s="190" t="s">
        <v>2090</v>
      </c>
      <c r="H127" s="191">
        <v>18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167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167</v>
      </c>
      <c r="BM127" s="198" t="s">
        <v>218</v>
      </c>
    </row>
    <row r="128" spans="1:65" s="2" customFormat="1" ht="14.45" customHeight="1">
      <c r="A128" s="35"/>
      <c r="B128" s="36"/>
      <c r="C128" s="187" t="s">
        <v>194</v>
      </c>
      <c r="D128" s="187" t="s">
        <v>162</v>
      </c>
      <c r="E128" s="188" t="s">
        <v>2151</v>
      </c>
      <c r="F128" s="189" t="s">
        <v>2174</v>
      </c>
      <c r="G128" s="190" t="s">
        <v>238</v>
      </c>
      <c r="H128" s="191">
        <v>224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223</v>
      </c>
    </row>
    <row r="129" spans="1:65" s="2" customFormat="1" ht="24.2" customHeight="1">
      <c r="A129" s="35"/>
      <c r="B129" s="36"/>
      <c r="C129" s="187" t="s">
        <v>226</v>
      </c>
      <c r="D129" s="187" t="s">
        <v>162</v>
      </c>
      <c r="E129" s="188" t="s">
        <v>2154</v>
      </c>
      <c r="F129" s="189" t="s">
        <v>3164</v>
      </c>
      <c r="G129" s="190" t="s">
        <v>2090</v>
      </c>
      <c r="H129" s="191">
        <v>63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167</v>
      </c>
      <c r="AT129" s="198" t="s">
        <v>162</v>
      </c>
      <c r="AU129" s="198" t="s">
        <v>80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167</v>
      </c>
      <c r="BM129" s="198" t="s">
        <v>229</v>
      </c>
    </row>
    <row r="130" spans="1:65" s="2" customFormat="1" ht="24.2" customHeight="1">
      <c r="A130" s="35"/>
      <c r="B130" s="36"/>
      <c r="C130" s="187" t="s">
        <v>198</v>
      </c>
      <c r="D130" s="187" t="s">
        <v>162</v>
      </c>
      <c r="E130" s="188" t="s">
        <v>2156</v>
      </c>
      <c r="F130" s="189" t="s">
        <v>3165</v>
      </c>
      <c r="G130" s="190" t="s">
        <v>2090</v>
      </c>
      <c r="H130" s="191">
        <v>4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38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167</v>
      </c>
      <c r="AT130" s="198" t="s">
        <v>162</v>
      </c>
      <c r="AU130" s="198" t="s">
        <v>80</v>
      </c>
      <c r="AY130" s="18" t="s">
        <v>160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80</v>
      </c>
      <c r="BK130" s="199">
        <f>ROUND(I130*H130,2)</f>
        <v>0</v>
      </c>
      <c r="BL130" s="18" t="s">
        <v>167</v>
      </c>
      <c r="BM130" s="198" t="s">
        <v>233</v>
      </c>
    </row>
    <row r="131" spans="1:65" s="2" customFormat="1" ht="14.45" customHeight="1">
      <c r="A131" s="35"/>
      <c r="B131" s="36"/>
      <c r="C131" s="187" t="s">
        <v>235</v>
      </c>
      <c r="D131" s="187" t="s">
        <v>162</v>
      </c>
      <c r="E131" s="188" t="s">
        <v>2158</v>
      </c>
      <c r="F131" s="189" t="s">
        <v>3166</v>
      </c>
      <c r="G131" s="190" t="s">
        <v>238</v>
      </c>
      <c r="H131" s="191">
        <v>30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239</v>
      </c>
    </row>
    <row r="132" spans="1:65" s="2" customFormat="1" ht="14.45" customHeight="1">
      <c r="A132" s="35"/>
      <c r="B132" s="36"/>
      <c r="C132" s="187" t="s">
        <v>208</v>
      </c>
      <c r="D132" s="187" t="s">
        <v>162</v>
      </c>
      <c r="E132" s="188" t="s">
        <v>2160</v>
      </c>
      <c r="F132" s="189" t="s">
        <v>3167</v>
      </c>
      <c r="G132" s="190" t="s">
        <v>238</v>
      </c>
      <c r="H132" s="191">
        <v>307</v>
      </c>
      <c r="I132" s="192"/>
      <c r="J132" s="193">
        <f>ROUND(I132*H132,2)</f>
        <v>0</v>
      </c>
      <c r="K132" s="189" t="s">
        <v>1</v>
      </c>
      <c r="L132" s="40"/>
      <c r="M132" s="258" t="s">
        <v>1</v>
      </c>
      <c r="N132" s="259" t="s">
        <v>38</v>
      </c>
      <c r="O132" s="260"/>
      <c r="P132" s="261">
        <f>O132*H132</f>
        <v>0</v>
      </c>
      <c r="Q132" s="261">
        <v>0</v>
      </c>
      <c r="R132" s="261">
        <f>Q132*H132</f>
        <v>0</v>
      </c>
      <c r="S132" s="261">
        <v>0</v>
      </c>
      <c r="T132" s="26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167</v>
      </c>
      <c r="AT132" s="198" t="s">
        <v>162</v>
      </c>
      <c r="AU132" s="198" t="s">
        <v>80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167</v>
      </c>
      <c r="BM132" s="198" t="s">
        <v>243</v>
      </c>
    </row>
    <row r="133" spans="1:31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5Hveeo/jI1r51KtxWgRbGEe+bx3g+XjztoByW7PqJKp8Do72jaoJR9E6VYrdqZU7srpa989kiS+aY3ULCAUz5A==" saltValue="oBHQ5W9dD2FQZZ4b6/ZIk4roCc264CGjgjqJPVzyEerYRxcTfA0y90+++0dS6E6WDtBReELEYAosoXwv8+giFg==" spinCount="100000" sheet="1" objects="1" scenarios="1" formatColumns="0" formatRows="0" autoFilter="0"/>
  <autoFilter ref="C116:K13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111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3168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ROUND((SUM(BE121:BE155)),2)</f>
        <v>0</v>
      </c>
      <c r="G33" s="35"/>
      <c r="H33" s="35"/>
      <c r="I33" s="125">
        <v>0.21</v>
      </c>
      <c r="J33" s="124">
        <f>ROUND(((SUM(BE121:BE155))*I33),2)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ROUND((SUM(BF121:BF155)),2)</f>
        <v>0</v>
      </c>
      <c r="G34" s="35"/>
      <c r="H34" s="35"/>
      <c r="I34" s="125">
        <v>0.15</v>
      </c>
      <c r="J34" s="124">
        <f>ROUND(((SUM(BF121:BF155))*I34),2)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ROUND((SUM(BG121:BG155)),2)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ROUND((SUM(BH121:BH155)),2)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ROUND((SUM(BI121:BI155)),2)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04-ST - Stavební část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2:12" s="10" customFormat="1" ht="19.9" customHeight="1">
      <c r="B98" s="154"/>
      <c r="C98" s="155"/>
      <c r="D98" s="156" t="s">
        <v>130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2:12" s="10" customFormat="1" ht="19.9" customHeight="1">
      <c r="B99" s="154"/>
      <c r="C99" s="155"/>
      <c r="D99" s="156" t="s">
        <v>132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9" customFormat="1" ht="24.95" customHeight="1">
      <c r="B100" s="148"/>
      <c r="C100" s="149"/>
      <c r="D100" s="150" t="s">
        <v>133</v>
      </c>
      <c r="E100" s="151"/>
      <c r="F100" s="151"/>
      <c r="G100" s="151"/>
      <c r="H100" s="151"/>
      <c r="I100" s="151"/>
      <c r="J100" s="152">
        <f>J127</f>
        <v>0</v>
      </c>
      <c r="K100" s="149"/>
      <c r="L100" s="153"/>
    </row>
    <row r="101" spans="2:12" s="10" customFormat="1" ht="19.9" customHeight="1">
      <c r="B101" s="154"/>
      <c r="C101" s="155"/>
      <c r="D101" s="156" t="s">
        <v>3169</v>
      </c>
      <c r="E101" s="157"/>
      <c r="F101" s="157"/>
      <c r="G101" s="157"/>
      <c r="H101" s="157"/>
      <c r="I101" s="157"/>
      <c r="J101" s="158">
        <f>J128</f>
        <v>0</v>
      </c>
      <c r="K101" s="155"/>
      <c r="L101" s="159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145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9" t="str">
        <f>E7</f>
        <v>2020_11_17 - Realizace energ.uspor. opatreni Gymnazium Brno - 3. etapa</v>
      </c>
      <c r="F111" s="310"/>
      <c r="G111" s="310"/>
      <c r="H111" s="310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67" t="str">
        <f>E9</f>
        <v>04-ST - Stavební část</v>
      </c>
      <c r="F113" s="311"/>
      <c r="G113" s="311"/>
      <c r="H113" s="31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 </v>
      </c>
      <c r="G115" s="37"/>
      <c r="H115" s="37"/>
      <c r="I115" s="30" t="s">
        <v>22</v>
      </c>
      <c r="J115" s="67" t="str">
        <f>IF(J12="","",J12)</f>
        <v>25. 11. 2020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 xml:space="preserve"> </v>
      </c>
      <c r="G117" s="37"/>
      <c r="H117" s="37"/>
      <c r="I117" s="30" t="s">
        <v>29</v>
      </c>
      <c r="J117" s="33" t="str">
        <f>E21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27</v>
      </c>
      <c r="D118" s="37"/>
      <c r="E118" s="37"/>
      <c r="F118" s="28" t="str">
        <f>IF(E18="","",E18)</f>
        <v>Vyplň údaj</v>
      </c>
      <c r="G118" s="37"/>
      <c r="H118" s="37"/>
      <c r="I118" s="30" t="s">
        <v>31</v>
      </c>
      <c r="J118" s="33" t="str">
        <f>E24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0"/>
      <c r="B120" s="161"/>
      <c r="C120" s="162" t="s">
        <v>146</v>
      </c>
      <c r="D120" s="163" t="s">
        <v>58</v>
      </c>
      <c r="E120" s="163" t="s">
        <v>54</v>
      </c>
      <c r="F120" s="163" t="s">
        <v>55</v>
      </c>
      <c r="G120" s="163" t="s">
        <v>147</v>
      </c>
      <c r="H120" s="163" t="s">
        <v>148</v>
      </c>
      <c r="I120" s="163" t="s">
        <v>149</v>
      </c>
      <c r="J120" s="163" t="s">
        <v>120</v>
      </c>
      <c r="K120" s="164" t="s">
        <v>150</v>
      </c>
      <c r="L120" s="165"/>
      <c r="M120" s="76" t="s">
        <v>1</v>
      </c>
      <c r="N120" s="77" t="s">
        <v>37</v>
      </c>
      <c r="O120" s="77" t="s">
        <v>151</v>
      </c>
      <c r="P120" s="77" t="s">
        <v>152</v>
      </c>
      <c r="Q120" s="77" t="s">
        <v>153</v>
      </c>
      <c r="R120" s="77" t="s">
        <v>154</v>
      </c>
      <c r="S120" s="77" t="s">
        <v>155</v>
      </c>
      <c r="T120" s="78" t="s">
        <v>156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3" s="2" customFormat="1" ht="22.9" customHeight="1">
      <c r="A121" s="35"/>
      <c r="B121" s="36"/>
      <c r="C121" s="83" t="s">
        <v>157</v>
      </c>
      <c r="D121" s="37"/>
      <c r="E121" s="37"/>
      <c r="F121" s="37"/>
      <c r="G121" s="37"/>
      <c r="H121" s="37"/>
      <c r="I121" s="37"/>
      <c r="J121" s="166">
        <f>BK121</f>
        <v>0</v>
      </c>
      <c r="K121" s="37"/>
      <c r="L121" s="40"/>
      <c r="M121" s="79"/>
      <c r="N121" s="167"/>
      <c r="O121" s="80"/>
      <c r="P121" s="168">
        <f>P122+P127</f>
        <v>0</v>
      </c>
      <c r="Q121" s="80"/>
      <c r="R121" s="168">
        <f>R122+R127</f>
        <v>0</v>
      </c>
      <c r="S121" s="80"/>
      <c r="T121" s="169">
        <f>T122+T127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72</v>
      </c>
      <c r="AU121" s="18" t="s">
        <v>122</v>
      </c>
      <c r="BK121" s="170">
        <f>BK122+BK127</f>
        <v>0</v>
      </c>
    </row>
    <row r="122" spans="2:63" s="12" customFormat="1" ht="25.9" customHeight="1">
      <c r="B122" s="171"/>
      <c r="C122" s="172"/>
      <c r="D122" s="173" t="s">
        <v>72</v>
      </c>
      <c r="E122" s="174" t="s">
        <v>158</v>
      </c>
      <c r="F122" s="174" t="s">
        <v>159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P123+P125</f>
        <v>0</v>
      </c>
      <c r="Q122" s="179"/>
      <c r="R122" s="180">
        <f>R123+R125</f>
        <v>0</v>
      </c>
      <c r="S122" s="179"/>
      <c r="T122" s="181">
        <f>T123+T125</f>
        <v>0</v>
      </c>
      <c r="AR122" s="182" t="s">
        <v>80</v>
      </c>
      <c r="AT122" s="183" t="s">
        <v>72</v>
      </c>
      <c r="AU122" s="183" t="s">
        <v>73</v>
      </c>
      <c r="AY122" s="182" t="s">
        <v>160</v>
      </c>
      <c r="BK122" s="184">
        <f>BK123+BK125</f>
        <v>0</v>
      </c>
    </row>
    <row r="123" spans="2:63" s="12" customFormat="1" ht="22.9" customHeight="1">
      <c r="B123" s="171"/>
      <c r="C123" s="172"/>
      <c r="D123" s="173" t="s">
        <v>72</v>
      </c>
      <c r="E123" s="185" t="s">
        <v>215</v>
      </c>
      <c r="F123" s="185" t="s">
        <v>839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80</v>
      </c>
      <c r="AT123" s="183" t="s">
        <v>72</v>
      </c>
      <c r="AU123" s="183" t="s">
        <v>80</v>
      </c>
      <c r="AY123" s="182" t="s">
        <v>160</v>
      </c>
      <c r="BK123" s="184">
        <f>BK124</f>
        <v>0</v>
      </c>
    </row>
    <row r="124" spans="1:65" s="2" customFormat="1" ht="24.2" customHeight="1">
      <c r="A124" s="35"/>
      <c r="B124" s="36"/>
      <c r="C124" s="187" t="s">
        <v>80</v>
      </c>
      <c r="D124" s="187" t="s">
        <v>162</v>
      </c>
      <c r="E124" s="188" t="s">
        <v>3170</v>
      </c>
      <c r="F124" s="189" t="s">
        <v>3171</v>
      </c>
      <c r="G124" s="190" t="s">
        <v>222</v>
      </c>
      <c r="H124" s="191">
        <v>100</v>
      </c>
      <c r="I124" s="192"/>
      <c r="J124" s="193">
        <f>ROUND(I124*H124,2)</f>
        <v>0</v>
      </c>
      <c r="K124" s="189" t="s">
        <v>166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82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82</v>
      </c>
    </row>
    <row r="125" spans="2:63" s="12" customFormat="1" ht="22.9" customHeight="1">
      <c r="B125" s="171"/>
      <c r="C125" s="172"/>
      <c r="D125" s="173" t="s">
        <v>72</v>
      </c>
      <c r="E125" s="185" t="s">
        <v>1152</v>
      </c>
      <c r="F125" s="185" t="s">
        <v>1153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80</v>
      </c>
      <c r="AT125" s="183" t="s">
        <v>72</v>
      </c>
      <c r="AU125" s="183" t="s">
        <v>80</v>
      </c>
      <c r="AY125" s="182" t="s">
        <v>160</v>
      </c>
      <c r="BK125" s="184">
        <f>BK126</f>
        <v>0</v>
      </c>
    </row>
    <row r="126" spans="1:65" s="2" customFormat="1" ht="14.45" customHeight="1">
      <c r="A126" s="35"/>
      <c r="B126" s="36"/>
      <c r="C126" s="187" t="s">
        <v>82</v>
      </c>
      <c r="D126" s="187" t="s">
        <v>162</v>
      </c>
      <c r="E126" s="188" t="s">
        <v>1155</v>
      </c>
      <c r="F126" s="189" t="s">
        <v>1156</v>
      </c>
      <c r="G126" s="190" t="s">
        <v>193</v>
      </c>
      <c r="H126" s="191">
        <v>0.021</v>
      </c>
      <c r="I126" s="192"/>
      <c r="J126" s="193">
        <f>ROUND(I126*H126,2)</f>
        <v>0</v>
      </c>
      <c r="K126" s="189" t="s">
        <v>166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82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167</v>
      </c>
    </row>
    <row r="127" spans="2:63" s="12" customFormat="1" ht="25.9" customHeight="1">
      <c r="B127" s="171"/>
      <c r="C127" s="172"/>
      <c r="D127" s="173" t="s">
        <v>72</v>
      </c>
      <c r="E127" s="174" t="s">
        <v>1158</v>
      </c>
      <c r="F127" s="174" t="s">
        <v>1159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</f>
        <v>0</v>
      </c>
      <c r="Q127" s="179"/>
      <c r="R127" s="180">
        <f>R128</f>
        <v>0</v>
      </c>
      <c r="S127" s="179"/>
      <c r="T127" s="181">
        <f>T128</f>
        <v>0</v>
      </c>
      <c r="AR127" s="182" t="s">
        <v>82</v>
      </c>
      <c r="AT127" s="183" t="s">
        <v>72</v>
      </c>
      <c r="AU127" s="183" t="s">
        <v>73</v>
      </c>
      <c r="AY127" s="182" t="s">
        <v>160</v>
      </c>
      <c r="BK127" s="184">
        <f>BK128</f>
        <v>0</v>
      </c>
    </row>
    <row r="128" spans="2:63" s="12" customFormat="1" ht="22.9" customHeight="1">
      <c r="B128" s="171"/>
      <c r="C128" s="172"/>
      <c r="D128" s="173" t="s">
        <v>72</v>
      </c>
      <c r="E128" s="185" t="s">
        <v>3172</v>
      </c>
      <c r="F128" s="185" t="s">
        <v>3173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SUM(P129:P155)</f>
        <v>0</v>
      </c>
      <c r="Q128" s="179"/>
      <c r="R128" s="180">
        <f>SUM(R129:R155)</f>
        <v>0</v>
      </c>
      <c r="S128" s="179"/>
      <c r="T128" s="181">
        <f>SUM(T129:T155)</f>
        <v>0</v>
      </c>
      <c r="AR128" s="182" t="s">
        <v>82</v>
      </c>
      <c r="AT128" s="183" t="s">
        <v>72</v>
      </c>
      <c r="AU128" s="183" t="s">
        <v>80</v>
      </c>
      <c r="AY128" s="182" t="s">
        <v>160</v>
      </c>
      <c r="BK128" s="184">
        <f>SUM(BK129:BK155)</f>
        <v>0</v>
      </c>
    </row>
    <row r="129" spans="1:65" s="2" customFormat="1" ht="24.2" customHeight="1">
      <c r="A129" s="35"/>
      <c r="B129" s="36"/>
      <c r="C129" s="187" t="s">
        <v>182</v>
      </c>
      <c r="D129" s="187" t="s">
        <v>162</v>
      </c>
      <c r="E129" s="188" t="s">
        <v>3174</v>
      </c>
      <c r="F129" s="189" t="s">
        <v>3175</v>
      </c>
      <c r="G129" s="190" t="s">
        <v>222</v>
      </c>
      <c r="H129" s="191">
        <v>41.28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212</v>
      </c>
      <c r="AT129" s="198" t="s">
        <v>162</v>
      </c>
      <c r="AU129" s="198" t="s">
        <v>82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212</v>
      </c>
      <c r="BM129" s="198" t="s">
        <v>185</v>
      </c>
    </row>
    <row r="130" spans="2:51" s="14" customFormat="1" ht="12">
      <c r="B130" s="211"/>
      <c r="C130" s="212"/>
      <c r="D130" s="202" t="s">
        <v>168</v>
      </c>
      <c r="E130" s="213" t="s">
        <v>1</v>
      </c>
      <c r="F130" s="214" t="s">
        <v>3176</v>
      </c>
      <c r="G130" s="212"/>
      <c r="H130" s="215">
        <v>41.28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168</v>
      </c>
      <c r="AU130" s="221" t="s">
        <v>82</v>
      </c>
      <c r="AV130" s="14" t="s">
        <v>82</v>
      </c>
      <c r="AW130" s="14" t="s">
        <v>30</v>
      </c>
      <c r="AX130" s="14" t="s">
        <v>73</v>
      </c>
      <c r="AY130" s="221" t="s">
        <v>160</v>
      </c>
    </row>
    <row r="131" spans="2:51" s="15" customFormat="1" ht="12">
      <c r="B131" s="222"/>
      <c r="C131" s="223"/>
      <c r="D131" s="202" t="s">
        <v>168</v>
      </c>
      <c r="E131" s="224" t="s">
        <v>1</v>
      </c>
      <c r="F131" s="225" t="s">
        <v>179</v>
      </c>
      <c r="G131" s="223"/>
      <c r="H131" s="226">
        <v>41.28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168</v>
      </c>
      <c r="AU131" s="232" t="s">
        <v>82</v>
      </c>
      <c r="AV131" s="15" t="s">
        <v>167</v>
      </c>
      <c r="AW131" s="15" t="s">
        <v>30</v>
      </c>
      <c r="AX131" s="15" t="s">
        <v>80</v>
      </c>
      <c r="AY131" s="232" t="s">
        <v>160</v>
      </c>
    </row>
    <row r="132" spans="1:65" s="2" customFormat="1" ht="14.45" customHeight="1">
      <c r="A132" s="35"/>
      <c r="B132" s="36"/>
      <c r="C132" s="187" t="s">
        <v>167</v>
      </c>
      <c r="D132" s="187" t="s">
        <v>162</v>
      </c>
      <c r="E132" s="188" t="s">
        <v>3177</v>
      </c>
      <c r="F132" s="189" t="s">
        <v>3178</v>
      </c>
      <c r="G132" s="190" t="s">
        <v>222</v>
      </c>
      <c r="H132" s="191">
        <v>69.206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212</v>
      </c>
      <c r="AT132" s="198" t="s">
        <v>162</v>
      </c>
      <c r="AU132" s="198" t="s">
        <v>82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212</v>
      </c>
      <c r="BM132" s="198" t="s">
        <v>188</v>
      </c>
    </row>
    <row r="133" spans="2:51" s="13" customFormat="1" ht="12">
      <c r="B133" s="200"/>
      <c r="C133" s="201"/>
      <c r="D133" s="202" t="s">
        <v>168</v>
      </c>
      <c r="E133" s="203" t="s">
        <v>1</v>
      </c>
      <c r="F133" s="204" t="s">
        <v>3179</v>
      </c>
      <c r="G133" s="201"/>
      <c r="H133" s="203" t="s">
        <v>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168</v>
      </c>
      <c r="AU133" s="210" t="s">
        <v>82</v>
      </c>
      <c r="AV133" s="13" t="s">
        <v>80</v>
      </c>
      <c r="AW133" s="13" t="s">
        <v>30</v>
      </c>
      <c r="AX133" s="13" t="s">
        <v>73</v>
      </c>
      <c r="AY133" s="210" t="s">
        <v>160</v>
      </c>
    </row>
    <row r="134" spans="2:51" s="14" customFormat="1" ht="12">
      <c r="B134" s="211"/>
      <c r="C134" s="212"/>
      <c r="D134" s="202" t="s">
        <v>168</v>
      </c>
      <c r="E134" s="213" t="s">
        <v>1</v>
      </c>
      <c r="F134" s="214" t="s">
        <v>3180</v>
      </c>
      <c r="G134" s="212"/>
      <c r="H134" s="215">
        <v>14.525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168</v>
      </c>
      <c r="AU134" s="221" t="s">
        <v>82</v>
      </c>
      <c r="AV134" s="14" t="s">
        <v>82</v>
      </c>
      <c r="AW134" s="14" t="s">
        <v>30</v>
      </c>
      <c r="AX134" s="14" t="s">
        <v>73</v>
      </c>
      <c r="AY134" s="221" t="s">
        <v>160</v>
      </c>
    </row>
    <row r="135" spans="2:51" s="13" customFormat="1" ht="12">
      <c r="B135" s="200"/>
      <c r="C135" s="201"/>
      <c r="D135" s="202" t="s">
        <v>168</v>
      </c>
      <c r="E135" s="203" t="s">
        <v>1</v>
      </c>
      <c r="F135" s="204" t="s">
        <v>3181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168</v>
      </c>
      <c r="AU135" s="210" t="s">
        <v>82</v>
      </c>
      <c r="AV135" s="13" t="s">
        <v>80</v>
      </c>
      <c r="AW135" s="13" t="s">
        <v>30</v>
      </c>
      <c r="AX135" s="13" t="s">
        <v>73</v>
      </c>
      <c r="AY135" s="210" t="s">
        <v>160</v>
      </c>
    </row>
    <row r="136" spans="2:51" s="14" customFormat="1" ht="12">
      <c r="B136" s="211"/>
      <c r="C136" s="212"/>
      <c r="D136" s="202" t="s">
        <v>168</v>
      </c>
      <c r="E136" s="213" t="s">
        <v>1</v>
      </c>
      <c r="F136" s="214" t="s">
        <v>3182</v>
      </c>
      <c r="G136" s="212"/>
      <c r="H136" s="215">
        <v>18.298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168</v>
      </c>
      <c r="AU136" s="221" t="s">
        <v>82</v>
      </c>
      <c r="AV136" s="14" t="s">
        <v>82</v>
      </c>
      <c r="AW136" s="14" t="s">
        <v>30</v>
      </c>
      <c r="AX136" s="14" t="s">
        <v>73</v>
      </c>
      <c r="AY136" s="221" t="s">
        <v>160</v>
      </c>
    </row>
    <row r="137" spans="2:51" s="13" customFormat="1" ht="12">
      <c r="B137" s="200"/>
      <c r="C137" s="201"/>
      <c r="D137" s="202" t="s">
        <v>168</v>
      </c>
      <c r="E137" s="203" t="s">
        <v>1</v>
      </c>
      <c r="F137" s="204" t="s">
        <v>3183</v>
      </c>
      <c r="G137" s="201"/>
      <c r="H137" s="203" t="s">
        <v>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168</v>
      </c>
      <c r="AU137" s="210" t="s">
        <v>82</v>
      </c>
      <c r="AV137" s="13" t="s">
        <v>80</v>
      </c>
      <c r="AW137" s="13" t="s">
        <v>30</v>
      </c>
      <c r="AX137" s="13" t="s">
        <v>73</v>
      </c>
      <c r="AY137" s="210" t="s">
        <v>160</v>
      </c>
    </row>
    <row r="138" spans="2:51" s="14" customFormat="1" ht="12">
      <c r="B138" s="211"/>
      <c r="C138" s="212"/>
      <c r="D138" s="202" t="s">
        <v>168</v>
      </c>
      <c r="E138" s="213" t="s">
        <v>1</v>
      </c>
      <c r="F138" s="214" t="s">
        <v>3184</v>
      </c>
      <c r="G138" s="212"/>
      <c r="H138" s="215">
        <v>18.085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82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2:51" s="13" customFormat="1" ht="12">
      <c r="B139" s="200"/>
      <c r="C139" s="201"/>
      <c r="D139" s="202" t="s">
        <v>168</v>
      </c>
      <c r="E139" s="203" t="s">
        <v>1</v>
      </c>
      <c r="F139" s="204" t="s">
        <v>3185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168</v>
      </c>
      <c r="AU139" s="210" t="s">
        <v>82</v>
      </c>
      <c r="AV139" s="13" t="s">
        <v>80</v>
      </c>
      <c r="AW139" s="13" t="s">
        <v>30</v>
      </c>
      <c r="AX139" s="13" t="s">
        <v>73</v>
      </c>
      <c r="AY139" s="210" t="s">
        <v>160</v>
      </c>
    </row>
    <row r="140" spans="2:51" s="14" customFormat="1" ht="12">
      <c r="B140" s="211"/>
      <c r="C140" s="212"/>
      <c r="D140" s="202" t="s">
        <v>168</v>
      </c>
      <c r="E140" s="213" t="s">
        <v>1</v>
      </c>
      <c r="F140" s="214" t="s">
        <v>3182</v>
      </c>
      <c r="G140" s="212"/>
      <c r="H140" s="215">
        <v>18.298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168</v>
      </c>
      <c r="AU140" s="221" t="s">
        <v>82</v>
      </c>
      <c r="AV140" s="14" t="s">
        <v>82</v>
      </c>
      <c r="AW140" s="14" t="s">
        <v>30</v>
      </c>
      <c r="AX140" s="14" t="s">
        <v>73</v>
      </c>
      <c r="AY140" s="221" t="s">
        <v>160</v>
      </c>
    </row>
    <row r="141" spans="2:51" s="15" customFormat="1" ht="12">
      <c r="B141" s="222"/>
      <c r="C141" s="223"/>
      <c r="D141" s="202" t="s">
        <v>168</v>
      </c>
      <c r="E141" s="224" t="s">
        <v>1</v>
      </c>
      <c r="F141" s="225" t="s">
        <v>179</v>
      </c>
      <c r="G141" s="223"/>
      <c r="H141" s="226">
        <v>69.206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168</v>
      </c>
      <c r="AU141" s="232" t="s">
        <v>82</v>
      </c>
      <c r="AV141" s="15" t="s">
        <v>167</v>
      </c>
      <c r="AW141" s="15" t="s">
        <v>30</v>
      </c>
      <c r="AX141" s="15" t="s">
        <v>80</v>
      </c>
      <c r="AY141" s="232" t="s">
        <v>160</v>
      </c>
    </row>
    <row r="142" spans="1:65" s="2" customFormat="1" ht="14.45" customHeight="1">
      <c r="A142" s="35"/>
      <c r="B142" s="36"/>
      <c r="C142" s="233" t="s">
        <v>190</v>
      </c>
      <c r="D142" s="233" t="s">
        <v>205</v>
      </c>
      <c r="E142" s="234" t="s">
        <v>3186</v>
      </c>
      <c r="F142" s="235" t="s">
        <v>3187</v>
      </c>
      <c r="G142" s="236" t="s">
        <v>222</v>
      </c>
      <c r="H142" s="237">
        <v>76.127</v>
      </c>
      <c r="I142" s="238"/>
      <c r="J142" s="239">
        <f>ROUND(I142*H142,2)</f>
        <v>0</v>
      </c>
      <c r="K142" s="235" t="s">
        <v>1</v>
      </c>
      <c r="L142" s="240"/>
      <c r="M142" s="241" t="s">
        <v>1</v>
      </c>
      <c r="N142" s="242" t="s">
        <v>38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255</v>
      </c>
      <c r="AT142" s="198" t="s">
        <v>205</v>
      </c>
      <c r="AU142" s="198" t="s">
        <v>82</v>
      </c>
      <c r="AY142" s="18" t="s">
        <v>160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80</v>
      </c>
      <c r="BK142" s="199">
        <f>ROUND(I142*H142,2)</f>
        <v>0</v>
      </c>
      <c r="BL142" s="18" t="s">
        <v>212</v>
      </c>
      <c r="BM142" s="198" t="s">
        <v>194</v>
      </c>
    </row>
    <row r="143" spans="2:51" s="14" customFormat="1" ht="12">
      <c r="B143" s="211"/>
      <c r="C143" s="212"/>
      <c r="D143" s="202" t="s">
        <v>168</v>
      </c>
      <c r="E143" s="213" t="s">
        <v>1</v>
      </c>
      <c r="F143" s="214" t="s">
        <v>3188</v>
      </c>
      <c r="G143" s="212"/>
      <c r="H143" s="215">
        <v>76.127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168</v>
      </c>
      <c r="AU143" s="221" t="s">
        <v>82</v>
      </c>
      <c r="AV143" s="14" t="s">
        <v>82</v>
      </c>
      <c r="AW143" s="14" t="s">
        <v>30</v>
      </c>
      <c r="AX143" s="14" t="s">
        <v>73</v>
      </c>
      <c r="AY143" s="221" t="s">
        <v>160</v>
      </c>
    </row>
    <row r="144" spans="2:51" s="15" customFormat="1" ht="12">
      <c r="B144" s="222"/>
      <c r="C144" s="223"/>
      <c r="D144" s="202" t="s">
        <v>168</v>
      </c>
      <c r="E144" s="224" t="s">
        <v>1</v>
      </c>
      <c r="F144" s="225" t="s">
        <v>179</v>
      </c>
      <c r="G144" s="223"/>
      <c r="H144" s="226">
        <v>76.127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168</v>
      </c>
      <c r="AU144" s="232" t="s">
        <v>82</v>
      </c>
      <c r="AV144" s="15" t="s">
        <v>167</v>
      </c>
      <c r="AW144" s="15" t="s">
        <v>30</v>
      </c>
      <c r="AX144" s="15" t="s">
        <v>80</v>
      </c>
      <c r="AY144" s="232" t="s">
        <v>160</v>
      </c>
    </row>
    <row r="145" spans="1:65" s="2" customFormat="1" ht="24.2" customHeight="1">
      <c r="A145" s="35"/>
      <c r="B145" s="36"/>
      <c r="C145" s="187" t="s">
        <v>185</v>
      </c>
      <c r="D145" s="187" t="s">
        <v>162</v>
      </c>
      <c r="E145" s="188" t="s">
        <v>3189</v>
      </c>
      <c r="F145" s="189" t="s">
        <v>3190</v>
      </c>
      <c r="G145" s="190" t="s">
        <v>222</v>
      </c>
      <c r="H145" s="191">
        <v>261.797</v>
      </c>
      <c r="I145" s="192"/>
      <c r="J145" s="193">
        <f>ROUND(I145*H145,2)</f>
        <v>0</v>
      </c>
      <c r="K145" s="189" t="s">
        <v>166</v>
      </c>
      <c r="L145" s="40"/>
      <c r="M145" s="194" t="s">
        <v>1</v>
      </c>
      <c r="N145" s="195" t="s">
        <v>38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212</v>
      </c>
      <c r="AT145" s="198" t="s">
        <v>162</v>
      </c>
      <c r="AU145" s="198" t="s">
        <v>82</v>
      </c>
      <c r="AY145" s="18" t="s">
        <v>160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80</v>
      </c>
      <c r="BK145" s="199">
        <f>ROUND(I145*H145,2)</f>
        <v>0</v>
      </c>
      <c r="BL145" s="18" t="s">
        <v>212</v>
      </c>
      <c r="BM145" s="198" t="s">
        <v>198</v>
      </c>
    </row>
    <row r="146" spans="2:51" s="14" customFormat="1" ht="12">
      <c r="B146" s="211"/>
      <c r="C146" s="212"/>
      <c r="D146" s="202" t="s">
        <v>168</v>
      </c>
      <c r="E146" s="213" t="s">
        <v>1</v>
      </c>
      <c r="F146" s="214" t="s">
        <v>3191</v>
      </c>
      <c r="G146" s="212"/>
      <c r="H146" s="215">
        <v>42.614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3192</v>
      </c>
      <c r="G147" s="212"/>
      <c r="H147" s="215">
        <v>162.95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4" customFormat="1" ht="12">
      <c r="B148" s="211"/>
      <c r="C148" s="212"/>
      <c r="D148" s="202" t="s">
        <v>168</v>
      </c>
      <c r="E148" s="213" t="s">
        <v>1</v>
      </c>
      <c r="F148" s="214" t="s">
        <v>3193</v>
      </c>
      <c r="G148" s="212"/>
      <c r="H148" s="215">
        <v>40.63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2:51" s="14" customFormat="1" ht="12">
      <c r="B149" s="211"/>
      <c r="C149" s="212"/>
      <c r="D149" s="202" t="s">
        <v>168</v>
      </c>
      <c r="E149" s="213" t="s">
        <v>1</v>
      </c>
      <c r="F149" s="214" t="s">
        <v>3194</v>
      </c>
      <c r="G149" s="212"/>
      <c r="H149" s="215">
        <v>12.023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2:51" s="14" customFormat="1" ht="12">
      <c r="B150" s="211"/>
      <c r="C150" s="212"/>
      <c r="D150" s="202" t="s">
        <v>168</v>
      </c>
      <c r="E150" s="213" t="s">
        <v>1</v>
      </c>
      <c r="F150" s="214" t="s">
        <v>3195</v>
      </c>
      <c r="G150" s="212"/>
      <c r="H150" s="215">
        <v>3.58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82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2:51" s="15" customFormat="1" ht="12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261.79699999999997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82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233" t="s">
        <v>204</v>
      </c>
      <c r="D152" s="233" t="s">
        <v>205</v>
      </c>
      <c r="E152" s="234" t="s">
        <v>3196</v>
      </c>
      <c r="F152" s="235" t="s">
        <v>3197</v>
      </c>
      <c r="G152" s="236" t="s">
        <v>222</v>
      </c>
      <c r="H152" s="237">
        <v>287.977</v>
      </c>
      <c r="I152" s="238"/>
      <c r="J152" s="239">
        <f>ROUND(I152*H152,2)</f>
        <v>0</v>
      </c>
      <c r="K152" s="235" t="s">
        <v>166</v>
      </c>
      <c r="L152" s="240"/>
      <c r="M152" s="241" t="s">
        <v>1</v>
      </c>
      <c r="N152" s="242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255</v>
      </c>
      <c r="AT152" s="198" t="s">
        <v>205</v>
      </c>
      <c r="AU152" s="198" t="s">
        <v>82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212</v>
      </c>
      <c r="BM152" s="198" t="s">
        <v>208</v>
      </c>
    </row>
    <row r="153" spans="2:51" s="14" customFormat="1" ht="12">
      <c r="B153" s="211"/>
      <c r="C153" s="212"/>
      <c r="D153" s="202" t="s">
        <v>168</v>
      </c>
      <c r="E153" s="213" t="s">
        <v>1</v>
      </c>
      <c r="F153" s="214" t="s">
        <v>3198</v>
      </c>
      <c r="G153" s="212"/>
      <c r="H153" s="215">
        <v>287.977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5" customFormat="1" ht="12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287.977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82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188</v>
      </c>
      <c r="D155" s="187" t="s">
        <v>162</v>
      </c>
      <c r="E155" s="188" t="s">
        <v>3199</v>
      </c>
      <c r="F155" s="189" t="s">
        <v>3200</v>
      </c>
      <c r="G155" s="190" t="s">
        <v>1209</v>
      </c>
      <c r="H155" s="254"/>
      <c r="I155" s="192"/>
      <c r="J155" s="193">
        <f>ROUND(I155*H155,2)</f>
        <v>0</v>
      </c>
      <c r="K155" s="189" t="s">
        <v>166</v>
      </c>
      <c r="L155" s="40"/>
      <c r="M155" s="258" t="s">
        <v>1</v>
      </c>
      <c r="N155" s="259" t="s">
        <v>38</v>
      </c>
      <c r="O155" s="260"/>
      <c r="P155" s="261">
        <f>O155*H155</f>
        <v>0</v>
      </c>
      <c r="Q155" s="261">
        <v>0</v>
      </c>
      <c r="R155" s="261">
        <f>Q155*H155</f>
        <v>0</v>
      </c>
      <c r="S155" s="261">
        <v>0</v>
      </c>
      <c r="T155" s="26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212</v>
      </c>
      <c r="AT155" s="198" t="s">
        <v>162</v>
      </c>
      <c r="AU155" s="198" t="s">
        <v>82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212</v>
      </c>
      <c r="BM155" s="198" t="s">
        <v>212</v>
      </c>
    </row>
    <row r="156" spans="1:31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SesXsGRXJ545njDh/m8Gn4Uprhpo1T/eWyCSe/ZVk+4VSwb8PKMu6SI+70Czs7wHH+ZqlxsqUCSFJgpabfjngg==" saltValue="sLuLLe7LQkeYoYwPzDTqnHOcgFo6zpFPrJj2cNJtVAcnMHMB4eZu9xEoWxotdYY8Tt3SXUZ8pJBe+JO98TGiGA==" spinCount="100000" sheet="1" objects="1" scenarios="1" formatColumns="0" formatRows="0" autoFilter="0"/>
  <autoFilter ref="C120:K15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114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3201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ROUND((SUM(BE119:BE138)),2)</f>
        <v>0</v>
      </c>
      <c r="G33" s="35"/>
      <c r="H33" s="35"/>
      <c r="I33" s="125">
        <v>0.21</v>
      </c>
      <c r="J33" s="124">
        <f>ROUND(((SUM(BE119:BE138))*I33),2)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ROUND((SUM(BF119:BF138)),2)</f>
        <v>0</v>
      </c>
      <c r="G34" s="35"/>
      <c r="H34" s="35"/>
      <c r="I34" s="125">
        <v>0.15</v>
      </c>
      <c r="J34" s="124">
        <f>ROUND(((SUM(BF119:BF138))*I34),2)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ROUND((SUM(BG119:BG138)),2)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ROUND((SUM(BH119:BH138)),2)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ROUND((SUM(BI119:BI138)),2)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OST - Ostatní a vedlejší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3202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>
      <c r="B98" s="148"/>
      <c r="C98" s="149"/>
      <c r="D98" s="150" t="s">
        <v>3203</v>
      </c>
      <c r="E98" s="151"/>
      <c r="F98" s="151"/>
      <c r="G98" s="151"/>
      <c r="H98" s="151"/>
      <c r="I98" s="151"/>
      <c r="J98" s="152">
        <f>J122</f>
        <v>0</v>
      </c>
      <c r="K98" s="149"/>
      <c r="L98" s="153"/>
    </row>
    <row r="99" spans="2:12" s="9" customFormat="1" ht="24.95" customHeight="1">
      <c r="B99" s="148"/>
      <c r="C99" s="149"/>
      <c r="D99" s="150" t="s">
        <v>3204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145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9" t="str">
        <f>E7</f>
        <v>2020_11_17 - Realizace energ.uspor. opatreni Gymnazium Brno - 3. etapa</v>
      </c>
      <c r="F109" s="310"/>
      <c r="G109" s="310"/>
      <c r="H109" s="310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7" t="str">
        <f>E9</f>
        <v>OST - Ostatní a vedlejší ...</v>
      </c>
      <c r="F111" s="311"/>
      <c r="G111" s="311"/>
      <c r="H111" s="31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 </v>
      </c>
      <c r="G113" s="37"/>
      <c r="H113" s="37"/>
      <c r="I113" s="30" t="s">
        <v>22</v>
      </c>
      <c r="J113" s="67" t="str">
        <f>IF(J12="","",J12)</f>
        <v>25. 11. 2020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 xml:space="preserve"> </v>
      </c>
      <c r="G115" s="37"/>
      <c r="H115" s="37"/>
      <c r="I115" s="30" t="s">
        <v>29</v>
      </c>
      <c r="J115" s="33" t="str">
        <f>E21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31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60"/>
      <c r="B118" s="161"/>
      <c r="C118" s="162" t="s">
        <v>146</v>
      </c>
      <c r="D118" s="163" t="s">
        <v>58</v>
      </c>
      <c r="E118" s="163" t="s">
        <v>54</v>
      </c>
      <c r="F118" s="163" t="s">
        <v>55</v>
      </c>
      <c r="G118" s="163" t="s">
        <v>147</v>
      </c>
      <c r="H118" s="163" t="s">
        <v>148</v>
      </c>
      <c r="I118" s="163" t="s">
        <v>149</v>
      </c>
      <c r="J118" s="163" t="s">
        <v>120</v>
      </c>
      <c r="K118" s="164" t="s">
        <v>150</v>
      </c>
      <c r="L118" s="165"/>
      <c r="M118" s="76" t="s">
        <v>1</v>
      </c>
      <c r="N118" s="77" t="s">
        <v>37</v>
      </c>
      <c r="O118" s="77" t="s">
        <v>151</v>
      </c>
      <c r="P118" s="77" t="s">
        <v>152</v>
      </c>
      <c r="Q118" s="77" t="s">
        <v>153</v>
      </c>
      <c r="R118" s="77" t="s">
        <v>154</v>
      </c>
      <c r="S118" s="77" t="s">
        <v>155</v>
      </c>
      <c r="T118" s="78" t="s">
        <v>156</v>
      </c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  <row r="119" spans="1:63" s="2" customFormat="1" ht="22.9" customHeight="1">
      <c r="A119" s="35"/>
      <c r="B119" s="36"/>
      <c r="C119" s="83" t="s">
        <v>157</v>
      </c>
      <c r="D119" s="37"/>
      <c r="E119" s="37"/>
      <c r="F119" s="37"/>
      <c r="G119" s="37"/>
      <c r="H119" s="37"/>
      <c r="I119" s="37"/>
      <c r="J119" s="166">
        <f>BK119</f>
        <v>0</v>
      </c>
      <c r="K119" s="37"/>
      <c r="L119" s="40"/>
      <c r="M119" s="79"/>
      <c r="N119" s="167"/>
      <c r="O119" s="80"/>
      <c r="P119" s="168">
        <f>P120+P122+P130</f>
        <v>0</v>
      </c>
      <c r="Q119" s="80"/>
      <c r="R119" s="168">
        <f>R120+R122+R130</f>
        <v>0</v>
      </c>
      <c r="S119" s="80"/>
      <c r="T119" s="169">
        <f>T120+T122+T130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72</v>
      </c>
      <c r="AU119" s="18" t="s">
        <v>122</v>
      </c>
      <c r="BK119" s="170">
        <f>BK120+BK122+BK130</f>
        <v>0</v>
      </c>
    </row>
    <row r="120" spans="2:63" s="12" customFormat="1" ht="25.9" customHeight="1">
      <c r="B120" s="171"/>
      <c r="C120" s="172"/>
      <c r="D120" s="173" t="s">
        <v>72</v>
      </c>
      <c r="E120" s="174" t="s">
        <v>3205</v>
      </c>
      <c r="F120" s="174" t="s">
        <v>3206</v>
      </c>
      <c r="G120" s="172"/>
      <c r="H120" s="172"/>
      <c r="I120" s="175"/>
      <c r="J120" s="176">
        <f>BK120</f>
        <v>0</v>
      </c>
      <c r="K120" s="172"/>
      <c r="L120" s="177"/>
      <c r="M120" s="178"/>
      <c r="N120" s="179"/>
      <c r="O120" s="179"/>
      <c r="P120" s="180">
        <f>P121</f>
        <v>0</v>
      </c>
      <c r="Q120" s="179"/>
      <c r="R120" s="180">
        <f>R121</f>
        <v>0</v>
      </c>
      <c r="S120" s="179"/>
      <c r="T120" s="181">
        <f>T121</f>
        <v>0</v>
      </c>
      <c r="AR120" s="182" t="s">
        <v>80</v>
      </c>
      <c r="AT120" s="183" t="s">
        <v>72</v>
      </c>
      <c r="AU120" s="183" t="s">
        <v>73</v>
      </c>
      <c r="AY120" s="182" t="s">
        <v>160</v>
      </c>
      <c r="BK120" s="184">
        <f>BK121</f>
        <v>0</v>
      </c>
    </row>
    <row r="121" spans="1:65" s="2" customFormat="1" ht="14.45" customHeight="1">
      <c r="A121" s="35"/>
      <c r="B121" s="36"/>
      <c r="C121" s="187" t="s">
        <v>80</v>
      </c>
      <c r="D121" s="187" t="s">
        <v>162</v>
      </c>
      <c r="E121" s="188" t="s">
        <v>3207</v>
      </c>
      <c r="F121" s="189" t="s">
        <v>3208</v>
      </c>
      <c r="G121" s="190" t="s">
        <v>248</v>
      </c>
      <c r="H121" s="191">
        <v>1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82</v>
      </c>
    </row>
    <row r="122" spans="2:63" s="12" customFormat="1" ht="25.9" customHeight="1">
      <c r="B122" s="171"/>
      <c r="C122" s="172"/>
      <c r="D122" s="173" t="s">
        <v>72</v>
      </c>
      <c r="E122" s="174" t="s">
        <v>112</v>
      </c>
      <c r="F122" s="174" t="s">
        <v>3209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SUM(P123:P129)</f>
        <v>0</v>
      </c>
      <c r="Q122" s="179"/>
      <c r="R122" s="180">
        <f>SUM(R123:R129)</f>
        <v>0</v>
      </c>
      <c r="S122" s="179"/>
      <c r="T122" s="181">
        <f>SUM(T123:T129)</f>
        <v>0</v>
      </c>
      <c r="AR122" s="182" t="s">
        <v>167</v>
      </c>
      <c r="AT122" s="183" t="s">
        <v>72</v>
      </c>
      <c r="AU122" s="183" t="s">
        <v>73</v>
      </c>
      <c r="AY122" s="182" t="s">
        <v>160</v>
      </c>
      <c r="BK122" s="184">
        <f>SUM(BK123:BK129)</f>
        <v>0</v>
      </c>
    </row>
    <row r="123" spans="1:65" s="2" customFormat="1" ht="24.2" customHeight="1">
      <c r="A123" s="35"/>
      <c r="B123" s="36"/>
      <c r="C123" s="187" t="s">
        <v>82</v>
      </c>
      <c r="D123" s="187" t="s">
        <v>162</v>
      </c>
      <c r="E123" s="188" t="s">
        <v>3210</v>
      </c>
      <c r="F123" s="189" t="s">
        <v>3211</v>
      </c>
      <c r="G123" s="190" t="s">
        <v>248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3212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3212</v>
      </c>
      <c r="BM123" s="198" t="s">
        <v>167</v>
      </c>
    </row>
    <row r="124" spans="1:65" s="2" customFormat="1" ht="14.45" customHeight="1">
      <c r="A124" s="35"/>
      <c r="B124" s="36"/>
      <c r="C124" s="187" t="s">
        <v>182</v>
      </c>
      <c r="D124" s="187" t="s">
        <v>162</v>
      </c>
      <c r="E124" s="188" t="s">
        <v>3213</v>
      </c>
      <c r="F124" s="189" t="s">
        <v>3214</v>
      </c>
      <c r="G124" s="190" t="s">
        <v>248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3212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3212</v>
      </c>
      <c r="BM124" s="198" t="s">
        <v>185</v>
      </c>
    </row>
    <row r="125" spans="1:65" s="2" customFormat="1" ht="24.2" customHeight="1">
      <c r="A125" s="35"/>
      <c r="B125" s="36"/>
      <c r="C125" s="187" t="s">
        <v>167</v>
      </c>
      <c r="D125" s="187" t="s">
        <v>162</v>
      </c>
      <c r="E125" s="188" t="s">
        <v>3215</v>
      </c>
      <c r="F125" s="189" t="s">
        <v>3216</v>
      </c>
      <c r="G125" s="190" t="s">
        <v>248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3212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3212</v>
      </c>
      <c r="BM125" s="198" t="s">
        <v>188</v>
      </c>
    </row>
    <row r="126" spans="1:65" s="2" customFormat="1" ht="14.45" customHeight="1">
      <c r="A126" s="35"/>
      <c r="B126" s="36"/>
      <c r="C126" s="187" t="s">
        <v>190</v>
      </c>
      <c r="D126" s="187" t="s">
        <v>162</v>
      </c>
      <c r="E126" s="188" t="s">
        <v>3217</v>
      </c>
      <c r="F126" s="189" t="s">
        <v>3218</v>
      </c>
      <c r="G126" s="190" t="s">
        <v>248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3212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3212</v>
      </c>
      <c r="BM126" s="198" t="s">
        <v>194</v>
      </c>
    </row>
    <row r="127" spans="1:65" s="2" customFormat="1" ht="14.45" customHeight="1">
      <c r="A127" s="35"/>
      <c r="B127" s="36"/>
      <c r="C127" s="187" t="s">
        <v>185</v>
      </c>
      <c r="D127" s="187" t="s">
        <v>162</v>
      </c>
      <c r="E127" s="188" t="s">
        <v>3219</v>
      </c>
      <c r="F127" s="189" t="s">
        <v>3220</v>
      </c>
      <c r="G127" s="190" t="s">
        <v>248</v>
      </c>
      <c r="H127" s="191">
        <v>1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3212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3212</v>
      </c>
      <c r="BM127" s="198" t="s">
        <v>198</v>
      </c>
    </row>
    <row r="128" spans="1:65" s="2" customFormat="1" ht="14.45" customHeight="1">
      <c r="A128" s="35"/>
      <c r="B128" s="36"/>
      <c r="C128" s="187" t="s">
        <v>204</v>
      </c>
      <c r="D128" s="187" t="s">
        <v>162</v>
      </c>
      <c r="E128" s="188" t="s">
        <v>3221</v>
      </c>
      <c r="F128" s="189" t="s">
        <v>3222</v>
      </c>
      <c r="G128" s="190" t="s">
        <v>248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3212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3212</v>
      </c>
      <c r="BM128" s="198" t="s">
        <v>208</v>
      </c>
    </row>
    <row r="129" spans="1:65" s="2" customFormat="1" ht="14.45" customHeight="1">
      <c r="A129" s="35"/>
      <c r="B129" s="36"/>
      <c r="C129" s="187" t="s">
        <v>188</v>
      </c>
      <c r="D129" s="187" t="s">
        <v>162</v>
      </c>
      <c r="E129" s="188" t="s">
        <v>3223</v>
      </c>
      <c r="F129" s="189" t="s">
        <v>3224</v>
      </c>
      <c r="G129" s="190" t="s">
        <v>248</v>
      </c>
      <c r="H129" s="191">
        <v>1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3212</v>
      </c>
      <c r="AT129" s="198" t="s">
        <v>162</v>
      </c>
      <c r="AU129" s="198" t="s">
        <v>80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3212</v>
      </c>
      <c r="BM129" s="198" t="s">
        <v>212</v>
      </c>
    </row>
    <row r="130" spans="2:63" s="12" customFormat="1" ht="25.9" customHeight="1">
      <c r="B130" s="171"/>
      <c r="C130" s="172"/>
      <c r="D130" s="173" t="s">
        <v>72</v>
      </c>
      <c r="E130" s="174" t="s">
        <v>73</v>
      </c>
      <c r="F130" s="174" t="s">
        <v>3225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SUM(P131:P138)</f>
        <v>0</v>
      </c>
      <c r="Q130" s="179"/>
      <c r="R130" s="180">
        <f>SUM(R131:R138)</f>
        <v>0</v>
      </c>
      <c r="S130" s="179"/>
      <c r="T130" s="181">
        <f>SUM(T131:T138)</f>
        <v>0</v>
      </c>
      <c r="AR130" s="182" t="s">
        <v>80</v>
      </c>
      <c r="AT130" s="183" t="s">
        <v>72</v>
      </c>
      <c r="AU130" s="183" t="s">
        <v>73</v>
      </c>
      <c r="AY130" s="182" t="s">
        <v>160</v>
      </c>
      <c r="BK130" s="184">
        <f>SUM(BK131:BK138)</f>
        <v>0</v>
      </c>
    </row>
    <row r="131" spans="1:65" s="2" customFormat="1" ht="24.2" customHeight="1">
      <c r="A131" s="35"/>
      <c r="B131" s="36"/>
      <c r="C131" s="187" t="s">
        <v>215</v>
      </c>
      <c r="D131" s="187" t="s">
        <v>162</v>
      </c>
      <c r="E131" s="188" t="s">
        <v>3226</v>
      </c>
      <c r="F131" s="189" t="s">
        <v>3227</v>
      </c>
      <c r="G131" s="190" t="s">
        <v>248</v>
      </c>
      <c r="H131" s="191">
        <v>1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218</v>
      </c>
    </row>
    <row r="132" spans="1:65" s="2" customFormat="1" ht="14.45" customHeight="1">
      <c r="A132" s="35"/>
      <c r="B132" s="36"/>
      <c r="C132" s="187" t="s">
        <v>194</v>
      </c>
      <c r="D132" s="187" t="s">
        <v>162</v>
      </c>
      <c r="E132" s="188" t="s">
        <v>3228</v>
      </c>
      <c r="F132" s="189" t="s">
        <v>3229</v>
      </c>
      <c r="G132" s="190" t="s">
        <v>248</v>
      </c>
      <c r="H132" s="191">
        <v>1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167</v>
      </c>
      <c r="AT132" s="198" t="s">
        <v>162</v>
      </c>
      <c r="AU132" s="198" t="s">
        <v>80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167</v>
      </c>
      <c r="BM132" s="198" t="s">
        <v>223</v>
      </c>
    </row>
    <row r="133" spans="1:65" s="2" customFormat="1" ht="24.2" customHeight="1">
      <c r="A133" s="35"/>
      <c r="B133" s="36"/>
      <c r="C133" s="187" t="s">
        <v>226</v>
      </c>
      <c r="D133" s="187" t="s">
        <v>162</v>
      </c>
      <c r="E133" s="188" t="s">
        <v>3230</v>
      </c>
      <c r="F133" s="189" t="s">
        <v>3231</v>
      </c>
      <c r="G133" s="190" t="s">
        <v>248</v>
      </c>
      <c r="H133" s="191">
        <v>1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38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167</v>
      </c>
      <c r="AT133" s="198" t="s">
        <v>162</v>
      </c>
      <c r="AU133" s="198" t="s">
        <v>80</v>
      </c>
      <c r="AY133" s="18" t="s">
        <v>160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80</v>
      </c>
      <c r="BK133" s="199">
        <f>ROUND(I133*H133,2)</f>
        <v>0</v>
      </c>
      <c r="BL133" s="18" t="s">
        <v>167</v>
      </c>
      <c r="BM133" s="198" t="s">
        <v>229</v>
      </c>
    </row>
    <row r="134" spans="1:65" s="2" customFormat="1" ht="14.45" customHeight="1">
      <c r="A134" s="35"/>
      <c r="B134" s="36"/>
      <c r="C134" s="187" t="s">
        <v>198</v>
      </c>
      <c r="D134" s="187" t="s">
        <v>162</v>
      </c>
      <c r="E134" s="188" t="s">
        <v>3232</v>
      </c>
      <c r="F134" s="189" t="s">
        <v>3233</v>
      </c>
      <c r="G134" s="190" t="s">
        <v>248</v>
      </c>
      <c r="H134" s="191">
        <v>1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233</v>
      </c>
    </row>
    <row r="135" spans="1:65" s="2" customFormat="1" ht="14.45" customHeight="1">
      <c r="A135" s="35"/>
      <c r="B135" s="36"/>
      <c r="C135" s="187" t="s">
        <v>235</v>
      </c>
      <c r="D135" s="187" t="s">
        <v>162</v>
      </c>
      <c r="E135" s="188" t="s">
        <v>3234</v>
      </c>
      <c r="F135" s="189" t="s">
        <v>3235</v>
      </c>
      <c r="G135" s="190" t="s">
        <v>248</v>
      </c>
      <c r="H135" s="191">
        <v>1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167</v>
      </c>
      <c r="AT135" s="198" t="s">
        <v>162</v>
      </c>
      <c r="AU135" s="198" t="s">
        <v>80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167</v>
      </c>
      <c r="BM135" s="198" t="s">
        <v>239</v>
      </c>
    </row>
    <row r="136" spans="1:65" s="2" customFormat="1" ht="24.2" customHeight="1">
      <c r="A136" s="35"/>
      <c r="B136" s="36"/>
      <c r="C136" s="187" t="s">
        <v>208</v>
      </c>
      <c r="D136" s="187" t="s">
        <v>162</v>
      </c>
      <c r="E136" s="188" t="s">
        <v>3236</v>
      </c>
      <c r="F136" s="189" t="s">
        <v>3237</v>
      </c>
      <c r="G136" s="190" t="s">
        <v>248</v>
      </c>
      <c r="H136" s="191">
        <v>1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38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167</v>
      </c>
      <c r="AT136" s="198" t="s">
        <v>162</v>
      </c>
      <c r="AU136" s="198" t="s">
        <v>80</v>
      </c>
      <c r="AY136" s="18" t="s">
        <v>160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80</v>
      </c>
      <c r="BK136" s="199">
        <f>ROUND(I136*H136,2)</f>
        <v>0</v>
      </c>
      <c r="BL136" s="18" t="s">
        <v>167</v>
      </c>
      <c r="BM136" s="198" t="s">
        <v>243</v>
      </c>
    </row>
    <row r="137" spans="1:65" s="2" customFormat="1" ht="14.45" customHeight="1">
      <c r="A137" s="35"/>
      <c r="B137" s="36"/>
      <c r="C137" s="187" t="s">
        <v>8</v>
      </c>
      <c r="D137" s="187" t="s">
        <v>162</v>
      </c>
      <c r="E137" s="188" t="s">
        <v>3238</v>
      </c>
      <c r="F137" s="189" t="s">
        <v>3239</v>
      </c>
      <c r="G137" s="190" t="s">
        <v>248</v>
      </c>
      <c r="H137" s="191">
        <v>1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249</v>
      </c>
    </row>
    <row r="138" spans="1:65" s="2" customFormat="1" ht="14.45" customHeight="1">
      <c r="A138" s="35"/>
      <c r="B138" s="36"/>
      <c r="C138" s="187" t="s">
        <v>212</v>
      </c>
      <c r="D138" s="187" t="s">
        <v>162</v>
      </c>
      <c r="E138" s="188" t="s">
        <v>3240</v>
      </c>
      <c r="F138" s="189" t="s">
        <v>3241</v>
      </c>
      <c r="G138" s="190" t="s">
        <v>248</v>
      </c>
      <c r="H138" s="191">
        <v>1</v>
      </c>
      <c r="I138" s="192"/>
      <c r="J138" s="193">
        <f>ROUND(I138*H138,2)</f>
        <v>0</v>
      </c>
      <c r="K138" s="189" t="s">
        <v>1</v>
      </c>
      <c r="L138" s="40"/>
      <c r="M138" s="258" t="s">
        <v>1</v>
      </c>
      <c r="N138" s="259" t="s">
        <v>38</v>
      </c>
      <c r="O138" s="260"/>
      <c r="P138" s="261">
        <f>O138*H138</f>
        <v>0</v>
      </c>
      <c r="Q138" s="261">
        <v>0</v>
      </c>
      <c r="R138" s="261">
        <f>Q138*H138</f>
        <v>0</v>
      </c>
      <c r="S138" s="261">
        <v>0</v>
      </c>
      <c r="T138" s="26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167</v>
      </c>
      <c r="AT138" s="198" t="s">
        <v>162</v>
      </c>
      <c r="AU138" s="198" t="s">
        <v>80</v>
      </c>
      <c r="AY138" s="18" t="s">
        <v>160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80</v>
      </c>
      <c r="BK138" s="199">
        <f>ROUND(I138*H138,2)</f>
        <v>0</v>
      </c>
      <c r="BL138" s="18" t="s">
        <v>167</v>
      </c>
      <c r="BM138" s="198" t="s">
        <v>255</v>
      </c>
    </row>
    <row r="139" spans="1:31" s="2" customFormat="1" ht="6.95" customHeight="1">
      <c r="A139" s="35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40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algorithmName="SHA-512" hashValue="Q4gBf7fWu0mV6Yt5sVNnj0wv230ANSMIhFP6Mik3WZMxW7jwAjA335FKOGFrfUc9vmFA2Tv2Jd/5C2Y/D4kRrw==" saltValue="tTbKtkSetlSG53mJT1D9Xx+zbj4z92mfH6EuWoXmoeYWXKNETteTtpbEMbusVi+yE35S3JAnNOMtr94s1aonyg==" spinCount="100000" sheet="1" objects="1" scenarios="1" formatColumns="0" formatRows="0" autoFilter="0"/>
  <autoFilter ref="C118:K1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117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ROUND((SUM(BE138:BE2038)),2)</f>
        <v>0</v>
      </c>
      <c r="G33" s="35"/>
      <c r="H33" s="35"/>
      <c r="I33" s="125">
        <v>0.21</v>
      </c>
      <c r="J33" s="124">
        <f>ROUND(((SUM(BE138:BE2038))*I33),2)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ROUND((SUM(BF138:BF2038)),2)</f>
        <v>0</v>
      </c>
      <c r="G34" s="35"/>
      <c r="H34" s="35"/>
      <c r="I34" s="125">
        <v>0.15</v>
      </c>
      <c r="J34" s="124">
        <f>ROUND(((SUM(BF138:BF2038))*I34),2)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ROUND((SUM(BG138:BG2038)),2)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ROUND((SUM(BH138:BH2038)),2)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ROUND((SUM(BI138:BI2038)),2)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01-ST - Stavební část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J140</f>
        <v>0</v>
      </c>
      <c r="K98" s="155"/>
      <c r="L98" s="159"/>
    </row>
    <row r="99" spans="2:12" s="10" customFormat="1" ht="19.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J197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126</v>
      </c>
      <c r="E100" s="157"/>
      <c r="F100" s="157"/>
      <c r="G100" s="157"/>
      <c r="H100" s="157"/>
      <c r="I100" s="157"/>
      <c r="J100" s="158">
        <f>J211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127</v>
      </c>
      <c r="E101" s="157"/>
      <c r="F101" s="157"/>
      <c r="G101" s="157"/>
      <c r="H101" s="157"/>
      <c r="I101" s="157"/>
      <c r="J101" s="158">
        <f>J221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128</v>
      </c>
      <c r="E102" s="157"/>
      <c r="F102" s="157"/>
      <c r="G102" s="157"/>
      <c r="H102" s="157"/>
      <c r="I102" s="157"/>
      <c r="J102" s="158">
        <f>J228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129</v>
      </c>
      <c r="E103" s="157"/>
      <c r="F103" s="157"/>
      <c r="G103" s="157"/>
      <c r="H103" s="157"/>
      <c r="I103" s="157"/>
      <c r="J103" s="158">
        <f>J856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130</v>
      </c>
      <c r="E104" s="157"/>
      <c r="F104" s="157"/>
      <c r="G104" s="157"/>
      <c r="H104" s="157"/>
      <c r="I104" s="157"/>
      <c r="J104" s="158">
        <f>J877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131</v>
      </c>
      <c r="E105" s="157"/>
      <c r="F105" s="157"/>
      <c r="G105" s="157"/>
      <c r="H105" s="157"/>
      <c r="I105" s="157"/>
      <c r="J105" s="158">
        <f>J1182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132</v>
      </c>
      <c r="E106" s="157"/>
      <c r="F106" s="157"/>
      <c r="G106" s="157"/>
      <c r="H106" s="157"/>
      <c r="I106" s="157"/>
      <c r="J106" s="158">
        <f>J1196</f>
        <v>0</v>
      </c>
      <c r="K106" s="155"/>
      <c r="L106" s="159"/>
    </row>
    <row r="107" spans="2:12" s="9" customFormat="1" ht="24.95" customHeight="1">
      <c r="B107" s="148"/>
      <c r="C107" s="149"/>
      <c r="D107" s="150" t="s">
        <v>133</v>
      </c>
      <c r="E107" s="151"/>
      <c r="F107" s="151"/>
      <c r="G107" s="151"/>
      <c r="H107" s="151"/>
      <c r="I107" s="151"/>
      <c r="J107" s="152">
        <f>J1198</f>
        <v>0</v>
      </c>
      <c r="K107" s="149"/>
      <c r="L107" s="153"/>
    </row>
    <row r="108" spans="2:12" s="10" customFormat="1" ht="19.9" customHeight="1">
      <c r="B108" s="154"/>
      <c r="C108" s="155"/>
      <c r="D108" s="156" t="s">
        <v>134</v>
      </c>
      <c r="E108" s="157"/>
      <c r="F108" s="157"/>
      <c r="G108" s="157"/>
      <c r="H108" s="157"/>
      <c r="I108" s="157"/>
      <c r="J108" s="158">
        <f>J1199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135</v>
      </c>
      <c r="E109" s="157"/>
      <c r="F109" s="157"/>
      <c r="G109" s="157"/>
      <c r="H109" s="157"/>
      <c r="I109" s="157"/>
      <c r="J109" s="158">
        <f>J1233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136</v>
      </c>
      <c r="E110" s="157"/>
      <c r="F110" s="157"/>
      <c r="G110" s="157"/>
      <c r="H110" s="157"/>
      <c r="I110" s="157"/>
      <c r="J110" s="158">
        <f>J1244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137</v>
      </c>
      <c r="E111" s="157"/>
      <c r="F111" s="157"/>
      <c r="G111" s="157"/>
      <c r="H111" s="157"/>
      <c r="I111" s="157"/>
      <c r="J111" s="158">
        <f>J1359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138</v>
      </c>
      <c r="E112" s="157"/>
      <c r="F112" s="157"/>
      <c r="G112" s="157"/>
      <c r="H112" s="157"/>
      <c r="I112" s="157"/>
      <c r="J112" s="158">
        <f>J1368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139</v>
      </c>
      <c r="E113" s="157"/>
      <c r="F113" s="157"/>
      <c r="G113" s="157"/>
      <c r="H113" s="157"/>
      <c r="I113" s="157"/>
      <c r="J113" s="158">
        <f>J1434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140</v>
      </c>
      <c r="E114" s="157"/>
      <c r="F114" s="157"/>
      <c r="G114" s="157"/>
      <c r="H114" s="157"/>
      <c r="I114" s="157"/>
      <c r="J114" s="158">
        <f>J1602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141</v>
      </c>
      <c r="E115" s="157"/>
      <c r="F115" s="157"/>
      <c r="G115" s="157"/>
      <c r="H115" s="157"/>
      <c r="I115" s="157"/>
      <c r="J115" s="158">
        <f>J1630</f>
        <v>0</v>
      </c>
      <c r="K115" s="155"/>
      <c r="L115" s="159"/>
    </row>
    <row r="116" spans="2:12" s="10" customFormat="1" ht="19.9" customHeight="1">
      <c r="B116" s="154"/>
      <c r="C116" s="155"/>
      <c r="D116" s="156" t="s">
        <v>142</v>
      </c>
      <c r="E116" s="157"/>
      <c r="F116" s="157"/>
      <c r="G116" s="157"/>
      <c r="H116" s="157"/>
      <c r="I116" s="157"/>
      <c r="J116" s="158">
        <f>J1889</f>
        <v>0</v>
      </c>
      <c r="K116" s="155"/>
      <c r="L116" s="159"/>
    </row>
    <row r="117" spans="2:12" s="10" customFormat="1" ht="19.9" customHeight="1">
      <c r="B117" s="154"/>
      <c r="C117" s="155"/>
      <c r="D117" s="156" t="s">
        <v>143</v>
      </c>
      <c r="E117" s="157"/>
      <c r="F117" s="157"/>
      <c r="G117" s="157"/>
      <c r="H117" s="157"/>
      <c r="I117" s="157"/>
      <c r="J117" s="158">
        <f>J1935</f>
        <v>0</v>
      </c>
      <c r="K117" s="155"/>
      <c r="L117" s="159"/>
    </row>
    <row r="118" spans="2:12" s="10" customFormat="1" ht="19.9" customHeight="1">
      <c r="B118" s="154"/>
      <c r="C118" s="155"/>
      <c r="D118" s="156" t="s">
        <v>144</v>
      </c>
      <c r="E118" s="157"/>
      <c r="F118" s="157"/>
      <c r="G118" s="157"/>
      <c r="H118" s="157"/>
      <c r="I118" s="157"/>
      <c r="J118" s="158">
        <f>J2029</f>
        <v>0</v>
      </c>
      <c r="K118" s="155"/>
      <c r="L118" s="15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145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09" t="str">
        <f>E7</f>
        <v>2020_11_17 - Realizace energ.uspor. opatreni Gymnazium Brno - 3. etapa</v>
      </c>
      <c r="F128" s="310"/>
      <c r="G128" s="310"/>
      <c r="H128" s="310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267" t="str">
        <f>E9</f>
        <v>01-ST - Stavební část 01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 </v>
      </c>
      <c r="G132" s="37"/>
      <c r="H132" s="37"/>
      <c r="I132" s="30" t="s">
        <v>22</v>
      </c>
      <c r="J132" s="67" t="str">
        <f>IF(J12="","",J12)</f>
        <v>25. 11. 2020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24</v>
      </c>
      <c r="D134" s="37"/>
      <c r="E134" s="37"/>
      <c r="F134" s="28" t="str">
        <f>E15</f>
        <v xml:space="preserve"> </v>
      </c>
      <c r="G134" s="37"/>
      <c r="H134" s="37"/>
      <c r="I134" s="30" t="s">
        <v>29</v>
      </c>
      <c r="J134" s="33" t="str">
        <f>E21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27</v>
      </c>
      <c r="D135" s="37"/>
      <c r="E135" s="37"/>
      <c r="F135" s="28" t="str">
        <f>IF(E18="","",E18)</f>
        <v>Vyplň údaj</v>
      </c>
      <c r="G135" s="37"/>
      <c r="H135" s="37"/>
      <c r="I135" s="30" t="s">
        <v>31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60"/>
      <c r="B137" s="161"/>
      <c r="C137" s="162" t="s">
        <v>146</v>
      </c>
      <c r="D137" s="163" t="s">
        <v>58</v>
      </c>
      <c r="E137" s="163" t="s">
        <v>54</v>
      </c>
      <c r="F137" s="163" t="s">
        <v>55</v>
      </c>
      <c r="G137" s="163" t="s">
        <v>147</v>
      </c>
      <c r="H137" s="163" t="s">
        <v>148</v>
      </c>
      <c r="I137" s="163" t="s">
        <v>149</v>
      </c>
      <c r="J137" s="163" t="s">
        <v>120</v>
      </c>
      <c r="K137" s="164" t="s">
        <v>150</v>
      </c>
      <c r="L137" s="165"/>
      <c r="M137" s="76" t="s">
        <v>1</v>
      </c>
      <c r="N137" s="77" t="s">
        <v>37</v>
      </c>
      <c r="O137" s="77" t="s">
        <v>151</v>
      </c>
      <c r="P137" s="77" t="s">
        <v>152</v>
      </c>
      <c r="Q137" s="77" t="s">
        <v>153</v>
      </c>
      <c r="R137" s="77" t="s">
        <v>154</v>
      </c>
      <c r="S137" s="77" t="s">
        <v>155</v>
      </c>
      <c r="T137" s="78" t="s">
        <v>156</v>
      </c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</row>
    <row r="138" spans="1:63" s="2" customFormat="1" ht="22.9" customHeight="1">
      <c r="A138" s="35"/>
      <c r="B138" s="36"/>
      <c r="C138" s="83" t="s">
        <v>157</v>
      </c>
      <c r="D138" s="37"/>
      <c r="E138" s="37"/>
      <c r="F138" s="37"/>
      <c r="G138" s="37"/>
      <c r="H138" s="37"/>
      <c r="I138" s="37"/>
      <c r="J138" s="166">
        <f>BK138</f>
        <v>0</v>
      </c>
      <c r="K138" s="37"/>
      <c r="L138" s="40"/>
      <c r="M138" s="79"/>
      <c r="N138" s="167"/>
      <c r="O138" s="80"/>
      <c r="P138" s="168">
        <f>P139+P1198</f>
        <v>0</v>
      </c>
      <c r="Q138" s="80"/>
      <c r="R138" s="168">
        <f>R139+R1198</f>
        <v>0</v>
      </c>
      <c r="S138" s="80"/>
      <c r="T138" s="169">
        <f>T139+T1198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72</v>
      </c>
      <c r="AU138" s="18" t="s">
        <v>122</v>
      </c>
      <c r="BK138" s="170">
        <f>BK139+BK1198</f>
        <v>0</v>
      </c>
    </row>
    <row r="139" spans="2:63" s="12" customFormat="1" ht="25.9" customHeight="1">
      <c r="B139" s="171"/>
      <c r="C139" s="172"/>
      <c r="D139" s="173" t="s">
        <v>72</v>
      </c>
      <c r="E139" s="174" t="s">
        <v>158</v>
      </c>
      <c r="F139" s="174" t="s">
        <v>159</v>
      </c>
      <c r="G139" s="172"/>
      <c r="H139" s="172"/>
      <c r="I139" s="175"/>
      <c r="J139" s="176">
        <f>BK139</f>
        <v>0</v>
      </c>
      <c r="K139" s="172"/>
      <c r="L139" s="177"/>
      <c r="M139" s="178"/>
      <c r="N139" s="179"/>
      <c r="O139" s="179"/>
      <c r="P139" s="180">
        <f>P140+P197+P211+P221+P228+P856+P877+P1182+P1196</f>
        <v>0</v>
      </c>
      <c r="Q139" s="179"/>
      <c r="R139" s="180">
        <f>R140+R197+R211+R221+R228+R856+R877+R1182+R1196</f>
        <v>0</v>
      </c>
      <c r="S139" s="179"/>
      <c r="T139" s="181">
        <f>T140+T197+T211+T221+T228+T856+T877+T1182+T1196</f>
        <v>0</v>
      </c>
      <c r="AR139" s="182" t="s">
        <v>80</v>
      </c>
      <c r="AT139" s="183" t="s">
        <v>72</v>
      </c>
      <c r="AU139" s="183" t="s">
        <v>73</v>
      </c>
      <c r="AY139" s="182" t="s">
        <v>160</v>
      </c>
      <c r="BK139" s="184">
        <f>BK140+BK197+BK211+BK221+BK228+BK856+BK877+BK1182+BK1196</f>
        <v>0</v>
      </c>
    </row>
    <row r="140" spans="2:63" s="12" customFormat="1" ht="22.9" customHeight="1">
      <c r="B140" s="171"/>
      <c r="C140" s="172"/>
      <c r="D140" s="173" t="s">
        <v>72</v>
      </c>
      <c r="E140" s="185" t="s">
        <v>80</v>
      </c>
      <c r="F140" s="185" t="s">
        <v>161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SUM(P141:P196)</f>
        <v>0</v>
      </c>
      <c r="Q140" s="179"/>
      <c r="R140" s="180">
        <f>SUM(R141:R196)</f>
        <v>0</v>
      </c>
      <c r="S140" s="179"/>
      <c r="T140" s="181">
        <f>SUM(T141:T196)</f>
        <v>0</v>
      </c>
      <c r="AR140" s="182" t="s">
        <v>80</v>
      </c>
      <c r="AT140" s="183" t="s">
        <v>72</v>
      </c>
      <c r="AU140" s="183" t="s">
        <v>80</v>
      </c>
      <c r="AY140" s="182" t="s">
        <v>160</v>
      </c>
      <c r="BK140" s="184">
        <f>SUM(BK141:BK196)</f>
        <v>0</v>
      </c>
    </row>
    <row r="141" spans="1:65" s="2" customFormat="1" ht="24.2" customHeight="1">
      <c r="A141" s="35"/>
      <c r="B141" s="36"/>
      <c r="C141" s="187" t="s">
        <v>80</v>
      </c>
      <c r="D141" s="187" t="s">
        <v>162</v>
      </c>
      <c r="E141" s="188" t="s">
        <v>163</v>
      </c>
      <c r="F141" s="189" t="s">
        <v>164</v>
      </c>
      <c r="G141" s="190" t="s">
        <v>165</v>
      </c>
      <c r="H141" s="191">
        <v>18.35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82</v>
      </c>
    </row>
    <row r="142" spans="2:51" s="13" customFormat="1" ht="12">
      <c r="B142" s="200"/>
      <c r="C142" s="201"/>
      <c r="D142" s="202" t="s">
        <v>168</v>
      </c>
      <c r="E142" s="203" t="s">
        <v>1</v>
      </c>
      <c r="F142" s="204" t="s">
        <v>169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2:51" s="13" customFormat="1" ht="12">
      <c r="B143" s="200"/>
      <c r="C143" s="201"/>
      <c r="D143" s="202" t="s">
        <v>168</v>
      </c>
      <c r="E143" s="203" t="s">
        <v>1</v>
      </c>
      <c r="F143" s="204" t="s">
        <v>170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168</v>
      </c>
      <c r="AU143" s="210" t="s">
        <v>82</v>
      </c>
      <c r="AV143" s="13" t="s">
        <v>80</v>
      </c>
      <c r="AW143" s="13" t="s">
        <v>30</v>
      </c>
      <c r="AX143" s="13" t="s">
        <v>73</v>
      </c>
      <c r="AY143" s="210" t="s">
        <v>160</v>
      </c>
    </row>
    <row r="144" spans="2:51" s="14" customFormat="1" ht="12">
      <c r="B144" s="211"/>
      <c r="C144" s="212"/>
      <c r="D144" s="202" t="s">
        <v>168</v>
      </c>
      <c r="E144" s="213" t="s">
        <v>1</v>
      </c>
      <c r="F144" s="214" t="s">
        <v>171</v>
      </c>
      <c r="G144" s="212"/>
      <c r="H144" s="215">
        <v>3.087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4" customFormat="1" ht="12">
      <c r="B145" s="211"/>
      <c r="C145" s="212"/>
      <c r="D145" s="202" t="s">
        <v>168</v>
      </c>
      <c r="E145" s="213" t="s">
        <v>1</v>
      </c>
      <c r="F145" s="214" t="s">
        <v>172</v>
      </c>
      <c r="G145" s="212"/>
      <c r="H145" s="215">
        <v>2.352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2:51" s="14" customFormat="1" ht="12">
      <c r="B146" s="211"/>
      <c r="C146" s="212"/>
      <c r="D146" s="202" t="s">
        <v>168</v>
      </c>
      <c r="E146" s="213" t="s">
        <v>1</v>
      </c>
      <c r="F146" s="214" t="s">
        <v>173</v>
      </c>
      <c r="G146" s="212"/>
      <c r="H146" s="215">
        <v>2.48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174</v>
      </c>
      <c r="G147" s="212"/>
      <c r="H147" s="215">
        <v>6.151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4" customFormat="1" ht="12">
      <c r="B148" s="211"/>
      <c r="C148" s="212"/>
      <c r="D148" s="202" t="s">
        <v>168</v>
      </c>
      <c r="E148" s="213" t="s">
        <v>1</v>
      </c>
      <c r="F148" s="214" t="s">
        <v>175</v>
      </c>
      <c r="G148" s="212"/>
      <c r="H148" s="215">
        <v>1.88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2:51" s="13" customFormat="1" ht="12">
      <c r="B149" s="200"/>
      <c r="C149" s="201"/>
      <c r="D149" s="202" t="s">
        <v>168</v>
      </c>
      <c r="E149" s="203" t="s">
        <v>1</v>
      </c>
      <c r="F149" s="204" t="s">
        <v>176</v>
      </c>
      <c r="G149" s="201"/>
      <c r="H149" s="203" t="s">
        <v>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168</v>
      </c>
      <c r="AU149" s="210" t="s">
        <v>82</v>
      </c>
      <c r="AV149" s="13" t="s">
        <v>80</v>
      </c>
      <c r="AW149" s="13" t="s">
        <v>30</v>
      </c>
      <c r="AX149" s="13" t="s">
        <v>73</v>
      </c>
      <c r="AY149" s="210" t="s">
        <v>160</v>
      </c>
    </row>
    <row r="150" spans="2:51" s="13" customFormat="1" ht="12">
      <c r="B150" s="200"/>
      <c r="C150" s="201"/>
      <c r="D150" s="202" t="s">
        <v>168</v>
      </c>
      <c r="E150" s="203" t="s">
        <v>1</v>
      </c>
      <c r="F150" s="204" t="s">
        <v>177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2:51" s="14" customFormat="1" ht="12">
      <c r="B151" s="211"/>
      <c r="C151" s="212"/>
      <c r="D151" s="202" t="s">
        <v>168</v>
      </c>
      <c r="E151" s="213" t="s">
        <v>1</v>
      </c>
      <c r="F151" s="214" t="s">
        <v>178</v>
      </c>
      <c r="G151" s="212"/>
      <c r="H151" s="215">
        <v>2.4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2:51" s="15" customFormat="1" ht="12">
      <c r="B152" s="222"/>
      <c r="C152" s="223"/>
      <c r="D152" s="202" t="s">
        <v>168</v>
      </c>
      <c r="E152" s="224" t="s">
        <v>1</v>
      </c>
      <c r="F152" s="225" t="s">
        <v>179</v>
      </c>
      <c r="G152" s="223"/>
      <c r="H152" s="226">
        <v>18.349999999999998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168</v>
      </c>
      <c r="AU152" s="232" t="s">
        <v>82</v>
      </c>
      <c r="AV152" s="15" t="s">
        <v>167</v>
      </c>
      <c r="AW152" s="15" t="s">
        <v>30</v>
      </c>
      <c r="AX152" s="15" t="s">
        <v>80</v>
      </c>
      <c r="AY152" s="232" t="s">
        <v>160</v>
      </c>
    </row>
    <row r="153" spans="1:65" s="2" customFormat="1" ht="24.2" customHeight="1">
      <c r="A153" s="35"/>
      <c r="B153" s="36"/>
      <c r="C153" s="187" t="s">
        <v>82</v>
      </c>
      <c r="D153" s="187" t="s">
        <v>162</v>
      </c>
      <c r="E153" s="188" t="s">
        <v>180</v>
      </c>
      <c r="F153" s="189" t="s">
        <v>181</v>
      </c>
      <c r="G153" s="190" t="s">
        <v>165</v>
      </c>
      <c r="H153" s="191">
        <v>18.35</v>
      </c>
      <c r="I153" s="192"/>
      <c r="J153" s="193">
        <f>ROUND(I153*H153,2)</f>
        <v>0</v>
      </c>
      <c r="K153" s="189" t="s">
        <v>166</v>
      </c>
      <c r="L153" s="40"/>
      <c r="M153" s="194" t="s">
        <v>1</v>
      </c>
      <c r="N153" s="195" t="s">
        <v>38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167</v>
      </c>
      <c r="AT153" s="198" t="s">
        <v>162</v>
      </c>
      <c r="AU153" s="198" t="s">
        <v>82</v>
      </c>
      <c r="AY153" s="18" t="s">
        <v>160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80</v>
      </c>
      <c r="BK153" s="199">
        <f>ROUND(I153*H153,2)</f>
        <v>0</v>
      </c>
      <c r="BL153" s="18" t="s">
        <v>167</v>
      </c>
      <c r="BM153" s="198" t="s">
        <v>167</v>
      </c>
    </row>
    <row r="154" spans="2:51" s="13" customFormat="1" ht="12">
      <c r="B154" s="200"/>
      <c r="C154" s="201"/>
      <c r="D154" s="202" t="s">
        <v>168</v>
      </c>
      <c r="E154" s="203" t="s">
        <v>1</v>
      </c>
      <c r="F154" s="204" t="s">
        <v>169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82</v>
      </c>
      <c r="AV154" s="13" t="s">
        <v>80</v>
      </c>
      <c r="AW154" s="13" t="s">
        <v>30</v>
      </c>
      <c r="AX154" s="13" t="s">
        <v>73</v>
      </c>
      <c r="AY154" s="210" t="s">
        <v>160</v>
      </c>
    </row>
    <row r="155" spans="2:51" s="13" customFormat="1" ht="12">
      <c r="B155" s="200"/>
      <c r="C155" s="201"/>
      <c r="D155" s="202" t="s">
        <v>168</v>
      </c>
      <c r="E155" s="203" t="s">
        <v>1</v>
      </c>
      <c r="F155" s="204" t="s">
        <v>170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168</v>
      </c>
      <c r="AU155" s="210" t="s">
        <v>82</v>
      </c>
      <c r="AV155" s="13" t="s">
        <v>80</v>
      </c>
      <c r="AW155" s="13" t="s">
        <v>30</v>
      </c>
      <c r="AX155" s="13" t="s">
        <v>73</v>
      </c>
      <c r="AY155" s="210" t="s">
        <v>160</v>
      </c>
    </row>
    <row r="156" spans="2:51" s="14" customFormat="1" ht="12">
      <c r="B156" s="211"/>
      <c r="C156" s="212"/>
      <c r="D156" s="202" t="s">
        <v>168</v>
      </c>
      <c r="E156" s="213" t="s">
        <v>1</v>
      </c>
      <c r="F156" s="214" t="s">
        <v>171</v>
      </c>
      <c r="G156" s="212"/>
      <c r="H156" s="215">
        <v>3.087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4" customFormat="1" ht="12">
      <c r="B157" s="211"/>
      <c r="C157" s="212"/>
      <c r="D157" s="202" t="s">
        <v>168</v>
      </c>
      <c r="E157" s="213" t="s">
        <v>1</v>
      </c>
      <c r="F157" s="214" t="s">
        <v>172</v>
      </c>
      <c r="G157" s="212"/>
      <c r="H157" s="215">
        <v>2.352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2:51" s="14" customFormat="1" ht="12">
      <c r="B158" s="211"/>
      <c r="C158" s="212"/>
      <c r="D158" s="202" t="s">
        <v>168</v>
      </c>
      <c r="E158" s="213" t="s">
        <v>1</v>
      </c>
      <c r="F158" s="214" t="s">
        <v>173</v>
      </c>
      <c r="G158" s="212"/>
      <c r="H158" s="215">
        <v>2.48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2:51" s="14" customFormat="1" ht="12">
      <c r="B159" s="211"/>
      <c r="C159" s="212"/>
      <c r="D159" s="202" t="s">
        <v>168</v>
      </c>
      <c r="E159" s="213" t="s">
        <v>1</v>
      </c>
      <c r="F159" s="214" t="s">
        <v>174</v>
      </c>
      <c r="G159" s="212"/>
      <c r="H159" s="215">
        <v>6.151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4" customFormat="1" ht="12">
      <c r="B160" s="211"/>
      <c r="C160" s="212"/>
      <c r="D160" s="202" t="s">
        <v>168</v>
      </c>
      <c r="E160" s="213" t="s">
        <v>1</v>
      </c>
      <c r="F160" s="214" t="s">
        <v>175</v>
      </c>
      <c r="G160" s="212"/>
      <c r="H160" s="215">
        <v>1.88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2:51" s="13" customFormat="1" ht="12">
      <c r="B161" s="200"/>
      <c r="C161" s="201"/>
      <c r="D161" s="202" t="s">
        <v>168</v>
      </c>
      <c r="E161" s="203" t="s">
        <v>1</v>
      </c>
      <c r="F161" s="204" t="s">
        <v>176</v>
      </c>
      <c r="G161" s="201"/>
      <c r="H161" s="203" t="s">
        <v>1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168</v>
      </c>
      <c r="AU161" s="210" t="s">
        <v>82</v>
      </c>
      <c r="AV161" s="13" t="s">
        <v>80</v>
      </c>
      <c r="AW161" s="13" t="s">
        <v>30</v>
      </c>
      <c r="AX161" s="13" t="s">
        <v>73</v>
      </c>
      <c r="AY161" s="210" t="s">
        <v>160</v>
      </c>
    </row>
    <row r="162" spans="2:51" s="13" customFormat="1" ht="12">
      <c r="B162" s="200"/>
      <c r="C162" s="201"/>
      <c r="D162" s="202" t="s">
        <v>168</v>
      </c>
      <c r="E162" s="203" t="s">
        <v>1</v>
      </c>
      <c r="F162" s="204" t="s">
        <v>177</v>
      </c>
      <c r="G162" s="201"/>
      <c r="H162" s="203" t="s">
        <v>1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168</v>
      </c>
      <c r="AU162" s="210" t="s">
        <v>82</v>
      </c>
      <c r="AV162" s="13" t="s">
        <v>80</v>
      </c>
      <c r="AW162" s="13" t="s">
        <v>30</v>
      </c>
      <c r="AX162" s="13" t="s">
        <v>73</v>
      </c>
      <c r="AY162" s="210" t="s">
        <v>160</v>
      </c>
    </row>
    <row r="163" spans="2:51" s="14" customFormat="1" ht="12">
      <c r="B163" s="211"/>
      <c r="C163" s="212"/>
      <c r="D163" s="202" t="s">
        <v>168</v>
      </c>
      <c r="E163" s="213" t="s">
        <v>1</v>
      </c>
      <c r="F163" s="214" t="s">
        <v>178</v>
      </c>
      <c r="G163" s="212"/>
      <c r="H163" s="215">
        <v>2.4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82</v>
      </c>
      <c r="AV163" s="14" t="s">
        <v>82</v>
      </c>
      <c r="AW163" s="14" t="s">
        <v>30</v>
      </c>
      <c r="AX163" s="14" t="s">
        <v>73</v>
      </c>
      <c r="AY163" s="221" t="s">
        <v>160</v>
      </c>
    </row>
    <row r="164" spans="2:51" s="15" customFormat="1" ht="12">
      <c r="B164" s="222"/>
      <c r="C164" s="223"/>
      <c r="D164" s="202" t="s">
        <v>168</v>
      </c>
      <c r="E164" s="224" t="s">
        <v>1</v>
      </c>
      <c r="F164" s="225" t="s">
        <v>179</v>
      </c>
      <c r="G164" s="223"/>
      <c r="H164" s="226">
        <v>18.349999999999998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168</v>
      </c>
      <c r="AU164" s="232" t="s">
        <v>82</v>
      </c>
      <c r="AV164" s="15" t="s">
        <v>167</v>
      </c>
      <c r="AW164" s="15" t="s">
        <v>30</v>
      </c>
      <c r="AX164" s="15" t="s">
        <v>80</v>
      </c>
      <c r="AY164" s="232" t="s">
        <v>160</v>
      </c>
    </row>
    <row r="165" spans="1:65" s="2" customFormat="1" ht="24.2" customHeight="1">
      <c r="A165" s="35"/>
      <c r="B165" s="36"/>
      <c r="C165" s="187" t="s">
        <v>182</v>
      </c>
      <c r="D165" s="187" t="s">
        <v>162</v>
      </c>
      <c r="E165" s="188" t="s">
        <v>183</v>
      </c>
      <c r="F165" s="189" t="s">
        <v>184</v>
      </c>
      <c r="G165" s="190" t="s">
        <v>165</v>
      </c>
      <c r="H165" s="191">
        <v>18.35</v>
      </c>
      <c r="I165" s="192"/>
      <c r="J165" s="193">
        <f>ROUND(I165*H165,2)</f>
        <v>0</v>
      </c>
      <c r="K165" s="189" t="s">
        <v>166</v>
      </c>
      <c r="L165" s="40"/>
      <c r="M165" s="194" t="s">
        <v>1</v>
      </c>
      <c r="N165" s="195" t="s">
        <v>38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167</v>
      </c>
      <c r="AT165" s="198" t="s">
        <v>162</v>
      </c>
      <c r="AU165" s="198" t="s">
        <v>82</v>
      </c>
      <c r="AY165" s="18" t="s">
        <v>160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80</v>
      </c>
      <c r="BK165" s="199">
        <f>ROUND(I165*H165,2)</f>
        <v>0</v>
      </c>
      <c r="BL165" s="18" t="s">
        <v>167</v>
      </c>
      <c r="BM165" s="198" t="s">
        <v>185</v>
      </c>
    </row>
    <row r="166" spans="1:65" s="2" customFormat="1" ht="24.2" customHeight="1">
      <c r="A166" s="35"/>
      <c r="B166" s="36"/>
      <c r="C166" s="187" t="s">
        <v>167</v>
      </c>
      <c r="D166" s="187" t="s">
        <v>162</v>
      </c>
      <c r="E166" s="188" t="s">
        <v>186</v>
      </c>
      <c r="F166" s="189" t="s">
        <v>187</v>
      </c>
      <c r="G166" s="190" t="s">
        <v>165</v>
      </c>
      <c r="H166" s="191">
        <v>36.7</v>
      </c>
      <c r="I166" s="192"/>
      <c r="J166" s="193">
        <f>ROUND(I166*H166,2)</f>
        <v>0</v>
      </c>
      <c r="K166" s="189" t="s">
        <v>166</v>
      </c>
      <c r="L166" s="40"/>
      <c r="M166" s="194" t="s">
        <v>1</v>
      </c>
      <c r="N166" s="195" t="s">
        <v>38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167</v>
      </c>
      <c r="AT166" s="198" t="s">
        <v>162</v>
      </c>
      <c r="AU166" s="198" t="s">
        <v>82</v>
      </c>
      <c r="AY166" s="18" t="s">
        <v>160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80</v>
      </c>
      <c r="BK166" s="199">
        <f>ROUND(I166*H166,2)</f>
        <v>0</v>
      </c>
      <c r="BL166" s="18" t="s">
        <v>167</v>
      </c>
      <c r="BM166" s="198" t="s">
        <v>188</v>
      </c>
    </row>
    <row r="167" spans="2:51" s="14" customFormat="1" ht="12">
      <c r="B167" s="211"/>
      <c r="C167" s="212"/>
      <c r="D167" s="202" t="s">
        <v>168</v>
      </c>
      <c r="E167" s="213" t="s">
        <v>1</v>
      </c>
      <c r="F167" s="214" t="s">
        <v>189</v>
      </c>
      <c r="G167" s="212"/>
      <c r="H167" s="215">
        <v>36.7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2:51" s="15" customFormat="1" ht="12">
      <c r="B168" s="222"/>
      <c r="C168" s="223"/>
      <c r="D168" s="202" t="s">
        <v>168</v>
      </c>
      <c r="E168" s="224" t="s">
        <v>1</v>
      </c>
      <c r="F168" s="225" t="s">
        <v>179</v>
      </c>
      <c r="G168" s="223"/>
      <c r="H168" s="226">
        <v>36.7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168</v>
      </c>
      <c r="AU168" s="232" t="s">
        <v>82</v>
      </c>
      <c r="AV168" s="15" t="s">
        <v>167</v>
      </c>
      <c r="AW168" s="15" t="s">
        <v>30</v>
      </c>
      <c r="AX168" s="15" t="s">
        <v>80</v>
      </c>
      <c r="AY168" s="232" t="s">
        <v>160</v>
      </c>
    </row>
    <row r="169" spans="1:65" s="2" customFormat="1" ht="24.2" customHeight="1">
      <c r="A169" s="35"/>
      <c r="B169" s="36"/>
      <c r="C169" s="187" t="s">
        <v>190</v>
      </c>
      <c r="D169" s="187" t="s">
        <v>162</v>
      </c>
      <c r="E169" s="188" t="s">
        <v>191</v>
      </c>
      <c r="F169" s="189" t="s">
        <v>192</v>
      </c>
      <c r="G169" s="190" t="s">
        <v>193</v>
      </c>
      <c r="H169" s="191">
        <v>34.865</v>
      </c>
      <c r="I169" s="192"/>
      <c r="J169" s="193">
        <f>ROUND(I169*H169,2)</f>
        <v>0</v>
      </c>
      <c r="K169" s="189" t="s">
        <v>166</v>
      </c>
      <c r="L169" s="40"/>
      <c r="M169" s="194" t="s">
        <v>1</v>
      </c>
      <c r="N169" s="195" t="s">
        <v>38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167</v>
      </c>
      <c r="AT169" s="198" t="s">
        <v>162</v>
      </c>
      <c r="AU169" s="198" t="s">
        <v>82</v>
      </c>
      <c r="AY169" s="18" t="s">
        <v>160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80</v>
      </c>
      <c r="BK169" s="199">
        <f>ROUND(I169*H169,2)</f>
        <v>0</v>
      </c>
      <c r="BL169" s="18" t="s">
        <v>167</v>
      </c>
      <c r="BM169" s="198" t="s">
        <v>194</v>
      </c>
    </row>
    <row r="170" spans="2:51" s="14" customFormat="1" ht="12">
      <c r="B170" s="211"/>
      <c r="C170" s="212"/>
      <c r="D170" s="202" t="s">
        <v>168</v>
      </c>
      <c r="E170" s="213" t="s">
        <v>1</v>
      </c>
      <c r="F170" s="214" t="s">
        <v>195</v>
      </c>
      <c r="G170" s="212"/>
      <c r="H170" s="215">
        <v>34.865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2:51" s="15" customFormat="1" ht="12">
      <c r="B171" s="222"/>
      <c r="C171" s="223"/>
      <c r="D171" s="202" t="s">
        <v>168</v>
      </c>
      <c r="E171" s="224" t="s">
        <v>1</v>
      </c>
      <c r="F171" s="225" t="s">
        <v>179</v>
      </c>
      <c r="G171" s="223"/>
      <c r="H171" s="226">
        <v>34.865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168</v>
      </c>
      <c r="AU171" s="232" t="s">
        <v>82</v>
      </c>
      <c r="AV171" s="15" t="s">
        <v>167</v>
      </c>
      <c r="AW171" s="15" t="s">
        <v>30</v>
      </c>
      <c r="AX171" s="15" t="s">
        <v>80</v>
      </c>
      <c r="AY171" s="232" t="s">
        <v>160</v>
      </c>
    </row>
    <row r="172" spans="1:65" s="2" customFormat="1" ht="24.2" customHeight="1">
      <c r="A172" s="35"/>
      <c r="B172" s="36"/>
      <c r="C172" s="187" t="s">
        <v>185</v>
      </c>
      <c r="D172" s="187" t="s">
        <v>162</v>
      </c>
      <c r="E172" s="188" t="s">
        <v>196</v>
      </c>
      <c r="F172" s="189" t="s">
        <v>197</v>
      </c>
      <c r="G172" s="190" t="s">
        <v>165</v>
      </c>
      <c r="H172" s="191">
        <v>10.65</v>
      </c>
      <c r="I172" s="192"/>
      <c r="J172" s="193">
        <f>ROUND(I172*H172,2)</f>
        <v>0</v>
      </c>
      <c r="K172" s="189" t="s">
        <v>166</v>
      </c>
      <c r="L172" s="40"/>
      <c r="M172" s="194" t="s">
        <v>1</v>
      </c>
      <c r="N172" s="195" t="s">
        <v>38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167</v>
      </c>
      <c r="AT172" s="198" t="s">
        <v>162</v>
      </c>
      <c r="AU172" s="198" t="s">
        <v>82</v>
      </c>
      <c r="AY172" s="18" t="s">
        <v>160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80</v>
      </c>
      <c r="BK172" s="199">
        <f>ROUND(I172*H172,2)</f>
        <v>0</v>
      </c>
      <c r="BL172" s="18" t="s">
        <v>167</v>
      </c>
      <c r="BM172" s="198" t="s">
        <v>198</v>
      </c>
    </row>
    <row r="173" spans="2:51" s="13" customFormat="1" ht="12">
      <c r="B173" s="200"/>
      <c r="C173" s="201"/>
      <c r="D173" s="202" t="s">
        <v>168</v>
      </c>
      <c r="E173" s="203" t="s">
        <v>1</v>
      </c>
      <c r="F173" s="204" t="s">
        <v>169</v>
      </c>
      <c r="G173" s="201"/>
      <c r="H173" s="203" t="s">
        <v>1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168</v>
      </c>
      <c r="AU173" s="210" t="s">
        <v>82</v>
      </c>
      <c r="AV173" s="13" t="s">
        <v>80</v>
      </c>
      <c r="AW173" s="13" t="s">
        <v>30</v>
      </c>
      <c r="AX173" s="13" t="s">
        <v>73</v>
      </c>
      <c r="AY173" s="210" t="s">
        <v>160</v>
      </c>
    </row>
    <row r="174" spans="2:51" s="13" customFormat="1" ht="12">
      <c r="B174" s="200"/>
      <c r="C174" s="201"/>
      <c r="D174" s="202" t="s">
        <v>168</v>
      </c>
      <c r="E174" s="203" t="s">
        <v>1</v>
      </c>
      <c r="F174" s="204" t="s">
        <v>170</v>
      </c>
      <c r="G174" s="201"/>
      <c r="H174" s="203" t="s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168</v>
      </c>
      <c r="AU174" s="210" t="s">
        <v>82</v>
      </c>
      <c r="AV174" s="13" t="s">
        <v>80</v>
      </c>
      <c r="AW174" s="13" t="s">
        <v>30</v>
      </c>
      <c r="AX174" s="13" t="s">
        <v>73</v>
      </c>
      <c r="AY174" s="210" t="s">
        <v>160</v>
      </c>
    </row>
    <row r="175" spans="2:51" s="14" customFormat="1" ht="12">
      <c r="B175" s="211"/>
      <c r="C175" s="212"/>
      <c r="D175" s="202" t="s">
        <v>168</v>
      </c>
      <c r="E175" s="213" t="s">
        <v>1</v>
      </c>
      <c r="F175" s="214" t="s">
        <v>199</v>
      </c>
      <c r="G175" s="212"/>
      <c r="H175" s="215">
        <v>2.205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2:51" s="14" customFormat="1" ht="12">
      <c r="B176" s="211"/>
      <c r="C176" s="212"/>
      <c r="D176" s="202" t="s">
        <v>168</v>
      </c>
      <c r="E176" s="213" t="s">
        <v>1</v>
      </c>
      <c r="F176" s="214" t="s">
        <v>200</v>
      </c>
      <c r="G176" s="212"/>
      <c r="H176" s="215">
        <v>1.68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168</v>
      </c>
      <c r="AU176" s="221" t="s">
        <v>82</v>
      </c>
      <c r="AV176" s="14" t="s">
        <v>82</v>
      </c>
      <c r="AW176" s="14" t="s">
        <v>30</v>
      </c>
      <c r="AX176" s="14" t="s">
        <v>73</v>
      </c>
      <c r="AY176" s="221" t="s">
        <v>160</v>
      </c>
    </row>
    <row r="177" spans="2:51" s="14" customFormat="1" ht="12">
      <c r="B177" s="211"/>
      <c r="C177" s="212"/>
      <c r="D177" s="202" t="s">
        <v>168</v>
      </c>
      <c r="E177" s="213" t="s">
        <v>1</v>
      </c>
      <c r="F177" s="214" t="s">
        <v>201</v>
      </c>
      <c r="G177" s="212"/>
      <c r="H177" s="215">
        <v>1.033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82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2:51" s="14" customFormat="1" ht="12">
      <c r="B178" s="211"/>
      <c r="C178" s="212"/>
      <c r="D178" s="202" t="s">
        <v>168</v>
      </c>
      <c r="E178" s="213" t="s">
        <v>1</v>
      </c>
      <c r="F178" s="214" t="s">
        <v>202</v>
      </c>
      <c r="G178" s="212"/>
      <c r="H178" s="215">
        <v>2.563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168</v>
      </c>
      <c r="AU178" s="221" t="s">
        <v>82</v>
      </c>
      <c r="AV178" s="14" t="s">
        <v>82</v>
      </c>
      <c r="AW178" s="14" t="s">
        <v>30</v>
      </c>
      <c r="AX178" s="14" t="s">
        <v>73</v>
      </c>
      <c r="AY178" s="221" t="s">
        <v>160</v>
      </c>
    </row>
    <row r="179" spans="2:51" s="14" customFormat="1" ht="12">
      <c r="B179" s="211"/>
      <c r="C179" s="212"/>
      <c r="D179" s="202" t="s">
        <v>168</v>
      </c>
      <c r="E179" s="213" t="s">
        <v>1</v>
      </c>
      <c r="F179" s="214" t="s">
        <v>203</v>
      </c>
      <c r="G179" s="212"/>
      <c r="H179" s="215">
        <v>0.769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2:51" s="13" customFormat="1" ht="12">
      <c r="B180" s="200"/>
      <c r="C180" s="201"/>
      <c r="D180" s="202" t="s">
        <v>168</v>
      </c>
      <c r="E180" s="203" t="s">
        <v>1</v>
      </c>
      <c r="F180" s="204" t="s">
        <v>176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168</v>
      </c>
      <c r="AU180" s="210" t="s">
        <v>82</v>
      </c>
      <c r="AV180" s="13" t="s">
        <v>80</v>
      </c>
      <c r="AW180" s="13" t="s">
        <v>30</v>
      </c>
      <c r="AX180" s="13" t="s">
        <v>73</v>
      </c>
      <c r="AY180" s="210" t="s">
        <v>160</v>
      </c>
    </row>
    <row r="181" spans="2:51" s="13" customFormat="1" ht="12">
      <c r="B181" s="200"/>
      <c r="C181" s="201"/>
      <c r="D181" s="202" t="s">
        <v>168</v>
      </c>
      <c r="E181" s="203" t="s">
        <v>1</v>
      </c>
      <c r="F181" s="204" t="s">
        <v>177</v>
      </c>
      <c r="G181" s="201"/>
      <c r="H181" s="203" t="s">
        <v>1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168</v>
      </c>
      <c r="AU181" s="210" t="s">
        <v>82</v>
      </c>
      <c r="AV181" s="13" t="s">
        <v>80</v>
      </c>
      <c r="AW181" s="13" t="s">
        <v>30</v>
      </c>
      <c r="AX181" s="13" t="s">
        <v>73</v>
      </c>
      <c r="AY181" s="210" t="s">
        <v>160</v>
      </c>
    </row>
    <row r="182" spans="2:51" s="14" customFormat="1" ht="12">
      <c r="B182" s="211"/>
      <c r="C182" s="212"/>
      <c r="D182" s="202" t="s">
        <v>168</v>
      </c>
      <c r="E182" s="213" t="s">
        <v>1</v>
      </c>
      <c r="F182" s="214" t="s">
        <v>178</v>
      </c>
      <c r="G182" s="212"/>
      <c r="H182" s="215">
        <v>2.4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2:51" s="15" customFormat="1" ht="12">
      <c r="B183" s="222"/>
      <c r="C183" s="223"/>
      <c r="D183" s="202" t="s">
        <v>168</v>
      </c>
      <c r="E183" s="224" t="s">
        <v>1</v>
      </c>
      <c r="F183" s="225" t="s">
        <v>179</v>
      </c>
      <c r="G183" s="223"/>
      <c r="H183" s="226">
        <v>10.65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168</v>
      </c>
      <c r="AU183" s="232" t="s">
        <v>82</v>
      </c>
      <c r="AV183" s="15" t="s">
        <v>167</v>
      </c>
      <c r="AW183" s="15" t="s">
        <v>30</v>
      </c>
      <c r="AX183" s="15" t="s">
        <v>80</v>
      </c>
      <c r="AY183" s="232" t="s">
        <v>160</v>
      </c>
    </row>
    <row r="184" spans="1:65" s="2" customFormat="1" ht="14.45" customHeight="1">
      <c r="A184" s="35"/>
      <c r="B184" s="36"/>
      <c r="C184" s="233" t="s">
        <v>204</v>
      </c>
      <c r="D184" s="233" t="s">
        <v>205</v>
      </c>
      <c r="E184" s="234" t="s">
        <v>206</v>
      </c>
      <c r="F184" s="235" t="s">
        <v>207</v>
      </c>
      <c r="G184" s="236" t="s">
        <v>193</v>
      </c>
      <c r="H184" s="237">
        <v>21.3</v>
      </c>
      <c r="I184" s="238"/>
      <c r="J184" s="239">
        <f>ROUND(I184*H184,2)</f>
        <v>0</v>
      </c>
      <c r="K184" s="235" t="s">
        <v>166</v>
      </c>
      <c r="L184" s="240"/>
      <c r="M184" s="241" t="s">
        <v>1</v>
      </c>
      <c r="N184" s="242" t="s">
        <v>38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188</v>
      </c>
      <c r="AT184" s="198" t="s">
        <v>205</v>
      </c>
      <c r="AU184" s="198" t="s">
        <v>82</v>
      </c>
      <c r="AY184" s="18" t="s">
        <v>160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80</v>
      </c>
      <c r="BK184" s="199">
        <f>ROUND(I184*H184,2)</f>
        <v>0</v>
      </c>
      <c r="BL184" s="18" t="s">
        <v>167</v>
      </c>
      <c r="BM184" s="198" t="s">
        <v>208</v>
      </c>
    </row>
    <row r="185" spans="2:51" s="14" customFormat="1" ht="12">
      <c r="B185" s="211"/>
      <c r="C185" s="212"/>
      <c r="D185" s="202" t="s">
        <v>168</v>
      </c>
      <c r="E185" s="213" t="s">
        <v>1</v>
      </c>
      <c r="F185" s="214" t="s">
        <v>209</v>
      </c>
      <c r="G185" s="212"/>
      <c r="H185" s="215">
        <v>21.3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168</v>
      </c>
      <c r="AU185" s="221" t="s">
        <v>82</v>
      </c>
      <c r="AV185" s="14" t="s">
        <v>82</v>
      </c>
      <c r="AW185" s="14" t="s">
        <v>30</v>
      </c>
      <c r="AX185" s="14" t="s">
        <v>73</v>
      </c>
      <c r="AY185" s="221" t="s">
        <v>160</v>
      </c>
    </row>
    <row r="186" spans="2:51" s="15" customFormat="1" ht="12">
      <c r="B186" s="222"/>
      <c r="C186" s="223"/>
      <c r="D186" s="202" t="s">
        <v>168</v>
      </c>
      <c r="E186" s="224" t="s">
        <v>1</v>
      </c>
      <c r="F186" s="225" t="s">
        <v>179</v>
      </c>
      <c r="G186" s="223"/>
      <c r="H186" s="226">
        <v>21.3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168</v>
      </c>
      <c r="AU186" s="232" t="s">
        <v>82</v>
      </c>
      <c r="AV186" s="15" t="s">
        <v>167</v>
      </c>
      <c r="AW186" s="15" t="s">
        <v>30</v>
      </c>
      <c r="AX186" s="15" t="s">
        <v>80</v>
      </c>
      <c r="AY186" s="232" t="s">
        <v>160</v>
      </c>
    </row>
    <row r="187" spans="1:65" s="2" customFormat="1" ht="24.2" customHeight="1">
      <c r="A187" s="35"/>
      <c r="B187" s="36"/>
      <c r="C187" s="187" t="s">
        <v>188</v>
      </c>
      <c r="D187" s="187" t="s">
        <v>162</v>
      </c>
      <c r="E187" s="188" t="s">
        <v>210</v>
      </c>
      <c r="F187" s="189" t="s">
        <v>211</v>
      </c>
      <c r="G187" s="190" t="s">
        <v>165</v>
      </c>
      <c r="H187" s="191">
        <v>1.734</v>
      </c>
      <c r="I187" s="192"/>
      <c r="J187" s="193">
        <f>ROUND(I187*H187,2)</f>
        <v>0</v>
      </c>
      <c r="K187" s="189" t="s">
        <v>166</v>
      </c>
      <c r="L187" s="40"/>
      <c r="M187" s="194" t="s">
        <v>1</v>
      </c>
      <c r="N187" s="195" t="s">
        <v>38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167</v>
      </c>
      <c r="AT187" s="198" t="s">
        <v>162</v>
      </c>
      <c r="AU187" s="198" t="s">
        <v>82</v>
      </c>
      <c r="AY187" s="18" t="s">
        <v>160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80</v>
      </c>
      <c r="BK187" s="199">
        <f>ROUND(I187*H187,2)</f>
        <v>0</v>
      </c>
      <c r="BL187" s="18" t="s">
        <v>167</v>
      </c>
      <c r="BM187" s="198" t="s">
        <v>212</v>
      </c>
    </row>
    <row r="188" spans="2:51" s="13" customFormat="1" ht="12">
      <c r="B188" s="200"/>
      <c r="C188" s="201"/>
      <c r="D188" s="202" t="s">
        <v>168</v>
      </c>
      <c r="E188" s="203" t="s">
        <v>1</v>
      </c>
      <c r="F188" s="204" t="s">
        <v>213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168</v>
      </c>
      <c r="AU188" s="210" t="s">
        <v>82</v>
      </c>
      <c r="AV188" s="13" t="s">
        <v>80</v>
      </c>
      <c r="AW188" s="13" t="s">
        <v>30</v>
      </c>
      <c r="AX188" s="13" t="s">
        <v>73</v>
      </c>
      <c r="AY188" s="210" t="s">
        <v>160</v>
      </c>
    </row>
    <row r="189" spans="2:51" s="14" customFormat="1" ht="12">
      <c r="B189" s="211"/>
      <c r="C189" s="212"/>
      <c r="D189" s="202" t="s">
        <v>168</v>
      </c>
      <c r="E189" s="213" t="s">
        <v>1</v>
      </c>
      <c r="F189" s="214" t="s">
        <v>214</v>
      </c>
      <c r="G189" s="212"/>
      <c r="H189" s="215">
        <v>1.734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2:51" s="15" customFormat="1" ht="12">
      <c r="B190" s="222"/>
      <c r="C190" s="223"/>
      <c r="D190" s="202" t="s">
        <v>168</v>
      </c>
      <c r="E190" s="224" t="s">
        <v>1</v>
      </c>
      <c r="F190" s="225" t="s">
        <v>179</v>
      </c>
      <c r="G190" s="223"/>
      <c r="H190" s="226">
        <v>1.734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168</v>
      </c>
      <c r="AU190" s="232" t="s">
        <v>82</v>
      </c>
      <c r="AV190" s="15" t="s">
        <v>167</v>
      </c>
      <c r="AW190" s="15" t="s">
        <v>30</v>
      </c>
      <c r="AX190" s="15" t="s">
        <v>80</v>
      </c>
      <c r="AY190" s="232" t="s">
        <v>160</v>
      </c>
    </row>
    <row r="191" spans="1:65" s="2" customFormat="1" ht="14.45" customHeight="1">
      <c r="A191" s="35"/>
      <c r="B191" s="36"/>
      <c r="C191" s="233" t="s">
        <v>215</v>
      </c>
      <c r="D191" s="233" t="s">
        <v>205</v>
      </c>
      <c r="E191" s="234" t="s">
        <v>216</v>
      </c>
      <c r="F191" s="235" t="s">
        <v>217</v>
      </c>
      <c r="G191" s="236" t="s">
        <v>193</v>
      </c>
      <c r="H191" s="237">
        <v>3.468</v>
      </c>
      <c r="I191" s="238"/>
      <c r="J191" s="239">
        <f>ROUND(I191*H191,2)</f>
        <v>0</v>
      </c>
      <c r="K191" s="235" t="s">
        <v>166</v>
      </c>
      <c r="L191" s="240"/>
      <c r="M191" s="241" t="s">
        <v>1</v>
      </c>
      <c r="N191" s="242" t="s">
        <v>38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188</v>
      </c>
      <c r="AT191" s="198" t="s">
        <v>205</v>
      </c>
      <c r="AU191" s="198" t="s">
        <v>82</v>
      </c>
      <c r="AY191" s="18" t="s">
        <v>160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80</v>
      </c>
      <c r="BK191" s="199">
        <f>ROUND(I191*H191,2)</f>
        <v>0</v>
      </c>
      <c r="BL191" s="18" t="s">
        <v>167</v>
      </c>
      <c r="BM191" s="198" t="s">
        <v>218</v>
      </c>
    </row>
    <row r="192" spans="2:51" s="14" customFormat="1" ht="12">
      <c r="B192" s="211"/>
      <c r="C192" s="212"/>
      <c r="D192" s="202" t="s">
        <v>168</v>
      </c>
      <c r="E192" s="213" t="s">
        <v>1</v>
      </c>
      <c r="F192" s="214" t="s">
        <v>219</v>
      </c>
      <c r="G192" s="212"/>
      <c r="H192" s="215">
        <v>3.468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82</v>
      </c>
      <c r="AV192" s="14" t="s">
        <v>82</v>
      </c>
      <c r="AW192" s="14" t="s">
        <v>30</v>
      </c>
      <c r="AX192" s="14" t="s">
        <v>73</v>
      </c>
      <c r="AY192" s="221" t="s">
        <v>160</v>
      </c>
    </row>
    <row r="193" spans="2:51" s="15" customFormat="1" ht="12">
      <c r="B193" s="222"/>
      <c r="C193" s="223"/>
      <c r="D193" s="202" t="s">
        <v>168</v>
      </c>
      <c r="E193" s="224" t="s">
        <v>1</v>
      </c>
      <c r="F193" s="225" t="s">
        <v>179</v>
      </c>
      <c r="G193" s="223"/>
      <c r="H193" s="226">
        <v>3.468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168</v>
      </c>
      <c r="AU193" s="232" t="s">
        <v>82</v>
      </c>
      <c r="AV193" s="15" t="s">
        <v>167</v>
      </c>
      <c r="AW193" s="15" t="s">
        <v>30</v>
      </c>
      <c r="AX193" s="15" t="s">
        <v>80</v>
      </c>
      <c r="AY193" s="232" t="s">
        <v>160</v>
      </c>
    </row>
    <row r="194" spans="1:65" s="2" customFormat="1" ht="24.2" customHeight="1">
      <c r="A194" s="35"/>
      <c r="B194" s="36"/>
      <c r="C194" s="187" t="s">
        <v>194</v>
      </c>
      <c r="D194" s="187" t="s">
        <v>162</v>
      </c>
      <c r="E194" s="188" t="s">
        <v>220</v>
      </c>
      <c r="F194" s="189" t="s">
        <v>221</v>
      </c>
      <c r="G194" s="190" t="s">
        <v>222</v>
      </c>
      <c r="H194" s="191">
        <v>17.279</v>
      </c>
      <c r="I194" s="192"/>
      <c r="J194" s="193">
        <f>ROUND(I194*H194,2)</f>
        <v>0</v>
      </c>
      <c r="K194" s="189" t="s">
        <v>166</v>
      </c>
      <c r="L194" s="40"/>
      <c r="M194" s="194" t="s">
        <v>1</v>
      </c>
      <c r="N194" s="195" t="s">
        <v>38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167</v>
      </c>
      <c r="AT194" s="198" t="s">
        <v>162</v>
      </c>
      <c r="AU194" s="198" t="s">
        <v>82</v>
      </c>
      <c r="AY194" s="18" t="s">
        <v>160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80</v>
      </c>
      <c r="BK194" s="199">
        <f>ROUND(I194*H194,2)</f>
        <v>0</v>
      </c>
      <c r="BL194" s="18" t="s">
        <v>167</v>
      </c>
      <c r="BM194" s="198" t="s">
        <v>223</v>
      </c>
    </row>
    <row r="195" spans="2:51" s="14" customFormat="1" ht="12">
      <c r="B195" s="211"/>
      <c r="C195" s="212"/>
      <c r="D195" s="202" t="s">
        <v>168</v>
      </c>
      <c r="E195" s="213" t="s">
        <v>1</v>
      </c>
      <c r="F195" s="214" t="s">
        <v>224</v>
      </c>
      <c r="G195" s="212"/>
      <c r="H195" s="215">
        <v>17.279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168</v>
      </c>
      <c r="AU195" s="221" t="s">
        <v>82</v>
      </c>
      <c r="AV195" s="14" t="s">
        <v>82</v>
      </c>
      <c r="AW195" s="14" t="s">
        <v>30</v>
      </c>
      <c r="AX195" s="14" t="s">
        <v>73</v>
      </c>
      <c r="AY195" s="221" t="s">
        <v>160</v>
      </c>
    </row>
    <row r="196" spans="2:51" s="15" customFormat="1" ht="12">
      <c r="B196" s="222"/>
      <c r="C196" s="223"/>
      <c r="D196" s="202" t="s">
        <v>168</v>
      </c>
      <c r="E196" s="224" t="s">
        <v>1</v>
      </c>
      <c r="F196" s="225" t="s">
        <v>179</v>
      </c>
      <c r="G196" s="223"/>
      <c r="H196" s="226">
        <v>17.279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168</v>
      </c>
      <c r="AU196" s="232" t="s">
        <v>82</v>
      </c>
      <c r="AV196" s="15" t="s">
        <v>167</v>
      </c>
      <c r="AW196" s="15" t="s">
        <v>30</v>
      </c>
      <c r="AX196" s="15" t="s">
        <v>80</v>
      </c>
      <c r="AY196" s="232" t="s">
        <v>160</v>
      </c>
    </row>
    <row r="197" spans="2:63" s="12" customFormat="1" ht="22.9" customHeight="1">
      <c r="B197" s="171"/>
      <c r="C197" s="172"/>
      <c r="D197" s="173" t="s">
        <v>72</v>
      </c>
      <c r="E197" s="185" t="s">
        <v>182</v>
      </c>
      <c r="F197" s="185" t="s">
        <v>225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SUM(P198:P210)</f>
        <v>0</v>
      </c>
      <c r="Q197" s="179"/>
      <c r="R197" s="180">
        <f>SUM(R198:R210)</f>
        <v>0</v>
      </c>
      <c r="S197" s="179"/>
      <c r="T197" s="181">
        <f>SUM(T198:T210)</f>
        <v>0</v>
      </c>
      <c r="AR197" s="182" t="s">
        <v>80</v>
      </c>
      <c r="AT197" s="183" t="s">
        <v>72</v>
      </c>
      <c r="AU197" s="183" t="s">
        <v>80</v>
      </c>
      <c r="AY197" s="182" t="s">
        <v>160</v>
      </c>
      <c r="BK197" s="184">
        <f>SUM(BK198:BK210)</f>
        <v>0</v>
      </c>
    </row>
    <row r="198" spans="1:65" s="2" customFormat="1" ht="24.2" customHeight="1">
      <c r="A198" s="35"/>
      <c r="B198" s="36"/>
      <c r="C198" s="187" t="s">
        <v>226</v>
      </c>
      <c r="D198" s="187" t="s">
        <v>162</v>
      </c>
      <c r="E198" s="188" t="s">
        <v>227</v>
      </c>
      <c r="F198" s="189" t="s">
        <v>228</v>
      </c>
      <c r="G198" s="190" t="s">
        <v>222</v>
      </c>
      <c r="H198" s="191">
        <v>6.69</v>
      </c>
      <c r="I198" s="192"/>
      <c r="J198" s="193">
        <f>ROUND(I198*H198,2)</f>
        <v>0</v>
      </c>
      <c r="K198" s="189" t="s">
        <v>166</v>
      </c>
      <c r="L198" s="40"/>
      <c r="M198" s="194" t="s">
        <v>1</v>
      </c>
      <c r="N198" s="195" t="s">
        <v>38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167</v>
      </c>
      <c r="AT198" s="198" t="s">
        <v>162</v>
      </c>
      <c r="AU198" s="198" t="s">
        <v>82</v>
      </c>
      <c r="AY198" s="18" t="s">
        <v>160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80</v>
      </c>
      <c r="BK198" s="199">
        <f>ROUND(I198*H198,2)</f>
        <v>0</v>
      </c>
      <c r="BL198" s="18" t="s">
        <v>167</v>
      </c>
      <c r="BM198" s="198" t="s">
        <v>229</v>
      </c>
    </row>
    <row r="199" spans="2:51" s="14" customFormat="1" ht="12">
      <c r="B199" s="211"/>
      <c r="C199" s="212"/>
      <c r="D199" s="202" t="s">
        <v>168</v>
      </c>
      <c r="E199" s="213" t="s">
        <v>1</v>
      </c>
      <c r="F199" s="214" t="s">
        <v>230</v>
      </c>
      <c r="G199" s="212"/>
      <c r="H199" s="215">
        <v>6.69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168</v>
      </c>
      <c r="AU199" s="221" t="s">
        <v>82</v>
      </c>
      <c r="AV199" s="14" t="s">
        <v>82</v>
      </c>
      <c r="AW199" s="14" t="s">
        <v>30</v>
      </c>
      <c r="AX199" s="14" t="s">
        <v>73</v>
      </c>
      <c r="AY199" s="221" t="s">
        <v>160</v>
      </c>
    </row>
    <row r="200" spans="2:51" s="15" customFormat="1" ht="12">
      <c r="B200" s="222"/>
      <c r="C200" s="223"/>
      <c r="D200" s="202" t="s">
        <v>168</v>
      </c>
      <c r="E200" s="224" t="s">
        <v>1</v>
      </c>
      <c r="F200" s="225" t="s">
        <v>179</v>
      </c>
      <c r="G200" s="223"/>
      <c r="H200" s="226">
        <v>6.69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168</v>
      </c>
      <c r="AU200" s="232" t="s">
        <v>82</v>
      </c>
      <c r="AV200" s="15" t="s">
        <v>167</v>
      </c>
      <c r="AW200" s="15" t="s">
        <v>30</v>
      </c>
      <c r="AX200" s="15" t="s">
        <v>80</v>
      </c>
      <c r="AY200" s="232" t="s">
        <v>160</v>
      </c>
    </row>
    <row r="201" spans="1:65" s="2" customFormat="1" ht="14.45" customHeight="1">
      <c r="A201" s="35"/>
      <c r="B201" s="36"/>
      <c r="C201" s="187" t="s">
        <v>198</v>
      </c>
      <c r="D201" s="187" t="s">
        <v>162</v>
      </c>
      <c r="E201" s="188" t="s">
        <v>231</v>
      </c>
      <c r="F201" s="189" t="s">
        <v>232</v>
      </c>
      <c r="G201" s="190" t="s">
        <v>222</v>
      </c>
      <c r="H201" s="191">
        <v>1.386</v>
      </c>
      <c r="I201" s="192"/>
      <c r="J201" s="193">
        <f>ROUND(I201*H201,2)</f>
        <v>0</v>
      </c>
      <c r="K201" s="189" t="s">
        <v>1</v>
      </c>
      <c r="L201" s="40"/>
      <c r="M201" s="194" t="s">
        <v>1</v>
      </c>
      <c r="N201" s="195" t="s">
        <v>38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167</v>
      </c>
      <c r="AT201" s="198" t="s">
        <v>162</v>
      </c>
      <c r="AU201" s="198" t="s">
        <v>82</v>
      </c>
      <c r="AY201" s="18" t="s">
        <v>160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80</v>
      </c>
      <c r="BK201" s="199">
        <f>ROUND(I201*H201,2)</f>
        <v>0</v>
      </c>
      <c r="BL201" s="18" t="s">
        <v>167</v>
      </c>
      <c r="BM201" s="198" t="s">
        <v>233</v>
      </c>
    </row>
    <row r="202" spans="2:51" s="14" customFormat="1" ht="12">
      <c r="B202" s="211"/>
      <c r="C202" s="212"/>
      <c r="D202" s="202" t="s">
        <v>168</v>
      </c>
      <c r="E202" s="213" t="s">
        <v>1</v>
      </c>
      <c r="F202" s="214" t="s">
        <v>234</v>
      </c>
      <c r="G202" s="212"/>
      <c r="H202" s="215">
        <v>1.386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82</v>
      </c>
      <c r="AV202" s="14" t="s">
        <v>82</v>
      </c>
      <c r="AW202" s="14" t="s">
        <v>30</v>
      </c>
      <c r="AX202" s="14" t="s">
        <v>73</v>
      </c>
      <c r="AY202" s="221" t="s">
        <v>160</v>
      </c>
    </row>
    <row r="203" spans="2:51" s="15" customFormat="1" ht="12">
      <c r="B203" s="222"/>
      <c r="C203" s="223"/>
      <c r="D203" s="202" t="s">
        <v>168</v>
      </c>
      <c r="E203" s="224" t="s">
        <v>1</v>
      </c>
      <c r="F203" s="225" t="s">
        <v>179</v>
      </c>
      <c r="G203" s="223"/>
      <c r="H203" s="226">
        <v>1.386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168</v>
      </c>
      <c r="AU203" s="232" t="s">
        <v>82</v>
      </c>
      <c r="AV203" s="15" t="s">
        <v>167</v>
      </c>
      <c r="AW203" s="15" t="s">
        <v>30</v>
      </c>
      <c r="AX203" s="15" t="s">
        <v>80</v>
      </c>
      <c r="AY203" s="232" t="s">
        <v>160</v>
      </c>
    </row>
    <row r="204" spans="1:65" s="2" customFormat="1" ht="24.2" customHeight="1">
      <c r="A204" s="35"/>
      <c r="B204" s="36"/>
      <c r="C204" s="187" t="s">
        <v>235</v>
      </c>
      <c r="D204" s="187" t="s">
        <v>162</v>
      </c>
      <c r="E204" s="188" t="s">
        <v>236</v>
      </c>
      <c r="F204" s="189" t="s">
        <v>237</v>
      </c>
      <c r="G204" s="190" t="s">
        <v>238</v>
      </c>
      <c r="H204" s="191">
        <v>42.598</v>
      </c>
      <c r="I204" s="192"/>
      <c r="J204" s="193">
        <f>ROUND(I204*H204,2)</f>
        <v>0</v>
      </c>
      <c r="K204" s="189" t="s">
        <v>166</v>
      </c>
      <c r="L204" s="40"/>
      <c r="M204" s="194" t="s">
        <v>1</v>
      </c>
      <c r="N204" s="195" t="s">
        <v>38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167</v>
      </c>
      <c r="AT204" s="198" t="s">
        <v>162</v>
      </c>
      <c r="AU204" s="198" t="s">
        <v>82</v>
      </c>
      <c r="AY204" s="18" t="s">
        <v>160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80</v>
      </c>
      <c r="BK204" s="199">
        <f>ROUND(I204*H204,2)</f>
        <v>0</v>
      </c>
      <c r="BL204" s="18" t="s">
        <v>167</v>
      </c>
      <c r="BM204" s="198" t="s">
        <v>239</v>
      </c>
    </row>
    <row r="205" spans="2:51" s="14" customFormat="1" ht="12">
      <c r="B205" s="211"/>
      <c r="C205" s="212"/>
      <c r="D205" s="202" t="s">
        <v>168</v>
      </c>
      <c r="E205" s="213" t="s">
        <v>1</v>
      </c>
      <c r="F205" s="214" t="s">
        <v>240</v>
      </c>
      <c r="G205" s="212"/>
      <c r="H205" s="215">
        <v>42.598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168</v>
      </c>
      <c r="AU205" s="221" t="s">
        <v>82</v>
      </c>
      <c r="AV205" s="14" t="s">
        <v>82</v>
      </c>
      <c r="AW205" s="14" t="s">
        <v>30</v>
      </c>
      <c r="AX205" s="14" t="s">
        <v>73</v>
      </c>
      <c r="AY205" s="221" t="s">
        <v>160</v>
      </c>
    </row>
    <row r="206" spans="2:51" s="15" customFormat="1" ht="12">
      <c r="B206" s="222"/>
      <c r="C206" s="223"/>
      <c r="D206" s="202" t="s">
        <v>168</v>
      </c>
      <c r="E206" s="224" t="s">
        <v>1</v>
      </c>
      <c r="F206" s="225" t="s">
        <v>179</v>
      </c>
      <c r="G206" s="223"/>
      <c r="H206" s="226">
        <v>42.598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168</v>
      </c>
      <c r="AU206" s="232" t="s">
        <v>82</v>
      </c>
      <c r="AV206" s="15" t="s">
        <v>167</v>
      </c>
      <c r="AW206" s="15" t="s">
        <v>30</v>
      </c>
      <c r="AX206" s="15" t="s">
        <v>80</v>
      </c>
      <c r="AY206" s="232" t="s">
        <v>160</v>
      </c>
    </row>
    <row r="207" spans="1:65" s="2" customFormat="1" ht="14.45" customHeight="1">
      <c r="A207" s="35"/>
      <c r="B207" s="36"/>
      <c r="C207" s="187" t="s">
        <v>208</v>
      </c>
      <c r="D207" s="187" t="s">
        <v>162</v>
      </c>
      <c r="E207" s="188" t="s">
        <v>241</v>
      </c>
      <c r="F207" s="189" t="s">
        <v>242</v>
      </c>
      <c r="G207" s="190" t="s">
        <v>238</v>
      </c>
      <c r="H207" s="191">
        <v>28.9</v>
      </c>
      <c r="I207" s="192"/>
      <c r="J207" s="193">
        <f>ROUND(I207*H207,2)</f>
        <v>0</v>
      </c>
      <c r="K207" s="189" t="s">
        <v>166</v>
      </c>
      <c r="L207" s="40"/>
      <c r="M207" s="194" t="s">
        <v>1</v>
      </c>
      <c r="N207" s="195" t="s">
        <v>38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167</v>
      </c>
      <c r="AT207" s="198" t="s">
        <v>162</v>
      </c>
      <c r="AU207" s="198" t="s">
        <v>82</v>
      </c>
      <c r="AY207" s="18" t="s">
        <v>160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80</v>
      </c>
      <c r="BK207" s="199">
        <f>ROUND(I207*H207,2)</f>
        <v>0</v>
      </c>
      <c r="BL207" s="18" t="s">
        <v>167</v>
      </c>
      <c r="BM207" s="198" t="s">
        <v>243</v>
      </c>
    </row>
    <row r="208" spans="2:51" s="13" customFormat="1" ht="12">
      <c r="B208" s="200"/>
      <c r="C208" s="201"/>
      <c r="D208" s="202" t="s">
        <v>168</v>
      </c>
      <c r="E208" s="203" t="s">
        <v>1</v>
      </c>
      <c r="F208" s="204" t="s">
        <v>213</v>
      </c>
      <c r="G208" s="201"/>
      <c r="H208" s="203" t="s">
        <v>1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168</v>
      </c>
      <c r="AU208" s="210" t="s">
        <v>82</v>
      </c>
      <c r="AV208" s="13" t="s">
        <v>80</v>
      </c>
      <c r="AW208" s="13" t="s">
        <v>30</v>
      </c>
      <c r="AX208" s="13" t="s">
        <v>73</v>
      </c>
      <c r="AY208" s="210" t="s">
        <v>160</v>
      </c>
    </row>
    <row r="209" spans="2:51" s="14" customFormat="1" ht="12">
      <c r="B209" s="211"/>
      <c r="C209" s="212"/>
      <c r="D209" s="202" t="s">
        <v>168</v>
      </c>
      <c r="E209" s="213" t="s">
        <v>1</v>
      </c>
      <c r="F209" s="214" t="s">
        <v>244</v>
      </c>
      <c r="G209" s="212"/>
      <c r="H209" s="215">
        <v>28.9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168</v>
      </c>
      <c r="AU209" s="221" t="s">
        <v>82</v>
      </c>
      <c r="AV209" s="14" t="s">
        <v>82</v>
      </c>
      <c r="AW209" s="14" t="s">
        <v>30</v>
      </c>
      <c r="AX209" s="14" t="s">
        <v>73</v>
      </c>
      <c r="AY209" s="221" t="s">
        <v>160</v>
      </c>
    </row>
    <row r="210" spans="2:51" s="15" customFormat="1" ht="12">
      <c r="B210" s="222"/>
      <c r="C210" s="223"/>
      <c r="D210" s="202" t="s">
        <v>168</v>
      </c>
      <c r="E210" s="224" t="s">
        <v>1</v>
      </c>
      <c r="F210" s="225" t="s">
        <v>179</v>
      </c>
      <c r="G210" s="223"/>
      <c r="H210" s="226">
        <v>28.9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168</v>
      </c>
      <c r="AU210" s="232" t="s">
        <v>82</v>
      </c>
      <c r="AV210" s="15" t="s">
        <v>167</v>
      </c>
      <c r="AW210" s="15" t="s">
        <v>30</v>
      </c>
      <c r="AX210" s="15" t="s">
        <v>80</v>
      </c>
      <c r="AY210" s="232" t="s">
        <v>160</v>
      </c>
    </row>
    <row r="211" spans="2:63" s="12" customFormat="1" ht="22.9" customHeight="1">
      <c r="B211" s="171"/>
      <c r="C211" s="172"/>
      <c r="D211" s="173" t="s">
        <v>72</v>
      </c>
      <c r="E211" s="185" t="s">
        <v>167</v>
      </c>
      <c r="F211" s="185" t="s">
        <v>245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SUM(P212:P220)</f>
        <v>0</v>
      </c>
      <c r="Q211" s="179"/>
      <c r="R211" s="180">
        <f>SUM(R212:R220)</f>
        <v>0</v>
      </c>
      <c r="S211" s="179"/>
      <c r="T211" s="181">
        <f>SUM(T212:T220)</f>
        <v>0</v>
      </c>
      <c r="AR211" s="182" t="s">
        <v>80</v>
      </c>
      <c r="AT211" s="183" t="s">
        <v>72</v>
      </c>
      <c r="AU211" s="183" t="s">
        <v>80</v>
      </c>
      <c r="AY211" s="182" t="s">
        <v>160</v>
      </c>
      <c r="BK211" s="184">
        <f>SUM(BK212:BK220)</f>
        <v>0</v>
      </c>
    </row>
    <row r="212" spans="1:65" s="2" customFormat="1" ht="14.45" customHeight="1">
      <c r="A212" s="35"/>
      <c r="B212" s="36"/>
      <c r="C212" s="187" t="s">
        <v>8</v>
      </c>
      <c r="D212" s="187" t="s">
        <v>162</v>
      </c>
      <c r="E212" s="188" t="s">
        <v>246</v>
      </c>
      <c r="F212" s="189" t="s">
        <v>247</v>
      </c>
      <c r="G212" s="190" t="s">
        <v>248</v>
      </c>
      <c r="H212" s="191">
        <v>2</v>
      </c>
      <c r="I212" s="192"/>
      <c r="J212" s="193">
        <f>ROUND(I212*H212,2)</f>
        <v>0</v>
      </c>
      <c r="K212" s="189" t="s">
        <v>1</v>
      </c>
      <c r="L212" s="40"/>
      <c r="M212" s="194" t="s">
        <v>1</v>
      </c>
      <c r="N212" s="195" t="s">
        <v>38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167</v>
      </c>
      <c r="AT212" s="198" t="s">
        <v>162</v>
      </c>
      <c r="AU212" s="198" t="s">
        <v>82</v>
      </c>
      <c r="AY212" s="18" t="s">
        <v>160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80</v>
      </c>
      <c r="BK212" s="199">
        <f>ROUND(I212*H212,2)</f>
        <v>0</v>
      </c>
      <c r="BL212" s="18" t="s">
        <v>167</v>
      </c>
      <c r="BM212" s="198" t="s">
        <v>249</v>
      </c>
    </row>
    <row r="213" spans="2:51" s="13" customFormat="1" ht="12">
      <c r="B213" s="200"/>
      <c r="C213" s="201"/>
      <c r="D213" s="202" t="s">
        <v>168</v>
      </c>
      <c r="E213" s="203" t="s">
        <v>1</v>
      </c>
      <c r="F213" s="204" t="s">
        <v>250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168</v>
      </c>
      <c r="AU213" s="210" t="s">
        <v>82</v>
      </c>
      <c r="AV213" s="13" t="s">
        <v>80</v>
      </c>
      <c r="AW213" s="13" t="s">
        <v>30</v>
      </c>
      <c r="AX213" s="13" t="s">
        <v>73</v>
      </c>
      <c r="AY213" s="210" t="s">
        <v>160</v>
      </c>
    </row>
    <row r="214" spans="2:51" s="14" customFormat="1" ht="12">
      <c r="B214" s="211"/>
      <c r="C214" s="212"/>
      <c r="D214" s="202" t="s">
        <v>168</v>
      </c>
      <c r="E214" s="213" t="s">
        <v>1</v>
      </c>
      <c r="F214" s="214" t="s">
        <v>251</v>
      </c>
      <c r="G214" s="212"/>
      <c r="H214" s="215">
        <v>1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168</v>
      </c>
      <c r="AU214" s="221" t="s">
        <v>82</v>
      </c>
      <c r="AV214" s="14" t="s">
        <v>82</v>
      </c>
      <c r="AW214" s="14" t="s">
        <v>30</v>
      </c>
      <c r="AX214" s="14" t="s">
        <v>73</v>
      </c>
      <c r="AY214" s="221" t="s">
        <v>160</v>
      </c>
    </row>
    <row r="215" spans="2:51" s="14" customFormat="1" ht="12">
      <c r="B215" s="211"/>
      <c r="C215" s="212"/>
      <c r="D215" s="202" t="s">
        <v>168</v>
      </c>
      <c r="E215" s="213" t="s">
        <v>1</v>
      </c>
      <c r="F215" s="214" t="s">
        <v>252</v>
      </c>
      <c r="G215" s="212"/>
      <c r="H215" s="215">
        <v>1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2:51" s="15" customFormat="1" ht="12">
      <c r="B216" s="222"/>
      <c r="C216" s="223"/>
      <c r="D216" s="202" t="s">
        <v>168</v>
      </c>
      <c r="E216" s="224" t="s">
        <v>1</v>
      </c>
      <c r="F216" s="225" t="s">
        <v>179</v>
      </c>
      <c r="G216" s="223"/>
      <c r="H216" s="226">
        <v>2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168</v>
      </c>
      <c r="AU216" s="232" t="s">
        <v>82</v>
      </c>
      <c r="AV216" s="15" t="s">
        <v>167</v>
      </c>
      <c r="AW216" s="15" t="s">
        <v>30</v>
      </c>
      <c r="AX216" s="15" t="s">
        <v>80</v>
      </c>
      <c r="AY216" s="232" t="s">
        <v>160</v>
      </c>
    </row>
    <row r="217" spans="1:65" s="2" customFormat="1" ht="14.45" customHeight="1">
      <c r="A217" s="35"/>
      <c r="B217" s="36"/>
      <c r="C217" s="187" t="s">
        <v>212</v>
      </c>
      <c r="D217" s="187" t="s">
        <v>162</v>
      </c>
      <c r="E217" s="188" t="s">
        <v>253</v>
      </c>
      <c r="F217" s="189" t="s">
        <v>254</v>
      </c>
      <c r="G217" s="190" t="s">
        <v>165</v>
      </c>
      <c r="H217" s="191">
        <v>0.867</v>
      </c>
      <c r="I217" s="192"/>
      <c r="J217" s="193">
        <f>ROUND(I217*H217,2)</f>
        <v>0</v>
      </c>
      <c r="K217" s="189" t="s">
        <v>166</v>
      </c>
      <c r="L217" s="40"/>
      <c r="M217" s="194" t="s">
        <v>1</v>
      </c>
      <c r="N217" s="195" t="s">
        <v>38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167</v>
      </c>
      <c r="AT217" s="198" t="s">
        <v>162</v>
      </c>
      <c r="AU217" s="198" t="s">
        <v>82</v>
      </c>
      <c r="AY217" s="18" t="s">
        <v>160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80</v>
      </c>
      <c r="BK217" s="199">
        <f>ROUND(I217*H217,2)</f>
        <v>0</v>
      </c>
      <c r="BL217" s="18" t="s">
        <v>167</v>
      </c>
      <c r="BM217" s="198" t="s">
        <v>255</v>
      </c>
    </row>
    <row r="218" spans="2:51" s="13" customFormat="1" ht="12">
      <c r="B218" s="200"/>
      <c r="C218" s="201"/>
      <c r="D218" s="202" t="s">
        <v>168</v>
      </c>
      <c r="E218" s="203" t="s">
        <v>1</v>
      </c>
      <c r="F218" s="204" t="s">
        <v>213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168</v>
      </c>
      <c r="AU218" s="210" t="s">
        <v>82</v>
      </c>
      <c r="AV218" s="13" t="s">
        <v>80</v>
      </c>
      <c r="AW218" s="13" t="s">
        <v>30</v>
      </c>
      <c r="AX218" s="13" t="s">
        <v>73</v>
      </c>
      <c r="AY218" s="210" t="s">
        <v>160</v>
      </c>
    </row>
    <row r="219" spans="2:51" s="14" customFormat="1" ht="12">
      <c r="B219" s="211"/>
      <c r="C219" s="212"/>
      <c r="D219" s="202" t="s">
        <v>168</v>
      </c>
      <c r="E219" s="213" t="s">
        <v>1</v>
      </c>
      <c r="F219" s="214" t="s">
        <v>256</v>
      </c>
      <c r="G219" s="212"/>
      <c r="H219" s="215">
        <v>0.867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82</v>
      </c>
      <c r="AV219" s="14" t="s">
        <v>82</v>
      </c>
      <c r="AW219" s="14" t="s">
        <v>30</v>
      </c>
      <c r="AX219" s="14" t="s">
        <v>73</v>
      </c>
      <c r="AY219" s="221" t="s">
        <v>160</v>
      </c>
    </row>
    <row r="220" spans="2:51" s="15" customFormat="1" ht="12">
      <c r="B220" s="222"/>
      <c r="C220" s="223"/>
      <c r="D220" s="202" t="s">
        <v>168</v>
      </c>
      <c r="E220" s="224" t="s">
        <v>1</v>
      </c>
      <c r="F220" s="225" t="s">
        <v>179</v>
      </c>
      <c r="G220" s="223"/>
      <c r="H220" s="226">
        <v>0.867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168</v>
      </c>
      <c r="AU220" s="232" t="s">
        <v>82</v>
      </c>
      <c r="AV220" s="15" t="s">
        <v>167</v>
      </c>
      <c r="AW220" s="15" t="s">
        <v>30</v>
      </c>
      <c r="AX220" s="15" t="s">
        <v>80</v>
      </c>
      <c r="AY220" s="232" t="s">
        <v>160</v>
      </c>
    </row>
    <row r="221" spans="2:63" s="12" customFormat="1" ht="22.9" customHeight="1">
      <c r="B221" s="171"/>
      <c r="C221" s="172"/>
      <c r="D221" s="173" t="s">
        <v>72</v>
      </c>
      <c r="E221" s="185" t="s">
        <v>190</v>
      </c>
      <c r="F221" s="185" t="s">
        <v>257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SUM(P222:P227)</f>
        <v>0</v>
      </c>
      <c r="Q221" s="179"/>
      <c r="R221" s="180">
        <f>SUM(R222:R227)</f>
        <v>0</v>
      </c>
      <c r="S221" s="179"/>
      <c r="T221" s="181">
        <f>SUM(T222:T227)</f>
        <v>0</v>
      </c>
      <c r="AR221" s="182" t="s">
        <v>80</v>
      </c>
      <c r="AT221" s="183" t="s">
        <v>72</v>
      </c>
      <c r="AU221" s="183" t="s">
        <v>80</v>
      </c>
      <c r="AY221" s="182" t="s">
        <v>160</v>
      </c>
      <c r="BK221" s="184">
        <f>SUM(BK222:BK227)</f>
        <v>0</v>
      </c>
    </row>
    <row r="222" spans="1:65" s="2" customFormat="1" ht="24.2" customHeight="1">
      <c r="A222" s="35"/>
      <c r="B222" s="36"/>
      <c r="C222" s="187" t="s">
        <v>258</v>
      </c>
      <c r="D222" s="187" t="s">
        <v>162</v>
      </c>
      <c r="E222" s="188" t="s">
        <v>259</v>
      </c>
      <c r="F222" s="189" t="s">
        <v>260</v>
      </c>
      <c r="G222" s="190" t="s">
        <v>222</v>
      </c>
      <c r="H222" s="191">
        <v>12.634</v>
      </c>
      <c r="I222" s="192"/>
      <c r="J222" s="193">
        <f>ROUND(I222*H222,2)</f>
        <v>0</v>
      </c>
      <c r="K222" s="189" t="s">
        <v>166</v>
      </c>
      <c r="L222" s="40"/>
      <c r="M222" s="194" t="s">
        <v>1</v>
      </c>
      <c r="N222" s="195" t="s">
        <v>38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167</v>
      </c>
      <c r="AT222" s="198" t="s">
        <v>162</v>
      </c>
      <c r="AU222" s="198" t="s">
        <v>82</v>
      </c>
      <c r="AY222" s="18" t="s">
        <v>160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80</v>
      </c>
      <c r="BK222" s="199">
        <f>ROUND(I222*H222,2)</f>
        <v>0</v>
      </c>
      <c r="BL222" s="18" t="s">
        <v>167</v>
      </c>
      <c r="BM222" s="198" t="s">
        <v>261</v>
      </c>
    </row>
    <row r="223" spans="2:51" s="14" customFormat="1" ht="12">
      <c r="B223" s="211"/>
      <c r="C223" s="212"/>
      <c r="D223" s="202" t="s">
        <v>168</v>
      </c>
      <c r="E223" s="213" t="s">
        <v>1</v>
      </c>
      <c r="F223" s="214" t="s">
        <v>262</v>
      </c>
      <c r="G223" s="212"/>
      <c r="H223" s="215">
        <v>0.864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168</v>
      </c>
      <c r="AU223" s="221" t="s">
        <v>82</v>
      </c>
      <c r="AV223" s="14" t="s">
        <v>82</v>
      </c>
      <c r="AW223" s="14" t="s">
        <v>30</v>
      </c>
      <c r="AX223" s="14" t="s">
        <v>73</v>
      </c>
      <c r="AY223" s="221" t="s">
        <v>160</v>
      </c>
    </row>
    <row r="224" spans="2:51" s="13" customFormat="1" ht="12">
      <c r="B224" s="200"/>
      <c r="C224" s="201"/>
      <c r="D224" s="202" t="s">
        <v>168</v>
      </c>
      <c r="E224" s="203" t="s">
        <v>1</v>
      </c>
      <c r="F224" s="204" t="s">
        <v>263</v>
      </c>
      <c r="G224" s="201"/>
      <c r="H224" s="203" t="s">
        <v>1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168</v>
      </c>
      <c r="AU224" s="210" t="s">
        <v>82</v>
      </c>
      <c r="AV224" s="13" t="s">
        <v>80</v>
      </c>
      <c r="AW224" s="13" t="s">
        <v>30</v>
      </c>
      <c r="AX224" s="13" t="s">
        <v>73</v>
      </c>
      <c r="AY224" s="210" t="s">
        <v>160</v>
      </c>
    </row>
    <row r="225" spans="2:51" s="13" customFormat="1" ht="12">
      <c r="B225" s="200"/>
      <c r="C225" s="201"/>
      <c r="D225" s="202" t="s">
        <v>168</v>
      </c>
      <c r="E225" s="203" t="s">
        <v>1</v>
      </c>
      <c r="F225" s="204" t="s">
        <v>176</v>
      </c>
      <c r="G225" s="201"/>
      <c r="H225" s="203" t="s">
        <v>1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168</v>
      </c>
      <c r="AU225" s="210" t="s">
        <v>82</v>
      </c>
      <c r="AV225" s="13" t="s">
        <v>80</v>
      </c>
      <c r="AW225" s="13" t="s">
        <v>30</v>
      </c>
      <c r="AX225" s="13" t="s">
        <v>73</v>
      </c>
      <c r="AY225" s="210" t="s">
        <v>160</v>
      </c>
    </row>
    <row r="226" spans="2:51" s="14" customFormat="1" ht="12">
      <c r="B226" s="211"/>
      <c r="C226" s="212"/>
      <c r="D226" s="202" t="s">
        <v>168</v>
      </c>
      <c r="E226" s="213" t="s">
        <v>1</v>
      </c>
      <c r="F226" s="214" t="s">
        <v>264</v>
      </c>
      <c r="G226" s="212"/>
      <c r="H226" s="215">
        <v>11.77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168</v>
      </c>
      <c r="AU226" s="221" t="s">
        <v>82</v>
      </c>
      <c r="AV226" s="14" t="s">
        <v>82</v>
      </c>
      <c r="AW226" s="14" t="s">
        <v>30</v>
      </c>
      <c r="AX226" s="14" t="s">
        <v>73</v>
      </c>
      <c r="AY226" s="221" t="s">
        <v>160</v>
      </c>
    </row>
    <row r="227" spans="2:51" s="15" customFormat="1" ht="12">
      <c r="B227" s="222"/>
      <c r="C227" s="223"/>
      <c r="D227" s="202" t="s">
        <v>168</v>
      </c>
      <c r="E227" s="224" t="s">
        <v>1</v>
      </c>
      <c r="F227" s="225" t="s">
        <v>179</v>
      </c>
      <c r="G227" s="223"/>
      <c r="H227" s="226">
        <v>12.634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168</v>
      </c>
      <c r="AU227" s="232" t="s">
        <v>82</v>
      </c>
      <c r="AV227" s="15" t="s">
        <v>167</v>
      </c>
      <c r="AW227" s="15" t="s">
        <v>30</v>
      </c>
      <c r="AX227" s="15" t="s">
        <v>80</v>
      </c>
      <c r="AY227" s="232" t="s">
        <v>160</v>
      </c>
    </row>
    <row r="228" spans="2:63" s="12" customFormat="1" ht="22.9" customHeight="1">
      <c r="B228" s="171"/>
      <c r="C228" s="172"/>
      <c r="D228" s="173" t="s">
        <v>72</v>
      </c>
      <c r="E228" s="185" t="s">
        <v>185</v>
      </c>
      <c r="F228" s="185" t="s">
        <v>265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SUM(P229:P855)</f>
        <v>0</v>
      </c>
      <c r="Q228" s="179"/>
      <c r="R228" s="180">
        <f>SUM(R229:R855)</f>
        <v>0</v>
      </c>
      <c r="S228" s="179"/>
      <c r="T228" s="181">
        <f>SUM(T229:T855)</f>
        <v>0</v>
      </c>
      <c r="AR228" s="182" t="s">
        <v>80</v>
      </c>
      <c r="AT228" s="183" t="s">
        <v>72</v>
      </c>
      <c r="AU228" s="183" t="s">
        <v>80</v>
      </c>
      <c r="AY228" s="182" t="s">
        <v>160</v>
      </c>
      <c r="BK228" s="184">
        <f>SUM(BK229:BK855)</f>
        <v>0</v>
      </c>
    </row>
    <row r="229" spans="1:65" s="2" customFormat="1" ht="24.2" customHeight="1">
      <c r="A229" s="35"/>
      <c r="B229" s="36"/>
      <c r="C229" s="187" t="s">
        <v>218</v>
      </c>
      <c r="D229" s="187" t="s">
        <v>162</v>
      </c>
      <c r="E229" s="188" t="s">
        <v>266</v>
      </c>
      <c r="F229" s="189" t="s">
        <v>267</v>
      </c>
      <c r="G229" s="190" t="s">
        <v>222</v>
      </c>
      <c r="H229" s="191">
        <v>509.744</v>
      </c>
      <c r="I229" s="192"/>
      <c r="J229" s="193">
        <f>ROUND(I229*H229,2)</f>
        <v>0</v>
      </c>
      <c r="K229" s="189" t="s">
        <v>166</v>
      </c>
      <c r="L229" s="40"/>
      <c r="M229" s="194" t="s">
        <v>1</v>
      </c>
      <c r="N229" s="195" t="s">
        <v>38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167</v>
      </c>
      <c r="AT229" s="198" t="s">
        <v>162</v>
      </c>
      <c r="AU229" s="198" t="s">
        <v>82</v>
      </c>
      <c r="AY229" s="18" t="s">
        <v>160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80</v>
      </c>
      <c r="BK229" s="199">
        <f>ROUND(I229*H229,2)</f>
        <v>0</v>
      </c>
      <c r="BL229" s="18" t="s">
        <v>167</v>
      </c>
      <c r="BM229" s="198" t="s">
        <v>268</v>
      </c>
    </row>
    <row r="230" spans="2:51" s="13" customFormat="1" ht="12">
      <c r="B230" s="200"/>
      <c r="C230" s="201"/>
      <c r="D230" s="202" t="s">
        <v>168</v>
      </c>
      <c r="E230" s="203" t="s">
        <v>1</v>
      </c>
      <c r="F230" s="204" t="s">
        <v>269</v>
      </c>
      <c r="G230" s="201"/>
      <c r="H230" s="203" t="s">
        <v>1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168</v>
      </c>
      <c r="AU230" s="210" t="s">
        <v>82</v>
      </c>
      <c r="AV230" s="13" t="s">
        <v>80</v>
      </c>
      <c r="AW230" s="13" t="s">
        <v>30</v>
      </c>
      <c r="AX230" s="13" t="s">
        <v>73</v>
      </c>
      <c r="AY230" s="210" t="s">
        <v>160</v>
      </c>
    </row>
    <row r="231" spans="2:51" s="14" customFormat="1" ht="12">
      <c r="B231" s="211"/>
      <c r="C231" s="212"/>
      <c r="D231" s="202" t="s">
        <v>168</v>
      </c>
      <c r="E231" s="213" t="s">
        <v>1</v>
      </c>
      <c r="F231" s="214" t="s">
        <v>270</v>
      </c>
      <c r="G231" s="212"/>
      <c r="H231" s="215">
        <v>177.774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168</v>
      </c>
      <c r="AU231" s="221" t="s">
        <v>82</v>
      </c>
      <c r="AV231" s="14" t="s">
        <v>82</v>
      </c>
      <c r="AW231" s="14" t="s">
        <v>30</v>
      </c>
      <c r="AX231" s="14" t="s">
        <v>73</v>
      </c>
      <c r="AY231" s="221" t="s">
        <v>160</v>
      </c>
    </row>
    <row r="232" spans="2:51" s="13" customFormat="1" ht="12">
      <c r="B232" s="200"/>
      <c r="C232" s="201"/>
      <c r="D232" s="202" t="s">
        <v>168</v>
      </c>
      <c r="E232" s="203" t="s">
        <v>1</v>
      </c>
      <c r="F232" s="204" t="s">
        <v>271</v>
      </c>
      <c r="G232" s="201"/>
      <c r="H232" s="203" t="s">
        <v>1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168</v>
      </c>
      <c r="AU232" s="210" t="s">
        <v>82</v>
      </c>
      <c r="AV232" s="13" t="s">
        <v>80</v>
      </c>
      <c r="AW232" s="13" t="s">
        <v>30</v>
      </c>
      <c r="AX232" s="13" t="s">
        <v>73</v>
      </c>
      <c r="AY232" s="210" t="s">
        <v>160</v>
      </c>
    </row>
    <row r="233" spans="2:51" s="14" customFormat="1" ht="12">
      <c r="B233" s="211"/>
      <c r="C233" s="212"/>
      <c r="D233" s="202" t="s">
        <v>168</v>
      </c>
      <c r="E233" s="213" t="s">
        <v>1</v>
      </c>
      <c r="F233" s="214" t="s">
        <v>272</v>
      </c>
      <c r="G233" s="212"/>
      <c r="H233" s="215">
        <v>331.97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82</v>
      </c>
      <c r="AV233" s="14" t="s">
        <v>82</v>
      </c>
      <c r="AW233" s="14" t="s">
        <v>30</v>
      </c>
      <c r="AX233" s="14" t="s">
        <v>73</v>
      </c>
      <c r="AY233" s="221" t="s">
        <v>160</v>
      </c>
    </row>
    <row r="234" spans="2:51" s="15" customFormat="1" ht="12">
      <c r="B234" s="222"/>
      <c r="C234" s="223"/>
      <c r="D234" s="202" t="s">
        <v>168</v>
      </c>
      <c r="E234" s="224" t="s">
        <v>1</v>
      </c>
      <c r="F234" s="225" t="s">
        <v>179</v>
      </c>
      <c r="G234" s="223"/>
      <c r="H234" s="226">
        <v>509.744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168</v>
      </c>
      <c r="AU234" s="232" t="s">
        <v>82</v>
      </c>
      <c r="AV234" s="15" t="s">
        <v>167</v>
      </c>
      <c r="AW234" s="15" t="s">
        <v>30</v>
      </c>
      <c r="AX234" s="15" t="s">
        <v>80</v>
      </c>
      <c r="AY234" s="232" t="s">
        <v>160</v>
      </c>
    </row>
    <row r="235" spans="1:65" s="2" customFormat="1" ht="14.45" customHeight="1">
      <c r="A235" s="35"/>
      <c r="B235" s="36"/>
      <c r="C235" s="187" t="s">
        <v>273</v>
      </c>
      <c r="D235" s="187" t="s">
        <v>162</v>
      </c>
      <c r="E235" s="188" t="s">
        <v>274</v>
      </c>
      <c r="F235" s="189" t="s">
        <v>275</v>
      </c>
      <c r="G235" s="190" t="s">
        <v>222</v>
      </c>
      <c r="H235" s="191">
        <v>4</v>
      </c>
      <c r="I235" s="192"/>
      <c r="J235" s="193">
        <f>ROUND(I235*H235,2)</f>
        <v>0</v>
      </c>
      <c r="K235" s="189" t="s">
        <v>166</v>
      </c>
      <c r="L235" s="40"/>
      <c r="M235" s="194" t="s">
        <v>1</v>
      </c>
      <c r="N235" s="195" t="s">
        <v>38</v>
      </c>
      <c r="O235" s="72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167</v>
      </c>
      <c r="AT235" s="198" t="s">
        <v>162</v>
      </c>
      <c r="AU235" s="198" t="s">
        <v>82</v>
      </c>
      <c r="AY235" s="18" t="s">
        <v>160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80</v>
      </c>
      <c r="BK235" s="199">
        <f>ROUND(I235*H235,2)</f>
        <v>0</v>
      </c>
      <c r="BL235" s="18" t="s">
        <v>167</v>
      </c>
      <c r="BM235" s="198" t="s">
        <v>276</v>
      </c>
    </row>
    <row r="236" spans="1:65" s="2" customFormat="1" ht="24.2" customHeight="1">
      <c r="A236" s="35"/>
      <c r="B236" s="36"/>
      <c r="C236" s="187" t="s">
        <v>223</v>
      </c>
      <c r="D236" s="187" t="s">
        <v>162</v>
      </c>
      <c r="E236" s="188" t="s">
        <v>277</v>
      </c>
      <c r="F236" s="189" t="s">
        <v>269</v>
      </c>
      <c r="G236" s="190" t="s">
        <v>222</v>
      </c>
      <c r="H236" s="191">
        <v>177.744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278</v>
      </c>
    </row>
    <row r="237" spans="2:51" s="13" customFormat="1" ht="12">
      <c r="B237" s="200"/>
      <c r="C237" s="201"/>
      <c r="D237" s="202" t="s">
        <v>168</v>
      </c>
      <c r="E237" s="203" t="s">
        <v>1</v>
      </c>
      <c r="F237" s="204" t="s">
        <v>279</v>
      </c>
      <c r="G237" s="201"/>
      <c r="H237" s="203" t="s">
        <v>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82</v>
      </c>
      <c r="AV237" s="13" t="s">
        <v>80</v>
      </c>
      <c r="AW237" s="13" t="s">
        <v>30</v>
      </c>
      <c r="AX237" s="13" t="s">
        <v>73</v>
      </c>
      <c r="AY237" s="210" t="s">
        <v>160</v>
      </c>
    </row>
    <row r="238" spans="2:51" s="14" customFormat="1" ht="12">
      <c r="B238" s="211"/>
      <c r="C238" s="212"/>
      <c r="D238" s="202" t="s">
        <v>168</v>
      </c>
      <c r="E238" s="213" t="s">
        <v>1</v>
      </c>
      <c r="F238" s="214" t="s">
        <v>280</v>
      </c>
      <c r="G238" s="212"/>
      <c r="H238" s="215">
        <v>68.352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82</v>
      </c>
      <c r="AV238" s="14" t="s">
        <v>82</v>
      </c>
      <c r="AW238" s="14" t="s">
        <v>30</v>
      </c>
      <c r="AX238" s="14" t="s">
        <v>73</v>
      </c>
      <c r="AY238" s="221" t="s">
        <v>160</v>
      </c>
    </row>
    <row r="239" spans="2:51" s="14" customFormat="1" ht="12">
      <c r="B239" s="211"/>
      <c r="C239" s="212"/>
      <c r="D239" s="202" t="s">
        <v>168</v>
      </c>
      <c r="E239" s="213" t="s">
        <v>1</v>
      </c>
      <c r="F239" s="214" t="s">
        <v>281</v>
      </c>
      <c r="G239" s="212"/>
      <c r="H239" s="215">
        <v>8.4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168</v>
      </c>
      <c r="AU239" s="221" t="s">
        <v>82</v>
      </c>
      <c r="AV239" s="14" t="s">
        <v>82</v>
      </c>
      <c r="AW239" s="14" t="s">
        <v>30</v>
      </c>
      <c r="AX239" s="14" t="s">
        <v>73</v>
      </c>
      <c r="AY239" s="221" t="s">
        <v>160</v>
      </c>
    </row>
    <row r="240" spans="2:51" s="14" customFormat="1" ht="12">
      <c r="B240" s="211"/>
      <c r="C240" s="212"/>
      <c r="D240" s="202" t="s">
        <v>168</v>
      </c>
      <c r="E240" s="213" t="s">
        <v>1</v>
      </c>
      <c r="F240" s="214" t="s">
        <v>282</v>
      </c>
      <c r="G240" s="212"/>
      <c r="H240" s="215">
        <v>25.632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168</v>
      </c>
      <c r="AU240" s="221" t="s">
        <v>82</v>
      </c>
      <c r="AV240" s="14" t="s">
        <v>82</v>
      </c>
      <c r="AW240" s="14" t="s">
        <v>30</v>
      </c>
      <c r="AX240" s="14" t="s">
        <v>73</v>
      </c>
      <c r="AY240" s="221" t="s">
        <v>160</v>
      </c>
    </row>
    <row r="241" spans="2:51" s="14" customFormat="1" ht="12">
      <c r="B241" s="211"/>
      <c r="C241" s="212"/>
      <c r="D241" s="202" t="s">
        <v>168</v>
      </c>
      <c r="E241" s="213" t="s">
        <v>1</v>
      </c>
      <c r="F241" s="214" t="s">
        <v>283</v>
      </c>
      <c r="G241" s="212"/>
      <c r="H241" s="215">
        <v>3.15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168</v>
      </c>
      <c r="AU241" s="221" t="s">
        <v>82</v>
      </c>
      <c r="AV241" s="14" t="s">
        <v>82</v>
      </c>
      <c r="AW241" s="14" t="s">
        <v>30</v>
      </c>
      <c r="AX241" s="14" t="s">
        <v>73</v>
      </c>
      <c r="AY241" s="221" t="s">
        <v>160</v>
      </c>
    </row>
    <row r="242" spans="2:51" s="14" customFormat="1" ht="12">
      <c r="B242" s="211"/>
      <c r="C242" s="212"/>
      <c r="D242" s="202" t="s">
        <v>168</v>
      </c>
      <c r="E242" s="213" t="s">
        <v>1</v>
      </c>
      <c r="F242" s="214" t="s">
        <v>284</v>
      </c>
      <c r="G242" s="212"/>
      <c r="H242" s="215">
        <v>42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168</v>
      </c>
      <c r="AU242" s="221" t="s">
        <v>82</v>
      </c>
      <c r="AV242" s="14" t="s">
        <v>82</v>
      </c>
      <c r="AW242" s="14" t="s">
        <v>30</v>
      </c>
      <c r="AX242" s="14" t="s">
        <v>73</v>
      </c>
      <c r="AY242" s="221" t="s">
        <v>160</v>
      </c>
    </row>
    <row r="243" spans="2:51" s="14" customFormat="1" ht="12">
      <c r="B243" s="211"/>
      <c r="C243" s="212"/>
      <c r="D243" s="202" t="s">
        <v>168</v>
      </c>
      <c r="E243" s="213" t="s">
        <v>1</v>
      </c>
      <c r="F243" s="214" t="s">
        <v>285</v>
      </c>
      <c r="G243" s="212"/>
      <c r="H243" s="215">
        <v>2.88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168</v>
      </c>
      <c r="AU243" s="221" t="s">
        <v>82</v>
      </c>
      <c r="AV243" s="14" t="s">
        <v>82</v>
      </c>
      <c r="AW243" s="14" t="s">
        <v>30</v>
      </c>
      <c r="AX243" s="14" t="s">
        <v>73</v>
      </c>
      <c r="AY243" s="221" t="s">
        <v>160</v>
      </c>
    </row>
    <row r="244" spans="2:51" s="14" customFormat="1" ht="12">
      <c r="B244" s="211"/>
      <c r="C244" s="212"/>
      <c r="D244" s="202" t="s">
        <v>168</v>
      </c>
      <c r="E244" s="213" t="s">
        <v>1</v>
      </c>
      <c r="F244" s="214" t="s">
        <v>286</v>
      </c>
      <c r="G244" s="212"/>
      <c r="H244" s="215">
        <v>26.25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168</v>
      </c>
      <c r="AU244" s="221" t="s">
        <v>82</v>
      </c>
      <c r="AV244" s="14" t="s">
        <v>82</v>
      </c>
      <c r="AW244" s="14" t="s">
        <v>30</v>
      </c>
      <c r="AX244" s="14" t="s">
        <v>73</v>
      </c>
      <c r="AY244" s="221" t="s">
        <v>160</v>
      </c>
    </row>
    <row r="245" spans="2:51" s="14" customFormat="1" ht="12">
      <c r="B245" s="211"/>
      <c r="C245" s="212"/>
      <c r="D245" s="202" t="s">
        <v>168</v>
      </c>
      <c r="E245" s="213" t="s">
        <v>1</v>
      </c>
      <c r="F245" s="214" t="s">
        <v>287</v>
      </c>
      <c r="G245" s="212"/>
      <c r="H245" s="215">
        <v>1.08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168</v>
      </c>
      <c r="AU245" s="221" t="s">
        <v>82</v>
      </c>
      <c r="AV245" s="14" t="s">
        <v>82</v>
      </c>
      <c r="AW245" s="14" t="s">
        <v>30</v>
      </c>
      <c r="AX245" s="14" t="s">
        <v>73</v>
      </c>
      <c r="AY245" s="221" t="s">
        <v>160</v>
      </c>
    </row>
    <row r="246" spans="2:51" s="15" customFormat="1" ht="12">
      <c r="B246" s="222"/>
      <c r="C246" s="223"/>
      <c r="D246" s="202" t="s">
        <v>168</v>
      </c>
      <c r="E246" s="224" t="s">
        <v>1</v>
      </c>
      <c r="F246" s="225" t="s">
        <v>179</v>
      </c>
      <c r="G246" s="223"/>
      <c r="H246" s="226">
        <v>177.74400000000003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168</v>
      </c>
      <c r="AU246" s="232" t="s">
        <v>82</v>
      </c>
      <c r="AV246" s="15" t="s">
        <v>167</v>
      </c>
      <c r="AW246" s="15" t="s">
        <v>30</v>
      </c>
      <c r="AX246" s="15" t="s">
        <v>80</v>
      </c>
      <c r="AY246" s="232" t="s">
        <v>160</v>
      </c>
    </row>
    <row r="247" spans="1:65" s="2" customFormat="1" ht="24.2" customHeight="1">
      <c r="A247" s="35"/>
      <c r="B247" s="36"/>
      <c r="C247" s="187" t="s">
        <v>7</v>
      </c>
      <c r="D247" s="187" t="s">
        <v>162</v>
      </c>
      <c r="E247" s="188" t="s">
        <v>288</v>
      </c>
      <c r="F247" s="189" t="s">
        <v>271</v>
      </c>
      <c r="G247" s="190" t="s">
        <v>222</v>
      </c>
      <c r="H247" s="191">
        <v>174.39</v>
      </c>
      <c r="I247" s="192"/>
      <c r="J247" s="193">
        <f>ROUND(I247*H247,2)</f>
        <v>0</v>
      </c>
      <c r="K247" s="189" t="s">
        <v>166</v>
      </c>
      <c r="L247" s="40"/>
      <c r="M247" s="194" t="s">
        <v>1</v>
      </c>
      <c r="N247" s="195" t="s">
        <v>38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167</v>
      </c>
      <c r="AT247" s="198" t="s">
        <v>162</v>
      </c>
      <c r="AU247" s="198" t="s">
        <v>82</v>
      </c>
      <c r="AY247" s="18" t="s">
        <v>160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80</v>
      </c>
      <c r="BK247" s="199">
        <f>ROUND(I247*H247,2)</f>
        <v>0</v>
      </c>
      <c r="BL247" s="18" t="s">
        <v>167</v>
      </c>
      <c r="BM247" s="198" t="s">
        <v>289</v>
      </c>
    </row>
    <row r="248" spans="1:65" s="2" customFormat="1" ht="24.2" customHeight="1">
      <c r="A248" s="35"/>
      <c r="B248" s="36"/>
      <c r="C248" s="187" t="s">
        <v>229</v>
      </c>
      <c r="D248" s="187" t="s">
        <v>162</v>
      </c>
      <c r="E248" s="188" t="s">
        <v>290</v>
      </c>
      <c r="F248" s="189" t="s">
        <v>291</v>
      </c>
      <c r="G248" s="190" t="s">
        <v>222</v>
      </c>
      <c r="H248" s="191">
        <v>1000</v>
      </c>
      <c r="I248" s="192"/>
      <c r="J248" s="193">
        <f>ROUND(I248*H248,2)</f>
        <v>0</v>
      </c>
      <c r="K248" s="189" t="s">
        <v>166</v>
      </c>
      <c r="L248" s="40"/>
      <c r="M248" s="194" t="s">
        <v>1</v>
      </c>
      <c r="N248" s="195" t="s">
        <v>38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167</v>
      </c>
      <c r="AT248" s="198" t="s">
        <v>162</v>
      </c>
      <c r="AU248" s="198" t="s">
        <v>82</v>
      </c>
      <c r="AY248" s="18" t="s">
        <v>160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80</v>
      </c>
      <c r="BK248" s="199">
        <f>ROUND(I248*H248,2)</f>
        <v>0</v>
      </c>
      <c r="BL248" s="18" t="s">
        <v>167</v>
      </c>
      <c r="BM248" s="198" t="s">
        <v>292</v>
      </c>
    </row>
    <row r="249" spans="2:51" s="14" customFormat="1" ht="12">
      <c r="B249" s="211"/>
      <c r="C249" s="212"/>
      <c r="D249" s="202" t="s">
        <v>168</v>
      </c>
      <c r="E249" s="213" t="s">
        <v>1</v>
      </c>
      <c r="F249" s="214" t="s">
        <v>293</v>
      </c>
      <c r="G249" s="212"/>
      <c r="H249" s="215">
        <v>1000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168</v>
      </c>
      <c r="AU249" s="221" t="s">
        <v>82</v>
      </c>
      <c r="AV249" s="14" t="s">
        <v>82</v>
      </c>
      <c r="AW249" s="14" t="s">
        <v>30</v>
      </c>
      <c r="AX249" s="14" t="s">
        <v>73</v>
      </c>
      <c r="AY249" s="221" t="s">
        <v>160</v>
      </c>
    </row>
    <row r="250" spans="2:51" s="15" customFormat="1" ht="12">
      <c r="B250" s="222"/>
      <c r="C250" s="223"/>
      <c r="D250" s="202" t="s">
        <v>168</v>
      </c>
      <c r="E250" s="224" t="s">
        <v>1</v>
      </c>
      <c r="F250" s="225" t="s">
        <v>179</v>
      </c>
      <c r="G250" s="223"/>
      <c r="H250" s="226">
        <v>1000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168</v>
      </c>
      <c r="AU250" s="232" t="s">
        <v>82</v>
      </c>
      <c r="AV250" s="15" t="s">
        <v>167</v>
      </c>
      <c r="AW250" s="15" t="s">
        <v>30</v>
      </c>
      <c r="AX250" s="15" t="s">
        <v>80</v>
      </c>
      <c r="AY250" s="232" t="s">
        <v>160</v>
      </c>
    </row>
    <row r="251" spans="1:65" s="2" customFormat="1" ht="37.9" customHeight="1">
      <c r="A251" s="35"/>
      <c r="B251" s="36"/>
      <c r="C251" s="187" t="s">
        <v>294</v>
      </c>
      <c r="D251" s="187" t="s">
        <v>162</v>
      </c>
      <c r="E251" s="188" t="s">
        <v>295</v>
      </c>
      <c r="F251" s="189" t="s">
        <v>296</v>
      </c>
      <c r="G251" s="190" t="s">
        <v>222</v>
      </c>
      <c r="H251" s="191">
        <v>758.805</v>
      </c>
      <c r="I251" s="192"/>
      <c r="J251" s="193">
        <f>ROUND(I251*H251,2)</f>
        <v>0</v>
      </c>
      <c r="K251" s="189" t="s">
        <v>166</v>
      </c>
      <c r="L251" s="40"/>
      <c r="M251" s="194" t="s">
        <v>1</v>
      </c>
      <c r="N251" s="195" t="s">
        <v>38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167</v>
      </c>
      <c r="AT251" s="198" t="s">
        <v>162</v>
      </c>
      <c r="AU251" s="198" t="s">
        <v>82</v>
      </c>
      <c r="AY251" s="18" t="s">
        <v>160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80</v>
      </c>
      <c r="BK251" s="199">
        <f>ROUND(I251*H251,2)</f>
        <v>0</v>
      </c>
      <c r="BL251" s="18" t="s">
        <v>167</v>
      </c>
      <c r="BM251" s="198" t="s">
        <v>297</v>
      </c>
    </row>
    <row r="252" spans="2:51" s="14" customFormat="1" ht="12">
      <c r="B252" s="211"/>
      <c r="C252" s="212"/>
      <c r="D252" s="202" t="s">
        <v>168</v>
      </c>
      <c r="E252" s="213" t="s">
        <v>1</v>
      </c>
      <c r="F252" s="214" t="s">
        <v>298</v>
      </c>
      <c r="G252" s="212"/>
      <c r="H252" s="215">
        <v>400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2:51" s="14" customFormat="1" ht="12">
      <c r="B253" s="211"/>
      <c r="C253" s="212"/>
      <c r="D253" s="202" t="s">
        <v>168</v>
      </c>
      <c r="E253" s="213" t="s">
        <v>1</v>
      </c>
      <c r="F253" s="214" t="s">
        <v>299</v>
      </c>
      <c r="G253" s="212"/>
      <c r="H253" s="215">
        <v>358.805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2:51" s="15" customFormat="1" ht="12">
      <c r="B254" s="222"/>
      <c r="C254" s="223"/>
      <c r="D254" s="202" t="s">
        <v>168</v>
      </c>
      <c r="E254" s="224" t="s">
        <v>1</v>
      </c>
      <c r="F254" s="225" t="s">
        <v>179</v>
      </c>
      <c r="G254" s="223"/>
      <c r="H254" s="226">
        <v>758.8050000000001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168</v>
      </c>
      <c r="AU254" s="232" t="s">
        <v>82</v>
      </c>
      <c r="AV254" s="15" t="s">
        <v>167</v>
      </c>
      <c r="AW254" s="15" t="s">
        <v>30</v>
      </c>
      <c r="AX254" s="15" t="s">
        <v>80</v>
      </c>
      <c r="AY254" s="232" t="s">
        <v>160</v>
      </c>
    </row>
    <row r="255" spans="1:65" s="2" customFormat="1" ht="24.2" customHeight="1">
      <c r="A255" s="35"/>
      <c r="B255" s="36"/>
      <c r="C255" s="187" t="s">
        <v>233</v>
      </c>
      <c r="D255" s="187" t="s">
        <v>162</v>
      </c>
      <c r="E255" s="188" t="s">
        <v>300</v>
      </c>
      <c r="F255" s="189" t="s">
        <v>301</v>
      </c>
      <c r="G255" s="190" t="s">
        <v>222</v>
      </c>
      <c r="H255" s="191">
        <v>1328.59</v>
      </c>
      <c r="I255" s="192"/>
      <c r="J255" s="193">
        <f>ROUND(I255*H255,2)</f>
        <v>0</v>
      </c>
      <c r="K255" s="189" t="s">
        <v>166</v>
      </c>
      <c r="L255" s="40"/>
      <c r="M255" s="194" t="s">
        <v>1</v>
      </c>
      <c r="N255" s="195" t="s">
        <v>38</v>
      </c>
      <c r="O255" s="72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8" t="s">
        <v>167</v>
      </c>
      <c r="AT255" s="198" t="s">
        <v>162</v>
      </c>
      <c r="AU255" s="198" t="s">
        <v>82</v>
      </c>
      <c r="AY255" s="18" t="s">
        <v>160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80</v>
      </c>
      <c r="BK255" s="199">
        <f>ROUND(I255*H255,2)</f>
        <v>0</v>
      </c>
      <c r="BL255" s="18" t="s">
        <v>167</v>
      </c>
      <c r="BM255" s="198" t="s">
        <v>302</v>
      </c>
    </row>
    <row r="256" spans="2:51" s="13" customFormat="1" ht="12">
      <c r="B256" s="200"/>
      <c r="C256" s="201"/>
      <c r="D256" s="202" t="s">
        <v>168</v>
      </c>
      <c r="E256" s="203" t="s">
        <v>1</v>
      </c>
      <c r="F256" s="204" t="s">
        <v>303</v>
      </c>
      <c r="G256" s="201"/>
      <c r="H256" s="203" t="s">
        <v>1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168</v>
      </c>
      <c r="AU256" s="210" t="s">
        <v>82</v>
      </c>
      <c r="AV256" s="13" t="s">
        <v>80</v>
      </c>
      <c r="AW256" s="13" t="s">
        <v>30</v>
      </c>
      <c r="AX256" s="13" t="s">
        <v>73</v>
      </c>
      <c r="AY256" s="210" t="s">
        <v>160</v>
      </c>
    </row>
    <row r="257" spans="2:51" s="14" customFormat="1" ht="12">
      <c r="B257" s="211"/>
      <c r="C257" s="212"/>
      <c r="D257" s="202" t="s">
        <v>168</v>
      </c>
      <c r="E257" s="213" t="s">
        <v>1</v>
      </c>
      <c r="F257" s="214" t="s">
        <v>304</v>
      </c>
      <c r="G257" s="212"/>
      <c r="H257" s="215">
        <v>55.68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2:51" s="13" customFormat="1" ht="12">
      <c r="B258" s="200"/>
      <c r="C258" s="201"/>
      <c r="D258" s="202" t="s">
        <v>168</v>
      </c>
      <c r="E258" s="203" t="s">
        <v>1</v>
      </c>
      <c r="F258" s="204" t="s">
        <v>305</v>
      </c>
      <c r="G258" s="201"/>
      <c r="H258" s="203" t="s">
        <v>1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168</v>
      </c>
      <c r="AU258" s="210" t="s">
        <v>82</v>
      </c>
      <c r="AV258" s="13" t="s">
        <v>80</v>
      </c>
      <c r="AW258" s="13" t="s">
        <v>30</v>
      </c>
      <c r="AX258" s="13" t="s">
        <v>73</v>
      </c>
      <c r="AY258" s="210" t="s">
        <v>160</v>
      </c>
    </row>
    <row r="259" spans="2:51" s="14" customFormat="1" ht="12">
      <c r="B259" s="211"/>
      <c r="C259" s="212"/>
      <c r="D259" s="202" t="s">
        <v>168</v>
      </c>
      <c r="E259" s="213" t="s">
        <v>1</v>
      </c>
      <c r="F259" s="214" t="s">
        <v>306</v>
      </c>
      <c r="G259" s="212"/>
      <c r="H259" s="215">
        <v>132.631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168</v>
      </c>
      <c r="AU259" s="221" t="s">
        <v>82</v>
      </c>
      <c r="AV259" s="14" t="s">
        <v>82</v>
      </c>
      <c r="AW259" s="14" t="s">
        <v>30</v>
      </c>
      <c r="AX259" s="14" t="s">
        <v>73</v>
      </c>
      <c r="AY259" s="221" t="s">
        <v>160</v>
      </c>
    </row>
    <row r="260" spans="2:51" s="13" customFormat="1" ht="12">
      <c r="B260" s="200"/>
      <c r="C260" s="201"/>
      <c r="D260" s="202" t="s">
        <v>168</v>
      </c>
      <c r="E260" s="203" t="s">
        <v>1</v>
      </c>
      <c r="F260" s="204" t="s">
        <v>307</v>
      </c>
      <c r="G260" s="201"/>
      <c r="H260" s="203" t="s">
        <v>1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168</v>
      </c>
      <c r="AU260" s="210" t="s">
        <v>82</v>
      </c>
      <c r="AV260" s="13" t="s">
        <v>80</v>
      </c>
      <c r="AW260" s="13" t="s">
        <v>30</v>
      </c>
      <c r="AX260" s="13" t="s">
        <v>73</v>
      </c>
      <c r="AY260" s="210" t="s">
        <v>160</v>
      </c>
    </row>
    <row r="261" spans="2:51" s="14" customFormat="1" ht="12">
      <c r="B261" s="211"/>
      <c r="C261" s="212"/>
      <c r="D261" s="202" t="s">
        <v>168</v>
      </c>
      <c r="E261" s="213" t="s">
        <v>1</v>
      </c>
      <c r="F261" s="214" t="s">
        <v>308</v>
      </c>
      <c r="G261" s="212"/>
      <c r="H261" s="215">
        <v>28.392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168</v>
      </c>
      <c r="AU261" s="221" t="s">
        <v>82</v>
      </c>
      <c r="AV261" s="14" t="s">
        <v>82</v>
      </c>
      <c r="AW261" s="14" t="s">
        <v>30</v>
      </c>
      <c r="AX261" s="14" t="s">
        <v>73</v>
      </c>
      <c r="AY261" s="221" t="s">
        <v>160</v>
      </c>
    </row>
    <row r="262" spans="2:51" s="13" customFormat="1" ht="12">
      <c r="B262" s="200"/>
      <c r="C262" s="201"/>
      <c r="D262" s="202" t="s">
        <v>168</v>
      </c>
      <c r="E262" s="203" t="s">
        <v>1</v>
      </c>
      <c r="F262" s="204" t="s">
        <v>309</v>
      </c>
      <c r="G262" s="201"/>
      <c r="H262" s="203" t="s">
        <v>1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168</v>
      </c>
      <c r="AU262" s="210" t="s">
        <v>82</v>
      </c>
      <c r="AV262" s="13" t="s">
        <v>80</v>
      </c>
      <c r="AW262" s="13" t="s">
        <v>30</v>
      </c>
      <c r="AX262" s="13" t="s">
        <v>73</v>
      </c>
      <c r="AY262" s="210" t="s">
        <v>160</v>
      </c>
    </row>
    <row r="263" spans="2:51" s="14" customFormat="1" ht="12">
      <c r="B263" s="211"/>
      <c r="C263" s="212"/>
      <c r="D263" s="202" t="s">
        <v>168</v>
      </c>
      <c r="E263" s="213" t="s">
        <v>1</v>
      </c>
      <c r="F263" s="214" t="s">
        <v>310</v>
      </c>
      <c r="G263" s="212"/>
      <c r="H263" s="215">
        <v>991.911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2:51" s="13" customFormat="1" ht="12">
      <c r="B264" s="200"/>
      <c r="C264" s="201"/>
      <c r="D264" s="202" t="s">
        <v>168</v>
      </c>
      <c r="E264" s="203" t="s">
        <v>1</v>
      </c>
      <c r="F264" s="204" t="s">
        <v>311</v>
      </c>
      <c r="G264" s="201"/>
      <c r="H264" s="203" t="s">
        <v>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168</v>
      </c>
      <c r="AU264" s="210" t="s">
        <v>82</v>
      </c>
      <c r="AV264" s="13" t="s">
        <v>80</v>
      </c>
      <c r="AW264" s="13" t="s">
        <v>30</v>
      </c>
      <c r="AX264" s="13" t="s">
        <v>73</v>
      </c>
      <c r="AY264" s="210" t="s">
        <v>160</v>
      </c>
    </row>
    <row r="265" spans="2:51" s="14" customFormat="1" ht="12">
      <c r="B265" s="211"/>
      <c r="C265" s="212"/>
      <c r="D265" s="202" t="s">
        <v>168</v>
      </c>
      <c r="E265" s="213" t="s">
        <v>1</v>
      </c>
      <c r="F265" s="214" t="s">
        <v>312</v>
      </c>
      <c r="G265" s="212"/>
      <c r="H265" s="215">
        <v>24.24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168</v>
      </c>
      <c r="AU265" s="221" t="s">
        <v>82</v>
      </c>
      <c r="AV265" s="14" t="s">
        <v>82</v>
      </c>
      <c r="AW265" s="14" t="s">
        <v>30</v>
      </c>
      <c r="AX265" s="14" t="s">
        <v>73</v>
      </c>
      <c r="AY265" s="221" t="s">
        <v>160</v>
      </c>
    </row>
    <row r="266" spans="2:51" s="13" customFormat="1" ht="12">
      <c r="B266" s="200"/>
      <c r="C266" s="201"/>
      <c r="D266" s="202" t="s">
        <v>168</v>
      </c>
      <c r="E266" s="203" t="s">
        <v>1</v>
      </c>
      <c r="F266" s="204" t="s">
        <v>313</v>
      </c>
      <c r="G266" s="201"/>
      <c r="H266" s="203" t="s">
        <v>1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168</v>
      </c>
      <c r="AU266" s="210" t="s">
        <v>82</v>
      </c>
      <c r="AV266" s="13" t="s">
        <v>80</v>
      </c>
      <c r="AW266" s="13" t="s">
        <v>30</v>
      </c>
      <c r="AX266" s="13" t="s">
        <v>73</v>
      </c>
      <c r="AY266" s="210" t="s">
        <v>160</v>
      </c>
    </row>
    <row r="267" spans="2:51" s="14" customFormat="1" ht="12">
      <c r="B267" s="211"/>
      <c r="C267" s="212"/>
      <c r="D267" s="202" t="s">
        <v>168</v>
      </c>
      <c r="E267" s="213" t="s">
        <v>1</v>
      </c>
      <c r="F267" s="214" t="s">
        <v>314</v>
      </c>
      <c r="G267" s="212"/>
      <c r="H267" s="215">
        <v>95.736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168</v>
      </c>
      <c r="AU267" s="221" t="s">
        <v>82</v>
      </c>
      <c r="AV267" s="14" t="s">
        <v>82</v>
      </c>
      <c r="AW267" s="14" t="s">
        <v>30</v>
      </c>
      <c r="AX267" s="14" t="s">
        <v>73</v>
      </c>
      <c r="AY267" s="221" t="s">
        <v>160</v>
      </c>
    </row>
    <row r="268" spans="2:51" s="15" customFormat="1" ht="12">
      <c r="B268" s="222"/>
      <c r="C268" s="223"/>
      <c r="D268" s="202" t="s">
        <v>168</v>
      </c>
      <c r="E268" s="224" t="s">
        <v>1</v>
      </c>
      <c r="F268" s="225" t="s">
        <v>179</v>
      </c>
      <c r="G268" s="223"/>
      <c r="H268" s="226">
        <v>1328.5900000000001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168</v>
      </c>
      <c r="AU268" s="232" t="s">
        <v>82</v>
      </c>
      <c r="AV268" s="15" t="s">
        <v>167</v>
      </c>
      <c r="AW268" s="15" t="s">
        <v>30</v>
      </c>
      <c r="AX268" s="15" t="s">
        <v>80</v>
      </c>
      <c r="AY268" s="232" t="s">
        <v>160</v>
      </c>
    </row>
    <row r="269" spans="1:65" s="2" customFormat="1" ht="24.2" customHeight="1">
      <c r="A269" s="35"/>
      <c r="B269" s="36"/>
      <c r="C269" s="187" t="s">
        <v>315</v>
      </c>
      <c r="D269" s="187" t="s">
        <v>162</v>
      </c>
      <c r="E269" s="188" t="s">
        <v>316</v>
      </c>
      <c r="F269" s="189" t="s">
        <v>317</v>
      </c>
      <c r="G269" s="190" t="s">
        <v>222</v>
      </c>
      <c r="H269" s="191">
        <v>26.505</v>
      </c>
      <c r="I269" s="192"/>
      <c r="J269" s="193">
        <f>ROUND(I269*H269,2)</f>
        <v>0</v>
      </c>
      <c r="K269" s="189" t="s">
        <v>166</v>
      </c>
      <c r="L269" s="40"/>
      <c r="M269" s="194" t="s">
        <v>1</v>
      </c>
      <c r="N269" s="195" t="s">
        <v>38</v>
      </c>
      <c r="O269" s="72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167</v>
      </c>
      <c r="AT269" s="198" t="s">
        <v>162</v>
      </c>
      <c r="AU269" s="198" t="s">
        <v>82</v>
      </c>
      <c r="AY269" s="18" t="s">
        <v>160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8" t="s">
        <v>80</v>
      </c>
      <c r="BK269" s="199">
        <f>ROUND(I269*H269,2)</f>
        <v>0</v>
      </c>
      <c r="BL269" s="18" t="s">
        <v>167</v>
      </c>
      <c r="BM269" s="198" t="s">
        <v>318</v>
      </c>
    </row>
    <row r="270" spans="2:51" s="14" customFormat="1" ht="12">
      <c r="B270" s="211"/>
      <c r="C270" s="212"/>
      <c r="D270" s="202" t="s">
        <v>168</v>
      </c>
      <c r="E270" s="213" t="s">
        <v>1</v>
      </c>
      <c r="F270" s="214" t="s">
        <v>319</v>
      </c>
      <c r="G270" s="212"/>
      <c r="H270" s="215">
        <v>19.305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2:51" s="14" customFormat="1" ht="12">
      <c r="B271" s="211"/>
      <c r="C271" s="212"/>
      <c r="D271" s="202" t="s">
        <v>168</v>
      </c>
      <c r="E271" s="213" t="s">
        <v>1</v>
      </c>
      <c r="F271" s="214" t="s">
        <v>320</v>
      </c>
      <c r="G271" s="212"/>
      <c r="H271" s="215">
        <v>7.2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2:51" s="15" customFormat="1" ht="12">
      <c r="B272" s="222"/>
      <c r="C272" s="223"/>
      <c r="D272" s="202" t="s">
        <v>168</v>
      </c>
      <c r="E272" s="224" t="s">
        <v>1</v>
      </c>
      <c r="F272" s="225" t="s">
        <v>179</v>
      </c>
      <c r="G272" s="223"/>
      <c r="H272" s="226">
        <v>26.505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168</v>
      </c>
      <c r="AU272" s="232" t="s">
        <v>82</v>
      </c>
      <c r="AV272" s="15" t="s">
        <v>167</v>
      </c>
      <c r="AW272" s="15" t="s">
        <v>30</v>
      </c>
      <c r="AX272" s="15" t="s">
        <v>80</v>
      </c>
      <c r="AY272" s="232" t="s">
        <v>160</v>
      </c>
    </row>
    <row r="273" spans="1:65" s="2" customFormat="1" ht="24.2" customHeight="1">
      <c r="A273" s="35"/>
      <c r="B273" s="36"/>
      <c r="C273" s="187" t="s">
        <v>239</v>
      </c>
      <c r="D273" s="187" t="s">
        <v>162</v>
      </c>
      <c r="E273" s="188" t="s">
        <v>321</v>
      </c>
      <c r="F273" s="189" t="s">
        <v>322</v>
      </c>
      <c r="G273" s="190" t="s">
        <v>238</v>
      </c>
      <c r="H273" s="191">
        <v>1680.968</v>
      </c>
      <c r="I273" s="192"/>
      <c r="J273" s="193">
        <f>ROUND(I273*H273,2)</f>
        <v>0</v>
      </c>
      <c r="K273" s="189" t="s">
        <v>323</v>
      </c>
      <c r="L273" s="40"/>
      <c r="M273" s="194" t="s">
        <v>1</v>
      </c>
      <c r="N273" s="195" t="s">
        <v>38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167</v>
      </c>
      <c r="AT273" s="198" t="s">
        <v>162</v>
      </c>
      <c r="AU273" s="198" t="s">
        <v>82</v>
      </c>
      <c r="AY273" s="18" t="s">
        <v>160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80</v>
      </c>
      <c r="BK273" s="199">
        <f>ROUND(I273*H273,2)</f>
        <v>0</v>
      </c>
      <c r="BL273" s="18" t="s">
        <v>167</v>
      </c>
      <c r="BM273" s="198" t="s">
        <v>324</v>
      </c>
    </row>
    <row r="274" spans="2:51" s="13" customFormat="1" ht="12">
      <c r="B274" s="200"/>
      <c r="C274" s="201"/>
      <c r="D274" s="202" t="s">
        <v>168</v>
      </c>
      <c r="E274" s="203" t="s">
        <v>1</v>
      </c>
      <c r="F274" s="204" t="s">
        <v>325</v>
      </c>
      <c r="G274" s="201"/>
      <c r="H274" s="203" t="s">
        <v>1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168</v>
      </c>
      <c r="AU274" s="210" t="s">
        <v>82</v>
      </c>
      <c r="AV274" s="13" t="s">
        <v>80</v>
      </c>
      <c r="AW274" s="13" t="s">
        <v>30</v>
      </c>
      <c r="AX274" s="13" t="s">
        <v>73</v>
      </c>
      <c r="AY274" s="210" t="s">
        <v>160</v>
      </c>
    </row>
    <row r="275" spans="2:51" s="14" customFormat="1" ht="12">
      <c r="B275" s="211"/>
      <c r="C275" s="212"/>
      <c r="D275" s="202" t="s">
        <v>168</v>
      </c>
      <c r="E275" s="213" t="s">
        <v>1</v>
      </c>
      <c r="F275" s="214" t="s">
        <v>326</v>
      </c>
      <c r="G275" s="212"/>
      <c r="H275" s="215">
        <v>3.3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2:51" s="14" customFormat="1" ht="12">
      <c r="B276" s="211"/>
      <c r="C276" s="212"/>
      <c r="D276" s="202" t="s">
        <v>168</v>
      </c>
      <c r="E276" s="213" t="s">
        <v>1</v>
      </c>
      <c r="F276" s="214" t="s">
        <v>327</v>
      </c>
      <c r="G276" s="212"/>
      <c r="H276" s="215">
        <v>3.38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2:51" s="14" customFormat="1" ht="12">
      <c r="B277" s="211"/>
      <c r="C277" s="212"/>
      <c r="D277" s="202" t="s">
        <v>168</v>
      </c>
      <c r="E277" s="213" t="s">
        <v>1</v>
      </c>
      <c r="F277" s="214" t="s">
        <v>328</v>
      </c>
      <c r="G277" s="212"/>
      <c r="H277" s="215">
        <v>3.3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2:51" s="14" customFormat="1" ht="12">
      <c r="B278" s="211"/>
      <c r="C278" s="212"/>
      <c r="D278" s="202" t="s">
        <v>168</v>
      </c>
      <c r="E278" s="213" t="s">
        <v>1</v>
      </c>
      <c r="F278" s="214" t="s">
        <v>329</v>
      </c>
      <c r="G278" s="212"/>
      <c r="H278" s="215">
        <v>11.46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2:51" s="14" customFormat="1" ht="12">
      <c r="B279" s="211"/>
      <c r="C279" s="212"/>
      <c r="D279" s="202" t="s">
        <v>168</v>
      </c>
      <c r="E279" s="213" t="s">
        <v>1</v>
      </c>
      <c r="F279" s="214" t="s">
        <v>330</v>
      </c>
      <c r="G279" s="212"/>
      <c r="H279" s="215">
        <v>10.43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2:51" s="14" customFormat="1" ht="12">
      <c r="B280" s="211"/>
      <c r="C280" s="212"/>
      <c r="D280" s="202" t="s">
        <v>168</v>
      </c>
      <c r="E280" s="213" t="s">
        <v>1</v>
      </c>
      <c r="F280" s="214" t="s">
        <v>331</v>
      </c>
      <c r="G280" s="212"/>
      <c r="H280" s="215">
        <v>2.84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82</v>
      </c>
      <c r="AV280" s="14" t="s">
        <v>82</v>
      </c>
      <c r="AW280" s="14" t="s">
        <v>30</v>
      </c>
      <c r="AX280" s="14" t="s">
        <v>73</v>
      </c>
      <c r="AY280" s="221" t="s">
        <v>160</v>
      </c>
    </row>
    <row r="281" spans="2:51" s="14" customFormat="1" ht="12">
      <c r="B281" s="211"/>
      <c r="C281" s="212"/>
      <c r="D281" s="202" t="s">
        <v>168</v>
      </c>
      <c r="E281" s="213" t="s">
        <v>1</v>
      </c>
      <c r="F281" s="214" t="s">
        <v>332</v>
      </c>
      <c r="G281" s="212"/>
      <c r="H281" s="215">
        <v>6.28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2:51" s="14" customFormat="1" ht="12">
      <c r="B282" s="211"/>
      <c r="C282" s="212"/>
      <c r="D282" s="202" t="s">
        <v>168</v>
      </c>
      <c r="E282" s="213" t="s">
        <v>1</v>
      </c>
      <c r="F282" s="214" t="s">
        <v>333</v>
      </c>
      <c r="G282" s="212"/>
      <c r="H282" s="215">
        <v>2.16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2:51" s="14" customFormat="1" ht="12">
      <c r="B283" s="211"/>
      <c r="C283" s="212"/>
      <c r="D283" s="202" t="s">
        <v>168</v>
      </c>
      <c r="E283" s="213" t="s">
        <v>1</v>
      </c>
      <c r="F283" s="214" t="s">
        <v>334</v>
      </c>
      <c r="G283" s="212"/>
      <c r="H283" s="215">
        <v>4.4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2:51" s="14" customFormat="1" ht="12">
      <c r="B284" s="211"/>
      <c r="C284" s="212"/>
      <c r="D284" s="202" t="s">
        <v>168</v>
      </c>
      <c r="E284" s="213" t="s">
        <v>1</v>
      </c>
      <c r="F284" s="214" t="s">
        <v>335</v>
      </c>
      <c r="G284" s="212"/>
      <c r="H284" s="215">
        <v>2.7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2:51" s="14" customFormat="1" ht="12">
      <c r="B285" s="211"/>
      <c r="C285" s="212"/>
      <c r="D285" s="202" t="s">
        <v>168</v>
      </c>
      <c r="E285" s="213" t="s">
        <v>1</v>
      </c>
      <c r="F285" s="214" t="s">
        <v>336</v>
      </c>
      <c r="G285" s="212"/>
      <c r="H285" s="215">
        <v>1.9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2:51" s="14" customFormat="1" ht="12">
      <c r="B286" s="211"/>
      <c r="C286" s="212"/>
      <c r="D286" s="202" t="s">
        <v>168</v>
      </c>
      <c r="E286" s="213" t="s">
        <v>1</v>
      </c>
      <c r="F286" s="214" t="s">
        <v>337</v>
      </c>
      <c r="G286" s="212"/>
      <c r="H286" s="215">
        <v>7.11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168</v>
      </c>
      <c r="AU286" s="221" t="s">
        <v>82</v>
      </c>
      <c r="AV286" s="14" t="s">
        <v>82</v>
      </c>
      <c r="AW286" s="14" t="s">
        <v>30</v>
      </c>
      <c r="AX286" s="14" t="s">
        <v>73</v>
      </c>
      <c r="AY286" s="221" t="s">
        <v>160</v>
      </c>
    </row>
    <row r="287" spans="2:51" s="14" customFormat="1" ht="12">
      <c r="B287" s="211"/>
      <c r="C287" s="212"/>
      <c r="D287" s="202" t="s">
        <v>168</v>
      </c>
      <c r="E287" s="213" t="s">
        <v>1</v>
      </c>
      <c r="F287" s="214" t="s">
        <v>338</v>
      </c>
      <c r="G287" s="212"/>
      <c r="H287" s="215">
        <v>68.4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168</v>
      </c>
      <c r="AU287" s="221" t="s">
        <v>82</v>
      </c>
      <c r="AV287" s="14" t="s">
        <v>82</v>
      </c>
      <c r="AW287" s="14" t="s">
        <v>30</v>
      </c>
      <c r="AX287" s="14" t="s">
        <v>73</v>
      </c>
      <c r="AY287" s="221" t="s">
        <v>160</v>
      </c>
    </row>
    <row r="288" spans="2:51" s="14" customFormat="1" ht="12">
      <c r="B288" s="211"/>
      <c r="C288" s="212"/>
      <c r="D288" s="202" t="s">
        <v>168</v>
      </c>
      <c r="E288" s="213" t="s">
        <v>1</v>
      </c>
      <c r="F288" s="214" t="s">
        <v>339</v>
      </c>
      <c r="G288" s="212"/>
      <c r="H288" s="215">
        <v>5.85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168</v>
      </c>
      <c r="AU288" s="221" t="s">
        <v>82</v>
      </c>
      <c r="AV288" s="14" t="s">
        <v>82</v>
      </c>
      <c r="AW288" s="14" t="s">
        <v>30</v>
      </c>
      <c r="AX288" s="14" t="s">
        <v>73</v>
      </c>
      <c r="AY288" s="221" t="s">
        <v>160</v>
      </c>
    </row>
    <row r="289" spans="2:51" s="14" customFormat="1" ht="12">
      <c r="B289" s="211"/>
      <c r="C289" s="212"/>
      <c r="D289" s="202" t="s">
        <v>168</v>
      </c>
      <c r="E289" s="213" t="s">
        <v>1</v>
      </c>
      <c r="F289" s="214" t="s">
        <v>340</v>
      </c>
      <c r="G289" s="212"/>
      <c r="H289" s="215">
        <v>59.16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2:51" s="14" customFormat="1" ht="12">
      <c r="B290" s="211"/>
      <c r="C290" s="212"/>
      <c r="D290" s="202" t="s">
        <v>168</v>
      </c>
      <c r="E290" s="213" t="s">
        <v>1</v>
      </c>
      <c r="F290" s="214" t="s">
        <v>341</v>
      </c>
      <c r="G290" s="212"/>
      <c r="H290" s="215">
        <v>24.36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2:51" s="14" customFormat="1" ht="12">
      <c r="B291" s="211"/>
      <c r="C291" s="212"/>
      <c r="D291" s="202" t="s">
        <v>168</v>
      </c>
      <c r="E291" s="213" t="s">
        <v>1</v>
      </c>
      <c r="F291" s="214" t="s">
        <v>342</v>
      </c>
      <c r="G291" s="212"/>
      <c r="H291" s="215">
        <v>44.8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2:51" s="14" customFormat="1" ht="12">
      <c r="B292" s="211"/>
      <c r="C292" s="212"/>
      <c r="D292" s="202" t="s">
        <v>168</v>
      </c>
      <c r="E292" s="213" t="s">
        <v>1</v>
      </c>
      <c r="F292" s="214" t="s">
        <v>343</v>
      </c>
      <c r="G292" s="212"/>
      <c r="H292" s="215">
        <v>6.4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2:51" s="14" customFormat="1" ht="12">
      <c r="B293" s="211"/>
      <c r="C293" s="212"/>
      <c r="D293" s="202" t="s">
        <v>168</v>
      </c>
      <c r="E293" s="213" t="s">
        <v>1</v>
      </c>
      <c r="F293" s="214" t="s">
        <v>344</v>
      </c>
      <c r="G293" s="212"/>
      <c r="H293" s="215">
        <v>5.48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2:51" s="14" customFormat="1" ht="12">
      <c r="B294" s="211"/>
      <c r="C294" s="212"/>
      <c r="D294" s="202" t="s">
        <v>168</v>
      </c>
      <c r="E294" s="213" t="s">
        <v>1</v>
      </c>
      <c r="F294" s="214" t="s">
        <v>345</v>
      </c>
      <c r="G294" s="212"/>
      <c r="H294" s="215">
        <v>9.97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2:51" s="14" customFormat="1" ht="12">
      <c r="B295" s="211"/>
      <c r="C295" s="212"/>
      <c r="D295" s="202" t="s">
        <v>168</v>
      </c>
      <c r="E295" s="213" t="s">
        <v>1</v>
      </c>
      <c r="F295" s="214" t="s">
        <v>346</v>
      </c>
      <c r="G295" s="212"/>
      <c r="H295" s="215">
        <v>243.36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2:51" s="14" customFormat="1" ht="12">
      <c r="B296" s="211"/>
      <c r="C296" s="212"/>
      <c r="D296" s="202" t="s">
        <v>168</v>
      </c>
      <c r="E296" s="213" t="s">
        <v>1</v>
      </c>
      <c r="F296" s="214" t="s">
        <v>347</v>
      </c>
      <c r="G296" s="212"/>
      <c r="H296" s="215">
        <v>38.58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2:51" s="14" customFormat="1" ht="12">
      <c r="B297" s="211"/>
      <c r="C297" s="212"/>
      <c r="D297" s="202" t="s">
        <v>168</v>
      </c>
      <c r="E297" s="213" t="s">
        <v>1</v>
      </c>
      <c r="F297" s="214" t="s">
        <v>348</v>
      </c>
      <c r="G297" s="212"/>
      <c r="H297" s="215">
        <v>83.52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82</v>
      </c>
      <c r="AV297" s="14" t="s">
        <v>82</v>
      </c>
      <c r="AW297" s="14" t="s">
        <v>30</v>
      </c>
      <c r="AX297" s="14" t="s">
        <v>73</v>
      </c>
      <c r="AY297" s="221" t="s">
        <v>160</v>
      </c>
    </row>
    <row r="298" spans="2:51" s="14" customFormat="1" ht="12">
      <c r="B298" s="211"/>
      <c r="C298" s="212"/>
      <c r="D298" s="202" t="s">
        <v>168</v>
      </c>
      <c r="E298" s="213" t="s">
        <v>1</v>
      </c>
      <c r="F298" s="214" t="s">
        <v>349</v>
      </c>
      <c r="G298" s="212"/>
      <c r="H298" s="215">
        <v>166.4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168</v>
      </c>
      <c r="AU298" s="221" t="s">
        <v>82</v>
      </c>
      <c r="AV298" s="14" t="s">
        <v>82</v>
      </c>
      <c r="AW298" s="14" t="s">
        <v>30</v>
      </c>
      <c r="AX298" s="14" t="s">
        <v>73</v>
      </c>
      <c r="AY298" s="221" t="s">
        <v>160</v>
      </c>
    </row>
    <row r="299" spans="2:51" s="14" customFormat="1" ht="12">
      <c r="B299" s="211"/>
      <c r="C299" s="212"/>
      <c r="D299" s="202" t="s">
        <v>168</v>
      </c>
      <c r="E299" s="213" t="s">
        <v>1</v>
      </c>
      <c r="F299" s="214" t="s">
        <v>350</v>
      </c>
      <c r="G299" s="212"/>
      <c r="H299" s="215">
        <v>7.484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2:51" s="14" customFormat="1" ht="12">
      <c r="B300" s="211"/>
      <c r="C300" s="212"/>
      <c r="D300" s="202" t="s">
        <v>168</v>
      </c>
      <c r="E300" s="213" t="s">
        <v>1</v>
      </c>
      <c r="F300" s="214" t="s">
        <v>351</v>
      </c>
      <c r="G300" s="212"/>
      <c r="H300" s="215">
        <v>8.4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168</v>
      </c>
      <c r="AU300" s="221" t="s">
        <v>82</v>
      </c>
      <c r="AV300" s="14" t="s">
        <v>82</v>
      </c>
      <c r="AW300" s="14" t="s">
        <v>30</v>
      </c>
      <c r="AX300" s="14" t="s">
        <v>73</v>
      </c>
      <c r="AY300" s="221" t="s">
        <v>160</v>
      </c>
    </row>
    <row r="301" spans="2:51" s="14" customFormat="1" ht="12">
      <c r="B301" s="211"/>
      <c r="C301" s="212"/>
      <c r="D301" s="202" t="s">
        <v>168</v>
      </c>
      <c r="E301" s="213" t="s">
        <v>1</v>
      </c>
      <c r="F301" s="214" t="s">
        <v>352</v>
      </c>
      <c r="G301" s="212"/>
      <c r="H301" s="215">
        <v>7.06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168</v>
      </c>
      <c r="AU301" s="221" t="s">
        <v>82</v>
      </c>
      <c r="AV301" s="14" t="s">
        <v>82</v>
      </c>
      <c r="AW301" s="14" t="s">
        <v>30</v>
      </c>
      <c r="AX301" s="14" t="s">
        <v>73</v>
      </c>
      <c r="AY301" s="221" t="s">
        <v>160</v>
      </c>
    </row>
    <row r="302" spans="2:51" s="14" customFormat="1" ht="12">
      <c r="B302" s="211"/>
      <c r="C302" s="212"/>
      <c r="D302" s="202" t="s">
        <v>168</v>
      </c>
      <c r="E302" s="213" t="s">
        <v>1</v>
      </c>
      <c r="F302" s="214" t="s">
        <v>353</v>
      </c>
      <c r="G302" s="212"/>
      <c r="H302" s="215">
        <v>2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2:51" s="16" customFormat="1" ht="12">
      <c r="B303" s="243"/>
      <c r="C303" s="244"/>
      <c r="D303" s="202" t="s">
        <v>168</v>
      </c>
      <c r="E303" s="245" t="s">
        <v>1</v>
      </c>
      <c r="F303" s="246" t="s">
        <v>354</v>
      </c>
      <c r="G303" s="244"/>
      <c r="H303" s="247">
        <v>840.484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168</v>
      </c>
      <c r="AU303" s="253" t="s">
        <v>82</v>
      </c>
      <c r="AV303" s="16" t="s">
        <v>182</v>
      </c>
      <c r="AW303" s="16" t="s">
        <v>30</v>
      </c>
      <c r="AX303" s="16" t="s">
        <v>73</v>
      </c>
      <c r="AY303" s="253" t="s">
        <v>160</v>
      </c>
    </row>
    <row r="304" spans="2:51" s="13" customFormat="1" ht="12">
      <c r="B304" s="200"/>
      <c r="C304" s="201"/>
      <c r="D304" s="202" t="s">
        <v>168</v>
      </c>
      <c r="E304" s="203" t="s">
        <v>1</v>
      </c>
      <c r="F304" s="204" t="s">
        <v>355</v>
      </c>
      <c r="G304" s="201"/>
      <c r="H304" s="203" t="s">
        <v>1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168</v>
      </c>
      <c r="AU304" s="210" t="s">
        <v>82</v>
      </c>
      <c r="AV304" s="13" t="s">
        <v>80</v>
      </c>
      <c r="AW304" s="13" t="s">
        <v>30</v>
      </c>
      <c r="AX304" s="13" t="s">
        <v>73</v>
      </c>
      <c r="AY304" s="210" t="s">
        <v>160</v>
      </c>
    </row>
    <row r="305" spans="2:51" s="14" customFormat="1" ht="12">
      <c r="B305" s="211"/>
      <c r="C305" s="212"/>
      <c r="D305" s="202" t="s">
        <v>168</v>
      </c>
      <c r="E305" s="213" t="s">
        <v>1</v>
      </c>
      <c r="F305" s="214" t="s">
        <v>356</v>
      </c>
      <c r="G305" s="212"/>
      <c r="H305" s="215">
        <v>840.484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168</v>
      </c>
      <c r="AU305" s="221" t="s">
        <v>82</v>
      </c>
      <c r="AV305" s="14" t="s">
        <v>82</v>
      </c>
      <c r="AW305" s="14" t="s">
        <v>30</v>
      </c>
      <c r="AX305" s="14" t="s">
        <v>73</v>
      </c>
      <c r="AY305" s="221" t="s">
        <v>160</v>
      </c>
    </row>
    <row r="306" spans="2:51" s="16" customFormat="1" ht="12">
      <c r="B306" s="243"/>
      <c r="C306" s="244"/>
      <c r="D306" s="202" t="s">
        <v>168</v>
      </c>
      <c r="E306" s="245" t="s">
        <v>1</v>
      </c>
      <c r="F306" s="246" t="s">
        <v>354</v>
      </c>
      <c r="G306" s="244"/>
      <c r="H306" s="247">
        <v>840.484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168</v>
      </c>
      <c r="AU306" s="253" t="s">
        <v>82</v>
      </c>
      <c r="AV306" s="16" t="s">
        <v>182</v>
      </c>
      <c r="AW306" s="16" t="s">
        <v>30</v>
      </c>
      <c r="AX306" s="16" t="s">
        <v>73</v>
      </c>
      <c r="AY306" s="253" t="s">
        <v>160</v>
      </c>
    </row>
    <row r="307" spans="2:51" s="15" customFormat="1" ht="12">
      <c r="B307" s="222"/>
      <c r="C307" s="223"/>
      <c r="D307" s="202" t="s">
        <v>168</v>
      </c>
      <c r="E307" s="224" t="s">
        <v>1</v>
      </c>
      <c r="F307" s="225" t="s">
        <v>179</v>
      </c>
      <c r="G307" s="223"/>
      <c r="H307" s="226">
        <v>1680.968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168</v>
      </c>
      <c r="AU307" s="232" t="s">
        <v>82</v>
      </c>
      <c r="AV307" s="15" t="s">
        <v>167</v>
      </c>
      <c r="AW307" s="15" t="s">
        <v>30</v>
      </c>
      <c r="AX307" s="15" t="s">
        <v>80</v>
      </c>
      <c r="AY307" s="232" t="s">
        <v>160</v>
      </c>
    </row>
    <row r="308" spans="1:65" s="2" customFormat="1" ht="24.2" customHeight="1">
      <c r="A308" s="35"/>
      <c r="B308" s="36"/>
      <c r="C308" s="233" t="s">
        <v>357</v>
      </c>
      <c r="D308" s="233" t="s">
        <v>205</v>
      </c>
      <c r="E308" s="234" t="s">
        <v>358</v>
      </c>
      <c r="F308" s="235" t="s">
        <v>359</v>
      </c>
      <c r="G308" s="236" t="s">
        <v>238</v>
      </c>
      <c r="H308" s="237">
        <v>907.723</v>
      </c>
      <c r="I308" s="238"/>
      <c r="J308" s="239">
        <f>ROUND(I308*H308,2)</f>
        <v>0</v>
      </c>
      <c r="K308" s="235" t="s">
        <v>323</v>
      </c>
      <c r="L308" s="240"/>
      <c r="M308" s="241" t="s">
        <v>1</v>
      </c>
      <c r="N308" s="242" t="s">
        <v>38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188</v>
      </c>
      <c r="AT308" s="198" t="s">
        <v>205</v>
      </c>
      <c r="AU308" s="198" t="s">
        <v>82</v>
      </c>
      <c r="AY308" s="18" t="s">
        <v>160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80</v>
      </c>
      <c r="BK308" s="199">
        <f>ROUND(I308*H308,2)</f>
        <v>0</v>
      </c>
      <c r="BL308" s="18" t="s">
        <v>167</v>
      </c>
      <c r="BM308" s="198" t="s">
        <v>360</v>
      </c>
    </row>
    <row r="309" spans="2:51" s="14" customFormat="1" ht="12">
      <c r="B309" s="211"/>
      <c r="C309" s="212"/>
      <c r="D309" s="202" t="s">
        <v>168</v>
      </c>
      <c r="E309" s="213" t="s">
        <v>1</v>
      </c>
      <c r="F309" s="214" t="s">
        <v>361</v>
      </c>
      <c r="G309" s="212"/>
      <c r="H309" s="215">
        <v>907.723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168</v>
      </c>
      <c r="AU309" s="221" t="s">
        <v>82</v>
      </c>
      <c r="AV309" s="14" t="s">
        <v>82</v>
      </c>
      <c r="AW309" s="14" t="s">
        <v>30</v>
      </c>
      <c r="AX309" s="14" t="s">
        <v>73</v>
      </c>
      <c r="AY309" s="221" t="s">
        <v>160</v>
      </c>
    </row>
    <row r="310" spans="2:51" s="15" customFormat="1" ht="12">
      <c r="B310" s="222"/>
      <c r="C310" s="223"/>
      <c r="D310" s="202" t="s">
        <v>168</v>
      </c>
      <c r="E310" s="224" t="s">
        <v>1</v>
      </c>
      <c r="F310" s="225" t="s">
        <v>179</v>
      </c>
      <c r="G310" s="223"/>
      <c r="H310" s="226">
        <v>907.723</v>
      </c>
      <c r="I310" s="227"/>
      <c r="J310" s="223"/>
      <c r="K310" s="223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168</v>
      </c>
      <c r="AU310" s="232" t="s">
        <v>82</v>
      </c>
      <c r="AV310" s="15" t="s">
        <v>167</v>
      </c>
      <c r="AW310" s="15" t="s">
        <v>30</v>
      </c>
      <c r="AX310" s="15" t="s">
        <v>80</v>
      </c>
      <c r="AY310" s="232" t="s">
        <v>160</v>
      </c>
    </row>
    <row r="311" spans="1:65" s="2" customFormat="1" ht="14.45" customHeight="1">
      <c r="A311" s="35"/>
      <c r="B311" s="36"/>
      <c r="C311" s="233" t="s">
        <v>243</v>
      </c>
      <c r="D311" s="233" t="s">
        <v>205</v>
      </c>
      <c r="E311" s="234" t="s">
        <v>362</v>
      </c>
      <c r="F311" s="235" t="s">
        <v>363</v>
      </c>
      <c r="G311" s="236" t="s">
        <v>238</v>
      </c>
      <c r="H311" s="237">
        <v>907.723</v>
      </c>
      <c r="I311" s="238"/>
      <c r="J311" s="239">
        <f>ROUND(I311*H311,2)</f>
        <v>0</v>
      </c>
      <c r="K311" s="235" t="s">
        <v>323</v>
      </c>
      <c r="L311" s="240"/>
      <c r="M311" s="241" t="s">
        <v>1</v>
      </c>
      <c r="N311" s="242" t="s">
        <v>38</v>
      </c>
      <c r="O311" s="72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188</v>
      </c>
      <c r="AT311" s="198" t="s">
        <v>205</v>
      </c>
      <c r="AU311" s="198" t="s">
        <v>82</v>
      </c>
      <c r="AY311" s="18" t="s">
        <v>160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80</v>
      </c>
      <c r="BK311" s="199">
        <f>ROUND(I311*H311,2)</f>
        <v>0</v>
      </c>
      <c r="BL311" s="18" t="s">
        <v>167</v>
      </c>
      <c r="BM311" s="198" t="s">
        <v>364</v>
      </c>
    </row>
    <row r="312" spans="2:51" s="14" customFormat="1" ht="12">
      <c r="B312" s="211"/>
      <c r="C312" s="212"/>
      <c r="D312" s="202" t="s">
        <v>168</v>
      </c>
      <c r="E312" s="213" t="s">
        <v>1</v>
      </c>
      <c r="F312" s="214" t="s">
        <v>361</v>
      </c>
      <c r="G312" s="212"/>
      <c r="H312" s="215">
        <v>907.723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168</v>
      </c>
      <c r="AU312" s="221" t="s">
        <v>82</v>
      </c>
      <c r="AV312" s="14" t="s">
        <v>82</v>
      </c>
      <c r="AW312" s="14" t="s">
        <v>30</v>
      </c>
      <c r="AX312" s="14" t="s">
        <v>73</v>
      </c>
      <c r="AY312" s="221" t="s">
        <v>160</v>
      </c>
    </row>
    <row r="313" spans="2:51" s="15" customFormat="1" ht="12">
      <c r="B313" s="222"/>
      <c r="C313" s="223"/>
      <c r="D313" s="202" t="s">
        <v>168</v>
      </c>
      <c r="E313" s="224" t="s">
        <v>1</v>
      </c>
      <c r="F313" s="225" t="s">
        <v>179</v>
      </c>
      <c r="G313" s="223"/>
      <c r="H313" s="226">
        <v>907.723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168</v>
      </c>
      <c r="AU313" s="232" t="s">
        <v>82</v>
      </c>
      <c r="AV313" s="15" t="s">
        <v>167</v>
      </c>
      <c r="AW313" s="15" t="s">
        <v>30</v>
      </c>
      <c r="AX313" s="15" t="s">
        <v>80</v>
      </c>
      <c r="AY313" s="232" t="s">
        <v>160</v>
      </c>
    </row>
    <row r="314" spans="1:65" s="2" customFormat="1" ht="37.9" customHeight="1">
      <c r="A314" s="35"/>
      <c r="B314" s="36"/>
      <c r="C314" s="187" t="s">
        <v>365</v>
      </c>
      <c r="D314" s="187" t="s">
        <v>162</v>
      </c>
      <c r="E314" s="188" t="s">
        <v>366</v>
      </c>
      <c r="F314" s="189" t="s">
        <v>303</v>
      </c>
      <c r="G314" s="190" t="s">
        <v>222</v>
      </c>
      <c r="H314" s="191">
        <v>55.68</v>
      </c>
      <c r="I314" s="192"/>
      <c r="J314" s="193">
        <f>ROUND(I314*H314,2)</f>
        <v>0</v>
      </c>
      <c r="K314" s="189" t="s">
        <v>166</v>
      </c>
      <c r="L314" s="40"/>
      <c r="M314" s="194" t="s">
        <v>1</v>
      </c>
      <c r="N314" s="195" t="s">
        <v>38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167</v>
      </c>
      <c r="AT314" s="198" t="s">
        <v>162</v>
      </c>
      <c r="AU314" s="198" t="s">
        <v>82</v>
      </c>
      <c r="AY314" s="18" t="s">
        <v>160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80</v>
      </c>
      <c r="BK314" s="199">
        <f>ROUND(I314*H314,2)</f>
        <v>0</v>
      </c>
      <c r="BL314" s="18" t="s">
        <v>167</v>
      </c>
      <c r="BM314" s="198" t="s">
        <v>367</v>
      </c>
    </row>
    <row r="315" spans="2:51" s="13" customFormat="1" ht="12">
      <c r="B315" s="200"/>
      <c r="C315" s="201"/>
      <c r="D315" s="202" t="s">
        <v>168</v>
      </c>
      <c r="E315" s="203" t="s">
        <v>1</v>
      </c>
      <c r="F315" s="204" t="s">
        <v>368</v>
      </c>
      <c r="G315" s="201"/>
      <c r="H315" s="203" t="s">
        <v>1</v>
      </c>
      <c r="I315" s="205"/>
      <c r="J315" s="201"/>
      <c r="K315" s="201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168</v>
      </c>
      <c r="AU315" s="210" t="s">
        <v>82</v>
      </c>
      <c r="AV315" s="13" t="s">
        <v>80</v>
      </c>
      <c r="AW315" s="13" t="s">
        <v>30</v>
      </c>
      <c r="AX315" s="13" t="s">
        <v>73</v>
      </c>
      <c r="AY315" s="210" t="s">
        <v>160</v>
      </c>
    </row>
    <row r="316" spans="2:51" s="14" customFormat="1" ht="12">
      <c r="B316" s="211"/>
      <c r="C316" s="212"/>
      <c r="D316" s="202" t="s">
        <v>168</v>
      </c>
      <c r="E316" s="213" t="s">
        <v>1</v>
      </c>
      <c r="F316" s="214" t="s">
        <v>369</v>
      </c>
      <c r="G316" s="212"/>
      <c r="H316" s="215">
        <v>19.2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168</v>
      </c>
      <c r="AU316" s="221" t="s">
        <v>82</v>
      </c>
      <c r="AV316" s="14" t="s">
        <v>82</v>
      </c>
      <c r="AW316" s="14" t="s">
        <v>30</v>
      </c>
      <c r="AX316" s="14" t="s">
        <v>73</v>
      </c>
      <c r="AY316" s="221" t="s">
        <v>160</v>
      </c>
    </row>
    <row r="317" spans="2:51" s="13" customFormat="1" ht="12">
      <c r="B317" s="200"/>
      <c r="C317" s="201"/>
      <c r="D317" s="202" t="s">
        <v>168</v>
      </c>
      <c r="E317" s="203" t="s">
        <v>1</v>
      </c>
      <c r="F317" s="204" t="s">
        <v>370</v>
      </c>
      <c r="G317" s="201"/>
      <c r="H317" s="203" t="s">
        <v>1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168</v>
      </c>
      <c r="AU317" s="210" t="s">
        <v>82</v>
      </c>
      <c r="AV317" s="13" t="s">
        <v>80</v>
      </c>
      <c r="AW317" s="13" t="s">
        <v>30</v>
      </c>
      <c r="AX317" s="13" t="s">
        <v>73</v>
      </c>
      <c r="AY317" s="210" t="s">
        <v>160</v>
      </c>
    </row>
    <row r="318" spans="2:51" s="14" customFormat="1" ht="12">
      <c r="B318" s="211"/>
      <c r="C318" s="212"/>
      <c r="D318" s="202" t="s">
        <v>168</v>
      </c>
      <c r="E318" s="213" t="s">
        <v>1</v>
      </c>
      <c r="F318" s="214" t="s">
        <v>371</v>
      </c>
      <c r="G318" s="212"/>
      <c r="H318" s="215">
        <v>36.48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2:51" s="15" customFormat="1" ht="12">
      <c r="B319" s="222"/>
      <c r="C319" s="223"/>
      <c r="D319" s="202" t="s">
        <v>168</v>
      </c>
      <c r="E319" s="224" t="s">
        <v>1</v>
      </c>
      <c r="F319" s="225" t="s">
        <v>179</v>
      </c>
      <c r="G319" s="223"/>
      <c r="H319" s="226">
        <v>55.67999999999999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168</v>
      </c>
      <c r="AU319" s="232" t="s">
        <v>82</v>
      </c>
      <c r="AV319" s="15" t="s">
        <v>167</v>
      </c>
      <c r="AW319" s="15" t="s">
        <v>30</v>
      </c>
      <c r="AX319" s="15" t="s">
        <v>80</v>
      </c>
      <c r="AY319" s="232" t="s">
        <v>160</v>
      </c>
    </row>
    <row r="320" spans="1:65" s="2" customFormat="1" ht="14.45" customHeight="1">
      <c r="A320" s="35"/>
      <c r="B320" s="36"/>
      <c r="C320" s="233" t="s">
        <v>249</v>
      </c>
      <c r="D320" s="233" t="s">
        <v>205</v>
      </c>
      <c r="E320" s="234" t="s">
        <v>372</v>
      </c>
      <c r="F320" s="235" t="s">
        <v>368</v>
      </c>
      <c r="G320" s="236" t="s">
        <v>222</v>
      </c>
      <c r="H320" s="237">
        <v>20.16</v>
      </c>
      <c r="I320" s="238"/>
      <c r="J320" s="239">
        <f>ROUND(I320*H320,2)</f>
        <v>0</v>
      </c>
      <c r="K320" s="235" t="s">
        <v>166</v>
      </c>
      <c r="L320" s="240"/>
      <c r="M320" s="241" t="s">
        <v>1</v>
      </c>
      <c r="N320" s="242" t="s">
        <v>38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188</v>
      </c>
      <c r="AT320" s="198" t="s">
        <v>205</v>
      </c>
      <c r="AU320" s="198" t="s">
        <v>82</v>
      </c>
      <c r="AY320" s="18" t="s">
        <v>160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80</v>
      </c>
      <c r="BK320" s="199">
        <f>ROUND(I320*H320,2)</f>
        <v>0</v>
      </c>
      <c r="BL320" s="18" t="s">
        <v>167</v>
      </c>
      <c r="BM320" s="198" t="s">
        <v>373</v>
      </c>
    </row>
    <row r="321" spans="2:51" s="13" customFormat="1" ht="12">
      <c r="B321" s="200"/>
      <c r="C321" s="201"/>
      <c r="D321" s="202" t="s">
        <v>168</v>
      </c>
      <c r="E321" s="203" t="s">
        <v>1</v>
      </c>
      <c r="F321" s="204" t="s">
        <v>374</v>
      </c>
      <c r="G321" s="201"/>
      <c r="H321" s="203" t="s">
        <v>1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168</v>
      </c>
      <c r="AU321" s="210" t="s">
        <v>82</v>
      </c>
      <c r="AV321" s="13" t="s">
        <v>80</v>
      </c>
      <c r="AW321" s="13" t="s">
        <v>30</v>
      </c>
      <c r="AX321" s="13" t="s">
        <v>73</v>
      </c>
      <c r="AY321" s="210" t="s">
        <v>160</v>
      </c>
    </row>
    <row r="322" spans="2:51" s="14" customFormat="1" ht="12">
      <c r="B322" s="211"/>
      <c r="C322" s="212"/>
      <c r="D322" s="202" t="s">
        <v>168</v>
      </c>
      <c r="E322" s="213" t="s">
        <v>1</v>
      </c>
      <c r="F322" s="214" t="s">
        <v>375</v>
      </c>
      <c r="G322" s="212"/>
      <c r="H322" s="215">
        <v>19.2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168</v>
      </c>
      <c r="AU322" s="221" t="s">
        <v>82</v>
      </c>
      <c r="AV322" s="14" t="s">
        <v>82</v>
      </c>
      <c r="AW322" s="14" t="s">
        <v>30</v>
      </c>
      <c r="AX322" s="14" t="s">
        <v>73</v>
      </c>
      <c r="AY322" s="221" t="s">
        <v>160</v>
      </c>
    </row>
    <row r="323" spans="2:51" s="16" customFormat="1" ht="12">
      <c r="B323" s="243"/>
      <c r="C323" s="244"/>
      <c r="D323" s="202" t="s">
        <v>168</v>
      </c>
      <c r="E323" s="245" t="s">
        <v>1</v>
      </c>
      <c r="F323" s="246" t="s">
        <v>354</v>
      </c>
      <c r="G323" s="244"/>
      <c r="H323" s="247">
        <v>19.2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168</v>
      </c>
      <c r="AU323" s="253" t="s">
        <v>82</v>
      </c>
      <c r="AV323" s="16" t="s">
        <v>182</v>
      </c>
      <c r="AW323" s="16" t="s">
        <v>30</v>
      </c>
      <c r="AX323" s="16" t="s">
        <v>73</v>
      </c>
      <c r="AY323" s="253" t="s">
        <v>160</v>
      </c>
    </row>
    <row r="324" spans="2:51" s="15" customFormat="1" ht="12">
      <c r="B324" s="222"/>
      <c r="C324" s="223"/>
      <c r="D324" s="202" t="s">
        <v>168</v>
      </c>
      <c r="E324" s="224" t="s">
        <v>1</v>
      </c>
      <c r="F324" s="225" t="s">
        <v>179</v>
      </c>
      <c r="G324" s="223"/>
      <c r="H324" s="226">
        <v>19.2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168</v>
      </c>
      <c r="AU324" s="232" t="s">
        <v>82</v>
      </c>
      <c r="AV324" s="15" t="s">
        <v>167</v>
      </c>
      <c r="AW324" s="15" t="s">
        <v>30</v>
      </c>
      <c r="AX324" s="15" t="s">
        <v>73</v>
      </c>
      <c r="AY324" s="232" t="s">
        <v>160</v>
      </c>
    </row>
    <row r="325" spans="2:51" s="14" customFormat="1" ht="12">
      <c r="B325" s="211"/>
      <c r="C325" s="212"/>
      <c r="D325" s="202" t="s">
        <v>168</v>
      </c>
      <c r="E325" s="213" t="s">
        <v>1</v>
      </c>
      <c r="F325" s="214" t="s">
        <v>376</v>
      </c>
      <c r="G325" s="212"/>
      <c r="H325" s="215">
        <v>20.16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168</v>
      </c>
      <c r="AU325" s="221" t="s">
        <v>82</v>
      </c>
      <c r="AV325" s="14" t="s">
        <v>82</v>
      </c>
      <c r="AW325" s="14" t="s">
        <v>30</v>
      </c>
      <c r="AX325" s="14" t="s">
        <v>73</v>
      </c>
      <c r="AY325" s="221" t="s">
        <v>160</v>
      </c>
    </row>
    <row r="326" spans="2:51" s="15" customFormat="1" ht="12">
      <c r="B326" s="222"/>
      <c r="C326" s="223"/>
      <c r="D326" s="202" t="s">
        <v>168</v>
      </c>
      <c r="E326" s="224" t="s">
        <v>1</v>
      </c>
      <c r="F326" s="225" t="s">
        <v>179</v>
      </c>
      <c r="G326" s="223"/>
      <c r="H326" s="226">
        <v>20.16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168</v>
      </c>
      <c r="AU326" s="232" t="s">
        <v>82</v>
      </c>
      <c r="AV326" s="15" t="s">
        <v>167</v>
      </c>
      <c r="AW326" s="15" t="s">
        <v>30</v>
      </c>
      <c r="AX326" s="15" t="s">
        <v>80</v>
      </c>
      <c r="AY326" s="232" t="s">
        <v>160</v>
      </c>
    </row>
    <row r="327" spans="1:65" s="2" customFormat="1" ht="24.2" customHeight="1">
      <c r="A327" s="35"/>
      <c r="B327" s="36"/>
      <c r="C327" s="233" t="s">
        <v>377</v>
      </c>
      <c r="D327" s="233" t="s">
        <v>205</v>
      </c>
      <c r="E327" s="234" t="s">
        <v>378</v>
      </c>
      <c r="F327" s="235" t="s">
        <v>370</v>
      </c>
      <c r="G327" s="236" t="s">
        <v>222</v>
      </c>
      <c r="H327" s="237">
        <v>40.128</v>
      </c>
      <c r="I327" s="238"/>
      <c r="J327" s="239">
        <f>ROUND(I327*H327,2)</f>
        <v>0</v>
      </c>
      <c r="K327" s="235" t="s">
        <v>166</v>
      </c>
      <c r="L327" s="240"/>
      <c r="M327" s="241" t="s">
        <v>1</v>
      </c>
      <c r="N327" s="242" t="s">
        <v>38</v>
      </c>
      <c r="O327" s="7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188</v>
      </c>
      <c r="AT327" s="198" t="s">
        <v>205</v>
      </c>
      <c r="AU327" s="198" t="s">
        <v>82</v>
      </c>
      <c r="AY327" s="18" t="s">
        <v>160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80</v>
      </c>
      <c r="BK327" s="199">
        <f>ROUND(I327*H327,2)</f>
        <v>0</v>
      </c>
      <c r="BL327" s="18" t="s">
        <v>167</v>
      </c>
      <c r="BM327" s="198" t="s">
        <v>379</v>
      </c>
    </row>
    <row r="328" spans="2:51" s="13" customFormat="1" ht="12">
      <c r="B328" s="200"/>
      <c r="C328" s="201"/>
      <c r="D328" s="202" t="s">
        <v>168</v>
      </c>
      <c r="E328" s="203" t="s">
        <v>1</v>
      </c>
      <c r="F328" s="204" t="s">
        <v>380</v>
      </c>
      <c r="G328" s="201"/>
      <c r="H328" s="203" t="s">
        <v>1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168</v>
      </c>
      <c r="AU328" s="210" t="s">
        <v>82</v>
      </c>
      <c r="AV328" s="13" t="s">
        <v>80</v>
      </c>
      <c r="AW328" s="13" t="s">
        <v>30</v>
      </c>
      <c r="AX328" s="13" t="s">
        <v>73</v>
      </c>
      <c r="AY328" s="210" t="s">
        <v>160</v>
      </c>
    </row>
    <row r="329" spans="2:51" s="14" customFormat="1" ht="12">
      <c r="B329" s="211"/>
      <c r="C329" s="212"/>
      <c r="D329" s="202" t="s">
        <v>168</v>
      </c>
      <c r="E329" s="213" t="s">
        <v>1</v>
      </c>
      <c r="F329" s="214" t="s">
        <v>381</v>
      </c>
      <c r="G329" s="212"/>
      <c r="H329" s="215">
        <v>16.07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168</v>
      </c>
      <c r="AU329" s="221" t="s">
        <v>82</v>
      </c>
      <c r="AV329" s="14" t="s">
        <v>82</v>
      </c>
      <c r="AW329" s="14" t="s">
        <v>30</v>
      </c>
      <c r="AX329" s="14" t="s">
        <v>73</v>
      </c>
      <c r="AY329" s="221" t="s">
        <v>160</v>
      </c>
    </row>
    <row r="330" spans="2:51" s="14" customFormat="1" ht="12">
      <c r="B330" s="211"/>
      <c r="C330" s="212"/>
      <c r="D330" s="202" t="s">
        <v>168</v>
      </c>
      <c r="E330" s="213" t="s">
        <v>1</v>
      </c>
      <c r="F330" s="214" t="s">
        <v>382</v>
      </c>
      <c r="G330" s="212"/>
      <c r="H330" s="215">
        <v>20.41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168</v>
      </c>
      <c r="AU330" s="221" t="s">
        <v>82</v>
      </c>
      <c r="AV330" s="14" t="s">
        <v>82</v>
      </c>
      <c r="AW330" s="14" t="s">
        <v>30</v>
      </c>
      <c r="AX330" s="14" t="s">
        <v>73</v>
      </c>
      <c r="AY330" s="221" t="s">
        <v>160</v>
      </c>
    </row>
    <row r="331" spans="2:51" s="15" customFormat="1" ht="12">
      <c r="B331" s="222"/>
      <c r="C331" s="223"/>
      <c r="D331" s="202" t="s">
        <v>168</v>
      </c>
      <c r="E331" s="224" t="s">
        <v>1</v>
      </c>
      <c r="F331" s="225" t="s">
        <v>179</v>
      </c>
      <c r="G331" s="223"/>
      <c r="H331" s="226">
        <v>36.480000000000004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168</v>
      </c>
      <c r="AU331" s="232" t="s">
        <v>82</v>
      </c>
      <c r="AV331" s="15" t="s">
        <v>167</v>
      </c>
      <c r="AW331" s="15" t="s">
        <v>30</v>
      </c>
      <c r="AX331" s="15" t="s">
        <v>73</v>
      </c>
      <c r="AY331" s="232" t="s">
        <v>160</v>
      </c>
    </row>
    <row r="332" spans="2:51" s="14" customFormat="1" ht="12">
      <c r="B332" s="211"/>
      <c r="C332" s="212"/>
      <c r="D332" s="202" t="s">
        <v>168</v>
      </c>
      <c r="E332" s="213" t="s">
        <v>1</v>
      </c>
      <c r="F332" s="214" t="s">
        <v>383</v>
      </c>
      <c r="G332" s="212"/>
      <c r="H332" s="215">
        <v>40.128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168</v>
      </c>
      <c r="AU332" s="221" t="s">
        <v>82</v>
      </c>
      <c r="AV332" s="14" t="s">
        <v>82</v>
      </c>
      <c r="AW332" s="14" t="s">
        <v>30</v>
      </c>
      <c r="AX332" s="14" t="s">
        <v>73</v>
      </c>
      <c r="AY332" s="221" t="s">
        <v>160</v>
      </c>
    </row>
    <row r="333" spans="2:51" s="15" customFormat="1" ht="12">
      <c r="B333" s="222"/>
      <c r="C333" s="223"/>
      <c r="D333" s="202" t="s">
        <v>168</v>
      </c>
      <c r="E333" s="224" t="s">
        <v>1</v>
      </c>
      <c r="F333" s="225" t="s">
        <v>179</v>
      </c>
      <c r="G333" s="223"/>
      <c r="H333" s="226">
        <v>40.128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168</v>
      </c>
      <c r="AU333" s="232" t="s">
        <v>82</v>
      </c>
      <c r="AV333" s="15" t="s">
        <v>167</v>
      </c>
      <c r="AW333" s="15" t="s">
        <v>30</v>
      </c>
      <c r="AX333" s="15" t="s">
        <v>80</v>
      </c>
      <c r="AY333" s="232" t="s">
        <v>160</v>
      </c>
    </row>
    <row r="334" spans="1:65" s="2" customFormat="1" ht="37.9" customHeight="1">
      <c r="A334" s="35"/>
      <c r="B334" s="36"/>
      <c r="C334" s="187" t="s">
        <v>255</v>
      </c>
      <c r="D334" s="187" t="s">
        <v>162</v>
      </c>
      <c r="E334" s="188" t="s">
        <v>384</v>
      </c>
      <c r="F334" s="189" t="s">
        <v>385</v>
      </c>
      <c r="G334" s="190" t="s">
        <v>238</v>
      </c>
      <c r="H334" s="191">
        <v>452.374</v>
      </c>
      <c r="I334" s="192"/>
      <c r="J334" s="193">
        <f>ROUND(I334*H334,2)</f>
        <v>0</v>
      </c>
      <c r="K334" s="189" t="s">
        <v>166</v>
      </c>
      <c r="L334" s="40"/>
      <c r="M334" s="194" t="s">
        <v>1</v>
      </c>
      <c r="N334" s="195" t="s">
        <v>38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167</v>
      </c>
      <c r="AT334" s="198" t="s">
        <v>162</v>
      </c>
      <c r="AU334" s="198" t="s">
        <v>82</v>
      </c>
      <c r="AY334" s="18" t="s">
        <v>160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80</v>
      </c>
      <c r="BK334" s="199">
        <f>ROUND(I334*H334,2)</f>
        <v>0</v>
      </c>
      <c r="BL334" s="18" t="s">
        <v>167</v>
      </c>
      <c r="BM334" s="198" t="s">
        <v>386</v>
      </c>
    </row>
    <row r="335" spans="2:51" s="13" customFormat="1" ht="12">
      <c r="B335" s="200"/>
      <c r="C335" s="201"/>
      <c r="D335" s="202" t="s">
        <v>168</v>
      </c>
      <c r="E335" s="203" t="s">
        <v>1</v>
      </c>
      <c r="F335" s="204" t="s">
        <v>387</v>
      </c>
      <c r="G335" s="201"/>
      <c r="H335" s="203" t="s">
        <v>1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168</v>
      </c>
      <c r="AU335" s="210" t="s">
        <v>82</v>
      </c>
      <c r="AV335" s="13" t="s">
        <v>80</v>
      </c>
      <c r="AW335" s="13" t="s">
        <v>30</v>
      </c>
      <c r="AX335" s="13" t="s">
        <v>73</v>
      </c>
      <c r="AY335" s="210" t="s">
        <v>160</v>
      </c>
    </row>
    <row r="336" spans="2:51" s="13" customFormat="1" ht="12">
      <c r="B336" s="200"/>
      <c r="C336" s="201"/>
      <c r="D336" s="202" t="s">
        <v>168</v>
      </c>
      <c r="E336" s="203" t="s">
        <v>1</v>
      </c>
      <c r="F336" s="204" t="s">
        <v>388</v>
      </c>
      <c r="G336" s="201"/>
      <c r="H336" s="203" t="s">
        <v>1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168</v>
      </c>
      <c r="AU336" s="210" t="s">
        <v>82</v>
      </c>
      <c r="AV336" s="13" t="s">
        <v>80</v>
      </c>
      <c r="AW336" s="13" t="s">
        <v>30</v>
      </c>
      <c r="AX336" s="13" t="s">
        <v>73</v>
      </c>
      <c r="AY336" s="210" t="s">
        <v>160</v>
      </c>
    </row>
    <row r="337" spans="2:51" s="14" customFormat="1" ht="12">
      <c r="B337" s="211"/>
      <c r="C337" s="212"/>
      <c r="D337" s="202" t="s">
        <v>168</v>
      </c>
      <c r="E337" s="213" t="s">
        <v>1</v>
      </c>
      <c r="F337" s="214" t="s">
        <v>389</v>
      </c>
      <c r="G337" s="212"/>
      <c r="H337" s="215">
        <v>10.43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168</v>
      </c>
      <c r="AU337" s="221" t="s">
        <v>82</v>
      </c>
      <c r="AV337" s="14" t="s">
        <v>82</v>
      </c>
      <c r="AW337" s="14" t="s">
        <v>30</v>
      </c>
      <c r="AX337" s="14" t="s">
        <v>73</v>
      </c>
      <c r="AY337" s="221" t="s">
        <v>160</v>
      </c>
    </row>
    <row r="338" spans="2:51" s="14" customFormat="1" ht="12">
      <c r="B338" s="211"/>
      <c r="C338" s="212"/>
      <c r="D338" s="202" t="s">
        <v>168</v>
      </c>
      <c r="E338" s="213" t="s">
        <v>1</v>
      </c>
      <c r="F338" s="214" t="s">
        <v>390</v>
      </c>
      <c r="G338" s="212"/>
      <c r="H338" s="215">
        <v>2.84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168</v>
      </c>
      <c r="AU338" s="221" t="s">
        <v>82</v>
      </c>
      <c r="AV338" s="14" t="s">
        <v>82</v>
      </c>
      <c r="AW338" s="14" t="s">
        <v>30</v>
      </c>
      <c r="AX338" s="14" t="s">
        <v>73</v>
      </c>
      <c r="AY338" s="221" t="s">
        <v>160</v>
      </c>
    </row>
    <row r="339" spans="2:51" s="14" customFormat="1" ht="12">
      <c r="B339" s="211"/>
      <c r="C339" s="212"/>
      <c r="D339" s="202" t="s">
        <v>168</v>
      </c>
      <c r="E339" s="213" t="s">
        <v>1</v>
      </c>
      <c r="F339" s="214" t="s">
        <v>391</v>
      </c>
      <c r="G339" s="212"/>
      <c r="H339" s="215">
        <v>6.28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168</v>
      </c>
      <c r="AU339" s="221" t="s">
        <v>82</v>
      </c>
      <c r="AV339" s="14" t="s">
        <v>82</v>
      </c>
      <c r="AW339" s="14" t="s">
        <v>30</v>
      </c>
      <c r="AX339" s="14" t="s">
        <v>73</v>
      </c>
      <c r="AY339" s="221" t="s">
        <v>160</v>
      </c>
    </row>
    <row r="340" spans="2:51" s="14" customFormat="1" ht="12">
      <c r="B340" s="211"/>
      <c r="C340" s="212"/>
      <c r="D340" s="202" t="s">
        <v>168</v>
      </c>
      <c r="E340" s="213" t="s">
        <v>1</v>
      </c>
      <c r="F340" s="214" t="s">
        <v>392</v>
      </c>
      <c r="G340" s="212"/>
      <c r="H340" s="215">
        <v>2.16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168</v>
      </c>
      <c r="AU340" s="221" t="s">
        <v>82</v>
      </c>
      <c r="AV340" s="14" t="s">
        <v>82</v>
      </c>
      <c r="AW340" s="14" t="s">
        <v>30</v>
      </c>
      <c r="AX340" s="14" t="s">
        <v>73</v>
      </c>
      <c r="AY340" s="221" t="s">
        <v>160</v>
      </c>
    </row>
    <row r="341" spans="2:51" s="14" customFormat="1" ht="12">
      <c r="B341" s="211"/>
      <c r="C341" s="212"/>
      <c r="D341" s="202" t="s">
        <v>168</v>
      </c>
      <c r="E341" s="213" t="s">
        <v>1</v>
      </c>
      <c r="F341" s="214" t="s">
        <v>393</v>
      </c>
      <c r="G341" s="212"/>
      <c r="H341" s="215">
        <v>4.4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168</v>
      </c>
      <c r="AU341" s="221" t="s">
        <v>82</v>
      </c>
      <c r="AV341" s="14" t="s">
        <v>82</v>
      </c>
      <c r="AW341" s="14" t="s">
        <v>30</v>
      </c>
      <c r="AX341" s="14" t="s">
        <v>73</v>
      </c>
      <c r="AY341" s="221" t="s">
        <v>160</v>
      </c>
    </row>
    <row r="342" spans="2:51" s="14" customFormat="1" ht="12">
      <c r="B342" s="211"/>
      <c r="C342" s="212"/>
      <c r="D342" s="202" t="s">
        <v>168</v>
      </c>
      <c r="E342" s="213" t="s">
        <v>1</v>
      </c>
      <c r="F342" s="214" t="s">
        <v>394</v>
      </c>
      <c r="G342" s="212"/>
      <c r="H342" s="215">
        <v>2.7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168</v>
      </c>
      <c r="AU342" s="221" t="s">
        <v>82</v>
      </c>
      <c r="AV342" s="14" t="s">
        <v>82</v>
      </c>
      <c r="AW342" s="14" t="s">
        <v>30</v>
      </c>
      <c r="AX342" s="14" t="s">
        <v>73</v>
      </c>
      <c r="AY342" s="221" t="s">
        <v>160</v>
      </c>
    </row>
    <row r="343" spans="2:51" s="14" customFormat="1" ht="12">
      <c r="B343" s="211"/>
      <c r="C343" s="212"/>
      <c r="D343" s="202" t="s">
        <v>168</v>
      </c>
      <c r="E343" s="213" t="s">
        <v>1</v>
      </c>
      <c r="F343" s="214" t="s">
        <v>395</v>
      </c>
      <c r="G343" s="212"/>
      <c r="H343" s="215">
        <v>1.9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168</v>
      </c>
      <c r="AU343" s="221" t="s">
        <v>82</v>
      </c>
      <c r="AV343" s="14" t="s">
        <v>82</v>
      </c>
      <c r="AW343" s="14" t="s">
        <v>30</v>
      </c>
      <c r="AX343" s="14" t="s">
        <v>73</v>
      </c>
      <c r="AY343" s="221" t="s">
        <v>160</v>
      </c>
    </row>
    <row r="344" spans="2:51" s="14" customFormat="1" ht="12">
      <c r="B344" s="211"/>
      <c r="C344" s="212"/>
      <c r="D344" s="202" t="s">
        <v>168</v>
      </c>
      <c r="E344" s="213" t="s">
        <v>1</v>
      </c>
      <c r="F344" s="214" t="s">
        <v>396</v>
      </c>
      <c r="G344" s="212"/>
      <c r="H344" s="215">
        <v>3.7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2:51" s="14" customFormat="1" ht="12">
      <c r="B345" s="211"/>
      <c r="C345" s="212"/>
      <c r="D345" s="202" t="s">
        <v>168</v>
      </c>
      <c r="E345" s="213" t="s">
        <v>1</v>
      </c>
      <c r="F345" s="214" t="s">
        <v>397</v>
      </c>
      <c r="G345" s="212"/>
      <c r="H345" s="215">
        <v>54.23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168</v>
      </c>
      <c r="AU345" s="221" t="s">
        <v>82</v>
      </c>
      <c r="AV345" s="14" t="s">
        <v>82</v>
      </c>
      <c r="AW345" s="14" t="s">
        <v>30</v>
      </c>
      <c r="AX345" s="14" t="s">
        <v>73</v>
      </c>
      <c r="AY345" s="221" t="s">
        <v>160</v>
      </c>
    </row>
    <row r="346" spans="2:51" s="14" customFormat="1" ht="12">
      <c r="B346" s="211"/>
      <c r="C346" s="212"/>
      <c r="D346" s="202" t="s">
        <v>168</v>
      </c>
      <c r="E346" s="213" t="s">
        <v>1</v>
      </c>
      <c r="F346" s="214" t="s">
        <v>398</v>
      </c>
      <c r="G346" s="212"/>
      <c r="H346" s="215">
        <v>44.8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168</v>
      </c>
      <c r="AU346" s="221" t="s">
        <v>82</v>
      </c>
      <c r="AV346" s="14" t="s">
        <v>82</v>
      </c>
      <c r="AW346" s="14" t="s">
        <v>30</v>
      </c>
      <c r="AX346" s="14" t="s">
        <v>73</v>
      </c>
      <c r="AY346" s="221" t="s">
        <v>160</v>
      </c>
    </row>
    <row r="347" spans="2:51" s="14" customFormat="1" ht="12">
      <c r="B347" s="211"/>
      <c r="C347" s="212"/>
      <c r="D347" s="202" t="s">
        <v>168</v>
      </c>
      <c r="E347" s="213" t="s">
        <v>1</v>
      </c>
      <c r="F347" s="214" t="s">
        <v>399</v>
      </c>
      <c r="G347" s="212"/>
      <c r="H347" s="215">
        <v>6.4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168</v>
      </c>
      <c r="AU347" s="221" t="s">
        <v>82</v>
      </c>
      <c r="AV347" s="14" t="s">
        <v>82</v>
      </c>
      <c r="AW347" s="14" t="s">
        <v>30</v>
      </c>
      <c r="AX347" s="14" t="s">
        <v>73</v>
      </c>
      <c r="AY347" s="221" t="s">
        <v>160</v>
      </c>
    </row>
    <row r="348" spans="2:51" s="14" customFormat="1" ht="12">
      <c r="B348" s="211"/>
      <c r="C348" s="212"/>
      <c r="D348" s="202" t="s">
        <v>168</v>
      </c>
      <c r="E348" s="213" t="s">
        <v>1</v>
      </c>
      <c r="F348" s="214" t="s">
        <v>400</v>
      </c>
      <c r="G348" s="212"/>
      <c r="H348" s="215">
        <v>5.48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168</v>
      </c>
      <c r="AU348" s="221" t="s">
        <v>82</v>
      </c>
      <c r="AV348" s="14" t="s">
        <v>82</v>
      </c>
      <c r="AW348" s="14" t="s">
        <v>30</v>
      </c>
      <c r="AX348" s="14" t="s">
        <v>73</v>
      </c>
      <c r="AY348" s="221" t="s">
        <v>160</v>
      </c>
    </row>
    <row r="349" spans="2:51" s="14" customFormat="1" ht="12">
      <c r="B349" s="211"/>
      <c r="C349" s="212"/>
      <c r="D349" s="202" t="s">
        <v>168</v>
      </c>
      <c r="E349" s="213" t="s">
        <v>1</v>
      </c>
      <c r="F349" s="214" t="s">
        <v>401</v>
      </c>
      <c r="G349" s="212"/>
      <c r="H349" s="215">
        <v>9.97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168</v>
      </c>
      <c r="AU349" s="221" t="s">
        <v>82</v>
      </c>
      <c r="AV349" s="14" t="s">
        <v>82</v>
      </c>
      <c r="AW349" s="14" t="s">
        <v>30</v>
      </c>
      <c r="AX349" s="14" t="s">
        <v>73</v>
      </c>
      <c r="AY349" s="221" t="s">
        <v>160</v>
      </c>
    </row>
    <row r="350" spans="2:51" s="14" customFormat="1" ht="12">
      <c r="B350" s="211"/>
      <c r="C350" s="212"/>
      <c r="D350" s="202" t="s">
        <v>168</v>
      </c>
      <c r="E350" s="213" t="s">
        <v>1</v>
      </c>
      <c r="F350" s="214" t="s">
        <v>402</v>
      </c>
      <c r="G350" s="212"/>
      <c r="H350" s="215">
        <v>8.2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2:51" s="14" customFormat="1" ht="12">
      <c r="B351" s="211"/>
      <c r="C351" s="212"/>
      <c r="D351" s="202" t="s">
        <v>168</v>
      </c>
      <c r="E351" s="213" t="s">
        <v>1</v>
      </c>
      <c r="F351" s="214" t="s">
        <v>403</v>
      </c>
      <c r="G351" s="212"/>
      <c r="H351" s="215">
        <v>166.4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168</v>
      </c>
      <c r="AU351" s="221" t="s">
        <v>82</v>
      </c>
      <c r="AV351" s="14" t="s">
        <v>82</v>
      </c>
      <c r="AW351" s="14" t="s">
        <v>30</v>
      </c>
      <c r="AX351" s="14" t="s">
        <v>73</v>
      </c>
      <c r="AY351" s="221" t="s">
        <v>160</v>
      </c>
    </row>
    <row r="352" spans="2:51" s="14" customFormat="1" ht="12">
      <c r="B352" s="211"/>
      <c r="C352" s="212"/>
      <c r="D352" s="202" t="s">
        <v>168</v>
      </c>
      <c r="E352" s="213" t="s">
        <v>1</v>
      </c>
      <c r="F352" s="214" t="s">
        <v>404</v>
      </c>
      <c r="G352" s="212"/>
      <c r="H352" s="215">
        <v>7.484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168</v>
      </c>
      <c r="AU352" s="221" t="s">
        <v>82</v>
      </c>
      <c r="AV352" s="14" t="s">
        <v>82</v>
      </c>
      <c r="AW352" s="14" t="s">
        <v>30</v>
      </c>
      <c r="AX352" s="14" t="s">
        <v>73</v>
      </c>
      <c r="AY352" s="221" t="s">
        <v>160</v>
      </c>
    </row>
    <row r="353" spans="2:51" s="14" customFormat="1" ht="12">
      <c r="B353" s="211"/>
      <c r="C353" s="212"/>
      <c r="D353" s="202" t="s">
        <v>168</v>
      </c>
      <c r="E353" s="213" t="s">
        <v>1</v>
      </c>
      <c r="F353" s="214" t="s">
        <v>405</v>
      </c>
      <c r="G353" s="212"/>
      <c r="H353" s="215">
        <v>8.4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168</v>
      </c>
      <c r="AU353" s="221" t="s">
        <v>82</v>
      </c>
      <c r="AV353" s="14" t="s">
        <v>82</v>
      </c>
      <c r="AW353" s="14" t="s">
        <v>30</v>
      </c>
      <c r="AX353" s="14" t="s">
        <v>73</v>
      </c>
      <c r="AY353" s="221" t="s">
        <v>160</v>
      </c>
    </row>
    <row r="354" spans="2:51" s="14" customFormat="1" ht="12">
      <c r="B354" s="211"/>
      <c r="C354" s="212"/>
      <c r="D354" s="202" t="s">
        <v>168</v>
      </c>
      <c r="E354" s="213" t="s">
        <v>1</v>
      </c>
      <c r="F354" s="214" t="s">
        <v>406</v>
      </c>
      <c r="G354" s="212"/>
      <c r="H354" s="215">
        <v>7.06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2:51" s="14" customFormat="1" ht="12">
      <c r="B355" s="211"/>
      <c r="C355" s="212"/>
      <c r="D355" s="202" t="s">
        <v>168</v>
      </c>
      <c r="E355" s="213" t="s">
        <v>1</v>
      </c>
      <c r="F355" s="214" t="s">
        <v>407</v>
      </c>
      <c r="G355" s="212"/>
      <c r="H355" s="215">
        <v>2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168</v>
      </c>
      <c r="AU355" s="221" t="s">
        <v>82</v>
      </c>
      <c r="AV355" s="14" t="s">
        <v>82</v>
      </c>
      <c r="AW355" s="14" t="s">
        <v>30</v>
      </c>
      <c r="AX355" s="14" t="s">
        <v>73</v>
      </c>
      <c r="AY355" s="221" t="s">
        <v>160</v>
      </c>
    </row>
    <row r="356" spans="2:51" s="16" customFormat="1" ht="12">
      <c r="B356" s="243"/>
      <c r="C356" s="244"/>
      <c r="D356" s="202" t="s">
        <v>168</v>
      </c>
      <c r="E356" s="245" t="s">
        <v>1</v>
      </c>
      <c r="F356" s="246" t="s">
        <v>354</v>
      </c>
      <c r="G356" s="244"/>
      <c r="H356" s="247">
        <v>354.83399999999995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168</v>
      </c>
      <c r="AU356" s="253" t="s">
        <v>82</v>
      </c>
      <c r="AV356" s="16" t="s">
        <v>182</v>
      </c>
      <c r="AW356" s="16" t="s">
        <v>30</v>
      </c>
      <c r="AX356" s="16" t="s">
        <v>73</v>
      </c>
      <c r="AY356" s="253" t="s">
        <v>160</v>
      </c>
    </row>
    <row r="357" spans="2:51" s="13" customFormat="1" ht="12">
      <c r="B357" s="200"/>
      <c r="C357" s="201"/>
      <c r="D357" s="202" t="s">
        <v>168</v>
      </c>
      <c r="E357" s="203" t="s">
        <v>1</v>
      </c>
      <c r="F357" s="204" t="s">
        <v>408</v>
      </c>
      <c r="G357" s="201"/>
      <c r="H357" s="203" t="s">
        <v>1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168</v>
      </c>
      <c r="AU357" s="210" t="s">
        <v>82</v>
      </c>
      <c r="AV357" s="13" t="s">
        <v>80</v>
      </c>
      <c r="AW357" s="13" t="s">
        <v>30</v>
      </c>
      <c r="AX357" s="13" t="s">
        <v>73</v>
      </c>
      <c r="AY357" s="210" t="s">
        <v>160</v>
      </c>
    </row>
    <row r="358" spans="2:51" s="14" customFormat="1" ht="12">
      <c r="B358" s="211"/>
      <c r="C358" s="212"/>
      <c r="D358" s="202" t="s">
        <v>168</v>
      </c>
      <c r="E358" s="213" t="s">
        <v>1</v>
      </c>
      <c r="F358" s="214" t="s">
        <v>409</v>
      </c>
      <c r="G358" s="212"/>
      <c r="H358" s="215">
        <v>2.96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168</v>
      </c>
      <c r="AU358" s="221" t="s">
        <v>82</v>
      </c>
      <c r="AV358" s="14" t="s">
        <v>82</v>
      </c>
      <c r="AW358" s="14" t="s">
        <v>30</v>
      </c>
      <c r="AX358" s="14" t="s">
        <v>73</v>
      </c>
      <c r="AY358" s="221" t="s">
        <v>160</v>
      </c>
    </row>
    <row r="359" spans="2:51" s="14" customFormat="1" ht="12">
      <c r="B359" s="211"/>
      <c r="C359" s="212"/>
      <c r="D359" s="202" t="s">
        <v>168</v>
      </c>
      <c r="E359" s="213" t="s">
        <v>1</v>
      </c>
      <c r="F359" s="214" t="s">
        <v>410</v>
      </c>
      <c r="G359" s="212"/>
      <c r="H359" s="215">
        <v>2.63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168</v>
      </c>
      <c r="AU359" s="221" t="s">
        <v>82</v>
      </c>
      <c r="AV359" s="14" t="s">
        <v>82</v>
      </c>
      <c r="AW359" s="14" t="s">
        <v>30</v>
      </c>
      <c r="AX359" s="14" t="s">
        <v>73</v>
      </c>
      <c r="AY359" s="221" t="s">
        <v>160</v>
      </c>
    </row>
    <row r="360" spans="2:51" s="14" customFormat="1" ht="12">
      <c r="B360" s="211"/>
      <c r="C360" s="212"/>
      <c r="D360" s="202" t="s">
        <v>168</v>
      </c>
      <c r="E360" s="213" t="s">
        <v>1</v>
      </c>
      <c r="F360" s="214" t="s">
        <v>411</v>
      </c>
      <c r="G360" s="212"/>
      <c r="H360" s="215">
        <v>1.2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2:51" s="14" customFormat="1" ht="12">
      <c r="B361" s="211"/>
      <c r="C361" s="212"/>
      <c r="D361" s="202" t="s">
        <v>168</v>
      </c>
      <c r="E361" s="213" t="s">
        <v>1</v>
      </c>
      <c r="F361" s="214" t="s">
        <v>412</v>
      </c>
      <c r="G361" s="212"/>
      <c r="H361" s="215">
        <v>3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2:51" s="14" customFormat="1" ht="12">
      <c r="B362" s="211"/>
      <c r="C362" s="212"/>
      <c r="D362" s="202" t="s">
        <v>168</v>
      </c>
      <c r="E362" s="213" t="s">
        <v>1</v>
      </c>
      <c r="F362" s="214" t="s">
        <v>413</v>
      </c>
      <c r="G362" s="212"/>
      <c r="H362" s="215">
        <v>0.72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2:51" s="14" customFormat="1" ht="12">
      <c r="B363" s="211"/>
      <c r="C363" s="212"/>
      <c r="D363" s="202" t="s">
        <v>168</v>
      </c>
      <c r="E363" s="213" t="s">
        <v>1</v>
      </c>
      <c r="F363" s="214" t="s">
        <v>414</v>
      </c>
      <c r="G363" s="212"/>
      <c r="H363" s="215">
        <v>2.8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2:51" s="14" customFormat="1" ht="12">
      <c r="B364" s="211"/>
      <c r="C364" s="212"/>
      <c r="D364" s="202" t="s">
        <v>168</v>
      </c>
      <c r="E364" s="213" t="s">
        <v>1</v>
      </c>
      <c r="F364" s="214" t="s">
        <v>415</v>
      </c>
      <c r="G364" s="212"/>
      <c r="H364" s="215">
        <v>1.5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2:51" s="14" customFormat="1" ht="12">
      <c r="B365" s="211"/>
      <c r="C365" s="212"/>
      <c r="D365" s="202" t="s">
        <v>168</v>
      </c>
      <c r="E365" s="213" t="s">
        <v>1</v>
      </c>
      <c r="F365" s="214" t="s">
        <v>416</v>
      </c>
      <c r="G365" s="212"/>
      <c r="H365" s="215">
        <v>0.6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2:51" s="14" customFormat="1" ht="12">
      <c r="B366" s="211"/>
      <c r="C366" s="212"/>
      <c r="D366" s="202" t="s">
        <v>168</v>
      </c>
      <c r="E366" s="213" t="s">
        <v>1</v>
      </c>
      <c r="F366" s="214" t="s">
        <v>417</v>
      </c>
      <c r="G366" s="212"/>
      <c r="H366" s="215">
        <v>2.13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2:51" s="14" customFormat="1" ht="12">
      <c r="B367" s="211"/>
      <c r="C367" s="212"/>
      <c r="D367" s="202" t="s">
        <v>168</v>
      </c>
      <c r="E367" s="213" t="s">
        <v>1</v>
      </c>
      <c r="F367" s="214" t="s">
        <v>418</v>
      </c>
      <c r="G367" s="212"/>
      <c r="H367" s="215">
        <v>17.05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168</v>
      </c>
      <c r="AU367" s="221" t="s">
        <v>82</v>
      </c>
      <c r="AV367" s="14" t="s">
        <v>82</v>
      </c>
      <c r="AW367" s="14" t="s">
        <v>30</v>
      </c>
      <c r="AX367" s="14" t="s">
        <v>73</v>
      </c>
      <c r="AY367" s="221" t="s">
        <v>160</v>
      </c>
    </row>
    <row r="368" spans="2:51" s="14" customFormat="1" ht="12">
      <c r="B368" s="211"/>
      <c r="C368" s="212"/>
      <c r="D368" s="202" t="s">
        <v>168</v>
      </c>
      <c r="E368" s="213" t="s">
        <v>1</v>
      </c>
      <c r="F368" s="214" t="s">
        <v>419</v>
      </c>
      <c r="G368" s="212"/>
      <c r="H368" s="215">
        <v>10.78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2:51" s="14" customFormat="1" ht="12">
      <c r="B369" s="211"/>
      <c r="C369" s="212"/>
      <c r="D369" s="202" t="s">
        <v>168</v>
      </c>
      <c r="E369" s="213" t="s">
        <v>1</v>
      </c>
      <c r="F369" s="214" t="s">
        <v>420</v>
      </c>
      <c r="G369" s="212"/>
      <c r="H369" s="215">
        <v>1.54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168</v>
      </c>
      <c r="AU369" s="221" t="s">
        <v>82</v>
      </c>
      <c r="AV369" s="14" t="s">
        <v>82</v>
      </c>
      <c r="AW369" s="14" t="s">
        <v>30</v>
      </c>
      <c r="AX369" s="14" t="s">
        <v>73</v>
      </c>
      <c r="AY369" s="221" t="s">
        <v>160</v>
      </c>
    </row>
    <row r="370" spans="2:51" s="14" customFormat="1" ht="12">
      <c r="B370" s="211"/>
      <c r="C370" s="212"/>
      <c r="D370" s="202" t="s">
        <v>168</v>
      </c>
      <c r="E370" s="213" t="s">
        <v>1</v>
      </c>
      <c r="F370" s="214" t="s">
        <v>421</v>
      </c>
      <c r="G370" s="212"/>
      <c r="H370" s="215">
        <v>1.54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168</v>
      </c>
      <c r="AU370" s="221" t="s">
        <v>82</v>
      </c>
      <c r="AV370" s="14" t="s">
        <v>82</v>
      </c>
      <c r="AW370" s="14" t="s">
        <v>30</v>
      </c>
      <c r="AX370" s="14" t="s">
        <v>73</v>
      </c>
      <c r="AY370" s="221" t="s">
        <v>160</v>
      </c>
    </row>
    <row r="371" spans="2:51" s="14" customFormat="1" ht="12">
      <c r="B371" s="211"/>
      <c r="C371" s="212"/>
      <c r="D371" s="202" t="s">
        <v>168</v>
      </c>
      <c r="E371" s="213" t="s">
        <v>1</v>
      </c>
      <c r="F371" s="214" t="s">
        <v>422</v>
      </c>
      <c r="G371" s="212"/>
      <c r="H371" s="215">
        <v>3.21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168</v>
      </c>
      <c r="AU371" s="221" t="s">
        <v>82</v>
      </c>
      <c r="AV371" s="14" t="s">
        <v>82</v>
      </c>
      <c r="AW371" s="14" t="s">
        <v>30</v>
      </c>
      <c r="AX371" s="14" t="s">
        <v>73</v>
      </c>
      <c r="AY371" s="221" t="s">
        <v>160</v>
      </c>
    </row>
    <row r="372" spans="2:51" s="14" customFormat="1" ht="12">
      <c r="B372" s="211"/>
      <c r="C372" s="212"/>
      <c r="D372" s="202" t="s">
        <v>168</v>
      </c>
      <c r="E372" s="213" t="s">
        <v>1</v>
      </c>
      <c r="F372" s="214" t="s">
        <v>423</v>
      </c>
      <c r="G372" s="212"/>
      <c r="H372" s="215">
        <v>40.04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2:51" s="14" customFormat="1" ht="12">
      <c r="B373" s="211"/>
      <c r="C373" s="212"/>
      <c r="D373" s="202" t="s">
        <v>168</v>
      </c>
      <c r="E373" s="213" t="s">
        <v>1</v>
      </c>
      <c r="F373" s="214" t="s">
        <v>424</v>
      </c>
      <c r="G373" s="212"/>
      <c r="H373" s="215">
        <v>1.54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168</v>
      </c>
      <c r="AU373" s="221" t="s">
        <v>82</v>
      </c>
      <c r="AV373" s="14" t="s">
        <v>82</v>
      </c>
      <c r="AW373" s="14" t="s">
        <v>30</v>
      </c>
      <c r="AX373" s="14" t="s">
        <v>73</v>
      </c>
      <c r="AY373" s="221" t="s">
        <v>160</v>
      </c>
    </row>
    <row r="374" spans="2:51" s="14" customFormat="1" ht="12">
      <c r="B374" s="211"/>
      <c r="C374" s="212"/>
      <c r="D374" s="202" t="s">
        <v>168</v>
      </c>
      <c r="E374" s="213" t="s">
        <v>1</v>
      </c>
      <c r="F374" s="214" t="s">
        <v>425</v>
      </c>
      <c r="G374" s="212"/>
      <c r="H374" s="215">
        <v>1.54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168</v>
      </c>
      <c r="AU374" s="221" t="s">
        <v>82</v>
      </c>
      <c r="AV374" s="14" t="s">
        <v>82</v>
      </c>
      <c r="AW374" s="14" t="s">
        <v>30</v>
      </c>
      <c r="AX374" s="14" t="s">
        <v>73</v>
      </c>
      <c r="AY374" s="221" t="s">
        <v>160</v>
      </c>
    </row>
    <row r="375" spans="2:51" s="14" customFormat="1" ht="12">
      <c r="B375" s="211"/>
      <c r="C375" s="212"/>
      <c r="D375" s="202" t="s">
        <v>168</v>
      </c>
      <c r="E375" s="213" t="s">
        <v>1</v>
      </c>
      <c r="F375" s="214" t="s">
        <v>426</v>
      </c>
      <c r="G375" s="212"/>
      <c r="H375" s="215">
        <v>2.2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2:51" s="14" customFormat="1" ht="12">
      <c r="B376" s="211"/>
      <c r="C376" s="212"/>
      <c r="D376" s="202" t="s">
        <v>168</v>
      </c>
      <c r="E376" s="213" t="s">
        <v>1</v>
      </c>
      <c r="F376" s="214" t="s">
        <v>427</v>
      </c>
      <c r="G376" s="212"/>
      <c r="H376" s="215">
        <v>0.56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2:51" s="16" customFormat="1" ht="12">
      <c r="B377" s="243"/>
      <c r="C377" s="244"/>
      <c r="D377" s="202" t="s">
        <v>168</v>
      </c>
      <c r="E377" s="245" t="s">
        <v>1</v>
      </c>
      <c r="F377" s="246" t="s">
        <v>354</v>
      </c>
      <c r="G377" s="244"/>
      <c r="H377" s="247">
        <v>97.54000000000002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AT377" s="253" t="s">
        <v>168</v>
      </c>
      <c r="AU377" s="253" t="s">
        <v>82</v>
      </c>
      <c r="AV377" s="16" t="s">
        <v>182</v>
      </c>
      <c r="AW377" s="16" t="s">
        <v>30</v>
      </c>
      <c r="AX377" s="16" t="s">
        <v>73</v>
      </c>
      <c r="AY377" s="253" t="s">
        <v>160</v>
      </c>
    </row>
    <row r="378" spans="2:51" s="15" customFormat="1" ht="12">
      <c r="B378" s="222"/>
      <c r="C378" s="223"/>
      <c r="D378" s="202" t="s">
        <v>168</v>
      </c>
      <c r="E378" s="224" t="s">
        <v>1</v>
      </c>
      <c r="F378" s="225" t="s">
        <v>179</v>
      </c>
      <c r="G378" s="223"/>
      <c r="H378" s="226">
        <v>452.374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168</v>
      </c>
      <c r="AU378" s="232" t="s">
        <v>82</v>
      </c>
      <c r="AV378" s="15" t="s">
        <v>167</v>
      </c>
      <c r="AW378" s="15" t="s">
        <v>30</v>
      </c>
      <c r="AX378" s="15" t="s">
        <v>80</v>
      </c>
      <c r="AY378" s="232" t="s">
        <v>160</v>
      </c>
    </row>
    <row r="379" spans="1:65" s="2" customFormat="1" ht="14.45" customHeight="1">
      <c r="A379" s="35"/>
      <c r="B379" s="36"/>
      <c r="C379" s="233" t="s">
        <v>428</v>
      </c>
      <c r="D379" s="233" t="s">
        <v>205</v>
      </c>
      <c r="E379" s="234" t="s">
        <v>429</v>
      </c>
      <c r="F379" s="235" t="s">
        <v>305</v>
      </c>
      <c r="G379" s="236" t="s">
        <v>222</v>
      </c>
      <c r="H379" s="237">
        <v>98.899</v>
      </c>
      <c r="I379" s="238"/>
      <c r="J379" s="239">
        <f>ROUND(I379*H379,2)</f>
        <v>0</v>
      </c>
      <c r="K379" s="235" t="s">
        <v>166</v>
      </c>
      <c r="L379" s="240"/>
      <c r="M379" s="241" t="s">
        <v>1</v>
      </c>
      <c r="N379" s="242" t="s">
        <v>38</v>
      </c>
      <c r="O379" s="72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8" t="s">
        <v>188</v>
      </c>
      <c r="AT379" s="198" t="s">
        <v>205</v>
      </c>
      <c r="AU379" s="198" t="s">
        <v>82</v>
      </c>
      <c r="AY379" s="18" t="s">
        <v>160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80</v>
      </c>
      <c r="BK379" s="199">
        <f>ROUND(I379*H379,2)</f>
        <v>0</v>
      </c>
      <c r="BL379" s="18" t="s">
        <v>167</v>
      </c>
      <c r="BM379" s="198" t="s">
        <v>430</v>
      </c>
    </row>
    <row r="380" spans="2:51" s="13" customFormat="1" ht="12">
      <c r="B380" s="200"/>
      <c r="C380" s="201"/>
      <c r="D380" s="202" t="s">
        <v>168</v>
      </c>
      <c r="E380" s="203" t="s">
        <v>1</v>
      </c>
      <c r="F380" s="204" t="s">
        <v>387</v>
      </c>
      <c r="G380" s="201"/>
      <c r="H380" s="203" t="s">
        <v>1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168</v>
      </c>
      <c r="AU380" s="210" t="s">
        <v>82</v>
      </c>
      <c r="AV380" s="13" t="s">
        <v>80</v>
      </c>
      <c r="AW380" s="13" t="s">
        <v>30</v>
      </c>
      <c r="AX380" s="13" t="s">
        <v>73</v>
      </c>
      <c r="AY380" s="210" t="s">
        <v>160</v>
      </c>
    </row>
    <row r="381" spans="2:51" s="14" customFormat="1" ht="12">
      <c r="B381" s="211"/>
      <c r="C381" s="212"/>
      <c r="D381" s="202" t="s">
        <v>168</v>
      </c>
      <c r="E381" s="213" t="s">
        <v>1</v>
      </c>
      <c r="F381" s="214" t="s">
        <v>431</v>
      </c>
      <c r="G381" s="212"/>
      <c r="H381" s="215">
        <v>4.19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2:51" s="14" customFormat="1" ht="12">
      <c r="B382" s="211"/>
      <c r="C382" s="212"/>
      <c r="D382" s="202" t="s">
        <v>168</v>
      </c>
      <c r="E382" s="213" t="s">
        <v>1</v>
      </c>
      <c r="F382" s="214" t="s">
        <v>432</v>
      </c>
      <c r="G382" s="212"/>
      <c r="H382" s="215">
        <v>1.528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2:51" s="14" customFormat="1" ht="12">
      <c r="B383" s="211"/>
      <c r="C383" s="212"/>
      <c r="D383" s="202" t="s">
        <v>168</v>
      </c>
      <c r="E383" s="213" t="s">
        <v>1</v>
      </c>
      <c r="F383" s="214" t="s">
        <v>433</v>
      </c>
      <c r="G383" s="212"/>
      <c r="H383" s="215">
        <v>1.256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2:51" s="14" customFormat="1" ht="12">
      <c r="B384" s="211"/>
      <c r="C384" s="212"/>
      <c r="D384" s="202" t="s">
        <v>168</v>
      </c>
      <c r="E384" s="213" t="s">
        <v>1</v>
      </c>
      <c r="F384" s="214" t="s">
        <v>434</v>
      </c>
      <c r="G384" s="212"/>
      <c r="H384" s="215">
        <v>1.008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2:51" s="14" customFormat="1" ht="12">
      <c r="B385" s="211"/>
      <c r="C385" s="212"/>
      <c r="D385" s="202" t="s">
        <v>168</v>
      </c>
      <c r="E385" s="213" t="s">
        <v>1</v>
      </c>
      <c r="F385" s="214" t="s">
        <v>435</v>
      </c>
      <c r="G385" s="212"/>
      <c r="H385" s="215">
        <v>0.88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2:51" s="14" customFormat="1" ht="12">
      <c r="B386" s="211"/>
      <c r="C386" s="212"/>
      <c r="D386" s="202" t="s">
        <v>168</v>
      </c>
      <c r="E386" s="213" t="s">
        <v>1</v>
      </c>
      <c r="F386" s="214" t="s">
        <v>436</v>
      </c>
      <c r="G386" s="212"/>
      <c r="H386" s="215">
        <v>1.74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2:51" s="14" customFormat="1" ht="12">
      <c r="B387" s="211"/>
      <c r="C387" s="212"/>
      <c r="D387" s="202" t="s">
        <v>168</v>
      </c>
      <c r="E387" s="213" t="s">
        <v>1</v>
      </c>
      <c r="F387" s="214" t="s">
        <v>437</v>
      </c>
      <c r="G387" s="212"/>
      <c r="H387" s="215">
        <v>0.86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2:51" s="14" customFormat="1" ht="12">
      <c r="B388" s="211"/>
      <c r="C388" s="212"/>
      <c r="D388" s="202" t="s">
        <v>168</v>
      </c>
      <c r="E388" s="213" t="s">
        <v>1</v>
      </c>
      <c r="F388" s="214" t="s">
        <v>438</v>
      </c>
      <c r="G388" s="212"/>
      <c r="H388" s="215">
        <v>1.98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168</v>
      </c>
      <c r="AU388" s="221" t="s">
        <v>82</v>
      </c>
      <c r="AV388" s="14" t="s">
        <v>82</v>
      </c>
      <c r="AW388" s="14" t="s">
        <v>30</v>
      </c>
      <c r="AX388" s="14" t="s">
        <v>73</v>
      </c>
      <c r="AY388" s="221" t="s">
        <v>160</v>
      </c>
    </row>
    <row r="389" spans="2:51" s="14" customFormat="1" ht="12">
      <c r="B389" s="211"/>
      <c r="C389" s="212"/>
      <c r="D389" s="202" t="s">
        <v>168</v>
      </c>
      <c r="E389" s="213" t="s">
        <v>1</v>
      </c>
      <c r="F389" s="214" t="s">
        <v>439</v>
      </c>
      <c r="G389" s="212"/>
      <c r="H389" s="215">
        <v>10.846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168</v>
      </c>
      <c r="AU389" s="221" t="s">
        <v>82</v>
      </c>
      <c r="AV389" s="14" t="s">
        <v>82</v>
      </c>
      <c r="AW389" s="14" t="s">
        <v>30</v>
      </c>
      <c r="AX389" s="14" t="s">
        <v>73</v>
      </c>
      <c r="AY389" s="221" t="s">
        <v>160</v>
      </c>
    </row>
    <row r="390" spans="2:51" s="14" customFormat="1" ht="12">
      <c r="B390" s="211"/>
      <c r="C390" s="212"/>
      <c r="D390" s="202" t="s">
        <v>168</v>
      </c>
      <c r="E390" s="213" t="s">
        <v>1</v>
      </c>
      <c r="F390" s="214" t="s">
        <v>440</v>
      </c>
      <c r="G390" s="212"/>
      <c r="H390" s="215">
        <v>8.96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2:51" s="14" customFormat="1" ht="12">
      <c r="B391" s="211"/>
      <c r="C391" s="212"/>
      <c r="D391" s="202" t="s">
        <v>168</v>
      </c>
      <c r="E391" s="213" t="s">
        <v>1</v>
      </c>
      <c r="F391" s="214" t="s">
        <v>441</v>
      </c>
      <c r="G391" s="212"/>
      <c r="H391" s="215">
        <v>2.512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168</v>
      </c>
      <c r="AU391" s="221" t="s">
        <v>82</v>
      </c>
      <c r="AV391" s="14" t="s">
        <v>82</v>
      </c>
      <c r="AW391" s="14" t="s">
        <v>30</v>
      </c>
      <c r="AX391" s="14" t="s">
        <v>73</v>
      </c>
      <c r="AY391" s="221" t="s">
        <v>160</v>
      </c>
    </row>
    <row r="392" spans="2:51" s="14" customFormat="1" ht="12">
      <c r="B392" s="211"/>
      <c r="C392" s="212"/>
      <c r="D392" s="202" t="s">
        <v>168</v>
      </c>
      <c r="E392" s="213" t="s">
        <v>1</v>
      </c>
      <c r="F392" s="214" t="s">
        <v>442</v>
      </c>
      <c r="G392" s="212"/>
      <c r="H392" s="215">
        <v>2.328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168</v>
      </c>
      <c r="AU392" s="221" t="s">
        <v>82</v>
      </c>
      <c r="AV392" s="14" t="s">
        <v>82</v>
      </c>
      <c r="AW392" s="14" t="s">
        <v>30</v>
      </c>
      <c r="AX392" s="14" t="s">
        <v>73</v>
      </c>
      <c r="AY392" s="221" t="s">
        <v>160</v>
      </c>
    </row>
    <row r="393" spans="2:51" s="14" customFormat="1" ht="12">
      <c r="B393" s="211"/>
      <c r="C393" s="212"/>
      <c r="D393" s="202" t="s">
        <v>168</v>
      </c>
      <c r="E393" s="213" t="s">
        <v>1</v>
      </c>
      <c r="F393" s="214" t="s">
        <v>443</v>
      </c>
      <c r="G393" s="212"/>
      <c r="H393" s="215">
        <v>4.562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168</v>
      </c>
      <c r="AU393" s="221" t="s">
        <v>82</v>
      </c>
      <c r="AV393" s="14" t="s">
        <v>82</v>
      </c>
      <c r="AW393" s="14" t="s">
        <v>30</v>
      </c>
      <c r="AX393" s="14" t="s">
        <v>73</v>
      </c>
      <c r="AY393" s="221" t="s">
        <v>160</v>
      </c>
    </row>
    <row r="394" spans="2:51" s="14" customFormat="1" ht="12">
      <c r="B394" s="211"/>
      <c r="C394" s="212"/>
      <c r="D394" s="202" t="s">
        <v>168</v>
      </c>
      <c r="E394" s="213" t="s">
        <v>1</v>
      </c>
      <c r="F394" s="214" t="s">
        <v>444</v>
      </c>
      <c r="G394" s="212"/>
      <c r="H394" s="215">
        <v>1.64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2:51" s="14" customFormat="1" ht="12">
      <c r="B395" s="211"/>
      <c r="C395" s="212"/>
      <c r="D395" s="202" t="s">
        <v>168</v>
      </c>
      <c r="E395" s="213" t="s">
        <v>1</v>
      </c>
      <c r="F395" s="214" t="s">
        <v>445</v>
      </c>
      <c r="G395" s="212"/>
      <c r="H395" s="215">
        <v>33.28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168</v>
      </c>
      <c r="AU395" s="221" t="s">
        <v>82</v>
      </c>
      <c r="AV395" s="14" t="s">
        <v>82</v>
      </c>
      <c r="AW395" s="14" t="s">
        <v>30</v>
      </c>
      <c r="AX395" s="14" t="s">
        <v>73</v>
      </c>
      <c r="AY395" s="221" t="s">
        <v>160</v>
      </c>
    </row>
    <row r="396" spans="2:51" s="14" customFormat="1" ht="12">
      <c r="B396" s="211"/>
      <c r="C396" s="212"/>
      <c r="D396" s="202" t="s">
        <v>168</v>
      </c>
      <c r="E396" s="213" t="s">
        <v>1</v>
      </c>
      <c r="F396" s="214" t="s">
        <v>446</v>
      </c>
      <c r="G396" s="212"/>
      <c r="H396" s="215">
        <v>1.497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2:51" s="14" customFormat="1" ht="12">
      <c r="B397" s="211"/>
      <c r="C397" s="212"/>
      <c r="D397" s="202" t="s">
        <v>168</v>
      </c>
      <c r="E397" s="213" t="s">
        <v>1</v>
      </c>
      <c r="F397" s="214" t="s">
        <v>447</v>
      </c>
      <c r="G397" s="212"/>
      <c r="H397" s="215">
        <v>2.912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168</v>
      </c>
      <c r="AU397" s="221" t="s">
        <v>82</v>
      </c>
      <c r="AV397" s="14" t="s">
        <v>82</v>
      </c>
      <c r="AW397" s="14" t="s">
        <v>30</v>
      </c>
      <c r="AX397" s="14" t="s">
        <v>73</v>
      </c>
      <c r="AY397" s="221" t="s">
        <v>160</v>
      </c>
    </row>
    <row r="398" spans="2:51" s="14" customFormat="1" ht="12">
      <c r="B398" s="211"/>
      <c r="C398" s="212"/>
      <c r="D398" s="202" t="s">
        <v>168</v>
      </c>
      <c r="E398" s="213" t="s">
        <v>1</v>
      </c>
      <c r="F398" s="214" t="s">
        <v>448</v>
      </c>
      <c r="G398" s="212"/>
      <c r="H398" s="215">
        <v>3.172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168</v>
      </c>
      <c r="AU398" s="221" t="s">
        <v>82</v>
      </c>
      <c r="AV398" s="14" t="s">
        <v>82</v>
      </c>
      <c r="AW398" s="14" t="s">
        <v>30</v>
      </c>
      <c r="AX398" s="14" t="s">
        <v>73</v>
      </c>
      <c r="AY398" s="221" t="s">
        <v>160</v>
      </c>
    </row>
    <row r="399" spans="2:51" s="14" customFormat="1" ht="12">
      <c r="B399" s="211"/>
      <c r="C399" s="212"/>
      <c r="D399" s="202" t="s">
        <v>168</v>
      </c>
      <c r="E399" s="213" t="s">
        <v>1</v>
      </c>
      <c r="F399" s="214" t="s">
        <v>449</v>
      </c>
      <c r="G399" s="212"/>
      <c r="H399" s="215">
        <v>0.848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168</v>
      </c>
      <c r="AU399" s="221" t="s">
        <v>82</v>
      </c>
      <c r="AV399" s="14" t="s">
        <v>82</v>
      </c>
      <c r="AW399" s="14" t="s">
        <v>30</v>
      </c>
      <c r="AX399" s="14" t="s">
        <v>73</v>
      </c>
      <c r="AY399" s="221" t="s">
        <v>160</v>
      </c>
    </row>
    <row r="400" spans="2:51" s="15" customFormat="1" ht="12">
      <c r="B400" s="222"/>
      <c r="C400" s="223"/>
      <c r="D400" s="202" t="s">
        <v>168</v>
      </c>
      <c r="E400" s="224" t="s">
        <v>1</v>
      </c>
      <c r="F400" s="225" t="s">
        <v>179</v>
      </c>
      <c r="G400" s="223"/>
      <c r="H400" s="226">
        <v>85.99900000000001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168</v>
      </c>
      <c r="AU400" s="232" t="s">
        <v>82</v>
      </c>
      <c r="AV400" s="15" t="s">
        <v>167</v>
      </c>
      <c r="AW400" s="15" t="s">
        <v>30</v>
      </c>
      <c r="AX400" s="15" t="s">
        <v>73</v>
      </c>
      <c r="AY400" s="232" t="s">
        <v>160</v>
      </c>
    </row>
    <row r="401" spans="2:51" s="14" customFormat="1" ht="12">
      <c r="B401" s="211"/>
      <c r="C401" s="212"/>
      <c r="D401" s="202" t="s">
        <v>168</v>
      </c>
      <c r="E401" s="213" t="s">
        <v>1</v>
      </c>
      <c r="F401" s="214" t="s">
        <v>450</v>
      </c>
      <c r="G401" s="212"/>
      <c r="H401" s="215">
        <v>98.899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168</v>
      </c>
      <c r="AU401" s="221" t="s">
        <v>82</v>
      </c>
      <c r="AV401" s="14" t="s">
        <v>82</v>
      </c>
      <c r="AW401" s="14" t="s">
        <v>30</v>
      </c>
      <c r="AX401" s="14" t="s">
        <v>73</v>
      </c>
      <c r="AY401" s="221" t="s">
        <v>160</v>
      </c>
    </row>
    <row r="402" spans="2:51" s="15" customFormat="1" ht="12">
      <c r="B402" s="222"/>
      <c r="C402" s="223"/>
      <c r="D402" s="202" t="s">
        <v>168</v>
      </c>
      <c r="E402" s="224" t="s">
        <v>1</v>
      </c>
      <c r="F402" s="225" t="s">
        <v>179</v>
      </c>
      <c r="G402" s="223"/>
      <c r="H402" s="226">
        <v>98.899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168</v>
      </c>
      <c r="AU402" s="232" t="s">
        <v>82</v>
      </c>
      <c r="AV402" s="15" t="s">
        <v>167</v>
      </c>
      <c r="AW402" s="15" t="s">
        <v>30</v>
      </c>
      <c r="AX402" s="15" t="s">
        <v>80</v>
      </c>
      <c r="AY402" s="232" t="s">
        <v>160</v>
      </c>
    </row>
    <row r="403" spans="1:65" s="2" customFormat="1" ht="24.2" customHeight="1">
      <c r="A403" s="35"/>
      <c r="B403" s="36"/>
      <c r="C403" s="233" t="s">
        <v>261</v>
      </c>
      <c r="D403" s="233" t="s">
        <v>205</v>
      </c>
      <c r="E403" s="234" t="s">
        <v>451</v>
      </c>
      <c r="F403" s="235" t="s">
        <v>307</v>
      </c>
      <c r="G403" s="236" t="s">
        <v>222</v>
      </c>
      <c r="H403" s="237">
        <v>22.434</v>
      </c>
      <c r="I403" s="238"/>
      <c r="J403" s="239">
        <f>ROUND(I403*H403,2)</f>
        <v>0</v>
      </c>
      <c r="K403" s="235" t="s">
        <v>166</v>
      </c>
      <c r="L403" s="240"/>
      <c r="M403" s="241" t="s">
        <v>1</v>
      </c>
      <c r="N403" s="242" t="s">
        <v>38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188</v>
      </c>
      <c r="AT403" s="198" t="s">
        <v>205</v>
      </c>
      <c r="AU403" s="198" t="s">
        <v>82</v>
      </c>
      <c r="AY403" s="18" t="s">
        <v>160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80</v>
      </c>
      <c r="BK403" s="199">
        <f>ROUND(I403*H403,2)</f>
        <v>0</v>
      </c>
      <c r="BL403" s="18" t="s">
        <v>167</v>
      </c>
      <c r="BM403" s="198" t="s">
        <v>452</v>
      </c>
    </row>
    <row r="404" spans="2:51" s="13" customFormat="1" ht="12">
      <c r="B404" s="200"/>
      <c r="C404" s="201"/>
      <c r="D404" s="202" t="s">
        <v>168</v>
      </c>
      <c r="E404" s="203" t="s">
        <v>1</v>
      </c>
      <c r="F404" s="204" t="s">
        <v>408</v>
      </c>
      <c r="G404" s="201"/>
      <c r="H404" s="203" t="s">
        <v>1</v>
      </c>
      <c r="I404" s="205"/>
      <c r="J404" s="201"/>
      <c r="K404" s="201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168</v>
      </c>
      <c r="AU404" s="210" t="s">
        <v>82</v>
      </c>
      <c r="AV404" s="13" t="s">
        <v>80</v>
      </c>
      <c r="AW404" s="13" t="s">
        <v>30</v>
      </c>
      <c r="AX404" s="13" t="s">
        <v>73</v>
      </c>
      <c r="AY404" s="210" t="s">
        <v>160</v>
      </c>
    </row>
    <row r="405" spans="2:51" s="14" customFormat="1" ht="12">
      <c r="B405" s="211"/>
      <c r="C405" s="212"/>
      <c r="D405" s="202" t="s">
        <v>168</v>
      </c>
      <c r="E405" s="213" t="s">
        <v>1</v>
      </c>
      <c r="F405" s="214" t="s">
        <v>453</v>
      </c>
      <c r="G405" s="212"/>
      <c r="H405" s="215">
        <v>0.592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168</v>
      </c>
      <c r="AU405" s="221" t="s">
        <v>82</v>
      </c>
      <c r="AV405" s="14" t="s">
        <v>82</v>
      </c>
      <c r="AW405" s="14" t="s">
        <v>30</v>
      </c>
      <c r="AX405" s="14" t="s">
        <v>73</v>
      </c>
      <c r="AY405" s="221" t="s">
        <v>160</v>
      </c>
    </row>
    <row r="406" spans="2:51" s="14" customFormat="1" ht="12">
      <c r="B406" s="211"/>
      <c r="C406" s="212"/>
      <c r="D406" s="202" t="s">
        <v>168</v>
      </c>
      <c r="E406" s="213" t="s">
        <v>1</v>
      </c>
      <c r="F406" s="214" t="s">
        <v>454</v>
      </c>
      <c r="G406" s="212"/>
      <c r="H406" s="215">
        <v>0.526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168</v>
      </c>
      <c r="AU406" s="221" t="s">
        <v>82</v>
      </c>
      <c r="AV406" s="14" t="s">
        <v>82</v>
      </c>
      <c r="AW406" s="14" t="s">
        <v>30</v>
      </c>
      <c r="AX406" s="14" t="s">
        <v>73</v>
      </c>
      <c r="AY406" s="221" t="s">
        <v>160</v>
      </c>
    </row>
    <row r="407" spans="2:51" s="14" customFormat="1" ht="12">
      <c r="B407" s="211"/>
      <c r="C407" s="212"/>
      <c r="D407" s="202" t="s">
        <v>168</v>
      </c>
      <c r="E407" s="213" t="s">
        <v>1</v>
      </c>
      <c r="F407" s="214" t="s">
        <v>455</v>
      </c>
      <c r="G407" s="212"/>
      <c r="H407" s="215">
        <v>0.24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168</v>
      </c>
      <c r="AU407" s="221" t="s">
        <v>82</v>
      </c>
      <c r="AV407" s="14" t="s">
        <v>82</v>
      </c>
      <c r="AW407" s="14" t="s">
        <v>30</v>
      </c>
      <c r="AX407" s="14" t="s">
        <v>73</v>
      </c>
      <c r="AY407" s="221" t="s">
        <v>160</v>
      </c>
    </row>
    <row r="408" spans="2:51" s="14" customFormat="1" ht="12">
      <c r="B408" s="211"/>
      <c r="C408" s="212"/>
      <c r="D408" s="202" t="s">
        <v>168</v>
      </c>
      <c r="E408" s="213" t="s">
        <v>1</v>
      </c>
      <c r="F408" s="214" t="s">
        <v>456</v>
      </c>
      <c r="G408" s="212"/>
      <c r="H408" s="215">
        <v>0.6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168</v>
      </c>
      <c r="AU408" s="221" t="s">
        <v>82</v>
      </c>
      <c r="AV408" s="14" t="s">
        <v>82</v>
      </c>
      <c r="AW408" s="14" t="s">
        <v>30</v>
      </c>
      <c r="AX408" s="14" t="s">
        <v>73</v>
      </c>
      <c r="AY408" s="221" t="s">
        <v>160</v>
      </c>
    </row>
    <row r="409" spans="2:51" s="14" customFormat="1" ht="12">
      <c r="B409" s="211"/>
      <c r="C409" s="212"/>
      <c r="D409" s="202" t="s">
        <v>168</v>
      </c>
      <c r="E409" s="213" t="s">
        <v>1</v>
      </c>
      <c r="F409" s="214" t="s">
        <v>457</v>
      </c>
      <c r="G409" s="212"/>
      <c r="H409" s="215">
        <v>0.144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168</v>
      </c>
      <c r="AU409" s="221" t="s">
        <v>82</v>
      </c>
      <c r="AV409" s="14" t="s">
        <v>82</v>
      </c>
      <c r="AW409" s="14" t="s">
        <v>30</v>
      </c>
      <c r="AX409" s="14" t="s">
        <v>73</v>
      </c>
      <c r="AY409" s="221" t="s">
        <v>160</v>
      </c>
    </row>
    <row r="410" spans="2:51" s="14" customFormat="1" ht="12">
      <c r="B410" s="211"/>
      <c r="C410" s="212"/>
      <c r="D410" s="202" t="s">
        <v>168</v>
      </c>
      <c r="E410" s="213" t="s">
        <v>1</v>
      </c>
      <c r="F410" s="214" t="s">
        <v>458</v>
      </c>
      <c r="G410" s="212"/>
      <c r="H410" s="215">
        <v>0.56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168</v>
      </c>
      <c r="AU410" s="221" t="s">
        <v>82</v>
      </c>
      <c r="AV410" s="14" t="s">
        <v>82</v>
      </c>
      <c r="AW410" s="14" t="s">
        <v>30</v>
      </c>
      <c r="AX410" s="14" t="s">
        <v>73</v>
      </c>
      <c r="AY410" s="221" t="s">
        <v>160</v>
      </c>
    </row>
    <row r="411" spans="2:51" s="14" customFormat="1" ht="12">
      <c r="B411" s="211"/>
      <c r="C411" s="212"/>
      <c r="D411" s="202" t="s">
        <v>168</v>
      </c>
      <c r="E411" s="213" t="s">
        <v>1</v>
      </c>
      <c r="F411" s="214" t="s">
        <v>459</v>
      </c>
      <c r="G411" s="212"/>
      <c r="H411" s="215">
        <v>0.3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2:51" s="14" customFormat="1" ht="12">
      <c r="B412" s="211"/>
      <c r="C412" s="212"/>
      <c r="D412" s="202" t="s">
        <v>168</v>
      </c>
      <c r="E412" s="213" t="s">
        <v>1</v>
      </c>
      <c r="F412" s="214" t="s">
        <v>460</v>
      </c>
      <c r="G412" s="212"/>
      <c r="H412" s="215">
        <v>0.12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168</v>
      </c>
      <c r="AU412" s="221" t="s">
        <v>82</v>
      </c>
      <c r="AV412" s="14" t="s">
        <v>82</v>
      </c>
      <c r="AW412" s="14" t="s">
        <v>30</v>
      </c>
      <c r="AX412" s="14" t="s">
        <v>73</v>
      </c>
      <c r="AY412" s="221" t="s">
        <v>160</v>
      </c>
    </row>
    <row r="413" spans="2:51" s="14" customFormat="1" ht="12">
      <c r="B413" s="211"/>
      <c r="C413" s="212"/>
      <c r="D413" s="202" t="s">
        <v>168</v>
      </c>
      <c r="E413" s="213" t="s">
        <v>1</v>
      </c>
      <c r="F413" s="214" t="s">
        <v>461</v>
      </c>
      <c r="G413" s="212"/>
      <c r="H413" s="215">
        <v>0.426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2:51" s="14" customFormat="1" ht="12">
      <c r="B414" s="211"/>
      <c r="C414" s="212"/>
      <c r="D414" s="202" t="s">
        <v>168</v>
      </c>
      <c r="E414" s="213" t="s">
        <v>1</v>
      </c>
      <c r="F414" s="214" t="s">
        <v>462</v>
      </c>
      <c r="G414" s="212"/>
      <c r="H414" s="215">
        <v>3.41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168</v>
      </c>
      <c r="AU414" s="221" t="s">
        <v>82</v>
      </c>
      <c r="AV414" s="14" t="s">
        <v>82</v>
      </c>
      <c r="AW414" s="14" t="s">
        <v>30</v>
      </c>
      <c r="AX414" s="14" t="s">
        <v>73</v>
      </c>
      <c r="AY414" s="221" t="s">
        <v>160</v>
      </c>
    </row>
    <row r="415" spans="2:51" s="14" customFormat="1" ht="12">
      <c r="B415" s="211"/>
      <c r="C415" s="212"/>
      <c r="D415" s="202" t="s">
        <v>168</v>
      </c>
      <c r="E415" s="213" t="s">
        <v>1</v>
      </c>
      <c r="F415" s="214" t="s">
        <v>463</v>
      </c>
      <c r="G415" s="212"/>
      <c r="H415" s="215">
        <v>2.156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168</v>
      </c>
      <c r="AU415" s="221" t="s">
        <v>82</v>
      </c>
      <c r="AV415" s="14" t="s">
        <v>82</v>
      </c>
      <c r="AW415" s="14" t="s">
        <v>30</v>
      </c>
      <c r="AX415" s="14" t="s">
        <v>73</v>
      </c>
      <c r="AY415" s="221" t="s">
        <v>160</v>
      </c>
    </row>
    <row r="416" spans="2:51" s="14" customFormat="1" ht="12">
      <c r="B416" s="211"/>
      <c r="C416" s="212"/>
      <c r="D416" s="202" t="s">
        <v>168</v>
      </c>
      <c r="E416" s="213" t="s">
        <v>1</v>
      </c>
      <c r="F416" s="214" t="s">
        <v>464</v>
      </c>
      <c r="G416" s="212"/>
      <c r="H416" s="215">
        <v>0.308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2:51" s="14" customFormat="1" ht="12">
      <c r="B417" s="211"/>
      <c r="C417" s="212"/>
      <c r="D417" s="202" t="s">
        <v>168</v>
      </c>
      <c r="E417" s="213" t="s">
        <v>1</v>
      </c>
      <c r="F417" s="214" t="s">
        <v>465</v>
      </c>
      <c r="G417" s="212"/>
      <c r="H417" s="215">
        <v>0.308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2:51" s="14" customFormat="1" ht="12">
      <c r="B418" s="211"/>
      <c r="C418" s="212"/>
      <c r="D418" s="202" t="s">
        <v>168</v>
      </c>
      <c r="E418" s="213" t="s">
        <v>1</v>
      </c>
      <c r="F418" s="214" t="s">
        <v>466</v>
      </c>
      <c r="G418" s="212"/>
      <c r="H418" s="215">
        <v>0.642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2:51" s="14" customFormat="1" ht="12">
      <c r="B419" s="211"/>
      <c r="C419" s="212"/>
      <c r="D419" s="202" t="s">
        <v>168</v>
      </c>
      <c r="E419" s="213" t="s">
        <v>1</v>
      </c>
      <c r="F419" s="214" t="s">
        <v>467</v>
      </c>
      <c r="G419" s="212"/>
      <c r="H419" s="215">
        <v>8.008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2:51" s="14" customFormat="1" ht="12">
      <c r="B420" s="211"/>
      <c r="C420" s="212"/>
      <c r="D420" s="202" t="s">
        <v>168</v>
      </c>
      <c r="E420" s="213" t="s">
        <v>1</v>
      </c>
      <c r="F420" s="214" t="s">
        <v>468</v>
      </c>
      <c r="G420" s="212"/>
      <c r="H420" s="215">
        <v>0.308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2:51" s="14" customFormat="1" ht="12">
      <c r="B421" s="211"/>
      <c r="C421" s="212"/>
      <c r="D421" s="202" t="s">
        <v>168</v>
      </c>
      <c r="E421" s="213" t="s">
        <v>1</v>
      </c>
      <c r="F421" s="214" t="s">
        <v>469</v>
      </c>
      <c r="G421" s="212"/>
      <c r="H421" s="215">
        <v>0.308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2:51" s="14" customFormat="1" ht="12">
      <c r="B422" s="211"/>
      <c r="C422" s="212"/>
      <c r="D422" s="202" t="s">
        <v>168</v>
      </c>
      <c r="E422" s="213" t="s">
        <v>1</v>
      </c>
      <c r="F422" s="214" t="s">
        <v>470</v>
      </c>
      <c r="G422" s="212"/>
      <c r="H422" s="215">
        <v>0.44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2:51" s="14" customFormat="1" ht="12">
      <c r="B423" s="211"/>
      <c r="C423" s="212"/>
      <c r="D423" s="202" t="s">
        <v>168</v>
      </c>
      <c r="E423" s="213" t="s">
        <v>1</v>
      </c>
      <c r="F423" s="214" t="s">
        <v>471</v>
      </c>
      <c r="G423" s="212"/>
      <c r="H423" s="215">
        <v>0.112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2:51" s="16" customFormat="1" ht="12">
      <c r="B424" s="243"/>
      <c r="C424" s="244"/>
      <c r="D424" s="202" t="s">
        <v>168</v>
      </c>
      <c r="E424" s="245" t="s">
        <v>1</v>
      </c>
      <c r="F424" s="246" t="s">
        <v>354</v>
      </c>
      <c r="G424" s="244"/>
      <c r="H424" s="247">
        <v>19.507999999999996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168</v>
      </c>
      <c r="AU424" s="253" t="s">
        <v>82</v>
      </c>
      <c r="AV424" s="16" t="s">
        <v>182</v>
      </c>
      <c r="AW424" s="16" t="s">
        <v>30</v>
      </c>
      <c r="AX424" s="16" t="s">
        <v>73</v>
      </c>
      <c r="AY424" s="253" t="s">
        <v>160</v>
      </c>
    </row>
    <row r="425" spans="2:51" s="15" customFormat="1" ht="12">
      <c r="B425" s="222"/>
      <c r="C425" s="223"/>
      <c r="D425" s="202" t="s">
        <v>168</v>
      </c>
      <c r="E425" s="224" t="s">
        <v>1</v>
      </c>
      <c r="F425" s="225" t="s">
        <v>179</v>
      </c>
      <c r="G425" s="223"/>
      <c r="H425" s="226">
        <v>19.507999999999996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168</v>
      </c>
      <c r="AU425" s="232" t="s">
        <v>82</v>
      </c>
      <c r="AV425" s="15" t="s">
        <v>167</v>
      </c>
      <c r="AW425" s="15" t="s">
        <v>30</v>
      </c>
      <c r="AX425" s="15" t="s">
        <v>73</v>
      </c>
      <c r="AY425" s="232" t="s">
        <v>160</v>
      </c>
    </row>
    <row r="426" spans="2:51" s="14" customFormat="1" ht="12">
      <c r="B426" s="211"/>
      <c r="C426" s="212"/>
      <c r="D426" s="202" t="s">
        <v>168</v>
      </c>
      <c r="E426" s="213" t="s">
        <v>1</v>
      </c>
      <c r="F426" s="214" t="s">
        <v>472</v>
      </c>
      <c r="G426" s="212"/>
      <c r="H426" s="215">
        <v>22.434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168</v>
      </c>
      <c r="AU426" s="221" t="s">
        <v>82</v>
      </c>
      <c r="AV426" s="14" t="s">
        <v>82</v>
      </c>
      <c r="AW426" s="14" t="s">
        <v>30</v>
      </c>
      <c r="AX426" s="14" t="s">
        <v>73</v>
      </c>
      <c r="AY426" s="221" t="s">
        <v>160</v>
      </c>
    </row>
    <row r="427" spans="2:51" s="15" customFormat="1" ht="12">
      <c r="B427" s="222"/>
      <c r="C427" s="223"/>
      <c r="D427" s="202" t="s">
        <v>168</v>
      </c>
      <c r="E427" s="224" t="s">
        <v>1</v>
      </c>
      <c r="F427" s="225" t="s">
        <v>179</v>
      </c>
      <c r="G427" s="223"/>
      <c r="H427" s="226">
        <v>22.434</v>
      </c>
      <c r="I427" s="227"/>
      <c r="J427" s="223"/>
      <c r="K427" s="223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168</v>
      </c>
      <c r="AU427" s="232" t="s">
        <v>82</v>
      </c>
      <c r="AV427" s="15" t="s">
        <v>167</v>
      </c>
      <c r="AW427" s="15" t="s">
        <v>30</v>
      </c>
      <c r="AX427" s="15" t="s">
        <v>80</v>
      </c>
      <c r="AY427" s="232" t="s">
        <v>160</v>
      </c>
    </row>
    <row r="428" spans="1:65" s="2" customFormat="1" ht="37.9" customHeight="1">
      <c r="A428" s="35"/>
      <c r="B428" s="36"/>
      <c r="C428" s="187" t="s">
        <v>473</v>
      </c>
      <c r="D428" s="187" t="s">
        <v>162</v>
      </c>
      <c r="E428" s="188" t="s">
        <v>474</v>
      </c>
      <c r="F428" s="189" t="s">
        <v>309</v>
      </c>
      <c r="G428" s="190" t="s">
        <v>222</v>
      </c>
      <c r="H428" s="191">
        <v>991.911</v>
      </c>
      <c r="I428" s="192"/>
      <c r="J428" s="193">
        <f>ROUND(I428*H428,2)</f>
        <v>0</v>
      </c>
      <c r="K428" s="189" t="s">
        <v>166</v>
      </c>
      <c r="L428" s="40"/>
      <c r="M428" s="194" t="s">
        <v>1</v>
      </c>
      <c r="N428" s="195" t="s">
        <v>38</v>
      </c>
      <c r="O428" s="72"/>
      <c r="P428" s="196">
        <f>O428*H428</f>
        <v>0</v>
      </c>
      <c r="Q428" s="196">
        <v>0</v>
      </c>
      <c r="R428" s="196">
        <f>Q428*H428</f>
        <v>0</v>
      </c>
      <c r="S428" s="196">
        <v>0</v>
      </c>
      <c r="T428" s="197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8" t="s">
        <v>167</v>
      </c>
      <c r="AT428" s="198" t="s">
        <v>162</v>
      </c>
      <c r="AU428" s="198" t="s">
        <v>82</v>
      </c>
      <c r="AY428" s="18" t="s">
        <v>160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8" t="s">
        <v>80</v>
      </c>
      <c r="BK428" s="199">
        <f>ROUND(I428*H428,2)</f>
        <v>0</v>
      </c>
      <c r="BL428" s="18" t="s">
        <v>167</v>
      </c>
      <c r="BM428" s="198" t="s">
        <v>475</v>
      </c>
    </row>
    <row r="429" spans="2:51" s="13" customFormat="1" ht="12">
      <c r="B429" s="200"/>
      <c r="C429" s="201"/>
      <c r="D429" s="202" t="s">
        <v>168</v>
      </c>
      <c r="E429" s="203" t="s">
        <v>1</v>
      </c>
      <c r="F429" s="204" t="s">
        <v>476</v>
      </c>
      <c r="G429" s="201"/>
      <c r="H429" s="203" t="s">
        <v>1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168</v>
      </c>
      <c r="AU429" s="210" t="s">
        <v>82</v>
      </c>
      <c r="AV429" s="13" t="s">
        <v>80</v>
      </c>
      <c r="AW429" s="13" t="s">
        <v>30</v>
      </c>
      <c r="AX429" s="13" t="s">
        <v>73</v>
      </c>
      <c r="AY429" s="210" t="s">
        <v>160</v>
      </c>
    </row>
    <row r="430" spans="2:51" s="14" customFormat="1" ht="12">
      <c r="B430" s="211"/>
      <c r="C430" s="212"/>
      <c r="D430" s="202" t="s">
        <v>168</v>
      </c>
      <c r="E430" s="213" t="s">
        <v>1</v>
      </c>
      <c r="F430" s="214" t="s">
        <v>310</v>
      </c>
      <c r="G430" s="212"/>
      <c r="H430" s="215">
        <v>991.911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168</v>
      </c>
      <c r="AU430" s="221" t="s">
        <v>82</v>
      </c>
      <c r="AV430" s="14" t="s">
        <v>82</v>
      </c>
      <c r="AW430" s="14" t="s">
        <v>30</v>
      </c>
      <c r="AX430" s="14" t="s">
        <v>73</v>
      </c>
      <c r="AY430" s="221" t="s">
        <v>160</v>
      </c>
    </row>
    <row r="431" spans="2:51" s="15" customFormat="1" ht="12">
      <c r="B431" s="222"/>
      <c r="C431" s="223"/>
      <c r="D431" s="202" t="s">
        <v>168</v>
      </c>
      <c r="E431" s="224" t="s">
        <v>1</v>
      </c>
      <c r="F431" s="225" t="s">
        <v>179</v>
      </c>
      <c r="G431" s="223"/>
      <c r="H431" s="226">
        <v>991.911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168</v>
      </c>
      <c r="AU431" s="232" t="s">
        <v>82</v>
      </c>
      <c r="AV431" s="15" t="s">
        <v>167</v>
      </c>
      <c r="AW431" s="15" t="s">
        <v>30</v>
      </c>
      <c r="AX431" s="15" t="s">
        <v>80</v>
      </c>
      <c r="AY431" s="232" t="s">
        <v>160</v>
      </c>
    </row>
    <row r="432" spans="1:65" s="2" customFormat="1" ht="24.2" customHeight="1">
      <c r="A432" s="35"/>
      <c r="B432" s="36"/>
      <c r="C432" s="233" t="s">
        <v>268</v>
      </c>
      <c r="D432" s="233" t="s">
        <v>205</v>
      </c>
      <c r="E432" s="234" t="s">
        <v>477</v>
      </c>
      <c r="F432" s="235" t="s">
        <v>476</v>
      </c>
      <c r="G432" s="236" t="s">
        <v>222</v>
      </c>
      <c r="H432" s="237">
        <v>1091.102</v>
      </c>
      <c r="I432" s="238"/>
      <c r="J432" s="239">
        <f>ROUND(I432*H432,2)</f>
        <v>0</v>
      </c>
      <c r="K432" s="235" t="s">
        <v>166</v>
      </c>
      <c r="L432" s="240"/>
      <c r="M432" s="241" t="s">
        <v>1</v>
      </c>
      <c r="N432" s="242" t="s">
        <v>38</v>
      </c>
      <c r="O432" s="72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188</v>
      </c>
      <c r="AT432" s="198" t="s">
        <v>205</v>
      </c>
      <c r="AU432" s="198" t="s">
        <v>82</v>
      </c>
      <c r="AY432" s="18" t="s">
        <v>160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80</v>
      </c>
      <c r="BK432" s="199">
        <f>ROUND(I432*H432,2)</f>
        <v>0</v>
      </c>
      <c r="BL432" s="18" t="s">
        <v>167</v>
      </c>
      <c r="BM432" s="198" t="s">
        <v>478</v>
      </c>
    </row>
    <row r="433" spans="2:51" s="13" customFormat="1" ht="12">
      <c r="B433" s="200"/>
      <c r="C433" s="201"/>
      <c r="D433" s="202" t="s">
        <v>168</v>
      </c>
      <c r="E433" s="203" t="s">
        <v>1</v>
      </c>
      <c r="F433" s="204" t="s">
        <v>479</v>
      </c>
      <c r="G433" s="201"/>
      <c r="H433" s="203" t="s">
        <v>1</v>
      </c>
      <c r="I433" s="205"/>
      <c r="J433" s="201"/>
      <c r="K433" s="201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168</v>
      </c>
      <c r="AU433" s="210" t="s">
        <v>82</v>
      </c>
      <c r="AV433" s="13" t="s">
        <v>80</v>
      </c>
      <c r="AW433" s="13" t="s">
        <v>30</v>
      </c>
      <c r="AX433" s="13" t="s">
        <v>73</v>
      </c>
      <c r="AY433" s="210" t="s">
        <v>160</v>
      </c>
    </row>
    <row r="434" spans="2:51" s="14" customFormat="1" ht="12">
      <c r="B434" s="211"/>
      <c r="C434" s="212"/>
      <c r="D434" s="202" t="s">
        <v>168</v>
      </c>
      <c r="E434" s="213" t="s">
        <v>1</v>
      </c>
      <c r="F434" s="214" t="s">
        <v>480</v>
      </c>
      <c r="G434" s="212"/>
      <c r="H434" s="215">
        <v>18.87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168</v>
      </c>
      <c r="AU434" s="221" t="s">
        <v>82</v>
      </c>
      <c r="AV434" s="14" t="s">
        <v>82</v>
      </c>
      <c r="AW434" s="14" t="s">
        <v>30</v>
      </c>
      <c r="AX434" s="14" t="s">
        <v>73</v>
      </c>
      <c r="AY434" s="221" t="s">
        <v>160</v>
      </c>
    </row>
    <row r="435" spans="2:51" s="14" customFormat="1" ht="12">
      <c r="B435" s="211"/>
      <c r="C435" s="212"/>
      <c r="D435" s="202" t="s">
        <v>168</v>
      </c>
      <c r="E435" s="213" t="s">
        <v>1</v>
      </c>
      <c r="F435" s="214" t="s">
        <v>481</v>
      </c>
      <c r="G435" s="212"/>
      <c r="H435" s="215">
        <v>194.781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168</v>
      </c>
      <c r="AU435" s="221" t="s">
        <v>82</v>
      </c>
      <c r="AV435" s="14" t="s">
        <v>82</v>
      </c>
      <c r="AW435" s="14" t="s">
        <v>30</v>
      </c>
      <c r="AX435" s="14" t="s">
        <v>73</v>
      </c>
      <c r="AY435" s="221" t="s">
        <v>160</v>
      </c>
    </row>
    <row r="436" spans="2:51" s="14" customFormat="1" ht="12">
      <c r="B436" s="211"/>
      <c r="C436" s="212"/>
      <c r="D436" s="202" t="s">
        <v>168</v>
      </c>
      <c r="E436" s="213" t="s">
        <v>1</v>
      </c>
      <c r="F436" s="214" t="s">
        <v>482</v>
      </c>
      <c r="G436" s="212"/>
      <c r="H436" s="215">
        <v>109.15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168</v>
      </c>
      <c r="AU436" s="221" t="s">
        <v>82</v>
      </c>
      <c r="AV436" s="14" t="s">
        <v>82</v>
      </c>
      <c r="AW436" s="14" t="s">
        <v>30</v>
      </c>
      <c r="AX436" s="14" t="s">
        <v>73</v>
      </c>
      <c r="AY436" s="221" t="s">
        <v>160</v>
      </c>
    </row>
    <row r="437" spans="2:51" s="14" customFormat="1" ht="12">
      <c r="B437" s="211"/>
      <c r="C437" s="212"/>
      <c r="D437" s="202" t="s">
        <v>168</v>
      </c>
      <c r="E437" s="213" t="s">
        <v>1</v>
      </c>
      <c r="F437" s="214" t="s">
        <v>483</v>
      </c>
      <c r="G437" s="212"/>
      <c r="H437" s="215">
        <v>69.37</v>
      </c>
      <c r="I437" s="216"/>
      <c r="J437" s="212"/>
      <c r="K437" s="212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168</v>
      </c>
      <c r="AU437" s="221" t="s">
        <v>82</v>
      </c>
      <c r="AV437" s="14" t="s">
        <v>82</v>
      </c>
      <c r="AW437" s="14" t="s">
        <v>30</v>
      </c>
      <c r="AX437" s="14" t="s">
        <v>73</v>
      </c>
      <c r="AY437" s="221" t="s">
        <v>160</v>
      </c>
    </row>
    <row r="438" spans="2:51" s="14" customFormat="1" ht="12">
      <c r="B438" s="211"/>
      <c r="C438" s="212"/>
      <c r="D438" s="202" t="s">
        <v>168</v>
      </c>
      <c r="E438" s="213" t="s">
        <v>1</v>
      </c>
      <c r="F438" s="214" t="s">
        <v>484</v>
      </c>
      <c r="G438" s="212"/>
      <c r="H438" s="215">
        <v>15.26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2:51" s="14" customFormat="1" ht="12">
      <c r="B439" s="211"/>
      <c r="C439" s="212"/>
      <c r="D439" s="202" t="s">
        <v>168</v>
      </c>
      <c r="E439" s="213" t="s">
        <v>1</v>
      </c>
      <c r="F439" s="214" t="s">
        <v>485</v>
      </c>
      <c r="G439" s="212"/>
      <c r="H439" s="215">
        <v>53.44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168</v>
      </c>
      <c r="AU439" s="221" t="s">
        <v>82</v>
      </c>
      <c r="AV439" s="14" t="s">
        <v>82</v>
      </c>
      <c r="AW439" s="14" t="s">
        <v>30</v>
      </c>
      <c r="AX439" s="14" t="s">
        <v>73</v>
      </c>
      <c r="AY439" s="221" t="s">
        <v>160</v>
      </c>
    </row>
    <row r="440" spans="2:51" s="14" customFormat="1" ht="12">
      <c r="B440" s="211"/>
      <c r="C440" s="212"/>
      <c r="D440" s="202" t="s">
        <v>168</v>
      </c>
      <c r="E440" s="213" t="s">
        <v>1</v>
      </c>
      <c r="F440" s="214" t="s">
        <v>486</v>
      </c>
      <c r="G440" s="212"/>
      <c r="H440" s="215">
        <v>381.72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2:51" s="14" customFormat="1" ht="12">
      <c r="B441" s="211"/>
      <c r="C441" s="212"/>
      <c r="D441" s="202" t="s">
        <v>168</v>
      </c>
      <c r="E441" s="213" t="s">
        <v>1</v>
      </c>
      <c r="F441" s="214" t="s">
        <v>487</v>
      </c>
      <c r="G441" s="212"/>
      <c r="H441" s="215">
        <v>25.19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168</v>
      </c>
      <c r="AU441" s="221" t="s">
        <v>82</v>
      </c>
      <c r="AV441" s="14" t="s">
        <v>82</v>
      </c>
      <c r="AW441" s="14" t="s">
        <v>30</v>
      </c>
      <c r="AX441" s="14" t="s">
        <v>73</v>
      </c>
      <c r="AY441" s="221" t="s">
        <v>160</v>
      </c>
    </row>
    <row r="442" spans="2:51" s="16" customFormat="1" ht="12">
      <c r="B442" s="243"/>
      <c r="C442" s="244"/>
      <c r="D442" s="202" t="s">
        <v>168</v>
      </c>
      <c r="E442" s="245" t="s">
        <v>1</v>
      </c>
      <c r="F442" s="246" t="s">
        <v>354</v>
      </c>
      <c r="G442" s="244"/>
      <c r="H442" s="247">
        <v>867.7810000000002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168</v>
      </c>
      <c r="AU442" s="253" t="s">
        <v>82</v>
      </c>
      <c r="AV442" s="16" t="s">
        <v>182</v>
      </c>
      <c r="AW442" s="16" t="s">
        <v>30</v>
      </c>
      <c r="AX442" s="16" t="s">
        <v>73</v>
      </c>
      <c r="AY442" s="253" t="s">
        <v>160</v>
      </c>
    </row>
    <row r="443" spans="2:51" s="13" customFormat="1" ht="12">
      <c r="B443" s="200"/>
      <c r="C443" s="201"/>
      <c r="D443" s="202" t="s">
        <v>168</v>
      </c>
      <c r="E443" s="203" t="s">
        <v>1</v>
      </c>
      <c r="F443" s="204" t="s">
        <v>488</v>
      </c>
      <c r="G443" s="201"/>
      <c r="H443" s="203" t="s">
        <v>1</v>
      </c>
      <c r="I443" s="205"/>
      <c r="J443" s="201"/>
      <c r="K443" s="201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168</v>
      </c>
      <c r="AU443" s="210" t="s">
        <v>82</v>
      </c>
      <c r="AV443" s="13" t="s">
        <v>80</v>
      </c>
      <c r="AW443" s="13" t="s">
        <v>30</v>
      </c>
      <c r="AX443" s="13" t="s">
        <v>73</v>
      </c>
      <c r="AY443" s="210" t="s">
        <v>160</v>
      </c>
    </row>
    <row r="444" spans="2:51" s="14" customFormat="1" ht="12">
      <c r="B444" s="211"/>
      <c r="C444" s="212"/>
      <c r="D444" s="202" t="s">
        <v>168</v>
      </c>
      <c r="E444" s="213" t="s">
        <v>1</v>
      </c>
      <c r="F444" s="214" t="s">
        <v>489</v>
      </c>
      <c r="G444" s="212"/>
      <c r="H444" s="215">
        <v>9.64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168</v>
      </c>
      <c r="AU444" s="221" t="s">
        <v>82</v>
      </c>
      <c r="AV444" s="14" t="s">
        <v>82</v>
      </c>
      <c r="AW444" s="14" t="s">
        <v>30</v>
      </c>
      <c r="AX444" s="14" t="s">
        <v>73</v>
      </c>
      <c r="AY444" s="221" t="s">
        <v>160</v>
      </c>
    </row>
    <row r="445" spans="2:51" s="14" customFormat="1" ht="12">
      <c r="B445" s="211"/>
      <c r="C445" s="212"/>
      <c r="D445" s="202" t="s">
        <v>168</v>
      </c>
      <c r="E445" s="213" t="s">
        <v>1</v>
      </c>
      <c r="F445" s="214" t="s">
        <v>490</v>
      </c>
      <c r="G445" s="212"/>
      <c r="H445" s="215">
        <v>31.2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168</v>
      </c>
      <c r="AU445" s="221" t="s">
        <v>82</v>
      </c>
      <c r="AV445" s="14" t="s">
        <v>82</v>
      </c>
      <c r="AW445" s="14" t="s">
        <v>30</v>
      </c>
      <c r="AX445" s="14" t="s">
        <v>73</v>
      </c>
      <c r="AY445" s="221" t="s">
        <v>160</v>
      </c>
    </row>
    <row r="446" spans="2:51" s="16" customFormat="1" ht="12">
      <c r="B446" s="243"/>
      <c r="C446" s="244"/>
      <c r="D446" s="202" t="s">
        <v>168</v>
      </c>
      <c r="E446" s="245" t="s">
        <v>1</v>
      </c>
      <c r="F446" s="246" t="s">
        <v>354</v>
      </c>
      <c r="G446" s="244"/>
      <c r="H446" s="247">
        <v>40.84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168</v>
      </c>
      <c r="AU446" s="253" t="s">
        <v>82</v>
      </c>
      <c r="AV446" s="16" t="s">
        <v>182</v>
      </c>
      <c r="AW446" s="16" t="s">
        <v>30</v>
      </c>
      <c r="AX446" s="16" t="s">
        <v>73</v>
      </c>
      <c r="AY446" s="253" t="s">
        <v>160</v>
      </c>
    </row>
    <row r="447" spans="2:51" s="13" customFormat="1" ht="12">
      <c r="B447" s="200"/>
      <c r="C447" s="201"/>
      <c r="D447" s="202" t="s">
        <v>168</v>
      </c>
      <c r="E447" s="203" t="s">
        <v>1</v>
      </c>
      <c r="F447" s="204" t="s">
        <v>491</v>
      </c>
      <c r="G447" s="201"/>
      <c r="H447" s="203" t="s">
        <v>1</v>
      </c>
      <c r="I447" s="205"/>
      <c r="J447" s="201"/>
      <c r="K447" s="201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168</v>
      </c>
      <c r="AU447" s="210" t="s">
        <v>82</v>
      </c>
      <c r="AV447" s="13" t="s">
        <v>80</v>
      </c>
      <c r="AW447" s="13" t="s">
        <v>30</v>
      </c>
      <c r="AX447" s="13" t="s">
        <v>73</v>
      </c>
      <c r="AY447" s="210" t="s">
        <v>160</v>
      </c>
    </row>
    <row r="448" spans="2:51" s="14" customFormat="1" ht="12">
      <c r="B448" s="211"/>
      <c r="C448" s="212"/>
      <c r="D448" s="202" t="s">
        <v>168</v>
      </c>
      <c r="E448" s="213" t="s">
        <v>1</v>
      </c>
      <c r="F448" s="214" t="s">
        <v>492</v>
      </c>
      <c r="G448" s="212"/>
      <c r="H448" s="215">
        <v>24.45</v>
      </c>
      <c r="I448" s="216"/>
      <c r="J448" s="212"/>
      <c r="K448" s="212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168</v>
      </c>
      <c r="AU448" s="221" t="s">
        <v>82</v>
      </c>
      <c r="AV448" s="14" t="s">
        <v>82</v>
      </c>
      <c r="AW448" s="14" t="s">
        <v>30</v>
      </c>
      <c r="AX448" s="14" t="s">
        <v>73</v>
      </c>
      <c r="AY448" s="221" t="s">
        <v>160</v>
      </c>
    </row>
    <row r="449" spans="2:51" s="14" customFormat="1" ht="12">
      <c r="B449" s="211"/>
      <c r="C449" s="212"/>
      <c r="D449" s="202" t="s">
        <v>168</v>
      </c>
      <c r="E449" s="213" t="s">
        <v>1</v>
      </c>
      <c r="F449" s="214" t="s">
        <v>493</v>
      </c>
      <c r="G449" s="212"/>
      <c r="H449" s="215">
        <v>58.84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2:51" s="16" customFormat="1" ht="12">
      <c r="B450" s="243"/>
      <c r="C450" s="244"/>
      <c r="D450" s="202" t="s">
        <v>168</v>
      </c>
      <c r="E450" s="245" t="s">
        <v>1</v>
      </c>
      <c r="F450" s="246" t="s">
        <v>354</v>
      </c>
      <c r="G450" s="244"/>
      <c r="H450" s="247">
        <v>83.29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168</v>
      </c>
      <c r="AU450" s="253" t="s">
        <v>82</v>
      </c>
      <c r="AV450" s="16" t="s">
        <v>182</v>
      </c>
      <c r="AW450" s="16" t="s">
        <v>30</v>
      </c>
      <c r="AX450" s="16" t="s">
        <v>73</v>
      </c>
      <c r="AY450" s="253" t="s">
        <v>160</v>
      </c>
    </row>
    <row r="451" spans="2:51" s="15" customFormat="1" ht="12">
      <c r="B451" s="222"/>
      <c r="C451" s="223"/>
      <c r="D451" s="202" t="s">
        <v>168</v>
      </c>
      <c r="E451" s="224" t="s">
        <v>1</v>
      </c>
      <c r="F451" s="225" t="s">
        <v>179</v>
      </c>
      <c r="G451" s="223"/>
      <c r="H451" s="226">
        <v>991.9110000000003</v>
      </c>
      <c r="I451" s="227"/>
      <c r="J451" s="223"/>
      <c r="K451" s="223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168</v>
      </c>
      <c r="AU451" s="232" t="s">
        <v>82</v>
      </c>
      <c r="AV451" s="15" t="s">
        <v>167</v>
      </c>
      <c r="AW451" s="15" t="s">
        <v>30</v>
      </c>
      <c r="AX451" s="15" t="s">
        <v>73</v>
      </c>
      <c r="AY451" s="232" t="s">
        <v>160</v>
      </c>
    </row>
    <row r="452" spans="2:51" s="14" customFormat="1" ht="12">
      <c r="B452" s="211"/>
      <c r="C452" s="212"/>
      <c r="D452" s="202" t="s">
        <v>168</v>
      </c>
      <c r="E452" s="213" t="s">
        <v>1</v>
      </c>
      <c r="F452" s="214" t="s">
        <v>494</v>
      </c>
      <c r="G452" s="212"/>
      <c r="H452" s="215">
        <v>1091.102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2:51" s="15" customFormat="1" ht="12">
      <c r="B453" s="222"/>
      <c r="C453" s="223"/>
      <c r="D453" s="202" t="s">
        <v>168</v>
      </c>
      <c r="E453" s="224" t="s">
        <v>1</v>
      </c>
      <c r="F453" s="225" t="s">
        <v>179</v>
      </c>
      <c r="G453" s="223"/>
      <c r="H453" s="226">
        <v>1091.102</v>
      </c>
      <c r="I453" s="227"/>
      <c r="J453" s="223"/>
      <c r="K453" s="223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168</v>
      </c>
      <c r="AU453" s="232" t="s">
        <v>82</v>
      </c>
      <c r="AV453" s="15" t="s">
        <v>167</v>
      </c>
      <c r="AW453" s="15" t="s">
        <v>30</v>
      </c>
      <c r="AX453" s="15" t="s">
        <v>80</v>
      </c>
      <c r="AY453" s="232" t="s">
        <v>160</v>
      </c>
    </row>
    <row r="454" spans="1:65" s="2" customFormat="1" ht="37.9" customHeight="1">
      <c r="A454" s="35"/>
      <c r="B454" s="36"/>
      <c r="C454" s="187" t="s">
        <v>495</v>
      </c>
      <c r="D454" s="187" t="s">
        <v>162</v>
      </c>
      <c r="E454" s="188" t="s">
        <v>496</v>
      </c>
      <c r="F454" s="189" t="s">
        <v>497</v>
      </c>
      <c r="G454" s="190" t="s">
        <v>238</v>
      </c>
      <c r="H454" s="191">
        <v>593.68</v>
      </c>
      <c r="I454" s="192"/>
      <c r="J454" s="193">
        <f>ROUND(I454*H454,2)</f>
        <v>0</v>
      </c>
      <c r="K454" s="189" t="s">
        <v>166</v>
      </c>
      <c r="L454" s="40"/>
      <c r="M454" s="194" t="s">
        <v>1</v>
      </c>
      <c r="N454" s="195" t="s">
        <v>38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167</v>
      </c>
      <c r="AT454" s="198" t="s">
        <v>162</v>
      </c>
      <c r="AU454" s="198" t="s">
        <v>82</v>
      </c>
      <c r="AY454" s="18" t="s">
        <v>160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80</v>
      </c>
      <c r="BK454" s="199">
        <f>ROUND(I454*H454,2)</f>
        <v>0</v>
      </c>
      <c r="BL454" s="18" t="s">
        <v>167</v>
      </c>
      <c r="BM454" s="198" t="s">
        <v>498</v>
      </c>
    </row>
    <row r="455" spans="2:51" s="13" customFormat="1" ht="12">
      <c r="B455" s="200"/>
      <c r="C455" s="201"/>
      <c r="D455" s="202" t="s">
        <v>168</v>
      </c>
      <c r="E455" s="203" t="s">
        <v>1</v>
      </c>
      <c r="F455" s="204" t="s">
        <v>499</v>
      </c>
      <c r="G455" s="201"/>
      <c r="H455" s="203" t="s">
        <v>1</v>
      </c>
      <c r="I455" s="205"/>
      <c r="J455" s="201"/>
      <c r="K455" s="201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168</v>
      </c>
      <c r="AU455" s="210" t="s">
        <v>82</v>
      </c>
      <c r="AV455" s="13" t="s">
        <v>80</v>
      </c>
      <c r="AW455" s="13" t="s">
        <v>30</v>
      </c>
      <c r="AX455" s="13" t="s">
        <v>73</v>
      </c>
      <c r="AY455" s="210" t="s">
        <v>160</v>
      </c>
    </row>
    <row r="456" spans="2:51" s="13" customFormat="1" ht="12">
      <c r="B456" s="200"/>
      <c r="C456" s="201"/>
      <c r="D456" s="202" t="s">
        <v>168</v>
      </c>
      <c r="E456" s="203" t="s">
        <v>1</v>
      </c>
      <c r="F456" s="204" t="s">
        <v>408</v>
      </c>
      <c r="G456" s="201"/>
      <c r="H456" s="203" t="s">
        <v>1</v>
      </c>
      <c r="I456" s="205"/>
      <c r="J456" s="201"/>
      <c r="K456" s="201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168</v>
      </c>
      <c r="AU456" s="210" t="s">
        <v>82</v>
      </c>
      <c r="AV456" s="13" t="s">
        <v>80</v>
      </c>
      <c r="AW456" s="13" t="s">
        <v>30</v>
      </c>
      <c r="AX456" s="13" t="s">
        <v>73</v>
      </c>
      <c r="AY456" s="210" t="s">
        <v>160</v>
      </c>
    </row>
    <row r="457" spans="2:51" s="14" customFormat="1" ht="12">
      <c r="B457" s="211"/>
      <c r="C457" s="212"/>
      <c r="D457" s="202" t="s">
        <v>168</v>
      </c>
      <c r="E457" s="213" t="s">
        <v>1</v>
      </c>
      <c r="F457" s="214" t="s">
        <v>500</v>
      </c>
      <c r="G457" s="212"/>
      <c r="H457" s="215">
        <v>5.12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168</v>
      </c>
      <c r="AU457" s="221" t="s">
        <v>82</v>
      </c>
      <c r="AV457" s="14" t="s">
        <v>82</v>
      </c>
      <c r="AW457" s="14" t="s">
        <v>30</v>
      </c>
      <c r="AX457" s="14" t="s">
        <v>73</v>
      </c>
      <c r="AY457" s="221" t="s">
        <v>160</v>
      </c>
    </row>
    <row r="458" spans="2:51" s="14" customFormat="1" ht="12">
      <c r="B458" s="211"/>
      <c r="C458" s="212"/>
      <c r="D458" s="202" t="s">
        <v>168</v>
      </c>
      <c r="E458" s="213" t="s">
        <v>1</v>
      </c>
      <c r="F458" s="214" t="s">
        <v>501</v>
      </c>
      <c r="G458" s="212"/>
      <c r="H458" s="215">
        <v>15.36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168</v>
      </c>
      <c r="AU458" s="221" t="s">
        <v>82</v>
      </c>
      <c r="AV458" s="14" t="s">
        <v>82</v>
      </c>
      <c r="AW458" s="14" t="s">
        <v>30</v>
      </c>
      <c r="AX458" s="14" t="s">
        <v>73</v>
      </c>
      <c r="AY458" s="221" t="s">
        <v>160</v>
      </c>
    </row>
    <row r="459" spans="2:51" s="14" customFormat="1" ht="12">
      <c r="B459" s="211"/>
      <c r="C459" s="212"/>
      <c r="D459" s="202" t="s">
        <v>168</v>
      </c>
      <c r="E459" s="213" t="s">
        <v>1</v>
      </c>
      <c r="F459" s="214" t="s">
        <v>502</v>
      </c>
      <c r="G459" s="212"/>
      <c r="H459" s="215">
        <v>1.55</v>
      </c>
      <c r="I459" s="216"/>
      <c r="J459" s="212"/>
      <c r="K459" s="212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168</v>
      </c>
      <c r="AU459" s="221" t="s">
        <v>82</v>
      </c>
      <c r="AV459" s="14" t="s">
        <v>82</v>
      </c>
      <c r="AW459" s="14" t="s">
        <v>30</v>
      </c>
      <c r="AX459" s="14" t="s">
        <v>73</v>
      </c>
      <c r="AY459" s="221" t="s">
        <v>160</v>
      </c>
    </row>
    <row r="460" spans="2:51" s="14" customFormat="1" ht="12">
      <c r="B460" s="211"/>
      <c r="C460" s="212"/>
      <c r="D460" s="202" t="s">
        <v>168</v>
      </c>
      <c r="E460" s="213" t="s">
        <v>1</v>
      </c>
      <c r="F460" s="214" t="s">
        <v>503</v>
      </c>
      <c r="G460" s="212"/>
      <c r="H460" s="215">
        <v>1.55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168</v>
      </c>
      <c r="AU460" s="221" t="s">
        <v>82</v>
      </c>
      <c r="AV460" s="14" t="s">
        <v>82</v>
      </c>
      <c r="AW460" s="14" t="s">
        <v>30</v>
      </c>
      <c r="AX460" s="14" t="s">
        <v>73</v>
      </c>
      <c r="AY460" s="221" t="s">
        <v>160</v>
      </c>
    </row>
    <row r="461" spans="2:51" s="14" customFormat="1" ht="12">
      <c r="B461" s="211"/>
      <c r="C461" s="212"/>
      <c r="D461" s="202" t="s">
        <v>168</v>
      </c>
      <c r="E461" s="213" t="s">
        <v>1</v>
      </c>
      <c r="F461" s="214" t="s">
        <v>504</v>
      </c>
      <c r="G461" s="212"/>
      <c r="H461" s="215">
        <v>22.08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168</v>
      </c>
      <c r="AU461" s="221" t="s">
        <v>82</v>
      </c>
      <c r="AV461" s="14" t="s">
        <v>82</v>
      </c>
      <c r="AW461" s="14" t="s">
        <v>30</v>
      </c>
      <c r="AX461" s="14" t="s">
        <v>73</v>
      </c>
      <c r="AY461" s="221" t="s">
        <v>160</v>
      </c>
    </row>
    <row r="462" spans="2:51" s="14" customFormat="1" ht="12">
      <c r="B462" s="211"/>
      <c r="C462" s="212"/>
      <c r="D462" s="202" t="s">
        <v>168</v>
      </c>
      <c r="E462" s="213" t="s">
        <v>1</v>
      </c>
      <c r="F462" s="214" t="s">
        <v>505</v>
      </c>
      <c r="G462" s="212"/>
      <c r="H462" s="215">
        <v>9.3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2:51" s="14" customFormat="1" ht="12">
      <c r="B463" s="211"/>
      <c r="C463" s="212"/>
      <c r="D463" s="202" t="s">
        <v>168</v>
      </c>
      <c r="E463" s="213" t="s">
        <v>1</v>
      </c>
      <c r="F463" s="214" t="s">
        <v>506</v>
      </c>
      <c r="G463" s="212"/>
      <c r="H463" s="215">
        <v>66.24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168</v>
      </c>
      <c r="AU463" s="221" t="s">
        <v>82</v>
      </c>
      <c r="AV463" s="14" t="s">
        <v>82</v>
      </c>
      <c r="AW463" s="14" t="s">
        <v>30</v>
      </c>
      <c r="AX463" s="14" t="s">
        <v>73</v>
      </c>
      <c r="AY463" s="221" t="s">
        <v>160</v>
      </c>
    </row>
    <row r="464" spans="2:51" s="16" customFormat="1" ht="12">
      <c r="B464" s="243"/>
      <c r="C464" s="244"/>
      <c r="D464" s="202" t="s">
        <v>168</v>
      </c>
      <c r="E464" s="245" t="s">
        <v>1</v>
      </c>
      <c r="F464" s="246" t="s">
        <v>354</v>
      </c>
      <c r="G464" s="244"/>
      <c r="H464" s="247">
        <v>121.19999999999999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AT464" s="253" t="s">
        <v>168</v>
      </c>
      <c r="AU464" s="253" t="s">
        <v>82</v>
      </c>
      <c r="AV464" s="16" t="s">
        <v>182</v>
      </c>
      <c r="AW464" s="16" t="s">
        <v>30</v>
      </c>
      <c r="AX464" s="16" t="s">
        <v>73</v>
      </c>
      <c r="AY464" s="253" t="s">
        <v>160</v>
      </c>
    </row>
    <row r="465" spans="2:51" s="13" customFormat="1" ht="12">
      <c r="B465" s="200"/>
      <c r="C465" s="201"/>
      <c r="D465" s="202" t="s">
        <v>168</v>
      </c>
      <c r="E465" s="203" t="s">
        <v>1</v>
      </c>
      <c r="F465" s="204" t="s">
        <v>507</v>
      </c>
      <c r="G465" s="201"/>
      <c r="H465" s="203" t="s">
        <v>1</v>
      </c>
      <c r="I465" s="205"/>
      <c r="J465" s="201"/>
      <c r="K465" s="201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168</v>
      </c>
      <c r="AU465" s="210" t="s">
        <v>82</v>
      </c>
      <c r="AV465" s="13" t="s">
        <v>80</v>
      </c>
      <c r="AW465" s="13" t="s">
        <v>30</v>
      </c>
      <c r="AX465" s="13" t="s">
        <v>73</v>
      </c>
      <c r="AY465" s="210" t="s">
        <v>160</v>
      </c>
    </row>
    <row r="466" spans="2:51" s="13" customFormat="1" ht="12">
      <c r="B466" s="200"/>
      <c r="C466" s="201"/>
      <c r="D466" s="202" t="s">
        <v>168</v>
      </c>
      <c r="E466" s="203" t="s">
        <v>1</v>
      </c>
      <c r="F466" s="204" t="s">
        <v>388</v>
      </c>
      <c r="G466" s="201"/>
      <c r="H466" s="203" t="s">
        <v>1</v>
      </c>
      <c r="I466" s="205"/>
      <c r="J466" s="201"/>
      <c r="K466" s="201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168</v>
      </c>
      <c r="AU466" s="210" t="s">
        <v>82</v>
      </c>
      <c r="AV466" s="13" t="s">
        <v>80</v>
      </c>
      <c r="AW466" s="13" t="s">
        <v>30</v>
      </c>
      <c r="AX466" s="13" t="s">
        <v>73</v>
      </c>
      <c r="AY466" s="210" t="s">
        <v>160</v>
      </c>
    </row>
    <row r="467" spans="2:51" s="14" customFormat="1" ht="12">
      <c r="B467" s="211"/>
      <c r="C467" s="212"/>
      <c r="D467" s="202" t="s">
        <v>168</v>
      </c>
      <c r="E467" s="213" t="s">
        <v>1</v>
      </c>
      <c r="F467" s="214" t="s">
        <v>508</v>
      </c>
      <c r="G467" s="212"/>
      <c r="H467" s="215">
        <v>27.84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168</v>
      </c>
      <c r="AU467" s="221" t="s">
        <v>82</v>
      </c>
      <c r="AV467" s="14" t="s">
        <v>82</v>
      </c>
      <c r="AW467" s="14" t="s">
        <v>30</v>
      </c>
      <c r="AX467" s="14" t="s">
        <v>73</v>
      </c>
      <c r="AY467" s="221" t="s">
        <v>160</v>
      </c>
    </row>
    <row r="468" spans="2:51" s="14" customFormat="1" ht="12">
      <c r="B468" s="211"/>
      <c r="C468" s="212"/>
      <c r="D468" s="202" t="s">
        <v>168</v>
      </c>
      <c r="E468" s="213" t="s">
        <v>1</v>
      </c>
      <c r="F468" s="214" t="s">
        <v>509</v>
      </c>
      <c r="G468" s="212"/>
      <c r="H468" s="215">
        <v>83.52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168</v>
      </c>
      <c r="AU468" s="221" t="s">
        <v>82</v>
      </c>
      <c r="AV468" s="14" t="s">
        <v>82</v>
      </c>
      <c r="AW468" s="14" t="s">
        <v>30</v>
      </c>
      <c r="AX468" s="14" t="s">
        <v>73</v>
      </c>
      <c r="AY468" s="221" t="s">
        <v>160</v>
      </c>
    </row>
    <row r="469" spans="2:51" s="14" customFormat="1" ht="12">
      <c r="B469" s="211"/>
      <c r="C469" s="212"/>
      <c r="D469" s="202" t="s">
        <v>168</v>
      </c>
      <c r="E469" s="213" t="s">
        <v>1</v>
      </c>
      <c r="F469" s="214" t="s">
        <v>510</v>
      </c>
      <c r="G469" s="212"/>
      <c r="H469" s="215">
        <v>4.93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168</v>
      </c>
      <c r="AU469" s="221" t="s">
        <v>82</v>
      </c>
      <c r="AV469" s="14" t="s">
        <v>82</v>
      </c>
      <c r="AW469" s="14" t="s">
        <v>30</v>
      </c>
      <c r="AX469" s="14" t="s">
        <v>73</v>
      </c>
      <c r="AY469" s="221" t="s">
        <v>160</v>
      </c>
    </row>
    <row r="470" spans="2:51" s="14" customFormat="1" ht="12">
      <c r="B470" s="211"/>
      <c r="C470" s="212"/>
      <c r="D470" s="202" t="s">
        <v>168</v>
      </c>
      <c r="E470" s="213" t="s">
        <v>1</v>
      </c>
      <c r="F470" s="214" t="s">
        <v>511</v>
      </c>
      <c r="G470" s="212"/>
      <c r="H470" s="215">
        <v>5.85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168</v>
      </c>
      <c r="AU470" s="221" t="s">
        <v>82</v>
      </c>
      <c r="AV470" s="14" t="s">
        <v>82</v>
      </c>
      <c r="AW470" s="14" t="s">
        <v>30</v>
      </c>
      <c r="AX470" s="14" t="s">
        <v>73</v>
      </c>
      <c r="AY470" s="221" t="s">
        <v>160</v>
      </c>
    </row>
    <row r="471" spans="2:51" s="14" customFormat="1" ht="12">
      <c r="B471" s="211"/>
      <c r="C471" s="212"/>
      <c r="D471" s="202" t="s">
        <v>168</v>
      </c>
      <c r="E471" s="213" t="s">
        <v>1</v>
      </c>
      <c r="F471" s="214" t="s">
        <v>512</v>
      </c>
      <c r="G471" s="212"/>
      <c r="H471" s="215">
        <v>68.4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168</v>
      </c>
      <c r="AU471" s="221" t="s">
        <v>82</v>
      </c>
      <c r="AV471" s="14" t="s">
        <v>82</v>
      </c>
      <c r="AW471" s="14" t="s">
        <v>30</v>
      </c>
      <c r="AX471" s="14" t="s">
        <v>73</v>
      </c>
      <c r="AY471" s="221" t="s">
        <v>160</v>
      </c>
    </row>
    <row r="472" spans="2:51" s="14" customFormat="1" ht="12">
      <c r="B472" s="211"/>
      <c r="C472" s="212"/>
      <c r="D472" s="202" t="s">
        <v>168</v>
      </c>
      <c r="E472" s="213" t="s">
        <v>1</v>
      </c>
      <c r="F472" s="214" t="s">
        <v>513</v>
      </c>
      <c r="G472" s="212"/>
      <c r="H472" s="215">
        <v>38.58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2:51" s="14" customFormat="1" ht="12">
      <c r="B473" s="211"/>
      <c r="C473" s="212"/>
      <c r="D473" s="202" t="s">
        <v>168</v>
      </c>
      <c r="E473" s="213" t="s">
        <v>1</v>
      </c>
      <c r="F473" s="214" t="s">
        <v>514</v>
      </c>
      <c r="G473" s="212"/>
      <c r="H473" s="215">
        <v>243.36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168</v>
      </c>
      <c r="AU473" s="221" t="s">
        <v>82</v>
      </c>
      <c r="AV473" s="14" t="s">
        <v>82</v>
      </c>
      <c r="AW473" s="14" t="s">
        <v>30</v>
      </c>
      <c r="AX473" s="14" t="s">
        <v>73</v>
      </c>
      <c r="AY473" s="221" t="s">
        <v>160</v>
      </c>
    </row>
    <row r="474" spans="2:51" s="16" customFormat="1" ht="12">
      <c r="B474" s="243"/>
      <c r="C474" s="244"/>
      <c r="D474" s="202" t="s">
        <v>168</v>
      </c>
      <c r="E474" s="245" t="s">
        <v>1</v>
      </c>
      <c r="F474" s="246" t="s">
        <v>354</v>
      </c>
      <c r="G474" s="244"/>
      <c r="H474" s="247">
        <v>472.48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168</v>
      </c>
      <c r="AU474" s="253" t="s">
        <v>82</v>
      </c>
      <c r="AV474" s="16" t="s">
        <v>182</v>
      </c>
      <c r="AW474" s="16" t="s">
        <v>30</v>
      </c>
      <c r="AX474" s="16" t="s">
        <v>73</v>
      </c>
      <c r="AY474" s="253" t="s">
        <v>160</v>
      </c>
    </row>
    <row r="475" spans="2:51" s="15" customFormat="1" ht="12">
      <c r="B475" s="222"/>
      <c r="C475" s="223"/>
      <c r="D475" s="202" t="s">
        <v>168</v>
      </c>
      <c r="E475" s="224" t="s">
        <v>1</v>
      </c>
      <c r="F475" s="225" t="s">
        <v>179</v>
      </c>
      <c r="G475" s="223"/>
      <c r="H475" s="226">
        <v>593.6800000000001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168</v>
      </c>
      <c r="AU475" s="232" t="s">
        <v>82</v>
      </c>
      <c r="AV475" s="15" t="s">
        <v>167</v>
      </c>
      <c r="AW475" s="15" t="s">
        <v>30</v>
      </c>
      <c r="AX475" s="15" t="s">
        <v>80</v>
      </c>
      <c r="AY475" s="232" t="s">
        <v>160</v>
      </c>
    </row>
    <row r="476" spans="1:65" s="2" customFormat="1" ht="24.2" customHeight="1">
      <c r="A476" s="35"/>
      <c r="B476" s="36"/>
      <c r="C476" s="233" t="s">
        <v>276</v>
      </c>
      <c r="D476" s="233" t="s">
        <v>205</v>
      </c>
      <c r="E476" s="234" t="s">
        <v>515</v>
      </c>
      <c r="F476" s="235" t="s">
        <v>311</v>
      </c>
      <c r="G476" s="236" t="s">
        <v>222</v>
      </c>
      <c r="H476" s="237">
        <v>27.876</v>
      </c>
      <c r="I476" s="238"/>
      <c r="J476" s="239">
        <f>ROUND(I476*H476,2)</f>
        <v>0</v>
      </c>
      <c r="K476" s="235" t="s">
        <v>1</v>
      </c>
      <c r="L476" s="240"/>
      <c r="M476" s="241" t="s">
        <v>1</v>
      </c>
      <c r="N476" s="242" t="s">
        <v>38</v>
      </c>
      <c r="O476" s="72"/>
      <c r="P476" s="196">
        <f>O476*H476</f>
        <v>0</v>
      </c>
      <c r="Q476" s="196">
        <v>0</v>
      </c>
      <c r="R476" s="196">
        <f>Q476*H476</f>
        <v>0</v>
      </c>
      <c r="S476" s="196">
        <v>0</v>
      </c>
      <c r="T476" s="19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8" t="s">
        <v>188</v>
      </c>
      <c r="AT476" s="198" t="s">
        <v>205</v>
      </c>
      <c r="AU476" s="198" t="s">
        <v>82</v>
      </c>
      <c r="AY476" s="18" t="s">
        <v>160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8" t="s">
        <v>80</v>
      </c>
      <c r="BK476" s="199">
        <f>ROUND(I476*H476,2)</f>
        <v>0</v>
      </c>
      <c r="BL476" s="18" t="s">
        <v>167</v>
      </c>
      <c r="BM476" s="198" t="s">
        <v>516</v>
      </c>
    </row>
    <row r="477" spans="2:51" s="13" customFormat="1" ht="12">
      <c r="B477" s="200"/>
      <c r="C477" s="201"/>
      <c r="D477" s="202" t="s">
        <v>168</v>
      </c>
      <c r="E477" s="203" t="s">
        <v>1</v>
      </c>
      <c r="F477" s="204" t="s">
        <v>408</v>
      </c>
      <c r="G477" s="201"/>
      <c r="H477" s="203" t="s">
        <v>1</v>
      </c>
      <c r="I477" s="205"/>
      <c r="J477" s="201"/>
      <c r="K477" s="201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168</v>
      </c>
      <c r="AU477" s="210" t="s">
        <v>82</v>
      </c>
      <c r="AV477" s="13" t="s">
        <v>80</v>
      </c>
      <c r="AW477" s="13" t="s">
        <v>30</v>
      </c>
      <c r="AX477" s="13" t="s">
        <v>73</v>
      </c>
      <c r="AY477" s="210" t="s">
        <v>160</v>
      </c>
    </row>
    <row r="478" spans="2:51" s="14" customFormat="1" ht="12">
      <c r="B478" s="211"/>
      <c r="C478" s="212"/>
      <c r="D478" s="202" t="s">
        <v>168</v>
      </c>
      <c r="E478" s="213" t="s">
        <v>1</v>
      </c>
      <c r="F478" s="214" t="s">
        <v>517</v>
      </c>
      <c r="G478" s="212"/>
      <c r="H478" s="215">
        <v>1.024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168</v>
      </c>
      <c r="AU478" s="221" t="s">
        <v>82</v>
      </c>
      <c r="AV478" s="14" t="s">
        <v>82</v>
      </c>
      <c r="AW478" s="14" t="s">
        <v>30</v>
      </c>
      <c r="AX478" s="14" t="s">
        <v>73</v>
      </c>
      <c r="AY478" s="221" t="s">
        <v>160</v>
      </c>
    </row>
    <row r="479" spans="2:51" s="14" customFormat="1" ht="12">
      <c r="B479" s="211"/>
      <c r="C479" s="212"/>
      <c r="D479" s="202" t="s">
        <v>168</v>
      </c>
      <c r="E479" s="213" t="s">
        <v>1</v>
      </c>
      <c r="F479" s="214" t="s">
        <v>518</v>
      </c>
      <c r="G479" s="212"/>
      <c r="H479" s="215">
        <v>3.072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168</v>
      </c>
      <c r="AU479" s="221" t="s">
        <v>82</v>
      </c>
      <c r="AV479" s="14" t="s">
        <v>82</v>
      </c>
      <c r="AW479" s="14" t="s">
        <v>30</v>
      </c>
      <c r="AX479" s="14" t="s">
        <v>73</v>
      </c>
      <c r="AY479" s="221" t="s">
        <v>160</v>
      </c>
    </row>
    <row r="480" spans="2:51" s="14" customFormat="1" ht="12">
      <c r="B480" s="211"/>
      <c r="C480" s="212"/>
      <c r="D480" s="202" t="s">
        <v>168</v>
      </c>
      <c r="E480" s="213" t="s">
        <v>1</v>
      </c>
      <c r="F480" s="214" t="s">
        <v>519</v>
      </c>
      <c r="G480" s="212"/>
      <c r="H480" s="215">
        <v>0.31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168</v>
      </c>
      <c r="AU480" s="221" t="s">
        <v>82</v>
      </c>
      <c r="AV480" s="14" t="s">
        <v>82</v>
      </c>
      <c r="AW480" s="14" t="s">
        <v>30</v>
      </c>
      <c r="AX480" s="14" t="s">
        <v>73</v>
      </c>
      <c r="AY480" s="221" t="s">
        <v>160</v>
      </c>
    </row>
    <row r="481" spans="2:51" s="14" customFormat="1" ht="12">
      <c r="B481" s="211"/>
      <c r="C481" s="212"/>
      <c r="D481" s="202" t="s">
        <v>168</v>
      </c>
      <c r="E481" s="213" t="s">
        <v>1</v>
      </c>
      <c r="F481" s="214" t="s">
        <v>520</v>
      </c>
      <c r="G481" s="212"/>
      <c r="H481" s="215">
        <v>0.31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168</v>
      </c>
      <c r="AU481" s="221" t="s">
        <v>82</v>
      </c>
      <c r="AV481" s="14" t="s">
        <v>82</v>
      </c>
      <c r="AW481" s="14" t="s">
        <v>30</v>
      </c>
      <c r="AX481" s="14" t="s">
        <v>73</v>
      </c>
      <c r="AY481" s="221" t="s">
        <v>160</v>
      </c>
    </row>
    <row r="482" spans="2:51" s="14" customFormat="1" ht="12">
      <c r="B482" s="211"/>
      <c r="C482" s="212"/>
      <c r="D482" s="202" t="s">
        <v>168</v>
      </c>
      <c r="E482" s="213" t="s">
        <v>1</v>
      </c>
      <c r="F482" s="214" t="s">
        <v>521</v>
      </c>
      <c r="G482" s="212"/>
      <c r="H482" s="215">
        <v>4.416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168</v>
      </c>
      <c r="AU482" s="221" t="s">
        <v>82</v>
      </c>
      <c r="AV482" s="14" t="s">
        <v>82</v>
      </c>
      <c r="AW482" s="14" t="s">
        <v>30</v>
      </c>
      <c r="AX482" s="14" t="s">
        <v>73</v>
      </c>
      <c r="AY482" s="221" t="s">
        <v>160</v>
      </c>
    </row>
    <row r="483" spans="2:51" s="14" customFormat="1" ht="12">
      <c r="B483" s="211"/>
      <c r="C483" s="212"/>
      <c r="D483" s="202" t="s">
        <v>168</v>
      </c>
      <c r="E483" s="213" t="s">
        <v>1</v>
      </c>
      <c r="F483" s="214" t="s">
        <v>522</v>
      </c>
      <c r="G483" s="212"/>
      <c r="H483" s="215">
        <v>1.86</v>
      </c>
      <c r="I483" s="216"/>
      <c r="J483" s="212"/>
      <c r="K483" s="212"/>
      <c r="L483" s="217"/>
      <c r="M483" s="218"/>
      <c r="N483" s="219"/>
      <c r="O483" s="219"/>
      <c r="P483" s="219"/>
      <c r="Q483" s="219"/>
      <c r="R483" s="219"/>
      <c r="S483" s="219"/>
      <c r="T483" s="220"/>
      <c r="AT483" s="221" t="s">
        <v>168</v>
      </c>
      <c r="AU483" s="221" t="s">
        <v>82</v>
      </c>
      <c r="AV483" s="14" t="s">
        <v>82</v>
      </c>
      <c r="AW483" s="14" t="s">
        <v>30</v>
      </c>
      <c r="AX483" s="14" t="s">
        <v>73</v>
      </c>
      <c r="AY483" s="221" t="s">
        <v>160</v>
      </c>
    </row>
    <row r="484" spans="2:51" s="14" customFormat="1" ht="12">
      <c r="B484" s="211"/>
      <c r="C484" s="212"/>
      <c r="D484" s="202" t="s">
        <v>168</v>
      </c>
      <c r="E484" s="213" t="s">
        <v>1</v>
      </c>
      <c r="F484" s="214" t="s">
        <v>523</v>
      </c>
      <c r="G484" s="212"/>
      <c r="H484" s="215">
        <v>13.248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168</v>
      </c>
      <c r="AU484" s="221" t="s">
        <v>82</v>
      </c>
      <c r="AV484" s="14" t="s">
        <v>82</v>
      </c>
      <c r="AW484" s="14" t="s">
        <v>30</v>
      </c>
      <c r="AX484" s="14" t="s">
        <v>73</v>
      </c>
      <c r="AY484" s="221" t="s">
        <v>160</v>
      </c>
    </row>
    <row r="485" spans="2:51" s="15" customFormat="1" ht="12">
      <c r="B485" s="222"/>
      <c r="C485" s="223"/>
      <c r="D485" s="202" t="s">
        <v>168</v>
      </c>
      <c r="E485" s="224" t="s">
        <v>1</v>
      </c>
      <c r="F485" s="225" t="s">
        <v>179</v>
      </c>
      <c r="G485" s="223"/>
      <c r="H485" s="226">
        <v>24.24</v>
      </c>
      <c r="I485" s="227"/>
      <c r="J485" s="223"/>
      <c r="K485" s="223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168</v>
      </c>
      <c r="AU485" s="232" t="s">
        <v>82</v>
      </c>
      <c r="AV485" s="15" t="s">
        <v>167</v>
      </c>
      <c r="AW485" s="15" t="s">
        <v>30</v>
      </c>
      <c r="AX485" s="15" t="s">
        <v>73</v>
      </c>
      <c r="AY485" s="232" t="s">
        <v>160</v>
      </c>
    </row>
    <row r="486" spans="2:51" s="14" customFormat="1" ht="12">
      <c r="B486" s="211"/>
      <c r="C486" s="212"/>
      <c r="D486" s="202" t="s">
        <v>168</v>
      </c>
      <c r="E486" s="213" t="s">
        <v>1</v>
      </c>
      <c r="F486" s="214" t="s">
        <v>524</v>
      </c>
      <c r="G486" s="212"/>
      <c r="H486" s="215">
        <v>27.876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168</v>
      </c>
      <c r="AU486" s="221" t="s">
        <v>82</v>
      </c>
      <c r="AV486" s="14" t="s">
        <v>82</v>
      </c>
      <c r="AW486" s="14" t="s">
        <v>30</v>
      </c>
      <c r="AX486" s="14" t="s">
        <v>73</v>
      </c>
      <c r="AY486" s="221" t="s">
        <v>160</v>
      </c>
    </row>
    <row r="487" spans="2:51" s="15" customFormat="1" ht="12">
      <c r="B487" s="222"/>
      <c r="C487" s="223"/>
      <c r="D487" s="202" t="s">
        <v>168</v>
      </c>
      <c r="E487" s="224" t="s">
        <v>1</v>
      </c>
      <c r="F487" s="225" t="s">
        <v>179</v>
      </c>
      <c r="G487" s="223"/>
      <c r="H487" s="226">
        <v>27.876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168</v>
      </c>
      <c r="AU487" s="232" t="s">
        <v>82</v>
      </c>
      <c r="AV487" s="15" t="s">
        <v>167</v>
      </c>
      <c r="AW487" s="15" t="s">
        <v>30</v>
      </c>
      <c r="AX487" s="15" t="s">
        <v>80</v>
      </c>
      <c r="AY487" s="232" t="s">
        <v>160</v>
      </c>
    </row>
    <row r="488" spans="1:65" s="2" customFormat="1" ht="24.2" customHeight="1">
      <c r="A488" s="35"/>
      <c r="B488" s="36"/>
      <c r="C488" s="233" t="s">
        <v>525</v>
      </c>
      <c r="D488" s="233" t="s">
        <v>205</v>
      </c>
      <c r="E488" s="234" t="s">
        <v>526</v>
      </c>
      <c r="F488" s="235" t="s">
        <v>313</v>
      </c>
      <c r="G488" s="236" t="s">
        <v>222</v>
      </c>
      <c r="H488" s="237">
        <v>110.096</v>
      </c>
      <c r="I488" s="238"/>
      <c r="J488" s="239">
        <f>ROUND(I488*H488,2)</f>
        <v>0</v>
      </c>
      <c r="K488" s="235" t="s">
        <v>166</v>
      </c>
      <c r="L488" s="240"/>
      <c r="M488" s="241" t="s">
        <v>1</v>
      </c>
      <c r="N488" s="242" t="s">
        <v>38</v>
      </c>
      <c r="O488" s="72"/>
      <c r="P488" s="196">
        <f>O488*H488</f>
        <v>0</v>
      </c>
      <c r="Q488" s="196">
        <v>0</v>
      </c>
      <c r="R488" s="196">
        <f>Q488*H488</f>
        <v>0</v>
      </c>
      <c r="S488" s="196">
        <v>0</v>
      </c>
      <c r="T488" s="19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8" t="s">
        <v>188</v>
      </c>
      <c r="AT488" s="198" t="s">
        <v>205</v>
      </c>
      <c r="AU488" s="198" t="s">
        <v>82</v>
      </c>
      <c r="AY488" s="18" t="s">
        <v>160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8" t="s">
        <v>80</v>
      </c>
      <c r="BK488" s="199">
        <f>ROUND(I488*H488,2)</f>
        <v>0</v>
      </c>
      <c r="BL488" s="18" t="s">
        <v>167</v>
      </c>
      <c r="BM488" s="198" t="s">
        <v>527</v>
      </c>
    </row>
    <row r="489" spans="2:51" s="14" customFormat="1" ht="12">
      <c r="B489" s="211"/>
      <c r="C489" s="212"/>
      <c r="D489" s="202" t="s">
        <v>168</v>
      </c>
      <c r="E489" s="213" t="s">
        <v>1</v>
      </c>
      <c r="F489" s="214" t="s">
        <v>528</v>
      </c>
      <c r="G489" s="212"/>
      <c r="H489" s="215">
        <v>5.568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168</v>
      </c>
      <c r="AU489" s="221" t="s">
        <v>82</v>
      </c>
      <c r="AV489" s="14" t="s">
        <v>82</v>
      </c>
      <c r="AW489" s="14" t="s">
        <v>30</v>
      </c>
      <c r="AX489" s="14" t="s">
        <v>73</v>
      </c>
      <c r="AY489" s="221" t="s">
        <v>160</v>
      </c>
    </row>
    <row r="490" spans="2:51" s="14" customFormat="1" ht="12">
      <c r="B490" s="211"/>
      <c r="C490" s="212"/>
      <c r="D490" s="202" t="s">
        <v>168</v>
      </c>
      <c r="E490" s="213" t="s">
        <v>1</v>
      </c>
      <c r="F490" s="214" t="s">
        <v>529</v>
      </c>
      <c r="G490" s="212"/>
      <c r="H490" s="215">
        <v>16.704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2:51" s="14" customFormat="1" ht="12">
      <c r="B491" s="211"/>
      <c r="C491" s="212"/>
      <c r="D491" s="202" t="s">
        <v>168</v>
      </c>
      <c r="E491" s="213" t="s">
        <v>1</v>
      </c>
      <c r="F491" s="214" t="s">
        <v>530</v>
      </c>
      <c r="G491" s="212"/>
      <c r="H491" s="215">
        <v>0.986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2:51" s="14" customFormat="1" ht="12">
      <c r="B492" s="211"/>
      <c r="C492" s="212"/>
      <c r="D492" s="202" t="s">
        <v>168</v>
      </c>
      <c r="E492" s="213" t="s">
        <v>1</v>
      </c>
      <c r="F492" s="214" t="s">
        <v>531</v>
      </c>
      <c r="G492" s="212"/>
      <c r="H492" s="215">
        <v>2.41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2:51" s="14" customFormat="1" ht="12">
      <c r="B493" s="211"/>
      <c r="C493" s="212"/>
      <c r="D493" s="202" t="s">
        <v>168</v>
      </c>
      <c r="E493" s="213" t="s">
        <v>1</v>
      </c>
      <c r="F493" s="214" t="s">
        <v>532</v>
      </c>
      <c r="G493" s="212"/>
      <c r="H493" s="215">
        <v>13.68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2:51" s="14" customFormat="1" ht="12">
      <c r="B494" s="211"/>
      <c r="C494" s="212"/>
      <c r="D494" s="202" t="s">
        <v>168</v>
      </c>
      <c r="E494" s="213" t="s">
        <v>1</v>
      </c>
      <c r="F494" s="214" t="s">
        <v>533</v>
      </c>
      <c r="G494" s="212"/>
      <c r="H494" s="215">
        <v>7.716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2:51" s="14" customFormat="1" ht="12">
      <c r="B495" s="211"/>
      <c r="C495" s="212"/>
      <c r="D495" s="202" t="s">
        <v>168</v>
      </c>
      <c r="E495" s="213" t="s">
        <v>1</v>
      </c>
      <c r="F495" s="214" t="s">
        <v>534</v>
      </c>
      <c r="G495" s="212"/>
      <c r="H495" s="215">
        <v>48.672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168</v>
      </c>
      <c r="AU495" s="221" t="s">
        <v>82</v>
      </c>
      <c r="AV495" s="14" t="s">
        <v>82</v>
      </c>
      <c r="AW495" s="14" t="s">
        <v>30</v>
      </c>
      <c r="AX495" s="14" t="s">
        <v>73</v>
      </c>
      <c r="AY495" s="221" t="s">
        <v>160</v>
      </c>
    </row>
    <row r="496" spans="2:51" s="15" customFormat="1" ht="12">
      <c r="B496" s="222"/>
      <c r="C496" s="223"/>
      <c r="D496" s="202" t="s">
        <v>168</v>
      </c>
      <c r="E496" s="224" t="s">
        <v>1</v>
      </c>
      <c r="F496" s="225" t="s">
        <v>179</v>
      </c>
      <c r="G496" s="223"/>
      <c r="H496" s="226">
        <v>95.73599999999999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168</v>
      </c>
      <c r="AU496" s="232" t="s">
        <v>82</v>
      </c>
      <c r="AV496" s="15" t="s">
        <v>167</v>
      </c>
      <c r="AW496" s="15" t="s">
        <v>30</v>
      </c>
      <c r="AX496" s="15" t="s">
        <v>73</v>
      </c>
      <c r="AY496" s="232" t="s">
        <v>160</v>
      </c>
    </row>
    <row r="497" spans="2:51" s="14" customFormat="1" ht="12">
      <c r="B497" s="211"/>
      <c r="C497" s="212"/>
      <c r="D497" s="202" t="s">
        <v>168</v>
      </c>
      <c r="E497" s="213" t="s">
        <v>1</v>
      </c>
      <c r="F497" s="214" t="s">
        <v>535</v>
      </c>
      <c r="G497" s="212"/>
      <c r="H497" s="215">
        <v>110.096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168</v>
      </c>
      <c r="AU497" s="221" t="s">
        <v>82</v>
      </c>
      <c r="AV497" s="14" t="s">
        <v>82</v>
      </c>
      <c r="AW497" s="14" t="s">
        <v>30</v>
      </c>
      <c r="AX497" s="14" t="s">
        <v>73</v>
      </c>
      <c r="AY497" s="221" t="s">
        <v>160</v>
      </c>
    </row>
    <row r="498" spans="2:51" s="15" customFormat="1" ht="12">
      <c r="B498" s="222"/>
      <c r="C498" s="223"/>
      <c r="D498" s="202" t="s">
        <v>168</v>
      </c>
      <c r="E498" s="224" t="s">
        <v>1</v>
      </c>
      <c r="F498" s="225" t="s">
        <v>179</v>
      </c>
      <c r="G498" s="223"/>
      <c r="H498" s="226">
        <v>110.096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168</v>
      </c>
      <c r="AU498" s="232" t="s">
        <v>82</v>
      </c>
      <c r="AV498" s="15" t="s">
        <v>167</v>
      </c>
      <c r="AW498" s="15" t="s">
        <v>30</v>
      </c>
      <c r="AX498" s="15" t="s">
        <v>80</v>
      </c>
      <c r="AY498" s="232" t="s">
        <v>160</v>
      </c>
    </row>
    <row r="499" spans="1:65" s="2" customFormat="1" ht="24.2" customHeight="1">
      <c r="A499" s="35"/>
      <c r="B499" s="36"/>
      <c r="C499" s="187" t="s">
        <v>278</v>
      </c>
      <c r="D499" s="187" t="s">
        <v>162</v>
      </c>
      <c r="E499" s="188" t="s">
        <v>536</v>
      </c>
      <c r="F499" s="189" t="s">
        <v>537</v>
      </c>
      <c r="G499" s="190" t="s">
        <v>222</v>
      </c>
      <c r="H499" s="191">
        <v>161.187</v>
      </c>
      <c r="I499" s="192"/>
      <c r="J499" s="193">
        <f>ROUND(I499*H499,2)</f>
        <v>0</v>
      </c>
      <c r="K499" s="189" t="s">
        <v>166</v>
      </c>
      <c r="L499" s="40"/>
      <c r="M499" s="194" t="s">
        <v>1</v>
      </c>
      <c r="N499" s="195" t="s">
        <v>38</v>
      </c>
      <c r="O499" s="72"/>
      <c r="P499" s="196">
        <f>O499*H499</f>
        <v>0</v>
      </c>
      <c r="Q499" s="196">
        <v>0</v>
      </c>
      <c r="R499" s="196">
        <f>Q499*H499</f>
        <v>0</v>
      </c>
      <c r="S499" s="196">
        <v>0</v>
      </c>
      <c r="T499" s="19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8" t="s">
        <v>167</v>
      </c>
      <c r="AT499" s="198" t="s">
        <v>162</v>
      </c>
      <c r="AU499" s="198" t="s">
        <v>82</v>
      </c>
      <c r="AY499" s="18" t="s">
        <v>160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8" t="s">
        <v>80</v>
      </c>
      <c r="BK499" s="199">
        <f>ROUND(I499*H499,2)</f>
        <v>0</v>
      </c>
      <c r="BL499" s="18" t="s">
        <v>167</v>
      </c>
      <c r="BM499" s="198" t="s">
        <v>538</v>
      </c>
    </row>
    <row r="500" spans="2:51" s="13" customFormat="1" ht="12">
      <c r="B500" s="200"/>
      <c r="C500" s="201"/>
      <c r="D500" s="202" t="s">
        <v>168</v>
      </c>
      <c r="E500" s="203" t="s">
        <v>1</v>
      </c>
      <c r="F500" s="204" t="s">
        <v>303</v>
      </c>
      <c r="G500" s="201"/>
      <c r="H500" s="203" t="s">
        <v>1</v>
      </c>
      <c r="I500" s="205"/>
      <c r="J500" s="201"/>
      <c r="K500" s="201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168</v>
      </c>
      <c r="AU500" s="210" t="s">
        <v>82</v>
      </c>
      <c r="AV500" s="13" t="s">
        <v>80</v>
      </c>
      <c r="AW500" s="13" t="s">
        <v>30</v>
      </c>
      <c r="AX500" s="13" t="s">
        <v>73</v>
      </c>
      <c r="AY500" s="210" t="s">
        <v>160</v>
      </c>
    </row>
    <row r="501" spans="2:51" s="14" customFormat="1" ht="12">
      <c r="B501" s="211"/>
      <c r="C501" s="212"/>
      <c r="D501" s="202" t="s">
        <v>168</v>
      </c>
      <c r="E501" s="213" t="s">
        <v>1</v>
      </c>
      <c r="F501" s="214" t="s">
        <v>304</v>
      </c>
      <c r="G501" s="212"/>
      <c r="H501" s="215">
        <v>55.68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168</v>
      </c>
      <c r="AU501" s="221" t="s">
        <v>82</v>
      </c>
      <c r="AV501" s="14" t="s">
        <v>82</v>
      </c>
      <c r="AW501" s="14" t="s">
        <v>30</v>
      </c>
      <c r="AX501" s="14" t="s">
        <v>73</v>
      </c>
      <c r="AY501" s="221" t="s">
        <v>160</v>
      </c>
    </row>
    <row r="502" spans="2:51" s="13" customFormat="1" ht="12">
      <c r="B502" s="200"/>
      <c r="C502" s="201"/>
      <c r="D502" s="202" t="s">
        <v>168</v>
      </c>
      <c r="E502" s="203" t="s">
        <v>1</v>
      </c>
      <c r="F502" s="204" t="s">
        <v>305</v>
      </c>
      <c r="G502" s="201"/>
      <c r="H502" s="203" t="s">
        <v>1</v>
      </c>
      <c r="I502" s="205"/>
      <c r="J502" s="201"/>
      <c r="K502" s="201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168</v>
      </c>
      <c r="AU502" s="210" t="s">
        <v>82</v>
      </c>
      <c r="AV502" s="13" t="s">
        <v>80</v>
      </c>
      <c r="AW502" s="13" t="s">
        <v>30</v>
      </c>
      <c r="AX502" s="13" t="s">
        <v>73</v>
      </c>
      <c r="AY502" s="210" t="s">
        <v>160</v>
      </c>
    </row>
    <row r="503" spans="2:51" s="14" customFormat="1" ht="12">
      <c r="B503" s="211"/>
      <c r="C503" s="212"/>
      <c r="D503" s="202" t="s">
        <v>168</v>
      </c>
      <c r="E503" s="213" t="s">
        <v>1</v>
      </c>
      <c r="F503" s="214" t="s">
        <v>539</v>
      </c>
      <c r="G503" s="212"/>
      <c r="H503" s="215">
        <v>85.999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2:51" s="13" customFormat="1" ht="12">
      <c r="B504" s="200"/>
      <c r="C504" s="201"/>
      <c r="D504" s="202" t="s">
        <v>168</v>
      </c>
      <c r="E504" s="203" t="s">
        <v>1</v>
      </c>
      <c r="F504" s="204" t="s">
        <v>307</v>
      </c>
      <c r="G504" s="201"/>
      <c r="H504" s="203" t="s">
        <v>1</v>
      </c>
      <c r="I504" s="205"/>
      <c r="J504" s="201"/>
      <c r="K504" s="201"/>
      <c r="L504" s="206"/>
      <c r="M504" s="207"/>
      <c r="N504" s="208"/>
      <c r="O504" s="208"/>
      <c r="P504" s="208"/>
      <c r="Q504" s="208"/>
      <c r="R504" s="208"/>
      <c r="S504" s="208"/>
      <c r="T504" s="209"/>
      <c r="AT504" s="210" t="s">
        <v>168</v>
      </c>
      <c r="AU504" s="210" t="s">
        <v>82</v>
      </c>
      <c r="AV504" s="13" t="s">
        <v>80</v>
      </c>
      <c r="AW504" s="13" t="s">
        <v>30</v>
      </c>
      <c r="AX504" s="13" t="s">
        <v>73</v>
      </c>
      <c r="AY504" s="210" t="s">
        <v>160</v>
      </c>
    </row>
    <row r="505" spans="2:51" s="14" customFormat="1" ht="12">
      <c r="B505" s="211"/>
      <c r="C505" s="212"/>
      <c r="D505" s="202" t="s">
        <v>168</v>
      </c>
      <c r="E505" s="213" t="s">
        <v>1</v>
      </c>
      <c r="F505" s="214" t="s">
        <v>540</v>
      </c>
      <c r="G505" s="212"/>
      <c r="H505" s="215">
        <v>19.508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2:51" s="15" customFormat="1" ht="12">
      <c r="B506" s="222"/>
      <c r="C506" s="223"/>
      <c r="D506" s="202" t="s">
        <v>168</v>
      </c>
      <c r="E506" s="224" t="s">
        <v>1</v>
      </c>
      <c r="F506" s="225" t="s">
        <v>179</v>
      </c>
      <c r="G506" s="223"/>
      <c r="H506" s="226">
        <v>161.187</v>
      </c>
      <c r="I506" s="227"/>
      <c r="J506" s="223"/>
      <c r="K506" s="223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168</v>
      </c>
      <c r="AU506" s="232" t="s">
        <v>82</v>
      </c>
      <c r="AV506" s="15" t="s">
        <v>167</v>
      </c>
      <c r="AW506" s="15" t="s">
        <v>30</v>
      </c>
      <c r="AX506" s="15" t="s">
        <v>80</v>
      </c>
      <c r="AY506" s="232" t="s">
        <v>160</v>
      </c>
    </row>
    <row r="507" spans="1:65" s="2" customFormat="1" ht="24.2" customHeight="1">
      <c r="A507" s="35"/>
      <c r="B507" s="36"/>
      <c r="C507" s="187" t="s">
        <v>541</v>
      </c>
      <c r="D507" s="187" t="s">
        <v>162</v>
      </c>
      <c r="E507" s="188" t="s">
        <v>542</v>
      </c>
      <c r="F507" s="189" t="s">
        <v>543</v>
      </c>
      <c r="G507" s="190" t="s">
        <v>222</v>
      </c>
      <c r="H507" s="191">
        <v>1111.887</v>
      </c>
      <c r="I507" s="192"/>
      <c r="J507" s="193">
        <f>ROUND(I507*H507,2)</f>
        <v>0</v>
      </c>
      <c r="K507" s="189" t="s">
        <v>166</v>
      </c>
      <c r="L507" s="40"/>
      <c r="M507" s="194" t="s">
        <v>1</v>
      </c>
      <c r="N507" s="195" t="s">
        <v>38</v>
      </c>
      <c r="O507" s="72"/>
      <c r="P507" s="196">
        <f>O507*H507</f>
        <v>0</v>
      </c>
      <c r="Q507" s="196">
        <v>0</v>
      </c>
      <c r="R507" s="196">
        <f>Q507*H507</f>
        <v>0</v>
      </c>
      <c r="S507" s="196">
        <v>0</v>
      </c>
      <c r="T507" s="197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8" t="s">
        <v>167</v>
      </c>
      <c r="AT507" s="198" t="s">
        <v>162</v>
      </c>
      <c r="AU507" s="198" t="s">
        <v>82</v>
      </c>
      <c r="AY507" s="18" t="s">
        <v>160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8" t="s">
        <v>80</v>
      </c>
      <c r="BK507" s="199">
        <f>ROUND(I507*H507,2)</f>
        <v>0</v>
      </c>
      <c r="BL507" s="18" t="s">
        <v>167</v>
      </c>
      <c r="BM507" s="198" t="s">
        <v>544</v>
      </c>
    </row>
    <row r="508" spans="2:51" s="13" customFormat="1" ht="12">
      <c r="B508" s="200"/>
      <c r="C508" s="201"/>
      <c r="D508" s="202" t="s">
        <v>168</v>
      </c>
      <c r="E508" s="203" t="s">
        <v>1</v>
      </c>
      <c r="F508" s="204" t="s">
        <v>309</v>
      </c>
      <c r="G508" s="201"/>
      <c r="H508" s="203" t="s">
        <v>1</v>
      </c>
      <c r="I508" s="205"/>
      <c r="J508" s="201"/>
      <c r="K508" s="201"/>
      <c r="L508" s="206"/>
      <c r="M508" s="207"/>
      <c r="N508" s="208"/>
      <c r="O508" s="208"/>
      <c r="P508" s="208"/>
      <c r="Q508" s="208"/>
      <c r="R508" s="208"/>
      <c r="S508" s="208"/>
      <c r="T508" s="209"/>
      <c r="AT508" s="210" t="s">
        <v>168</v>
      </c>
      <c r="AU508" s="210" t="s">
        <v>82</v>
      </c>
      <c r="AV508" s="13" t="s">
        <v>80</v>
      </c>
      <c r="AW508" s="13" t="s">
        <v>30</v>
      </c>
      <c r="AX508" s="13" t="s">
        <v>73</v>
      </c>
      <c r="AY508" s="210" t="s">
        <v>160</v>
      </c>
    </row>
    <row r="509" spans="2:51" s="14" customFormat="1" ht="12">
      <c r="B509" s="211"/>
      <c r="C509" s="212"/>
      <c r="D509" s="202" t="s">
        <v>168</v>
      </c>
      <c r="E509" s="213" t="s">
        <v>1</v>
      </c>
      <c r="F509" s="214" t="s">
        <v>310</v>
      </c>
      <c r="G509" s="212"/>
      <c r="H509" s="215">
        <v>991.911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168</v>
      </c>
      <c r="AU509" s="221" t="s">
        <v>82</v>
      </c>
      <c r="AV509" s="14" t="s">
        <v>82</v>
      </c>
      <c r="AW509" s="14" t="s">
        <v>30</v>
      </c>
      <c r="AX509" s="14" t="s">
        <v>73</v>
      </c>
      <c r="AY509" s="221" t="s">
        <v>160</v>
      </c>
    </row>
    <row r="510" spans="2:51" s="13" customFormat="1" ht="12">
      <c r="B510" s="200"/>
      <c r="C510" s="201"/>
      <c r="D510" s="202" t="s">
        <v>168</v>
      </c>
      <c r="E510" s="203" t="s">
        <v>1</v>
      </c>
      <c r="F510" s="204" t="s">
        <v>311</v>
      </c>
      <c r="G510" s="201"/>
      <c r="H510" s="203" t="s">
        <v>1</v>
      </c>
      <c r="I510" s="205"/>
      <c r="J510" s="201"/>
      <c r="K510" s="201"/>
      <c r="L510" s="206"/>
      <c r="M510" s="207"/>
      <c r="N510" s="208"/>
      <c r="O510" s="208"/>
      <c r="P510" s="208"/>
      <c r="Q510" s="208"/>
      <c r="R510" s="208"/>
      <c r="S510" s="208"/>
      <c r="T510" s="209"/>
      <c r="AT510" s="210" t="s">
        <v>168</v>
      </c>
      <c r="AU510" s="210" t="s">
        <v>82</v>
      </c>
      <c r="AV510" s="13" t="s">
        <v>80</v>
      </c>
      <c r="AW510" s="13" t="s">
        <v>30</v>
      </c>
      <c r="AX510" s="13" t="s">
        <v>73</v>
      </c>
      <c r="AY510" s="210" t="s">
        <v>160</v>
      </c>
    </row>
    <row r="511" spans="2:51" s="14" customFormat="1" ht="12">
      <c r="B511" s="211"/>
      <c r="C511" s="212"/>
      <c r="D511" s="202" t="s">
        <v>168</v>
      </c>
      <c r="E511" s="213" t="s">
        <v>1</v>
      </c>
      <c r="F511" s="214" t="s">
        <v>312</v>
      </c>
      <c r="G511" s="212"/>
      <c r="H511" s="215">
        <v>24.24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168</v>
      </c>
      <c r="AU511" s="221" t="s">
        <v>82</v>
      </c>
      <c r="AV511" s="14" t="s">
        <v>82</v>
      </c>
      <c r="AW511" s="14" t="s">
        <v>30</v>
      </c>
      <c r="AX511" s="14" t="s">
        <v>73</v>
      </c>
      <c r="AY511" s="221" t="s">
        <v>160</v>
      </c>
    </row>
    <row r="512" spans="2:51" s="13" customFormat="1" ht="12">
      <c r="B512" s="200"/>
      <c r="C512" s="201"/>
      <c r="D512" s="202" t="s">
        <v>168</v>
      </c>
      <c r="E512" s="203" t="s">
        <v>1</v>
      </c>
      <c r="F512" s="204" t="s">
        <v>313</v>
      </c>
      <c r="G512" s="201"/>
      <c r="H512" s="203" t="s">
        <v>1</v>
      </c>
      <c r="I512" s="205"/>
      <c r="J512" s="201"/>
      <c r="K512" s="201"/>
      <c r="L512" s="206"/>
      <c r="M512" s="207"/>
      <c r="N512" s="208"/>
      <c r="O512" s="208"/>
      <c r="P512" s="208"/>
      <c r="Q512" s="208"/>
      <c r="R512" s="208"/>
      <c r="S512" s="208"/>
      <c r="T512" s="209"/>
      <c r="AT512" s="210" t="s">
        <v>168</v>
      </c>
      <c r="AU512" s="210" t="s">
        <v>82</v>
      </c>
      <c r="AV512" s="13" t="s">
        <v>80</v>
      </c>
      <c r="AW512" s="13" t="s">
        <v>30</v>
      </c>
      <c r="AX512" s="13" t="s">
        <v>73</v>
      </c>
      <c r="AY512" s="210" t="s">
        <v>160</v>
      </c>
    </row>
    <row r="513" spans="2:51" s="14" customFormat="1" ht="12">
      <c r="B513" s="211"/>
      <c r="C513" s="212"/>
      <c r="D513" s="202" t="s">
        <v>168</v>
      </c>
      <c r="E513" s="213" t="s">
        <v>1</v>
      </c>
      <c r="F513" s="214" t="s">
        <v>314</v>
      </c>
      <c r="G513" s="212"/>
      <c r="H513" s="215">
        <v>95.736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2:51" s="15" customFormat="1" ht="12">
      <c r="B514" s="222"/>
      <c r="C514" s="223"/>
      <c r="D514" s="202" t="s">
        <v>168</v>
      </c>
      <c r="E514" s="224" t="s">
        <v>1</v>
      </c>
      <c r="F514" s="225" t="s">
        <v>179</v>
      </c>
      <c r="G514" s="223"/>
      <c r="H514" s="226">
        <v>1111.887</v>
      </c>
      <c r="I514" s="227"/>
      <c r="J514" s="223"/>
      <c r="K514" s="223"/>
      <c r="L514" s="228"/>
      <c r="M514" s="229"/>
      <c r="N514" s="230"/>
      <c r="O514" s="230"/>
      <c r="P514" s="230"/>
      <c r="Q514" s="230"/>
      <c r="R514" s="230"/>
      <c r="S514" s="230"/>
      <c r="T514" s="231"/>
      <c r="AT514" s="232" t="s">
        <v>168</v>
      </c>
      <c r="AU514" s="232" t="s">
        <v>82</v>
      </c>
      <c r="AV514" s="15" t="s">
        <v>167</v>
      </c>
      <c r="AW514" s="15" t="s">
        <v>30</v>
      </c>
      <c r="AX514" s="15" t="s">
        <v>80</v>
      </c>
      <c r="AY514" s="232" t="s">
        <v>160</v>
      </c>
    </row>
    <row r="515" spans="1:65" s="2" customFormat="1" ht="24.2" customHeight="1">
      <c r="A515" s="35"/>
      <c r="B515" s="36"/>
      <c r="C515" s="187" t="s">
        <v>289</v>
      </c>
      <c r="D515" s="187" t="s">
        <v>162</v>
      </c>
      <c r="E515" s="188" t="s">
        <v>545</v>
      </c>
      <c r="F515" s="189" t="s">
        <v>546</v>
      </c>
      <c r="G515" s="190" t="s">
        <v>222</v>
      </c>
      <c r="H515" s="191">
        <v>64.872</v>
      </c>
      <c r="I515" s="192"/>
      <c r="J515" s="193">
        <f>ROUND(I515*H515,2)</f>
        <v>0</v>
      </c>
      <c r="K515" s="189" t="s">
        <v>166</v>
      </c>
      <c r="L515" s="40"/>
      <c r="M515" s="194" t="s">
        <v>1</v>
      </c>
      <c r="N515" s="195" t="s">
        <v>38</v>
      </c>
      <c r="O515" s="72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98" t="s">
        <v>167</v>
      </c>
      <c r="AT515" s="198" t="s">
        <v>162</v>
      </c>
      <c r="AU515" s="198" t="s">
        <v>82</v>
      </c>
      <c r="AY515" s="18" t="s">
        <v>160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8" t="s">
        <v>80</v>
      </c>
      <c r="BK515" s="199">
        <f>ROUND(I515*H515,2)</f>
        <v>0</v>
      </c>
      <c r="BL515" s="18" t="s">
        <v>167</v>
      </c>
      <c r="BM515" s="198" t="s">
        <v>547</v>
      </c>
    </row>
    <row r="516" spans="2:51" s="13" customFormat="1" ht="12">
      <c r="B516" s="200"/>
      <c r="C516" s="201"/>
      <c r="D516" s="202" t="s">
        <v>168</v>
      </c>
      <c r="E516" s="203" t="s">
        <v>1</v>
      </c>
      <c r="F516" s="204" t="s">
        <v>380</v>
      </c>
      <c r="G516" s="201"/>
      <c r="H516" s="203" t="s">
        <v>1</v>
      </c>
      <c r="I516" s="205"/>
      <c r="J516" s="201"/>
      <c r="K516" s="201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168</v>
      </c>
      <c r="AU516" s="210" t="s">
        <v>82</v>
      </c>
      <c r="AV516" s="13" t="s">
        <v>80</v>
      </c>
      <c r="AW516" s="13" t="s">
        <v>30</v>
      </c>
      <c r="AX516" s="13" t="s">
        <v>73</v>
      </c>
      <c r="AY516" s="210" t="s">
        <v>160</v>
      </c>
    </row>
    <row r="517" spans="2:51" s="14" customFormat="1" ht="12">
      <c r="B517" s="211"/>
      <c r="C517" s="212"/>
      <c r="D517" s="202" t="s">
        <v>168</v>
      </c>
      <c r="E517" s="213" t="s">
        <v>1</v>
      </c>
      <c r="F517" s="214" t="s">
        <v>381</v>
      </c>
      <c r="G517" s="212"/>
      <c r="H517" s="215">
        <v>16.07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2:51" s="14" customFormat="1" ht="12">
      <c r="B518" s="211"/>
      <c r="C518" s="212"/>
      <c r="D518" s="202" t="s">
        <v>168</v>
      </c>
      <c r="E518" s="213" t="s">
        <v>1</v>
      </c>
      <c r="F518" s="214" t="s">
        <v>382</v>
      </c>
      <c r="G518" s="212"/>
      <c r="H518" s="215">
        <v>20.41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2:51" s="16" customFormat="1" ht="12">
      <c r="B519" s="243"/>
      <c r="C519" s="244"/>
      <c r="D519" s="202" t="s">
        <v>168</v>
      </c>
      <c r="E519" s="245" t="s">
        <v>1</v>
      </c>
      <c r="F519" s="246" t="s">
        <v>354</v>
      </c>
      <c r="G519" s="244"/>
      <c r="H519" s="247">
        <v>36.480000000000004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168</v>
      </c>
      <c r="AU519" s="253" t="s">
        <v>82</v>
      </c>
      <c r="AV519" s="16" t="s">
        <v>182</v>
      </c>
      <c r="AW519" s="16" t="s">
        <v>30</v>
      </c>
      <c r="AX519" s="16" t="s">
        <v>73</v>
      </c>
      <c r="AY519" s="253" t="s">
        <v>160</v>
      </c>
    </row>
    <row r="520" spans="2:51" s="13" customFormat="1" ht="12">
      <c r="B520" s="200"/>
      <c r="C520" s="201"/>
      <c r="D520" s="202" t="s">
        <v>168</v>
      </c>
      <c r="E520" s="203" t="s">
        <v>1</v>
      </c>
      <c r="F520" s="204" t="s">
        <v>408</v>
      </c>
      <c r="G520" s="201"/>
      <c r="H520" s="203" t="s">
        <v>1</v>
      </c>
      <c r="I520" s="205"/>
      <c r="J520" s="201"/>
      <c r="K520" s="201"/>
      <c r="L520" s="206"/>
      <c r="M520" s="207"/>
      <c r="N520" s="208"/>
      <c r="O520" s="208"/>
      <c r="P520" s="208"/>
      <c r="Q520" s="208"/>
      <c r="R520" s="208"/>
      <c r="S520" s="208"/>
      <c r="T520" s="209"/>
      <c r="AT520" s="210" t="s">
        <v>168</v>
      </c>
      <c r="AU520" s="210" t="s">
        <v>82</v>
      </c>
      <c r="AV520" s="13" t="s">
        <v>80</v>
      </c>
      <c r="AW520" s="13" t="s">
        <v>30</v>
      </c>
      <c r="AX520" s="13" t="s">
        <v>73</v>
      </c>
      <c r="AY520" s="210" t="s">
        <v>160</v>
      </c>
    </row>
    <row r="521" spans="2:51" s="14" customFormat="1" ht="12">
      <c r="B521" s="211"/>
      <c r="C521" s="212"/>
      <c r="D521" s="202" t="s">
        <v>168</v>
      </c>
      <c r="E521" s="213" t="s">
        <v>1</v>
      </c>
      <c r="F521" s="214" t="s">
        <v>453</v>
      </c>
      <c r="G521" s="212"/>
      <c r="H521" s="215">
        <v>0.592</v>
      </c>
      <c r="I521" s="216"/>
      <c r="J521" s="212"/>
      <c r="K521" s="212"/>
      <c r="L521" s="217"/>
      <c r="M521" s="218"/>
      <c r="N521" s="219"/>
      <c r="O521" s="219"/>
      <c r="P521" s="219"/>
      <c r="Q521" s="219"/>
      <c r="R521" s="219"/>
      <c r="S521" s="219"/>
      <c r="T521" s="220"/>
      <c r="AT521" s="221" t="s">
        <v>168</v>
      </c>
      <c r="AU521" s="221" t="s">
        <v>82</v>
      </c>
      <c r="AV521" s="14" t="s">
        <v>82</v>
      </c>
      <c r="AW521" s="14" t="s">
        <v>30</v>
      </c>
      <c r="AX521" s="14" t="s">
        <v>73</v>
      </c>
      <c r="AY521" s="221" t="s">
        <v>160</v>
      </c>
    </row>
    <row r="522" spans="2:51" s="14" customFormat="1" ht="12">
      <c r="B522" s="211"/>
      <c r="C522" s="212"/>
      <c r="D522" s="202" t="s">
        <v>168</v>
      </c>
      <c r="E522" s="213" t="s">
        <v>1</v>
      </c>
      <c r="F522" s="214" t="s">
        <v>454</v>
      </c>
      <c r="G522" s="212"/>
      <c r="H522" s="215">
        <v>0.526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2:51" s="14" customFormat="1" ht="12">
      <c r="B523" s="211"/>
      <c r="C523" s="212"/>
      <c r="D523" s="202" t="s">
        <v>168</v>
      </c>
      <c r="E523" s="213" t="s">
        <v>1</v>
      </c>
      <c r="F523" s="214" t="s">
        <v>455</v>
      </c>
      <c r="G523" s="212"/>
      <c r="H523" s="215">
        <v>0.24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2:51" s="14" customFormat="1" ht="12">
      <c r="B524" s="211"/>
      <c r="C524" s="212"/>
      <c r="D524" s="202" t="s">
        <v>168</v>
      </c>
      <c r="E524" s="213" t="s">
        <v>1</v>
      </c>
      <c r="F524" s="214" t="s">
        <v>456</v>
      </c>
      <c r="G524" s="212"/>
      <c r="H524" s="215">
        <v>0.6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168</v>
      </c>
      <c r="AU524" s="221" t="s">
        <v>82</v>
      </c>
      <c r="AV524" s="14" t="s">
        <v>82</v>
      </c>
      <c r="AW524" s="14" t="s">
        <v>30</v>
      </c>
      <c r="AX524" s="14" t="s">
        <v>73</v>
      </c>
      <c r="AY524" s="221" t="s">
        <v>160</v>
      </c>
    </row>
    <row r="525" spans="2:51" s="14" customFormat="1" ht="12">
      <c r="B525" s="211"/>
      <c r="C525" s="212"/>
      <c r="D525" s="202" t="s">
        <v>168</v>
      </c>
      <c r="E525" s="213" t="s">
        <v>1</v>
      </c>
      <c r="F525" s="214" t="s">
        <v>457</v>
      </c>
      <c r="G525" s="212"/>
      <c r="H525" s="215">
        <v>0.144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2:51" s="14" customFormat="1" ht="12">
      <c r="B526" s="211"/>
      <c r="C526" s="212"/>
      <c r="D526" s="202" t="s">
        <v>168</v>
      </c>
      <c r="E526" s="213" t="s">
        <v>1</v>
      </c>
      <c r="F526" s="214" t="s">
        <v>458</v>
      </c>
      <c r="G526" s="212"/>
      <c r="H526" s="215">
        <v>0.56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2:51" s="14" customFormat="1" ht="12">
      <c r="B527" s="211"/>
      <c r="C527" s="212"/>
      <c r="D527" s="202" t="s">
        <v>168</v>
      </c>
      <c r="E527" s="213" t="s">
        <v>1</v>
      </c>
      <c r="F527" s="214" t="s">
        <v>459</v>
      </c>
      <c r="G527" s="212"/>
      <c r="H527" s="215">
        <v>0.3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168</v>
      </c>
      <c r="AU527" s="221" t="s">
        <v>82</v>
      </c>
      <c r="AV527" s="14" t="s">
        <v>82</v>
      </c>
      <c r="AW527" s="14" t="s">
        <v>30</v>
      </c>
      <c r="AX527" s="14" t="s">
        <v>73</v>
      </c>
      <c r="AY527" s="221" t="s">
        <v>160</v>
      </c>
    </row>
    <row r="528" spans="2:51" s="14" customFormat="1" ht="12">
      <c r="B528" s="211"/>
      <c r="C528" s="212"/>
      <c r="D528" s="202" t="s">
        <v>168</v>
      </c>
      <c r="E528" s="213" t="s">
        <v>1</v>
      </c>
      <c r="F528" s="214" t="s">
        <v>460</v>
      </c>
      <c r="G528" s="212"/>
      <c r="H528" s="215">
        <v>0.12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2:51" s="14" customFormat="1" ht="12">
      <c r="B529" s="211"/>
      <c r="C529" s="212"/>
      <c r="D529" s="202" t="s">
        <v>168</v>
      </c>
      <c r="E529" s="213" t="s">
        <v>1</v>
      </c>
      <c r="F529" s="214" t="s">
        <v>461</v>
      </c>
      <c r="G529" s="212"/>
      <c r="H529" s="215">
        <v>0.426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2:51" s="14" customFormat="1" ht="12">
      <c r="B530" s="211"/>
      <c r="C530" s="212"/>
      <c r="D530" s="202" t="s">
        <v>168</v>
      </c>
      <c r="E530" s="213" t="s">
        <v>1</v>
      </c>
      <c r="F530" s="214" t="s">
        <v>462</v>
      </c>
      <c r="G530" s="212"/>
      <c r="H530" s="215">
        <v>3.41</v>
      </c>
      <c r="I530" s="216"/>
      <c r="J530" s="212"/>
      <c r="K530" s="212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168</v>
      </c>
      <c r="AU530" s="221" t="s">
        <v>82</v>
      </c>
      <c r="AV530" s="14" t="s">
        <v>82</v>
      </c>
      <c r="AW530" s="14" t="s">
        <v>30</v>
      </c>
      <c r="AX530" s="14" t="s">
        <v>73</v>
      </c>
      <c r="AY530" s="221" t="s">
        <v>160</v>
      </c>
    </row>
    <row r="531" spans="2:51" s="14" customFormat="1" ht="12">
      <c r="B531" s="211"/>
      <c r="C531" s="212"/>
      <c r="D531" s="202" t="s">
        <v>168</v>
      </c>
      <c r="E531" s="213" t="s">
        <v>1</v>
      </c>
      <c r="F531" s="214" t="s">
        <v>463</v>
      </c>
      <c r="G531" s="212"/>
      <c r="H531" s="215">
        <v>2.156</v>
      </c>
      <c r="I531" s="216"/>
      <c r="J531" s="212"/>
      <c r="K531" s="212"/>
      <c r="L531" s="217"/>
      <c r="M531" s="218"/>
      <c r="N531" s="219"/>
      <c r="O531" s="219"/>
      <c r="P531" s="219"/>
      <c r="Q531" s="219"/>
      <c r="R531" s="219"/>
      <c r="S531" s="219"/>
      <c r="T531" s="220"/>
      <c r="AT531" s="221" t="s">
        <v>168</v>
      </c>
      <c r="AU531" s="221" t="s">
        <v>82</v>
      </c>
      <c r="AV531" s="14" t="s">
        <v>82</v>
      </c>
      <c r="AW531" s="14" t="s">
        <v>30</v>
      </c>
      <c r="AX531" s="14" t="s">
        <v>73</v>
      </c>
      <c r="AY531" s="221" t="s">
        <v>160</v>
      </c>
    </row>
    <row r="532" spans="2:51" s="14" customFormat="1" ht="12">
      <c r="B532" s="211"/>
      <c r="C532" s="212"/>
      <c r="D532" s="202" t="s">
        <v>168</v>
      </c>
      <c r="E532" s="213" t="s">
        <v>1</v>
      </c>
      <c r="F532" s="214" t="s">
        <v>464</v>
      </c>
      <c r="G532" s="212"/>
      <c r="H532" s="215">
        <v>0.308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168</v>
      </c>
      <c r="AU532" s="221" t="s">
        <v>82</v>
      </c>
      <c r="AV532" s="14" t="s">
        <v>82</v>
      </c>
      <c r="AW532" s="14" t="s">
        <v>30</v>
      </c>
      <c r="AX532" s="14" t="s">
        <v>73</v>
      </c>
      <c r="AY532" s="221" t="s">
        <v>160</v>
      </c>
    </row>
    <row r="533" spans="2:51" s="14" customFormat="1" ht="12">
      <c r="B533" s="211"/>
      <c r="C533" s="212"/>
      <c r="D533" s="202" t="s">
        <v>168</v>
      </c>
      <c r="E533" s="213" t="s">
        <v>1</v>
      </c>
      <c r="F533" s="214" t="s">
        <v>465</v>
      </c>
      <c r="G533" s="212"/>
      <c r="H533" s="215">
        <v>0.308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168</v>
      </c>
      <c r="AU533" s="221" t="s">
        <v>82</v>
      </c>
      <c r="AV533" s="14" t="s">
        <v>82</v>
      </c>
      <c r="AW533" s="14" t="s">
        <v>30</v>
      </c>
      <c r="AX533" s="14" t="s">
        <v>73</v>
      </c>
      <c r="AY533" s="221" t="s">
        <v>160</v>
      </c>
    </row>
    <row r="534" spans="2:51" s="14" customFormat="1" ht="12">
      <c r="B534" s="211"/>
      <c r="C534" s="212"/>
      <c r="D534" s="202" t="s">
        <v>168</v>
      </c>
      <c r="E534" s="213" t="s">
        <v>1</v>
      </c>
      <c r="F534" s="214" t="s">
        <v>548</v>
      </c>
      <c r="G534" s="212"/>
      <c r="H534" s="215">
        <v>0.468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168</v>
      </c>
      <c r="AU534" s="221" t="s">
        <v>82</v>
      </c>
      <c r="AV534" s="14" t="s">
        <v>82</v>
      </c>
      <c r="AW534" s="14" t="s">
        <v>30</v>
      </c>
      <c r="AX534" s="14" t="s">
        <v>73</v>
      </c>
      <c r="AY534" s="221" t="s">
        <v>160</v>
      </c>
    </row>
    <row r="535" spans="2:51" s="14" customFormat="1" ht="12">
      <c r="B535" s="211"/>
      <c r="C535" s="212"/>
      <c r="D535" s="202" t="s">
        <v>168</v>
      </c>
      <c r="E535" s="213" t="s">
        <v>1</v>
      </c>
      <c r="F535" s="214" t="s">
        <v>549</v>
      </c>
      <c r="G535" s="212"/>
      <c r="H535" s="215">
        <v>0.936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168</v>
      </c>
      <c r="AU535" s="221" t="s">
        <v>82</v>
      </c>
      <c r="AV535" s="14" t="s">
        <v>82</v>
      </c>
      <c r="AW535" s="14" t="s">
        <v>30</v>
      </c>
      <c r="AX535" s="14" t="s">
        <v>73</v>
      </c>
      <c r="AY535" s="221" t="s">
        <v>160</v>
      </c>
    </row>
    <row r="536" spans="2:51" s="14" customFormat="1" ht="12">
      <c r="B536" s="211"/>
      <c r="C536" s="212"/>
      <c r="D536" s="202" t="s">
        <v>168</v>
      </c>
      <c r="E536" s="213" t="s">
        <v>1</v>
      </c>
      <c r="F536" s="214" t="s">
        <v>550</v>
      </c>
      <c r="G536" s="212"/>
      <c r="H536" s="215">
        <v>1.08</v>
      </c>
      <c r="I536" s="216"/>
      <c r="J536" s="212"/>
      <c r="K536" s="212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168</v>
      </c>
      <c r="AU536" s="221" t="s">
        <v>82</v>
      </c>
      <c r="AV536" s="14" t="s">
        <v>82</v>
      </c>
      <c r="AW536" s="14" t="s">
        <v>30</v>
      </c>
      <c r="AX536" s="14" t="s">
        <v>73</v>
      </c>
      <c r="AY536" s="221" t="s">
        <v>160</v>
      </c>
    </row>
    <row r="537" spans="2:51" s="14" customFormat="1" ht="12">
      <c r="B537" s="211"/>
      <c r="C537" s="212"/>
      <c r="D537" s="202" t="s">
        <v>168</v>
      </c>
      <c r="E537" s="213" t="s">
        <v>1</v>
      </c>
      <c r="F537" s="214" t="s">
        <v>551</v>
      </c>
      <c r="G537" s="212"/>
      <c r="H537" s="215">
        <v>0.54</v>
      </c>
      <c r="I537" s="216"/>
      <c r="J537" s="212"/>
      <c r="K537" s="212"/>
      <c r="L537" s="217"/>
      <c r="M537" s="218"/>
      <c r="N537" s="219"/>
      <c r="O537" s="219"/>
      <c r="P537" s="219"/>
      <c r="Q537" s="219"/>
      <c r="R537" s="219"/>
      <c r="S537" s="219"/>
      <c r="T537" s="220"/>
      <c r="AT537" s="221" t="s">
        <v>168</v>
      </c>
      <c r="AU537" s="221" t="s">
        <v>82</v>
      </c>
      <c r="AV537" s="14" t="s">
        <v>82</v>
      </c>
      <c r="AW537" s="14" t="s">
        <v>30</v>
      </c>
      <c r="AX537" s="14" t="s">
        <v>73</v>
      </c>
      <c r="AY537" s="221" t="s">
        <v>160</v>
      </c>
    </row>
    <row r="538" spans="2:51" s="14" customFormat="1" ht="12">
      <c r="B538" s="211"/>
      <c r="C538" s="212"/>
      <c r="D538" s="202" t="s">
        <v>168</v>
      </c>
      <c r="E538" s="213" t="s">
        <v>1</v>
      </c>
      <c r="F538" s="214" t="s">
        <v>552</v>
      </c>
      <c r="G538" s="212"/>
      <c r="H538" s="215">
        <v>0.55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2:51" s="14" customFormat="1" ht="12">
      <c r="B539" s="211"/>
      <c r="C539" s="212"/>
      <c r="D539" s="202" t="s">
        <v>168</v>
      </c>
      <c r="E539" s="213" t="s">
        <v>1</v>
      </c>
      <c r="F539" s="214" t="s">
        <v>553</v>
      </c>
      <c r="G539" s="212"/>
      <c r="H539" s="215">
        <v>1.032</v>
      </c>
      <c r="I539" s="216"/>
      <c r="J539" s="212"/>
      <c r="K539" s="212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168</v>
      </c>
      <c r="AU539" s="221" t="s">
        <v>82</v>
      </c>
      <c r="AV539" s="14" t="s">
        <v>82</v>
      </c>
      <c r="AW539" s="14" t="s">
        <v>30</v>
      </c>
      <c r="AX539" s="14" t="s">
        <v>73</v>
      </c>
      <c r="AY539" s="221" t="s">
        <v>160</v>
      </c>
    </row>
    <row r="540" spans="2:51" s="14" customFormat="1" ht="12">
      <c r="B540" s="211"/>
      <c r="C540" s="212"/>
      <c r="D540" s="202" t="s">
        <v>168</v>
      </c>
      <c r="E540" s="213" t="s">
        <v>1</v>
      </c>
      <c r="F540" s="214" t="s">
        <v>554</v>
      </c>
      <c r="G540" s="212"/>
      <c r="H540" s="215">
        <v>0.33</v>
      </c>
      <c r="I540" s="216"/>
      <c r="J540" s="212"/>
      <c r="K540" s="212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168</v>
      </c>
      <c r="AU540" s="221" t="s">
        <v>82</v>
      </c>
      <c r="AV540" s="14" t="s">
        <v>82</v>
      </c>
      <c r="AW540" s="14" t="s">
        <v>30</v>
      </c>
      <c r="AX540" s="14" t="s">
        <v>73</v>
      </c>
      <c r="AY540" s="221" t="s">
        <v>160</v>
      </c>
    </row>
    <row r="541" spans="2:51" s="14" customFormat="1" ht="12">
      <c r="B541" s="211"/>
      <c r="C541" s="212"/>
      <c r="D541" s="202" t="s">
        <v>168</v>
      </c>
      <c r="E541" s="213" t="s">
        <v>1</v>
      </c>
      <c r="F541" s="214" t="s">
        <v>555</v>
      </c>
      <c r="G541" s="212"/>
      <c r="H541" s="215">
        <v>0.74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168</v>
      </c>
      <c r="AU541" s="221" t="s">
        <v>82</v>
      </c>
      <c r="AV541" s="14" t="s">
        <v>82</v>
      </c>
      <c r="AW541" s="14" t="s">
        <v>30</v>
      </c>
      <c r="AX541" s="14" t="s">
        <v>73</v>
      </c>
      <c r="AY541" s="221" t="s">
        <v>160</v>
      </c>
    </row>
    <row r="542" spans="2:51" s="14" customFormat="1" ht="12">
      <c r="B542" s="211"/>
      <c r="C542" s="212"/>
      <c r="D542" s="202" t="s">
        <v>168</v>
      </c>
      <c r="E542" s="213" t="s">
        <v>1</v>
      </c>
      <c r="F542" s="214" t="s">
        <v>556</v>
      </c>
      <c r="G542" s="212"/>
      <c r="H542" s="215">
        <v>2.88</v>
      </c>
      <c r="I542" s="216"/>
      <c r="J542" s="212"/>
      <c r="K542" s="212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168</v>
      </c>
      <c r="AU542" s="221" t="s">
        <v>82</v>
      </c>
      <c r="AV542" s="14" t="s">
        <v>82</v>
      </c>
      <c r="AW542" s="14" t="s">
        <v>30</v>
      </c>
      <c r="AX542" s="14" t="s">
        <v>73</v>
      </c>
      <c r="AY542" s="221" t="s">
        <v>160</v>
      </c>
    </row>
    <row r="543" spans="2:51" s="14" customFormat="1" ht="12">
      <c r="B543" s="211"/>
      <c r="C543" s="212"/>
      <c r="D543" s="202" t="s">
        <v>168</v>
      </c>
      <c r="E543" s="213" t="s">
        <v>1</v>
      </c>
      <c r="F543" s="214" t="s">
        <v>466</v>
      </c>
      <c r="G543" s="212"/>
      <c r="H543" s="215">
        <v>0.642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168</v>
      </c>
      <c r="AU543" s="221" t="s">
        <v>82</v>
      </c>
      <c r="AV543" s="14" t="s">
        <v>82</v>
      </c>
      <c r="AW543" s="14" t="s">
        <v>30</v>
      </c>
      <c r="AX543" s="14" t="s">
        <v>73</v>
      </c>
      <c r="AY543" s="221" t="s">
        <v>160</v>
      </c>
    </row>
    <row r="544" spans="2:51" s="14" customFormat="1" ht="12">
      <c r="B544" s="211"/>
      <c r="C544" s="212"/>
      <c r="D544" s="202" t="s">
        <v>168</v>
      </c>
      <c r="E544" s="213" t="s">
        <v>1</v>
      </c>
      <c r="F544" s="214" t="s">
        <v>557</v>
      </c>
      <c r="G544" s="212"/>
      <c r="H544" s="215">
        <v>0.328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168</v>
      </c>
      <c r="AU544" s="221" t="s">
        <v>82</v>
      </c>
      <c r="AV544" s="14" t="s">
        <v>82</v>
      </c>
      <c r="AW544" s="14" t="s">
        <v>30</v>
      </c>
      <c r="AX544" s="14" t="s">
        <v>73</v>
      </c>
      <c r="AY544" s="221" t="s">
        <v>160</v>
      </c>
    </row>
    <row r="545" spans="2:51" s="14" customFormat="1" ht="12">
      <c r="B545" s="211"/>
      <c r="C545" s="212"/>
      <c r="D545" s="202" t="s">
        <v>168</v>
      </c>
      <c r="E545" s="213" t="s">
        <v>1</v>
      </c>
      <c r="F545" s="214" t="s">
        <v>467</v>
      </c>
      <c r="G545" s="212"/>
      <c r="H545" s="215">
        <v>8.008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168</v>
      </c>
      <c r="AU545" s="221" t="s">
        <v>82</v>
      </c>
      <c r="AV545" s="14" t="s">
        <v>82</v>
      </c>
      <c r="AW545" s="14" t="s">
        <v>30</v>
      </c>
      <c r="AX545" s="14" t="s">
        <v>73</v>
      </c>
      <c r="AY545" s="221" t="s">
        <v>160</v>
      </c>
    </row>
    <row r="546" spans="2:51" s="14" customFormat="1" ht="12">
      <c r="B546" s="211"/>
      <c r="C546" s="212"/>
      <c r="D546" s="202" t="s">
        <v>168</v>
      </c>
      <c r="E546" s="213" t="s">
        <v>1</v>
      </c>
      <c r="F546" s="214" t="s">
        <v>468</v>
      </c>
      <c r="G546" s="212"/>
      <c r="H546" s="215">
        <v>0.308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2:51" s="14" customFormat="1" ht="12">
      <c r="B547" s="211"/>
      <c r="C547" s="212"/>
      <c r="D547" s="202" t="s">
        <v>168</v>
      </c>
      <c r="E547" s="213" t="s">
        <v>1</v>
      </c>
      <c r="F547" s="214" t="s">
        <v>469</v>
      </c>
      <c r="G547" s="212"/>
      <c r="H547" s="215">
        <v>0.308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168</v>
      </c>
      <c r="AU547" s="221" t="s">
        <v>82</v>
      </c>
      <c r="AV547" s="14" t="s">
        <v>82</v>
      </c>
      <c r="AW547" s="14" t="s">
        <v>30</v>
      </c>
      <c r="AX547" s="14" t="s">
        <v>73</v>
      </c>
      <c r="AY547" s="221" t="s">
        <v>160</v>
      </c>
    </row>
    <row r="548" spans="2:51" s="14" customFormat="1" ht="12">
      <c r="B548" s="211"/>
      <c r="C548" s="212"/>
      <c r="D548" s="202" t="s">
        <v>168</v>
      </c>
      <c r="E548" s="213" t="s">
        <v>1</v>
      </c>
      <c r="F548" s="214" t="s">
        <v>470</v>
      </c>
      <c r="G548" s="212"/>
      <c r="H548" s="215">
        <v>0.44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168</v>
      </c>
      <c r="AU548" s="221" t="s">
        <v>82</v>
      </c>
      <c r="AV548" s="14" t="s">
        <v>82</v>
      </c>
      <c r="AW548" s="14" t="s">
        <v>30</v>
      </c>
      <c r="AX548" s="14" t="s">
        <v>73</v>
      </c>
      <c r="AY548" s="221" t="s">
        <v>160</v>
      </c>
    </row>
    <row r="549" spans="2:51" s="14" customFormat="1" ht="12">
      <c r="B549" s="211"/>
      <c r="C549" s="212"/>
      <c r="D549" s="202" t="s">
        <v>168</v>
      </c>
      <c r="E549" s="213" t="s">
        <v>1</v>
      </c>
      <c r="F549" s="214" t="s">
        <v>471</v>
      </c>
      <c r="G549" s="212"/>
      <c r="H549" s="215">
        <v>0.112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168</v>
      </c>
      <c r="AU549" s="221" t="s">
        <v>82</v>
      </c>
      <c r="AV549" s="14" t="s">
        <v>82</v>
      </c>
      <c r="AW549" s="14" t="s">
        <v>30</v>
      </c>
      <c r="AX549" s="14" t="s">
        <v>73</v>
      </c>
      <c r="AY549" s="221" t="s">
        <v>160</v>
      </c>
    </row>
    <row r="550" spans="2:51" s="16" customFormat="1" ht="12">
      <c r="B550" s="243"/>
      <c r="C550" s="244"/>
      <c r="D550" s="202" t="s">
        <v>168</v>
      </c>
      <c r="E550" s="245" t="s">
        <v>1</v>
      </c>
      <c r="F550" s="246" t="s">
        <v>354</v>
      </c>
      <c r="G550" s="244"/>
      <c r="H550" s="247">
        <v>28.391999999999996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168</v>
      </c>
      <c r="AU550" s="253" t="s">
        <v>82</v>
      </c>
      <c r="AV550" s="16" t="s">
        <v>182</v>
      </c>
      <c r="AW550" s="16" t="s">
        <v>30</v>
      </c>
      <c r="AX550" s="16" t="s">
        <v>73</v>
      </c>
      <c r="AY550" s="253" t="s">
        <v>160</v>
      </c>
    </row>
    <row r="551" spans="2:51" s="15" customFormat="1" ht="12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64.87200000000003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558</v>
      </c>
      <c r="D552" s="187" t="s">
        <v>162</v>
      </c>
      <c r="E552" s="188" t="s">
        <v>559</v>
      </c>
      <c r="F552" s="189" t="s">
        <v>560</v>
      </c>
      <c r="G552" s="190" t="s">
        <v>238</v>
      </c>
      <c r="H552" s="191">
        <v>150.784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167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167</v>
      </c>
      <c r="BM552" s="198" t="s">
        <v>561</v>
      </c>
    </row>
    <row r="553" spans="2:51" s="14" customFormat="1" ht="12">
      <c r="B553" s="211"/>
      <c r="C553" s="212"/>
      <c r="D553" s="202" t="s">
        <v>168</v>
      </c>
      <c r="E553" s="213" t="s">
        <v>1</v>
      </c>
      <c r="F553" s="214" t="s">
        <v>562</v>
      </c>
      <c r="G553" s="212"/>
      <c r="H553" s="215">
        <v>43.45</v>
      </c>
      <c r="I553" s="216"/>
      <c r="J553" s="212"/>
      <c r="K553" s="212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168</v>
      </c>
      <c r="AU553" s="221" t="s">
        <v>82</v>
      </c>
      <c r="AV553" s="14" t="s">
        <v>82</v>
      </c>
      <c r="AW553" s="14" t="s">
        <v>30</v>
      </c>
      <c r="AX553" s="14" t="s">
        <v>73</v>
      </c>
      <c r="AY553" s="221" t="s">
        <v>160</v>
      </c>
    </row>
    <row r="554" spans="2:51" s="14" customFormat="1" ht="12">
      <c r="B554" s="211"/>
      <c r="C554" s="212"/>
      <c r="D554" s="202" t="s">
        <v>168</v>
      </c>
      <c r="E554" s="213" t="s">
        <v>1</v>
      </c>
      <c r="F554" s="214" t="s">
        <v>563</v>
      </c>
      <c r="G554" s="212"/>
      <c r="H554" s="215">
        <v>8.234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168</v>
      </c>
      <c r="AU554" s="221" t="s">
        <v>82</v>
      </c>
      <c r="AV554" s="14" t="s">
        <v>82</v>
      </c>
      <c r="AW554" s="14" t="s">
        <v>30</v>
      </c>
      <c r="AX554" s="14" t="s">
        <v>73</v>
      </c>
      <c r="AY554" s="221" t="s">
        <v>160</v>
      </c>
    </row>
    <row r="555" spans="2:51" s="14" customFormat="1" ht="12">
      <c r="B555" s="211"/>
      <c r="C555" s="212"/>
      <c r="D555" s="202" t="s">
        <v>168</v>
      </c>
      <c r="E555" s="213" t="s">
        <v>1</v>
      </c>
      <c r="F555" s="214" t="s">
        <v>564</v>
      </c>
      <c r="G555" s="212"/>
      <c r="H555" s="215">
        <v>74.3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168</v>
      </c>
      <c r="AU555" s="221" t="s">
        <v>82</v>
      </c>
      <c r="AV555" s="14" t="s">
        <v>82</v>
      </c>
      <c r="AW555" s="14" t="s">
        <v>30</v>
      </c>
      <c r="AX555" s="14" t="s">
        <v>73</v>
      </c>
      <c r="AY555" s="221" t="s">
        <v>160</v>
      </c>
    </row>
    <row r="556" spans="2:51" s="14" customFormat="1" ht="12">
      <c r="B556" s="211"/>
      <c r="C556" s="212"/>
      <c r="D556" s="202" t="s">
        <v>168</v>
      </c>
      <c r="E556" s="213" t="s">
        <v>1</v>
      </c>
      <c r="F556" s="214" t="s">
        <v>565</v>
      </c>
      <c r="G556" s="212"/>
      <c r="H556" s="215">
        <v>10.2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168</v>
      </c>
      <c r="AU556" s="221" t="s">
        <v>82</v>
      </c>
      <c r="AV556" s="14" t="s">
        <v>82</v>
      </c>
      <c r="AW556" s="14" t="s">
        <v>30</v>
      </c>
      <c r="AX556" s="14" t="s">
        <v>73</v>
      </c>
      <c r="AY556" s="221" t="s">
        <v>160</v>
      </c>
    </row>
    <row r="557" spans="2:51" s="14" customFormat="1" ht="12">
      <c r="B557" s="211"/>
      <c r="C557" s="212"/>
      <c r="D557" s="202" t="s">
        <v>168</v>
      </c>
      <c r="E557" s="213" t="s">
        <v>1</v>
      </c>
      <c r="F557" s="214" t="s">
        <v>566</v>
      </c>
      <c r="G557" s="212"/>
      <c r="H557" s="215">
        <v>14.6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2:51" s="15" customFormat="1" ht="12">
      <c r="B558" s="222"/>
      <c r="C558" s="223"/>
      <c r="D558" s="202" t="s">
        <v>168</v>
      </c>
      <c r="E558" s="224" t="s">
        <v>1</v>
      </c>
      <c r="F558" s="225" t="s">
        <v>179</v>
      </c>
      <c r="G558" s="223"/>
      <c r="H558" s="226">
        <v>150.784</v>
      </c>
      <c r="I558" s="227"/>
      <c r="J558" s="223"/>
      <c r="K558" s="223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168</v>
      </c>
      <c r="AU558" s="232" t="s">
        <v>82</v>
      </c>
      <c r="AV558" s="15" t="s">
        <v>167</v>
      </c>
      <c r="AW558" s="15" t="s">
        <v>30</v>
      </c>
      <c r="AX558" s="15" t="s">
        <v>80</v>
      </c>
      <c r="AY558" s="232" t="s">
        <v>160</v>
      </c>
    </row>
    <row r="559" spans="1:65" s="2" customFormat="1" ht="24.2" customHeight="1">
      <c r="A559" s="35"/>
      <c r="B559" s="36"/>
      <c r="C559" s="233" t="s">
        <v>292</v>
      </c>
      <c r="D559" s="233" t="s">
        <v>205</v>
      </c>
      <c r="E559" s="234" t="s">
        <v>567</v>
      </c>
      <c r="F559" s="235" t="s">
        <v>568</v>
      </c>
      <c r="G559" s="236" t="s">
        <v>238</v>
      </c>
      <c r="H559" s="237">
        <v>165.862</v>
      </c>
      <c r="I559" s="238"/>
      <c r="J559" s="239">
        <f>ROUND(I559*H559,2)</f>
        <v>0</v>
      </c>
      <c r="K559" s="235" t="s">
        <v>166</v>
      </c>
      <c r="L559" s="240"/>
      <c r="M559" s="241" t="s">
        <v>1</v>
      </c>
      <c r="N559" s="242" t="s">
        <v>38</v>
      </c>
      <c r="O559" s="72"/>
      <c r="P559" s="196">
        <f>O559*H559</f>
        <v>0</v>
      </c>
      <c r="Q559" s="196">
        <v>0</v>
      </c>
      <c r="R559" s="196">
        <f>Q559*H559</f>
        <v>0</v>
      </c>
      <c r="S559" s="196">
        <v>0</v>
      </c>
      <c r="T559" s="19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8" t="s">
        <v>188</v>
      </c>
      <c r="AT559" s="198" t="s">
        <v>205</v>
      </c>
      <c r="AU559" s="198" t="s">
        <v>82</v>
      </c>
      <c r="AY559" s="18" t="s">
        <v>160</v>
      </c>
      <c r="BE559" s="199">
        <f>IF(N559="základní",J559,0)</f>
        <v>0</v>
      </c>
      <c r="BF559" s="199">
        <f>IF(N559="snížená",J559,0)</f>
        <v>0</v>
      </c>
      <c r="BG559" s="199">
        <f>IF(N559="zákl. přenesená",J559,0)</f>
        <v>0</v>
      </c>
      <c r="BH559" s="199">
        <f>IF(N559="sníž. přenesená",J559,0)</f>
        <v>0</v>
      </c>
      <c r="BI559" s="199">
        <f>IF(N559="nulová",J559,0)</f>
        <v>0</v>
      </c>
      <c r="BJ559" s="18" t="s">
        <v>80</v>
      </c>
      <c r="BK559" s="199">
        <f>ROUND(I559*H559,2)</f>
        <v>0</v>
      </c>
      <c r="BL559" s="18" t="s">
        <v>167</v>
      </c>
      <c r="BM559" s="198" t="s">
        <v>569</v>
      </c>
    </row>
    <row r="560" spans="2:51" s="14" customFormat="1" ht="12">
      <c r="B560" s="211"/>
      <c r="C560" s="212"/>
      <c r="D560" s="202" t="s">
        <v>168</v>
      </c>
      <c r="E560" s="213" t="s">
        <v>1</v>
      </c>
      <c r="F560" s="214" t="s">
        <v>570</v>
      </c>
      <c r="G560" s="212"/>
      <c r="H560" s="215">
        <v>165.862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168</v>
      </c>
      <c r="AU560" s="221" t="s">
        <v>82</v>
      </c>
      <c r="AV560" s="14" t="s">
        <v>82</v>
      </c>
      <c r="AW560" s="14" t="s">
        <v>30</v>
      </c>
      <c r="AX560" s="14" t="s">
        <v>73</v>
      </c>
      <c r="AY560" s="221" t="s">
        <v>160</v>
      </c>
    </row>
    <row r="561" spans="2:51" s="15" customFormat="1" ht="12">
      <c r="B561" s="222"/>
      <c r="C561" s="223"/>
      <c r="D561" s="202" t="s">
        <v>168</v>
      </c>
      <c r="E561" s="224" t="s">
        <v>1</v>
      </c>
      <c r="F561" s="225" t="s">
        <v>179</v>
      </c>
      <c r="G561" s="223"/>
      <c r="H561" s="226">
        <v>165.862</v>
      </c>
      <c r="I561" s="227"/>
      <c r="J561" s="223"/>
      <c r="K561" s="223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168</v>
      </c>
      <c r="AU561" s="232" t="s">
        <v>82</v>
      </c>
      <c r="AV561" s="15" t="s">
        <v>167</v>
      </c>
      <c r="AW561" s="15" t="s">
        <v>30</v>
      </c>
      <c r="AX561" s="15" t="s">
        <v>80</v>
      </c>
      <c r="AY561" s="232" t="s">
        <v>160</v>
      </c>
    </row>
    <row r="562" spans="1:65" s="2" customFormat="1" ht="14.45" customHeight="1">
      <c r="A562" s="35"/>
      <c r="B562" s="36"/>
      <c r="C562" s="187" t="s">
        <v>571</v>
      </c>
      <c r="D562" s="187" t="s">
        <v>162</v>
      </c>
      <c r="E562" s="188" t="s">
        <v>572</v>
      </c>
      <c r="F562" s="189" t="s">
        <v>573</v>
      </c>
      <c r="G562" s="190" t="s">
        <v>238</v>
      </c>
      <c r="H562" s="191">
        <v>1379.23</v>
      </c>
      <c r="I562" s="192"/>
      <c r="J562" s="193">
        <f>ROUND(I562*H562,2)</f>
        <v>0</v>
      </c>
      <c r="K562" s="189" t="s">
        <v>574</v>
      </c>
      <c r="L562" s="40"/>
      <c r="M562" s="194" t="s">
        <v>1</v>
      </c>
      <c r="N562" s="195" t="s">
        <v>38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167</v>
      </c>
      <c r="AT562" s="198" t="s">
        <v>162</v>
      </c>
      <c r="AU562" s="198" t="s">
        <v>82</v>
      </c>
      <c r="AY562" s="18" t="s">
        <v>160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80</v>
      </c>
      <c r="BK562" s="199">
        <f>ROUND(I562*H562,2)</f>
        <v>0</v>
      </c>
      <c r="BL562" s="18" t="s">
        <v>167</v>
      </c>
      <c r="BM562" s="198" t="s">
        <v>575</v>
      </c>
    </row>
    <row r="563" spans="2:51" s="13" customFormat="1" ht="12">
      <c r="B563" s="200"/>
      <c r="C563" s="201"/>
      <c r="D563" s="202" t="s">
        <v>168</v>
      </c>
      <c r="E563" s="203" t="s">
        <v>1</v>
      </c>
      <c r="F563" s="204" t="s">
        <v>576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168</v>
      </c>
      <c r="AU563" s="210" t="s">
        <v>82</v>
      </c>
      <c r="AV563" s="13" t="s">
        <v>80</v>
      </c>
      <c r="AW563" s="13" t="s">
        <v>30</v>
      </c>
      <c r="AX563" s="13" t="s">
        <v>73</v>
      </c>
      <c r="AY563" s="210" t="s">
        <v>160</v>
      </c>
    </row>
    <row r="564" spans="2:51" s="14" customFormat="1" ht="12">
      <c r="B564" s="211"/>
      <c r="C564" s="212"/>
      <c r="D564" s="202" t="s">
        <v>168</v>
      </c>
      <c r="E564" s="213" t="s">
        <v>1</v>
      </c>
      <c r="F564" s="214" t="s">
        <v>577</v>
      </c>
      <c r="G564" s="212"/>
      <c r="H564" s="215">
        <v>238.99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2:51" s="13" customFormat="1" ht="12">
      <c r="B565" s="200"/>
      <c r="C565" s="201"/>
      <c r="D565" s="202" t="s">
        <v>168</v>
      </c>
      <c r="E565" s="203" t="s">
        <v>1</v>
      </c>
      <c r="F565" s="204" t="s">
        <v>578</v>
      </c>
      <c r="G565" s="201"/>
      <c r="H565" s="203" t="s">
        <v>1</v>
      </c>
      <c r="I565" s="205"/>
      <c r="J565" s="201"/>
      <c r="K565" s="201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168</v>
      </c>
      <c r="AU565" s="210" t="s">
        <v>82</v>
      </c>
      <c r="AV565" s="13" t="s">
        <v>80</v>
      </c>
      <c r="AW565" s="13" t="s">
        <v>30</v>
      </c>
      <c r="AX565" s="13" t="s">
        <v>73</v>
      </c>
      <c r="AY565" s="210" t="s">
        <v>160</v>
      </c>
    </row>
    <row r="566" spans="2:51" s="14" customFormat="1" ht="12">
      <c r="B566" s="211"/>
      <c r="C566" s="212"/>
      <c r="D566" s="202" t="s">
        <v>168</v>
      </c>
      <c r="E566" s="213" t="s">
        <v>1</v>
      </c>
      <c r="F566" s="214" t="s">
        <v>579</v>
      </c>
      <c r="G566" s="212"/>
      <c r="H566" s="215">
        <v>901.25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2:51" s="13" customFormat="1" ht="12">
      <c r="B567" s="200"/>
      <c r="C567" s="201"/>
      <c r="D567" s="202" t="s">
        <v>168</v>
      </c>
      <c r="E567" s="203" t="s">
        <v>1</v>
      </c>
      <c r="F567" s="204" t="s">
        <v>580</v>
      </c>
      <c r="G567" s="201"/>
      <c r="H567" s="203" t="s">
        <v>1</v>
      </c>
      <c r="I567" s="205"/>
      <c r="J567" s="201"/>
      <c r="K567" s="201"/>
      <c r="L567" s="206"/>
      <c r="M567" s="207"/>
      <c r="N567" s="208"/>
      <c r="O567" s="208"/>
      <c r="P567" s="208"/>
      <c r="Q567" s="208"/>
      <c r="R567" s="208"/>
      <c r="S567" s="208"/>
      <c r="T567" s="209"/>
      <c r="AT567" s="210" t="s">
        <v>168</v>
      </c>
      <c r="AU567" s="210" t="s">
        <v>82</v>
      </c>
      <c r="AV567" s="13" t="s">
        <v>80</v>
      </c>
      <c r="AW567" s="13" t="s">
        <v>30</v>
      </c>
      <c r="AX567" s="13" t="s">
        <v>73</v>
      </c>
      <c r="AY567" s="210" t="s">
        <v>160</v>
      </c>
    </row>
    <row r="568" spans="2:51" s="14" customFormat="1" ht="12">
      <c r="B568" s="211"/>
      <c r="C568" s="212"/>
      <c r="D568" s="202" t="s">
        <v>168</v>
      </c>
      <c r="E568" s="213" t="s">
        <v>1</v>
      </c>
      <c r="F568" s="214" t="s">
        <v>577</v>
      </c>
      <c r="G568" s="212"/>
      <c r="H568" s="215">
        <v>238.99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168</v>
      </c>
      <c r="AU568" s="221" t="s">
        <v>82</v>
      </c>
      <c r="AV568" s="14" t="s">
        <v>82</v>
      </c>
      <c r="AW568" s="14" t="s">
        <v>30</v>
      </c>
      <c r="AX568" s="14" t="s">
        <v>73</v>
      </c>
      <c r="AY568" s="221" t="s">
        <v>160</v>
      </c>
    </row>
    <row r="569" spans="2:51" s="15" customFormat="1" ht="12">
      <c r="B569" s="222"/>
      <c r="C569" s="223"/>
      <c r="D569" s="202" t="s">
        <v>168</v>
      </c>
      <c r="E569" s="224" t="s">
        <v>1</v>
      </c>
      <c r="F569" s="225" t="s">
        <v>179</v>
      </c>
      <c r="G569" s="223"/>
      <c r="H569" s="226">
        <v>1379.23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168</v>
      </c>
      <c r="AU569" s="232" t="s">
        <v>82</v>
      </c>
      <c r="AV569" s="15" t="s">
        <v>167</v>
      </c>
      <c r="AW569" s="15" t="s">
        <v>30</v>
      </c>
      <c r="AX569" s="15" t="s">
        <v>80</v>
      </c>
      <c r="AY569" s="232" t="s">
        <v>160</v>
      </c>
    </row>
    <row r="570" spans="1:65" s="2" customFormat="1" ht="14.45" customHeight="1">
      <c r="A570" s="35"/>
      <c r="B570" s="36"/>
      <c r="C570" s="233" t="s">
        <v>297</v>
      </c>
      <c r="D570" s="233" t="s">
        <v>205</v>
      </c>
      <c r="E570" s="234" t="s">
        <v>581</v>
      </c>
      <c r="F570" s="235" t="s">
        <v>582</v>
      </c>
      <c r="G570" s="236" t="s">
        <v>238</v>
      </c>
      <c r="H570" s="237">
        <v>250.94</v>
      </c>
      <c r="I570" s="238"/>
      <c r="J570" s="239">
        <f>ROUND(I570*H570,2)</f>
        <v>0</v>
      </c>
      <c r="K570" s="235" t="s">
        <v>1</v>
      </c>
      <c r="L570" s="240"/>
      <c r="M570" s="241" t="s">
        <v>1</v>
      </c>
      <c r="N570" s="242" t="s">
        <v>38</v>
      </c>
      <c r="O570" s="72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188</v>
      </c>
      <c r="AT570" s="198" t="s">
        <v>205</v>
      </c>
      <c r="AU570" s="198" t="s">
        <v>82</v>
      </c>
      <c r="AY570" s="18" t="s">
        <v>160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80</v>
      </c>
      <c r="BK570" s="199">
        <f>ROUND(I570*H570,2)</f>
        <v>0</v>
      </c>
      <c r="BL570" s="18" t="s">
        <v>167</v>
      </c>
      <c r="BM570" s="198" t="s">
        <v>583</v>
      </c>
    </row>
    <row r="571" spans="2:51" s="14" customFormat="1" ht="12">
      <c r="B571" s="211"/>
      <c r="C571" s="212"/>
      <c r="D571" s="202" t="s">
        <v>168</v>
      </c>
      <c r="E571" s="213" t="s">
        <v>1</v>
      </c>
      <c r="F571" s="214" t="s">
        <v>584</v>
      </c>
      <c r="G571" s="212"/>
      <c r="H571" s="215">
        <v>1.5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168</v>
      </c>
      <c r="AU571" s="221" t="s">
        <v>82</v>
      </c>
      <c r="AV571" s="14" t="s">
        <v>82</v>
      </c>
      <c r="AW571" s="14" t="s">
        <v>30</v>
      </c>
      <c r="AX571" s="14" t="s">
        <v>73</v>
      </c>
      <c r="AY571" s="221" t="s">
        <v>160</v>
      </c>
    </row>
    <row r="572" spans="2:51" s="14" customFormat="1" ht="12">
      <c r="B572" s="211"/>
      <c r="C572" s="212"/>
      <c r="D572" s="202" t="s">
        <v>168</v>
      </c>
      <c r="E572" s="213" t="s">
        <v>1</v>
      </c>
      <c r="F572" s="214" t="s">
        <v>585</v>
      </c>
      <c r="G572" s="212"/>
      <c r="H572" s="215">
        <v>1.58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168</v>
      </c>
      <c r="AU572" s="221" t="s">
        <v>82</v>
      </c>
      <c r="AV572" s="14" t="s">
        <v>82</v>
      </c>
      <c r="AW572" s="14" t="s">
        <v>30</v>
      </c>
      <c r="AX572" s="14" t="s">
        <v>73</v>
      </c>
      <c r="AY572" s="221" t="s">
        <v>160</v>
      </c>
    </row>
    <row r="573" spans="2:51" s="14" customFormat="1" ht="12">
      <c r="B573" s="211"/>
      <c r="C573" s="212"/>
      <c r="D573" s="202" t="s">
        <v>168</v>
      </c>
      <c r="E573" s="213" t="s">
        <v>1</v>
      </c>
      <c r="F573" s="214" t="s">
        <v>586</v>
      </c>
      <c r="G573" s="212"/>
      <c r="H573" s="215">
        <v>1.5</v>
      </c>
      <c r="I573" s="216"/>
      <c r="J573" s="212"/>
      <c r="K573" s="212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168</v>
      </c>
      <c r="AU573" s="221" t="s">
        <v>82</v>
      </c>
      <c r="AV573" s="14" t="s">
        <v>82</v>
      </c>
      <c r="AW573" s="14" t="s">
        <v>30</v>
      </c>
      <c r="AX573" s="14" t="s">
        <v>73</v>
      </c>
      <c r="AY573" s="221" t="s">
        <v>160</v>
      </c>
    </row>
    <row r="574" spans="2:51" s="14" customFormat="1" ht="12">
      <c r="B574" s="211"/>
      <c r="C574" s="212"/>
      <c r="D574" s="202" t="s">
        <v>168</v>
      </c>
      <c r="E574" s="213" t="s">
        <v>1</v>
      </c>
      <c r="F574" s="214" t="s">
        <v>587</v>
      </c>
      <c r="G574" s="212"/>
      <c r="H574" s="215">
        <v>2.96</v>
      </c>
      <c r="I574" s="216"/>
      <c r="J574" s="212"/>
      <c r="K574" s="212"/>
      <c r="L574" s="217"/>
      <c r="M574" s="218"/>
      <c r="N574" s="219"/>
      <c r="O574" s="219"/>
      <c r="P574" s="219"/>
      <c r="Q574" s="219"/>
      <c r="R574" s="219"/>
      <c r="S574" s="219"/>
      <c r="T574" s="220"/>
      <c r="AT574" s="221" t="s">
        <v>168</v>
      </c>
      <c r="AU574" s="221" t="s">
        <v>82</v>
      </c>
      <c r="AV574" s="14" t="s">
        <v>82</v>
      </c>
      <c r="AW574" s="14" t="s">
        <v>30</v>
      </c>
      <c r="AX574" s="14" t="s">
        <v>73</v>
      </c>
      <c r="AY574" s="221" t="s">
        <v>160</v>
      </c>
    </row>
    <row r="575" spans="2:51" s="14" customFormat="1" ht="12">
      <c r="B575" s="211"/>
      <c r="C575" s="212"/>
      <c r="D575" s="202" t="s">
        <v>168</v>
      </c>
      <c r="E575" s="213" t="s">
        <v>1</v>
      </c>
      <c r="F575" s="214" t="s">
        <v>588</v>
      </c>
      <c r="G575" s="212"/>
      <c r="H575" s="215">
        <v>2.63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168</v>
      </c>
      <c r="AU575" s="221" t="s">
        <v>82</v>
      </c>
      <c r="AV575" s="14" t="s">
        <v>82</v>
      </c>
      <c r="AW575" s="14" t="s">
        <v>30</v>
      </c>
      <c r="AX575" s="14" t="s">
        <v>73</v>
      </c>
      <c r="AY575" s="221" t="s">
        <v>160</v>
      </c>
    </row>
    <row r="576" spans="2:51" s="14" customFormat="1" ht="12">
      <c r="B576" s="211"/>
      <c r="C576" s="212"/>
      <c r="D576" s="202" t="s">
        <v>168</v>
      </c>
      <c r="E576" s="213" t="s">
        <v>1</v>
      </c>
      <c r="F576" s="214" t="s">
        <v>589</v>
      </c>
      <c r="G576" s="212"/>
      <c r="H576" s="215">
        <v>1.2</v>
      </c>
      <c r="I576" s="216"/>
      <c r="J576" s="212"/>
      <c r="K576" s="212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168</v>
      </c>
      <c r="AU576" s="221" t="s">
        <v>82</v>
      </c>
      <c r="AV576" s="14" t="s">
        <v>82</v>
      </c>
      <c r="AW576" s="14" t="s">
        <v>30</v>
      </c>
      <c r="AX576" s="14" t="s">
        <v>73</v>
      </c>
      <c r="AY576" s="221" t="s">
        <v>160</v>
      </c>
    </row>
    <row r="577" spans="2:51" s="14" customFormat="1" ht="12">
      <c r="B577" s="211"/>
      <c r="C577" s="212"/>
      <c r="D577" s="202" t="s">
        <v>168</v>
      </c>
      <c r="E577" s="213" t="s">
        <v>1</v>
      </c>
      <c r="F577" s="214" t="s">
        <v>590</v>
      </c>
      <c r="G577" s="212"/>
      <c r="H577" s="215">
        <v>3</v>
      </c>
      <c r="I577" s="216"/>
      <c r="J577" s="212"/>
      <c r="K577" s="212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168</v>
      </c>
      <c r="AU577" s="221" t="s">
        <v>82</v>
      </c>
      <c r="AV577" s="14" t="s">
        <v>82</v>
      </c>
      <c r="AW577" s="14" t="s">
        <v>30</v>
      </c>
      <c r="AX577" s="14" t="s">
        <v>73</v>
      </c>
      <c r="AY577" s="221" t="s">
        <v>160</v>
      </c>
    </row>
    <row r="578" spans="2:51" s="14" customFormat="1" ht="12">
      <c r="B578" s="211"/>
      <c r="C578" s="212"/>
      <c r="D578" s="202" t="s">
        <v>168</v>
      </c>
      <c r="E578" s="213" t="s">
        <v>1</v>
      </c>
      <c r="F578" s="214" t="s">
        <v>591</v>
      </c>
      <c r="G578" s="212"/>
      <c r="H578" s="215">
        <v>0.72</v>
      </c>
      <c r="I578" s="216"/>
      <c r="J578" s="212"/>
      <c r="K578" s="212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168</v>
      </c>
      <c r="AU578" s="221" t="s">
        <v>82</v>
      </c>
      <c r="AV578" s="14" t="s">
        <v>82</v>
      </c>
      <c r="AW578" s="14" t="s">
        <v>30</v>
      </c>
      <c r="AX578" s="14" t="s">
        <v>73</v>
      </c>
      <c r="AY578" s="221" t="s">
        <v>160</v>
      </c>
    </row>
    <row r="579" spans="2:51" s="14" customFormat="1" ht="12">
      <c r="B579" s="211"/>
      <c r="C579" s="212"/>
      <c r="D579" s="202" t="s">
        <v>168</v>
      </c>
      <c r="E579" s="213" t="s">
        <v>1</v>
      </c>
      <c r="F579" s="214" t="s">
        <v>592</v>
      </c>
      <c r="G579" s="212"/>
      <c r="H579" s="215">
        <v>2.8</v>
      </c>
      <c r="I579" s="216"/>
      <c r="J579" s="212"/>
      <c r="K579" s="212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168</v>
      </c>
      <c r="AU579" s="221" t="s">
        <v>82</v>
      </c>
      <c r="AV579" s="14" t="s">
        <v>82</v>
      </c>
      <c r="AW579" s="14" t="s">
        <v>30</v>
      </c>
      <c r="AX579" s="14" t="s">
        <v>73</v>
      </c>
      <c r="AY579" s="221" t="s">
        <v>160</v>
      </c>
    </row>
    <row r="580" spans="2:51" s="14" customFormat="1" ht="12">
      <c r="B580" s="211"/>
      <c r="C580" s="212"/>
      <c r="D580" s="202" t="s">
        <v>168</v>
      </c>
      <c r="E580" s="213" t="s">
        <v>1</v>
      </c>
      <c r="F580" s="214" t="s">
        <v>593</v>
      </c>
      <c r="G580" s="212"/>
      <c r="H580" s="215">
        <v>1.5</v>
      </c>
      <c r="I580" s="216"/>
      <c r="J580" s="212"/>
      <c r="K580" s="212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168</v>
      </c>
      <c r="AU580" s="221" t="s">
        <v>82</v>
      </c>
      <c r="AV580" s="14" t="s">
        <v>82</v>
      </c>
      <c r="AW580" s="14" t="s">
        <v>30</v>
      </c>
      <c r="AX580" s="14" t="s">
        <v>73</v>
      </c>
      <c r="AY580" s="221" t="s">
        <v>160</v>
      </c>
    </row>
    <row r="581" spans="2:51" s="14" customFormat="1" ht="12">
      <c r="B581" s="211"/>
      <c r="C581" s="212"/>
      <c r="D581" s="202" t="s">
        <v>168</v>
      </c>
      <c r="E581" s="213" t="s">
        <v>1</v>
      </c>
      <c r="F581" s="214" t="s">
        <v>594</v>
      </c>
      <c r="G581" s="212"/>
      <c r="H581" s="215">
        <v>0.6</v>
      </c>
      <c r="I581" s="216"/>
      <c r="J581" s="212"/>
      <c r="K581" s="212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168</v>
      </c>
      <c r="AU581" s="221" t="s">
        <v>82</v>
      </c>
      <c r="AV581" s="14" t="s">
        <v>82</v>
      </c>
      <c r="AW581" s="14" t="s">
        <v>30</v>
      </c>
      <c r="AX581" s="14" t="s">
        <v>73</v>
      </c>
      <c r="AY581" s="221" t="s">
        <v>160</v>
      </c>
    </row>
    <row r="582" spans="2:51" s="14" customFormat="1" ht="12">
      <c r="B582" s="211"/>
      <c r="C582" s="212"/>
      <c r="D582" s="202" t="s">
        <v>168</v>
      </c>
      <c r="E582" s="213" t="s">
        <v>1</v>
      </c>
      <c r="F582" s="214" t="s">
        <v>595</v>
      </c>
      <c r="G582" s="212"/>
      <c r="H582" s="215">
        <v>2.13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168</v>
      </c>
      <c r="AU582" s="221" t="s">
        <v>82</v>
      </c>
      <c r="AV582" s="14" t="s">
        <v>82</v>
      </c>
      <c r="AW582" s="14" t="s">
        <v>30</v>
      </c>
      <c r="AX582" s="14" t="s">
        <v>73</v>
      </c>
      <c r="AY582" s="221" t="s">
        <v>160</v>
      </c>
    </row>
    <row r="583" spans="2:51" s="14" customFormat="1" ht="12">
      <c r="B583" s="211"/>
      <c r="C583" s="212"/>
      <c r="D583" s="202" t="s">
        <v>168</v>
      </c>
      <c r="E583" s="213" t="s">
        <v>1</v>
      </c>
      <c r="F583" s="214" t="s">
        <v>596</v>
      </c>
      <c r="G583" s="212"/>
      <c r="H583" s="215">
        <v>22.08</v>
      </c>
      <c r="I583" s="216"/>
      <c r="J583" s="212"/>
      <c r="K583" s="212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168</v>
      </c>
      <c r="AU583" s="221" t="s">
        <v>82</v>
      </c>
      <c r="AV583" s="14" t="s">
        <v>82</v>
      </c>
      <c r="AW583" s="14" t="s">
        <v>30</v>
      </c>
      <c r="AX583" s="14" t="s">
        <v>73</v>
      </c>
      <c r="AY583" s="221" t="s">
        <v>160</v>
      </c>
    </row>
    <row r="584" spans="2:51" s="14" customFormat="1" ht="12">
      <c r="B584" s="211"/>
      <c r="C584" s="212"/>
      <c r="D584" s="202" t="s">
        <v>168</v>
      </c>
      <c r="E584" s="213" t="s">
        <v>1</v>
      </c>
      <c r="F584" s="214" t="s">
        <v>597</v>
      </c>
      <c r="G584" s="212"/>
      <c r="H584" s="215">
        <v>1.55</v>
      </c>
      <c r="I584" s="216"/>
      <c r="J584" s="212"/>
      <c r="K584" s="212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168</v>
      </c>
      <c r="AU584" s="221" t="s">
        <v>82</v>
      </c>
      <c r="AV584" s="14" t="s">
        <v>82</v>
      </c>
      <c r="AW584" s="14" t="s">
        <v>30</v>
      </c>
      <c r="AX584" s="14" t="s">
        <v>73</v>
      </c>
      <c r="AY584" s="221" t="s">
        <v>160</v>
      </c>
    </row>
    <row r="585" spans="2:51" s="14" customFormat="1" ht="12">
      <c r="B585" s="211"/>
      <c r="C585" s="212"/>
      <c r="D585" s="202" t="s">
        <v>168</v>
      </c>
      <c r="E585" s="213" t="s">
        <v>1</v>
      </c>
      <c r="F585" s="214" t="s">
        <v>598</v>
      </c>
      <c r="G585" s="212"/>
      <c r="H585" s="215">
        <v>18.6</v>
      </c>
      <c r="I585" s="216"/>
      <c r="J585" s="212"/>
      <c r="K585" s="212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168</v>
      </c>
      <c r="AU585" s="221" t="s">
        <v>82</v>
      </c>
      <c r="AV585" s="14" t="s">
        <v>82</v>
      </c>
      <c r="AW585" s="14" t="s">
        <v>30</v>
      </c>
      <c r="AX585" s="14" t="s">
        <v>73</v>
      </c>
      <c r="AY585" s="221" t="s">
        <v>160</v>
      </c>
    </row>
    <row r="586" spans="2:51" s="14" customFormat="1" ht="12">
      <c r="B586" s="211"/>
      <c r="C586" s="212"/>
      <c r="D586" s="202" t="s">
        <v>168</v>
      </c>
      <c r="E586" s="213" t="s">
        <v>1</v>
      </c>
      <c r="F586" s="214" t="s">
        <v>599</v>
      </c>
      <c r="G586" s="212"/>
      <c r="H586" s="215">
        <v>4.48</v>
      </c>
      <c r="I586" s="216"/>
      <c r="J586" s="212"/>
      <c r="K586" s="212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168</v>
      </c>
      <c r="AU586" s="221" t="s">
        <v>82</v>
      </c>
      <c r="AV586" s="14" t="s">
        <v>82</v>
      </c>
      <c r="AW586" s="14" t="s">
        <v>30</v>
      </c>
      <c r="AX586" s="14" t="s">
        <v>73</v>
      </c>
      <c r="AY586" s="221" t="s">
        <v>160</v>
      </c>
    </row>
    <row r="587" spans="2:51" s="14" customFormat="1" ht="12">
      <c r="B587" s="211"/>
      <c r="C587" s="212"/>
      <c r="D587" s="202" t="s">
        <v>168</v>
      </c>
      <c r="E587" s="213" t="s">
        <v>1</v>
      </c>
      <c r="F587" s="214" t="s">
        <v>600</v>
      </c>
      <c r="G587" s="212"/>
      <c r="H587" s="215">
        <v>10.78</v>
      </c>
      <c r="I587" s="216"/>
      <c r="J587" s="212"/>
      <c r="K587" s="212"/>
      <c r="L587" s="217"/>
      <c r="M587" s="218"/>
      <c r="N587" s="219"/>
      <c r="O587" s="219"/>
      <c r="P587" s="219"/>
      <c r="Q587" s="219"/>
      <c r="R587" s="219"/>
      <c r="S587" s="219"/>
      <c r="T587" s="220"/>
      <c r="AT587" s="221" t="s">
        <v>168</v>
      </c>
      <c r="AU587" s="221" t="s">
        <v>82</v>
      </c>
      <c r="AV587" s="14" t="s">
        <v>82</v>
      </c>
      <c r="AW587" s="14" t="s">
        <v>30</v>
      </c>
      <c r="AX587" s="14" t="s">
        <v>73</v>
      </c>
      <c r="AY587" s="221" t="s">
        <v>160</v>
      </c>
    </row>
    <row r="588" spans="2:51" s="14" customFormat="1" ht="12">
      <c r="B588" s="211"/>
      <c r="C588" s="212"/>
      <c r="D588" s="202" t="s">
        <v>168</v>
      </c>
      <c r="E588" s="213" t="s">
        <v>1</v>
      </c>
      <c r="F588" s="214" t="s">
        <v>601</v>
      </c>
      <c r="G588" s="212"/>
      <c r="H588" s="215">
        <v>1.54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168</v>
      </c>
      <c r="AU588" s="221" t="s">
        <v>82</v>
      </c>
      <c r="AV588" s="14" t="s">
        <v>82</v>
      </c>
      <c r="AW588" s="14" t="s">
        <v>30</v>
      </c>
      <c r="AX588" s="14" t="s">
        <v>73</v>
      </c>
      <c r="AY588" s="221" t="s">
        <v>160</v>
      </c>
    </row>
    <row r="589" spans="2:51" s="14" customFormat="1" ht="12">
      <c r="B589" s="211"/>
      <c r="C589" s="212"/>
      <c r="D589" s="202" t="s">
        <v>168</v>
      </c>
      <c r="E589" s="213" t="s">
        <v>1</v>
      </c>
      <c r="F589" s="214" t="s">
        <v>602</v>
      </c>
      <c r="G589" s="212"/>
      <c r="H589" s="215">
        <v>1.54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168</v>
      </c>
      <c r="AU589" s="221" t="s">
        <v>82</v>
      </c>
      <c r="AV589" s="14" t="s">
        <v>82</v>
      </c>
      <c r="AW589" s="14" t="s">
        <v>30</v>
      </c>
      <c r="AX589" s="14" t="s">
        <v>73</v>
      </c>
      <c r="AY589" s="221" t="s">
        <v>160</v>
      </c>
    </row>
    <row r="590" spans="2:51" s="14" customFormat="1" ht="12">
      <c r="B590" s="211"/>
      <c r="C590" s="212"/>
      <c r="D590" s="202" t="s">
        <v>168</v>
      </c>
      <c r="E590" s="213" t="s">
        <v>1</v>
      </c>
      <c r="F590" s="214" t="s">
        <v>603</v>
      </c>
      <c r="G590" s="212"/>
      <c r="H590" s="215">
        <v>14.67</v>
      </c>
      <c r="I590" s="216"/>
      <c r="J590" s="212"/>
      <c r="K590" s="212"/>
      <c r="L590" s="217"/>
      <c r="M590" s="218"/>
      <c r="N590" s="219"/>
      <c r="O590" s="219"/>
      <c r="P590" s="219"/>
      <c r="Q590" s="219"/>
      <c r="R590" s="219"/>
      <c r="S590" s="219"/>
      <c r="T590" s="220"/>
      <c r="AT590" s="221" t="s">
        <v>168</v>
      </c>
      <c r="AU590" s="221" t="s">
        <v>82</v>
      </c>
      <c r="AV590" s="14" t="s">
        <v>82</v>
      </c>
      <c r="AW590" s="14" t="s">
        <v>30</v>
      </c>
      <c r="AX590" s="14" t="s">
        <v>73</v>
      </c>
      <c r="AY590" s="221" t="s">
        <v>160</v>
      </c>
    </row>
    <row r="591" spans="2:51" s="14" customFormat="1" ht="12">
      <c r="B591" s="211"/>
      <c r="C591" s="212"/>
      <c r="D591" s="202" t="s">
        <v>168</v>
      </c>
      <c r="E591" s="213" t="s">
        <v>1</v>
      </c>
      <c r="F591" s="214" t="s">
        <v>604</v>
      </c>
      <c r="G591" s="212"/>
      <c r="H591" s="215">
        <v>3.21</v>
      </c>
      <c r="I591" s="216"/>
      <c r="J591" s="212"/>
      <c r="K591" s="212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168</v>
      </c>
      <c r="AU591" s="221" t="s">
        <v>82</v>
      </c>
      <c r="AV591" s="14" t="s">
        <v>82</v>
      </c>
      <c r="AW591" s="14" t="s">
        <v>30</v>
      </c>
      <c r="AX591" s="14" t="s">
        <v>73</v>
      </c>
      <c r="AY591" s="221" t="s">
        <v>160</v>
      </c>
    </row>
    <row r="592" spans="2:51" s="14" customFormat="1" ht="12">
      <c r="B592" s="211"/>
      <c r="C592" s="212"/>
      <c r="D592" s="202" t="s">
        <v>168</v>
      </c>
      <c r="E592" s="213" t="s">
        <v>1</v>
      </c>
      <c r="F592" s="214" t="s">
        <v>605</v>
      </c>
      <c r="G592" s="212"/>
      <c r="H592" s="215">
        <v>1.64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2:51" s="14" customFormat="1" ht="12">
      <c r="B593" s="211"/>
      <c r="C593" s="212"/>
      <c r="D593" s="202" t="s">
        <v>168</v>
      </c>
      <c r="E593" s="213" t="s">
        <v>1</v>
      </c>
      <c r="F593" s="214" t="s">
        <v>606</v>
      </c>
      <c r="G593" s="212"/>
      <c r="H593" s="215">
        <v>66.24</v>
      </c>
      <c r="I593" s="216"/>
      <c r="J593" s="212"/>
      <c r="K593" s="212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168</v>
      </c>
      <c r="AU593" s="221" t="s">
        <v>82</v>
      </c>
      <c r="AV593" s="14" t="s">
        <v>82</v>
      </c>
      <c r="AW593" s="14" t="s">
        <v>30</v>
      </c>
      <c r="AX593" s="14" t="s">
        <v>73</v>
      </c>
      <c r="AY593" s="221" t="s">
        <v>160</v>
      </c>
    </row>
    <row r="594" spans="2:51" s="14" customFormat="1" ht="12">
      <c r="B594" s="211"/>
      <c r="C594" s="212"/>
      <c r="D594" s="202" t="s">
        <v>168</v>
      </c>
      <c r="E594" s="213" t="s">
        <v>1</v>
      </c>
      <c r="F594" s="214" t="s">
        <v>607</v>
      </c>
      <c r="G594" s="212"/>
      <c r="H594" s="215">
        <v>9.3</v>
      </c>
      <c r="I594" s="216"/>
      <c r="J594" s="212"/>
      <c r="K594" s="212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168</v>
      </c>
      <c r="AU594" s="221" t="s">
        <v>82</v>
      </c>
      <c r="AV594" s="14" t="s">
        <v>82</v>
      </c>
      <c r="AW594" s="14" t="s">
        <v>30</v>
      </c>
      <c r="AX594" s="14" t="s">
        <v>73</v>
      </c>
      <c r="AY594" s="221" t="s">
        <v>160</v>
      </c>
    </row>
    <row r="595" spans="2:51" s="14" customFormat="1" ht="12">
      <c r="B595" s="211"/>
      <c r="C595" s="212"/>
      <c r="D595" s="202" t="s">
        <v>168</v>
      </c>
      <c r="E595" s="213" t="s">
        <v>1</v>
      </c>
      <c r="F595" s="214" t="s">
        <v>608</v>
      </c>
      <c r="G595" s="212"/>
      <c r="H595" s="215">
        <v>15.36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168</v>
      </c>
      <c r="AU595" s="221" t="s">
        <v>82</v>
      </c>
      <c r="AV595" s="14" t="s">
        <v>82</v>
      </c>
      <c r="AW595" s="14" t="s">
        <v>30</v>
      </c>
      <c r="AX595" s="14" t="s">
        <v>73</v>
      </c>
      <c r="AY595" s="221" t="s">
        <v>160</v>
      </c>
    </row>
    <row r="596" spans="2:51" s="14" customFormat="1" ht="12">
      <c r="B596" s="211"/>
      <c r="C596" s="212"/>
      <c r="D596" s="202" t="s">
        <v>168</v>
      </c>
      <c r="E596" s="213" t="s">
        <v>1</v>
      </c>
      <c r="F596" s="214" t="s">
        <v>609</v>
      </c>
      <c r="G596" s="212"/>
      <c r="H596" s="215">
        <v>40.04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168</v>
      </c>
      <c r="AU596" s="221" t="s">
        <v>82</v>
      </c>
      <c r="AV596" s="14" t="s">
        <v>82</v>
      </c>
      <c r="AW596" s="14" t="s">
        <v>30</v>
      </c>
      <c r="AX596" s="14" t="s">
        <v>73</v>
      </c>
      <c r="AY596" s="221" t="s">
        <v>160</v>
      </c>
    </row>
    <row r="597" spans="2:51" s="14" customFormat="1" ht="12">
      <c r="B597" s="211"/>
      <c r="C597" s="212"/>
      <c r="D597" s="202" t="s">
        <v>168</v>
      </c>
      <c r="E597" s="213" t="s">
        <v>1</v>
      </c>
      <c r="F597" s="214" t="s">
        <v>610</v>
      </c>
      <c r="G597" s="212"/>
      <c r="H597" s="215">
        <v>1.54</v>
      </c>
      <c r="I597" s="216"/>
      <c r="J597" s="212"/>
      <c r="K597" s="212"/>
      <c r="L597" s="217"/>
      <c r="M597" s="218"/>
      <c r="N597" s="219"/>
      <c r="O597" s="219"/>
      <c r="P597" s="219"/>
      <c r="Q597" s="219"/>
      <c r="R597" s="219"/>
      <c r="S597" s="219"/>
      <c r="T597" s="220"/>
      <c r="AT597" s="221" t="s">
        <v>168</v>
      </c>
      <c r="AU597" s="221" t="s">
        <v>82</v>
      </c>
      <c r="AV597" s="14" t="s">
        <v>82</v>
      </c>
      <c r="AW597" s="14" t="s">
        <v>30</v>
      </c>
      <c r="AX597" s="14" t="s">
        <v>73</v>
      </c>
      <c r="AY597" s="221" t="s">
        <v>160</v>
      </c>
    </row>
    <row r="598" spans="2:51" s="14" customFormat="1" ht="12">
      <c r="B598" s="211"/>
      <c r="C598" s="212"/>
      <c r="D598" s="202" t="s">
        <v>168</v>
      </c>
      <c r="E598" s="213" t="s">
        <v>1</v>
      </c>
      <c r="F598" s="214" t="s">
        <v>611</v>
      </c>
      <c r="G598" s="212"/>
      <c r="H598" s="215">
        <v>1.54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168</v>
      </c>
      <c r="AU598" s="221" t="s">
        <v>82</v>
      </c>
      <c r="AV598" s="14" t="s">
        <v>82</v>
      </c>
      <c r="AW598" s="14" t="s">
        <v>30</v>
      </c>
      <c r="AX598" s="14" t="s">
        <v>73</v>
      </c>
      <c r="AY598" s="221" t="s">
        <v>160</v>
      </c>
    </row>
    <row r="599" spans="2:51" s="14" customFormat="1" ht="12">
      <c r="B599" s="211"/>
      <c r="C599" s="212"/>
      <c r="D599" s="202" t="s">
        <v>168</v>
      </c>
      <c r="E599" s="213" t="s">
        <v>1</v>
      </c>
      <c r="F599" s="214" t="s">
        <v>612</v>
      </c>
      <c r="G599" s="212"/>
      <c r="H599" s="215">
        <v>2.2</v>
      </c>
      <c r="I599" s="216"/>
      <c r="J599" s="212"/>
      <c r="K599" s="212"/>
      <c r="L599" s="217"/>
      <c r="M599" s="218"/>
      <c r="N599" s="219"/>
      <c r="O599" s="219"/>
      <c r="P599" s="219"/>
      <c r="Q599" s="219"/>
      <c r="R599" s="219"/>
      <c r="S599" s="219"/>
      <c r="T599" s="220"/>
      <c r="AT599" s="221" t="s">
        <v>168</v>
      </c>
      <c r="AU599" s="221" t="s">
        <v>82</v>
      </c>
      <c r="AV599" s="14" t="s">
        <v>82</v>
      </c>
      <c r="AW599" s="14" t="s">
        <v>30</v>
      </c>
      <c r="AX599" s="14" t="s">
        <v>73</v>
      </c>
      <c r="AY599" s="221" t="s">
        <v>160</v>
      </c>
    </row>
    <row r="600" spans="2:51" s="14" customFormat="1" ht="12">
      <c r="B600" s="211"/>
      <c r="C600" s="212"/>
      <c r="D600" s="202" t="s">
        <v>168</v>
      </c>
      <c r="E600" s="213" t="s">
        <v>1</v>
      </c>
      <c r="F600" s="214" t="s">
        <v>613</v>
      </c>
      <c r="G600" s="212"/>
      <c r="H600" s="215">
        <v>0.56</v>
      </c>
      <c r="I600" s="216"/>
      <c r="J600" s="212"/>
      <c r="K600" s="212"/>
      <c r="L600" s="217"/>
      <c r="M600" s="218"/>
      <c r="N600" s="219"/>
      <c r="O600" s="219"/>
      <c r="P600" s="219"/>
      <c r="Q600" s="219"/>
      <c r="R600" s="219"/>
      <c r="S600" s="219"/>
      <c r="T600" s="220"/>
      <c r="AT600" s="221" t="s">
        <v>168</v>
      </c>
      <c r="AU600" s="221" t="s">
        <v>82</v>
      </c>
      <c r="AV600" s="14" t="s">
        <v>82</v>
      </c>
      <c r="AW600" s="14" t="s">
        <v>30</v>
      </c>
      <c r="AX600" s="14" t="s">
        <v>73</v>
      </c>
      <c r="AY600" s="221" t="s">
        <v>160</v>
      </c>
    </row>
    <row r="601" spans="2:51" s="15" customFormat="1" ht="12">
      <c r="B601" s="222"/>
      <c r="C601" s="223"/>
      <c r="D601" s="202" t="s">
        <v>168</v>
      </c>
      <c r="E601" s="224" t="s">
        <v>1</v>
      </c>
      <c r="F601" s="225" t="s">
        <v>179</v>
      </c>
      <c r="G601" s="223"/>
      <c r="H601" s="226">
        <v>238.98999999999998</v>
      </c>
      <c r="I601" s="227"/>
      <c r="J601" s="223"/>
      <c r="K601" s="223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168</v>
      </c>
      <c r="AU601" s="232" t="s">
        <v>82</v>
      </c>
      <c r="AV601" s="15" t="s">
        <v>167</v>
      </c>
      <c r="AW601" s="15" t="s">
        <v>30</v>
      </c>
      <c r="AX601" s="15" t="s">
        <v>73</v>
      </c>
      <c r="AY601" s="232" t="s">
        <v>160</v>
      </c>
    </row>
    <row r="602" spans="2:51" s="14" customFormat="1" ht="12">
      <c r="B602" s="211"/>
      <c r="C602" s="212"/>
      <c r="D602" s="202" t="s">
        <v>168</v>
      </c>
      <c r="E602" s="213" t="s">
        <v>1</v>
      </c>
      <c r="F602" s="214" t="s">
        <v>614</v>
      </c>
      <c r="G602" s="212"/>
      <c r="H602" s="215">
        <v>250.94</v>
      </c>
      <c r="I602" s="216"/>
      <c r="J602" s="212"/>
      <c r="K602" s="212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168</v>
      </c>
      <c r="AU602" s="221" t="s">
        <v>82</v>
      </c>
      <c r="AV602" s="14" t="s">
        <v>82</v>
      </c>
      <c r="AW602" s="14" t="s">
        <v>30</v>
      </c>
      <c r="AX602" s="14" t="s">
        <v>73</v>
      </c>
      <c r="AY602" s="221" t="s">
        <v>160</v>
      </c>
    </row>
    <row r="603" spans="2:51" s="15" customFormat="1" ht="12">
      <c r="B603" s="222"/>
      <c r="C603" s="223"/>
      <c r="D603" s="202" t="s">
        <v>168</v>
      </c>
      <c r="E603" s="224" t="s">
        <v>1</v>
      </c>
      <c r="F603" s="225" t="s">
        <v>179</v>
      </c>
      <c r="G603" s="223"/>
      <c r="H603" s="226">
        <v>250.94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168</v>
      </c>
      <c r="AU603" s="232" t="s">
        <v>82</v>
      </c>
      <c r="AV603" s="15" t="s">
        <v>167</v>
      </c>
      <c r="AW603" s="15" t="s">
        <v>30</v>
      </c>
      <c r="AX603" s="15" t="s">
        <v>80</v>
      </c>
      <c r="AY603" s="232" t="s">
        <v>160</v>
      </c>
    </row>
    <row r="604" spans="1:65" s="2" customFormat="1" ht="14.45" customHeight="1">
      <c r="A604" s="35"/>
      <c r="B604" s="36"/>
      <c r="C604" s="233" t="s">
        <v>615</v>
      </c>
      <c r="D604" s="233" t="s">
        <v>205</v>
      </c>
      <c r="E604" s="234" t="s">
        <v>616</v>
      </c>
      <c r="F604" s="235" t="s">
        <v>617</v>
      </c>
      <c r="G604" s="236" t="s">
        <v>238</v>
      </c>
      <c r="H604" s="237">
        <v>991.375</v>
      </c>
      <c r="I604" s="238"/>
      <c r="J604" s="239">
        <f>ROUND(I604*H604,2)</f>
        <v>0</v>
      </c>
      <c r="K604" s="235" t="s">
        <v>1</v>
      </c>
      <c r="L604" s="240"/>
      <c r="M604" s="241" t="s">
        <v>1</v>
      </c>
      <c r="N604" s="242" t="s">
        <v>38</v>
      </c>
      <c r="O604" s="72"/>
      <c r="P604" s="196">
        <f>O604*H604</f>
        <v>0</v>
      </c>
      <c r="Q604" s="196">
        <v>0</v>
      </c>
      <c r="R604" s="196">
        <f>Q604*H604</f>
        <v>0</v>
      </c>
      <c r="S604" s="196">
        <v>0</v>
      </c>
      <c r="T604" s="197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8" t="s">
        <v>188</v>
      </c>
      <c r="AT604" s="198" t="s">
        <v>205</v>
      </c>
      <c r="AU604" s="198" t="s">
        <v>82</v>
      </c>
      <c r="AY604" s="18" t="s">
        <v>160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18" t="s">
        <v>80</v>
      </c>
      <c r="BK604" s="199">
        <f>ROUND(I604*H604,2)</f>
        <v>0</v>
      </c>
      <c r="BL604" s="18" t="s">
        <v>167</v>
      </c>
      <c r="BM604" s="198" t="s">
        <v>618</v>
      </c>
    </row>
    <row r="605" spans="2:51" s="14" customFormat="1" ht="12">
      <c r="B605" s="211"/>
      <c r="C605" s="212"/>
      <c r="D605" s="202" t="s">
        <v>168</v>
      </c>
      <c r="E605" s="213" t="s">
        <v>1</v>
      </c>
      <c r="F605" s="214" t="s">
        <v>619</v>
      </c>
      <c r="G605" s="212"/>
      <c r="H605" s="215">
        <v>1.8</v>
      </c>
      <c r="I605" s="216"/>
      <c r="J605" s="212"/>
      <c r="K605" s="212"/>
      <c r="L605" s="217"/>
      <c r="M605" s="218"/>
      <c r="N605" s="219"/>
      <c r="O605" s="219"/>
      <c r="P605" s="219"/>
      <c r="Q605" s="219"/>
      <c r="R605" s="219"/>
      <c r="S605" s="219"/>
      <c r="T605" s="220"/>
      <c r="AT605" s="221" t="s">
        <v>168</v>
      </c>
      <c r="AU605" s="221" t="s">
        <v>82</v>
      </c>
      <c r="AV605" s="14" t="s">
        <v>82</v>
      </c>
      <c r="AW605" s="14" t="s">
        <v>30</v>
      </c>
      <c r="AX605" s="14" t="s">
        <v>73</v>
      </c>
      <c r="AY605" s="221" t="s">
        <v>160</v>
      </c>
    </row>
    <row r="606" spans="2:51" s="14" customFormat="1" ht="12">
      <c r="B606" s="211"/>
      <c r="C606" s="212"/>
      <c r="D606" s="202" t="s">
        <v>168</v>
      </c>
      <c r="E606" s="213" t="s">
        <v>1</v>
      </c>
      <c r="F606" s="214" t="s">
        <v>620</v>
      </c>
      <c r="G606" s="212"/>
      <c r="H606" s="215">
        <v>1.8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168</v>
      </c>
      <c r="AU606" s="221" t="s">
        <v>82</v>
      </c>
      <c r="AV606" s="14" t="s">
        <v>82</v>
      </c>
      <c r="AW606" s="14" t="s">
        <v>30</v>
      </c>
      <c r="AX606" s="14" t="s">
        <v>73</v>
      </c>
      <c r="AY606" s="221" t="s">
        <v>160</v>
      </c>
    </row>
    <row r="607" spans="2:51" s="14" customFormat="1" ht="12">
      <c r="B607" s="211"/>
      <c r="C607" s="212"/>
      <c r="D607" s="202" t="s">
        <v>168</v>
      </c>
      <c r="E607" s="213" t="s">
        <v>1</v>
      </c>
      <c r="F607" s="214" t="s">
        <v>621</v>
      </c>
      <c r="G607" s="212"/>
      <c r="H607" s="215">
        <v>1.8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168</v>
      </c>
      <c r="AU607" s="221" t="s">
        <v>82</v>
      </c>
      <c r="AV607" s="14" t="s">
        <v>82</v>
      </c>
      <c r="AW607" s="14" t="s">
        <v>30</v>
      </c>
      <c r="AX607" s="14" t="s">
        <v>73</v>
      </c>
      <c r="AY607" s="221" t="s">
        <v>160</v>
      </c>
    </row>
    <row r="608" spans="2:51" s="14" customFormat="1" ht="12">
      <c r="B608" s="211"/>
      <c r="C608" s="212"/>
      <c r="D608" s="202" t="s">
        <v>168</v>
      </c>
      <c r="E608" s="213" t="s">
        <v>1</v>
      </c>
      <c r="F608" s="214" t="s">
        <v>622</v>
      </c>
      <c r="G608" s="212"/>
      <c r="H608" s="215">
        <v>8.5</v>
      </c>
      <c r="I608" s="216"/>
      <c r="J608" s="212"/>
      <c r="K608" s="212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168</v>
      </c>
      <c r="AU608" s="221" t="s">
        <v>82</v>
      </c>
      <c r="AV608" s="14" t="s">
        <v>82</v>
      </c>
      <c r="AW608" s="14" t="s">
        <v>30</v>
      </c>
      <c r="AX608" s="14" t="s">
        <v>73</v>
      </c>
      <c r="AY608" s="221" t="s">
        <v>160</v>
      </c>
    </row>
    <row r="609" spans="2:51" s="14" customFormat="1" ht="12">
      <c r="B609" s="211"/>
      <c r="C609" s="212"/>
      <c r="D609" s="202" t="s">
        <v>168</v>
      </c>
      <c r="E609" s="213" t="s">
        <v>1</v>
      </c>
      <c r="F609" s="214" t="s">
        <v>623</v>
      </c>
      <c r="G609" s="212"/>
      <c r="H609" s="215">
        <v>7.8</v>
      </c>
      <c r="I609" s="216"/>
      <c r="J609" s="212"/>
      <c r="K609" s="212"/>
      <c r="L609" s="217"/>
      <c r="M609" s="218"/>
      <c r="N609" s="219"/>
      <c r="O609" s="219"/>
      <c r="P609" s="219"/>
      <c r="Q609" s="219"/>
      <c r="R609" s="219"/>
      <c r="S609" s="219"/>
      <c r="T609" s="220"/>
      <c r="AT609" s="221" t="s">
        <v>168</v>
      </c>
      <c r="AU609" s="221" t="s">
        <v>82</v>
      </c>
      <c r="AV609" s="14" t="s">
        <v>82</v>
      </c>
      <c r="AW609" s="14" t="s">
        <v>30</v>
      </c>
      <c r="AX609" s="14" t="s">
        <v>73</v>
      </c>
      <c r="AY609" s="221" t="s">
        <v>160</v>
      </c>
    </row>
    <row r="610" spans="2:51" s="14" customFormat="1" ht="12">
      <c r="B610" s="211"/>
      <c r="C610" s="212"/>
      <c r="D610" s="202" t="s">
        <v>168</v>
      </c>
      <c r="E610" s="213" t="s">
        <v>1</v>
      </c>
      <c r="F610" s="214" t="s">
        <v>624</v>
      </c>
      <c r="G610" s="212"/>
      <c r="H610" s="215">
        <v>1.64</v>
      </c>
      <c r="I610" s="216"/>
      <c r="J610" s="212"/>
      <c r="K610" s="212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168</v>
      </c>
      <c r="AU610" s="221" t="s">
        <v>82</v>
      </c>
      <c r="AV610" s="14" t="s">
        <v>82</v>
      </c>
      <c r="AW610" s="14" t="s">
        <v>30</v>
      </c>
      <c r="AX610" s="14" t="s">
        <v>73</v>
      </c>
      <c r="AY610" s="221" t="s">
        <v>160</v>
      </c>
    </row>
    <row r="611" spans="2:51" s="14" customFormat="1" ht="12">
      <c r="B611" s="211"/>
      <c r="C611" s="212"/>
      <c r="D611" s="202" t="s">
        <v>168</v>
      </c>
      <c r="E611" s="213" t="s">
        <v>1</v>
      </c>
      <c r="F611" s="214" t="s">
        <v>625</v>
      </c>
      <c r="G611" s="212"/>
      <c r="H611" s="215">
        <v>3.28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168</v>
      </c>
      <c r="AU611" s="221" t="s">
        <v>82</v>
      </c>
      <c r="AV611" s="14" t="s">
        <v>82</v>
      </c>
      <c r="AW611" s="14" t="s">
        <v>30</v>
      </c>
      <c r="AX611" s="14" t="s">
        <v>73</v>
      </c>
      <c r="AY611" s="221" t="s">
        <v>160</v>
      </c>
    </row>
    <row r="612" spans="2:51" s="14" customFormat="1" ht="12">
      <c r="B612" s="211"/>
      <c r="C612" s="212"/>
      <c r="D612" s="202" t="s">
        <v>168</v>
      </c>
      <c r="E612" s="213" t="s">
        <v>1</v>
      </c>
      <c r="F612" s="214" t="s">
        <v>626</v>
      </c>
      <c r="G612" s="212"/>
      <c r="H612" s="215">
        <v>1.44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168</v>
      </c>
      <c r="AU612" s="221" t="s">
        <v>82</v>
      </c>
      <c r="AV612" s="14" t="s">
        <v>82</v>
      </c>
      <c r="AW612" s="14" t="s">
        <v>30</v>
      </c>
      <c r="AX612" s="14" t="s">
        <v>73</v>
      </c>
      <c r="AY612" s="221" t="s">
        <v>160</v>
      </c>
    </row>
    <row r="613" spans="2:51" s="14" customFormat="1" ht="12">
      <c r="B613" s="211"/>
      <c r="C613" s="212"/>
      <c r="D613" s="202" t="s">
        <v>168</v>
      </c>
      <c r="E613" s="213" t="s">
        <v>1</v>
      </c>
      <c r="F613" s="214" t="s">
        <v>627</v>
      </c>
      <c r="G613" s="212"/>
      <c r="H613" s="215">
        <v>1.6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168</v>
      </c>
      <c r="AU613" s="221" t="s">
        <v>82</v>
      </c>
      <c r="AV613" s="14" t="s">
        <v>82</v>
      </c>
      <c r="AW613" s="14" t="s">
        <v>30</v>
      </c>
      <c r="AX613" s="14" t="s">
        <v>73</v>
      </c>
      <c r="AY613" s="221" t="s">
        <v>160</v>
      </c>
    </row>
    <row r="614" spans="2:51" s="14" customFormat="1" ht="12">
      <c r="B614" s="211"/>
      <c r="C614" s="212"/>
      <c r="D614" s="202" t="s">
        <v>168</v>
      </c>
      <c r="E614" s="213" t="s">
        <v>1</v>
      </c>
      <c r="F614" s="214" t="s">
        <v>628</v>
      </c>
      <c r="G614" s="212"/>
      <c r="H614" s="215">
        <v>1.2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168</v>
      </c>
      <c r="AU614" s="221" t="s">
        <v>82</v>
      </c>
      <c r="AV614" s="14" t="s">
        <v>82</v>
      </c>
      <c r="AW614" s="14" t="s">
        <v>30</v>
      </c>
      <c r="AX614" s="14" t="s">
        <v>73</v>
      </c>
      <c r="AY614" s="221" t="s">
        <v>160</v>
      </c>
    </row>
    <row r="615" spans="2:51" s="14" customFormat="1" ht="12">
      <c r="B615" s="211"/>
      <c r="C615" s="212"/>
      <c r="D615" s="202" t="s">
        <v>168</v>
      </c>
      <c r="E615" s="213" t="s">
        <v>1</v>
      </c>
      <c r="F615" s="214" t="s">
        <v>629</v>
      </c>
      <c r="G615" s="212"/>
      <c r="H615" s="215">
        <v>1.3</v>
      </c>
      <c r="I615" s="216"/>
      <c r="J615" s="212"/>
      <c r="K615" s="212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168</v>
      </c>
      <c r="AU615" s="221" t="s">
        <v>82</v>
      </c>
      <c r="AV615" s="14" t="s">
        <v>82</v>
      </c>
      <c r="AW615" s="14" t="s">
        <v>30</v>
      </c>
      <c r="AX615" s="14" t="s">
        <v>73</v>
      </c>
      <c r="AY615" s="221" t="s">
        <v>160</v>
      </c>
    </row>
    <row r="616" spans="2:51" s="14" customFormat="1" ht="12">
      <c r="B616" s="211"/>
      <c r="C616" s="212"/>
      <c r="D616" s="202" t="s">
        <v>168</v>
      </c>
      <c r="E616" s="213" t="s">
        <v>1</v>
      </c>
      <c r="F616" s="214" t="s">
        <v>630</v>
      </c>
      <c r="G616" s="212"/>
      <c r="H616" s="215">
        <v>4.98</v>
      </c>
      <c r="I616" s="216"/>
      <c r="J616" s="212"/>
      <c r="K616" s="212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168</v>
      </c>
      <c r="AU616" s="221" t="s">
        <v>82</v>
      </c>
      <c r="AV616" s="14" t="s">
        <v>82</v>
      </c>
      <c r="AW616" s="14" t="s">
        <v>30</v>
      </c>
      <c r="AX616" s="14" t="s">
        <v>73</v>
      </c>
      <c r="AY616" s="221" t="s">
        <v>160</v>
      </c>
    </row>
    <row r="617" spans="2:51" s="14" customFormat="1" ht="12">
      <c r="B617" s="211"/>
      <c r="C617" s="212"/>
      <c r="D617" s="202" t="s">
        <v>168</v>
      </c>
      <c r="E617" s="213" t="s">
        <v>1</v>
      </c>
      <c r="F617" s="214" t="s">
        <v>631</v>
      </c>
      <c r="G617" s="212"/>
      <c r="H617" s="215">
        <v>46.32</v>
      </c>
      <c r="I617" s="216"/>
      <c r="J617" s="212"/>
      <c r="K617" s="212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168</v>
      </c>
      <c r="AU617" s="221" t="s">
        <v>82</v>
      </c>
      <c r="AV617" s="14" t="s">
        <v>82</v>
      </c>
      <c r="AW617" s="14" t="s">
        <v>30</v>
      </c>
      <c r="AX617" s="14" t="s">
        <v>73</v>
      </c>
      <c r="AY617" s="221" t="s">
        <v>160</v>
      </c>
    </row>
    <row r="618" spans="2:51" s="14" customFormat="1" ht="12">
      <c r="B618" s="211"/>
      <c r="C618" s="212"/>
      <c r="D618" s="202" t="s">
        <v>168</v>
      </c>
      <c r="E618" s="213" t="s">
        <v>1</v>
      </c>
      <c r="F618" s="214" t="s">
        <v>632</v>
      </c>
      <c r="G618" s="212"/>
      <c r="H618" s="215">
        <v>4.3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168</v>
      </c>
      <c r="AU618" s="221" t="s">
        <v>82</v>
      </c>
      <c r="AV618" s="14" t="s">
        <v>82</v>
      </c>
      <c r="AW618" s="14" t="s">
        <v>30</v>
      </c>
      <c r="AX618" s="14" t="s">
        <v>73</v>
      </c>
      <c r="AY618" s="221" t="s">
        <v>160</v>
      </c>
    </row>
    <row r="619" spans="2:51" s="14" customFormat="1" ht="12">
      <c r="B619" s="211"/>
      <c r="C619" s="212"/>
      <c r="D619" s="202" t="s">
        <v>168</v>
      </c>
      <c r="E619" s="213" t="s">
        <v>1</v>
      </c>
      <c r="F619" s="214" t="s">
        <v>633</v>
      </c>
      <c r="G619" s="212"/>
      <c r="H619" s="215">
        <v>40.56</v>
      </c>
      <c r="I619" s="216"/>
      <c r="J619" s="212"/>
      <c r="K619" s="212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168</v>
      </c>
      <c r="AU619" s="221" t="s">
        <v>82</v>
      </c>
      <c r="AV619" s="14" t="s">
        <v>82</v>
      </c>
      <c r="AW619" s="14" t="s">
        <v>30</v>
      </c>
      <c r="AX619" s="14" t="s">
        <v>73</v>
      </c>
      <c r="AY619" s="221" t="s">
        <v>160</v>
      </c>
    </row>
    <row r="620" spans="2:51" s="14" customFormat="1" ht="12">
      <c r="B620" s="211"/>
      <c r="C620" s="212"/>
      <c r="D620" s="202" t="s">
        <v>168</v>
      </c>
      <c r="E620" s="213" t="s">
        <v>1</v>
      </c>
      <c r="F620" s="214" t="s">
        <v>634</v>
      </c>
      <c r="G620" s="212"/>
      <c r="H620" s="215">
        <v>19.88</v>
      </c>
      <c r="I620" s="216"/>
      <c r="J620" s="212"/>
      <c r="K620" s="212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168</v>
      </c>
      <c r="AU620" s="221" t="s">
        <v>82</v>
      </c>
      <c r="AV620" s="14" t="s">
        <v>82</v>
      </c>
      <c r="AW620" s="14" t="s">
        <v>30</v>
      </c>
      <c r="AX620" s="14" t="s">
        <v>73</v>
      </c>
      <c r="AY620" s="221" t="s">
        <v>160</v>
      </c>
    </row>
    <row r="621" spans="2:51" s="14" customFormat="1" ht="12">
      <c r="B621" s="211"/>
      <c r="C621" s="212"/>
      <c r="D621" s="202" t="s">
        <v>168</v>
      </c>
      <c r="E621" s="213" t="s">
        <v>1</v>
      </c>
      <c r="F621" s="214" t="s">
        <v>635</v>
      </c>
      <c r="G621" s="212"/>
      <c r="H621" s="215">
        <v>34.02</v>
      </c>
      <c r="I621" s="216"/>
      <c r="J621" s="212"/>
      <c r="K621" s="212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168</v>
      </c>
      <c r="AU621" s="221" t="s">
        <v>82</v>
      </c>
      <c r="AV621" s="14" t="s">
        <v>82</v>
      </c>
      <c r="AW621" s="14" t="s">
        <v>30</v>
      </c>
      <c r="AX621" s="14" t="s">
        <v>73</v>
      </c>
      <c r="AY621" s="221" t="s">
        <v>160</v>
      </c>
    </row>
    <row r="622" spans="2:51" s="14" customFormat="1" ht="12">
      <c r="B622" s="211"/>
      <c r="C622" s="212"/>
      <c r="D622" s="202" t="s">
        <v>168</v>
      </c>
      <c r="E622" s="213" t="s">
        <v>1</v>
      </c>
      <c r="F622" s="214" t="s">
        <v>636</v>
      </c>
      <c r="G622" s="212"/>
      <c r="H622" s="215">
        <v>4.86</v>
      </c>
      <c r="I622" s="216"/>
      <c r="J622" s="212"/>
      <c r="K622" s="212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168</v>
      </c>
      <c r="AU622" s="221" t="s">
        <v>82</v>
      </c>
      <c r="AV622" s="14" t="s">
        <v>82</v>
      </c>
      <c r="AW622" s="14" t="s">
        <v>30</v>
      </c>
      <c r="AX622" s="14" t="s">
        <v>73</v>
      </c>
      <c r="AY622" s="221" t="s">
        <v>160</v>
      </c>
    </row>
    <row r="623" spans="2:51" s="14" customFormat="1" ht="12">
      <c r="B623" s="211"/>
      <c r="C623" s="212"/>
      <c r="D623" s="202" t="s">
        <v>168</v>
      </c>
      <c r="E623" s="213" t="s">
        <v>1</v>
      </c>
      <c r="F623" s="214" t="s">
        <v>637</v>
      </c>
      <c r="G623" s="212"/>
      <c r="H623" s="215">
        <v>3.94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168</v>
      </c>
      <c r="AU623" s="221" t="s">
        <v>82</v>
      </c>
      <c r="AV623" s="14" t="s">
        <v>82</v>
      </c>
      <c r="AW623" s="14" t="s">
        <v>30</v>
      </c>
      <c r="AX623" s="14" t="s">
        <v>73</v>
      </c>
      <c r="AY623" s="221" t="s">
        <v>160</v>
      </c>
    </row>
    <row r="624" spans="2:51" s="14" customFormat="1" ht="12">
      <c r="B624" s="211"/>
      <c r="C624" s="212"/>
      <c r="D624" s="202" t="s">
        <v>168</v>
      </c>
      <c r="E624" s="213" t="s">
        <v>1</v>
      </c>
      <c r="F624" s="214" t="s">
        <v>638</v>
      </c>
      <c r="G624" s="212"/>
      <c r="H624" s="215">
        <v>30.87</v>
      </c>
      <c r="I624" s="216"/>
      <c r="J624" s="212"/>
      <c r="K624" s="212"/>
      <c r="L624" s="217"/>
      <c r="M624" s="218"/>
      <c r="N624" s="219"/>
      <c r="O624" s="219"/>
      <c r="P624" s="219"/>
      <c r="Q624" s="219"/>
      <c r="R624" s="219"/>
      <c r="S624" s="219"/>
      <c r="T624" s="220"/>
      <c r="AT624" s="221" t="s">
        <v>168</v>
      </c>
      <c r="AU624" s="221" t="s">
        <v>82</v>
      </c>
      <c r="AV624" s="14" t="s">
        <v>82</v>
      </c>
      <c r="AW624" s="14" t="s">
        <v>30</v>
      </c>
      <c r="AX624" s="14" t="s">
        <v>73</v>
      </c>
      <c r="AY624" s="221" t="s">
        <v>160</v>
      </c>
    </row>
    <row r="625" spans="2:51" s="14" customFormat="1" ht="12">
      <c r="B625" s="211"/>
      <c r="C625" s="212"/>
      <c r="D625" s="202" t="s">
        <v>168</v>
      </c>
      <c r="E625" s="213" t="s">
        <v>1</v>
      </c>
      <c r="F625" s="214" t="s">
        <v>639</v>
      </c>
      <c r="G625" s="212"/>
      <c r="H625" s="215">
        <v>6.76</v>
      </c>
      <c r="I625" s="216"/>
      <c r="J625" s="212"/>
      <c r="K625" s="212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168</v>
      </c>
      <c r="AU625" s="221" t="s">
        <v>82</v>
      </c>
      <c r="AV625" s="14" t="s">
        <v>82</v>
      </c>
      <c r="AW625" s="14" t="s">
        <v>30</v>
      </c>
      <c r="AX625" s="14" t="s">
        <v>73</v>
      </c>
      <c r="AY625" s="221" t="s">
        <v>160</v>
      </c>
    </row>
    <row r="626" spans="2:51" s="14" customFormat="1" ht="12">
      <c r="B626" s="211"/>
      <c r="C626" s="212"/>
      <c r="D626" s="202" t="s">
        <v>168</v>
      </c>
      <c r="E626" s="213" t="s">
        <v>1</v>
      </c>
      <c r="F626" s="214" t="s">
        <v>640</v>
      </c>
      <c r="G626" s="212"/>
      <c r="H626" s="215">
        <v>3.66</v>
      </c>
      <c r="I626" s="216"/>
      <c r="J626" s="212"/>
      <c r="K626" s="212"/>
      <c r="L626" s="217"/>
      <c r="M626" s="218"/>
      <c r="N626" s="219"/>
      <c r="O626" s="219"/>
      <c r="P626" s="219"/>
      <c r="Q626" s="219"/>
      <c r="R626" s="219"/>
      <c r="S626" s="219"/>
      <c r="T626" s="220"/>
      <c r="AT626" s="221" t="s">
        <v>168</v>
      </c>
      <c r="AU626" s="221" t="s">
        <v>82</v>
      </c>
      <c r="AV626" s="14" t="s">
        <v>82</v>
      </c>
      <c r="AW626" s="14" t="s">
        <v>30</v>
      </c>
      <c r="AX626" s="14" t="s">
        <v>73</v>
      </c>
      <c r="AY626" s="221" t="s">
        <v>160</v>
      </c>
    </row>
    <row r="627" spans="2:51" s="14" customFormat="1" ht="12">
      <c r="B627" s="211"/>
      <c r="C627" s="212"/>
      <c r="D627" s="202" t="s">
        <v>168</v>
      </c>
      <c r="E627" s="213" t="s">
        <v>1</v>
      </c>
      <c r="F627" s="214" t="s">
        <v>641</v>
      </c>
      <c r="G627" s="212"/>
      <c r="H627" s="215">
        <v>177.12</v>
      </c>
      <c r="I627" s="216"/>
      <c r="J627" s="212"/>
      <c r="K627" s="212"/>
      <c r="L627" s="217"/>
      <c r="M627" s="218"/>
      <c r="N627" s="219"/>
      <c r="O627" s="219"/>
      <c r="P627" s="219"/>
      <c r="Q627" s="219"/>
      <c r="R627" s="219"/>
      <c r="S627" s="219"/>
      <c r="T627" s="220"/>
      <c r="AT627" s="221" t="s">
        <v>168</v>
      </c>
      <c r="AU627" s="221" t="s">
        <v>82</v>
      </c>
      <c r="AV627" s="14" t="s">
        <v>82</v>
      </c>
      <c r="AW627" s="14" t="s">
        <v>30</v>
      </c>
      <c r="AX627" s="14" t="s">
        <v>73</v>
      </c>
      <c r="AY627" s="221" t="s">
        <v>160</v>
      </c>
    </row>
    <row r="628" spans="2:51" s="14" customFormat="1" ht="12">
      <c r="B628" s="211"/>
      <c r="C628" s="212"/>
      <c r="D628" s="202" t="s">
        <v>168</v>
      </c>
      <c r="E628" s="213" t="s">
        <v>1</v>
      </c>
      <c r="F628" s="214" t="s">
        <v>642</v>
      </c>
      <c r="G628" s="212"/>
      <c r="H628" s="215">
        <v>29.28</v>
      </c>
      <c r="I628" s="216"/>
      <c r="J628" s="212"/>
      <c r="K628" s="212"/>
      <c r="L628" s="217"/>
      <c r="M628" s="218"/>
      <c r="N628" s="219"/>
      <c r="O628" s="219"/>
      <c r="P628" s="219"/>
      <c r="Q628" s="219"/>
      <c r="R628" s="219"/>
      <c r="S628" s="219"/>
      <c r="T628" s="220"/>
      <c r="AT628" s="221" t="s">
        <v>168</v>
      </c>
      <c r="AU628" s="221" t="s">
        <v>82</v>
      </c>
      <c r="AV628" s="14" t="s">
        <v>82</v>
      </c>
      <c r="AW628" s="14" t="s">
        <v>30</v>
      </c>
      <c r="AX628" s="14" t="s">
        <v>73</v>
      </c>
      <c r="AY628" s="221" t="s">
        <v>160</v>
      </c>
    </row>
    <row r="629" spans="2:51" s="14" customFormat="1" ht="12">
      <c r="B629" s="211"/>
      <c r="C629" s="212"/>
      <c r="D629" s="202" t="s">
        <v>168</v>
      </c>
      <c r="E629" s="213" t="s">
        <v>1</v>
      </c>
      <c r="F629" s="214" t="s">
        <v>643</v>
      </c>
      <c r="G629" s="212"/>
      <c r="H629" s="215">
        <v>68.16</v>
      </c>
      <c r="I629" s="216"/>
      <c r="J629" s="212"/>
      <c r="K629" s="212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168</v>
      </c>
      <c r="AU629" s="221" t="s">
        <v>82</v>
      </c>
      <c r="AV629" s="14" t="s">
        <v>82</v>
      </c>
      <c r="AW629" s="14" t="s">
        <v>30</v>
      </c>
      <c r="AX629" s="14" t="s">
        <v>73</v>
      </c>
      <c r="AY629" s="221" t="s">
        <v>160</v>
      </c>
    </row>
    <row r="630" spans="2:51" s="14" customFormat="1" ht="12">
      <c r="B630" s="211"/>
      <c r="C630" s="212"/>
      <c r="D630" s="202" t="s">
        <v>168</v>
      </c>
      <c r="E630" s="213" t="s">
        <v>1</v>
      </c>
      <c r="F630" s="214" t="s">
        <v>644</v>
      </c>
      <c r="G630" s="212"/>
      <c r="H630" s="215">
        <v>126.36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168</v>
      </c>
      <c r="AU630" s="221" t="s">
        <v>82</v>
      </c>
      <c r="AV630" s="14" t="s">
        <v>82</v>
      </c>
      <c r="AW630" s="14" t="s">
        <v>30</v>
      </c>
      <c r="AX630" s="14" t="s">
        <v>73</v>
      </c>
      <c r="AY630" s="221" t="s">
        <v>160</v>
      </c>
    </row>
    <row r="631" spans="2:51" s="14" customFormat="1" ht="12">
      <c r="B631" s="211"/>
      <c r="C631" s="212"/>
      <c r="D631" s="202" t="s">
        <v>168</v>
      </c>
      <c r="E631" s="213" t="s">
        <v>1</v>
      </c>
      <c r="F631" s="214" t="s">
        <v>645</v>
      </c>
      <c r="G631" s="212"/>
      <c r="H631" s="215">
        <v>4.86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168</v>
      </c>
      <c r="AU631" s="221" t="s">
        <v>82</v>
      </c>
      <c r="AV631" s="14" t="s">
        <v>82</v>
      </c>
      <c r="AW631" s="14" t="s">
        <v>30</v>
      </c>
      <c r="AX631" s="14" t="s">
        <v>73</v>
      </c>
      <c r="AY631" s="221" t="s">
        <v>160</v>
      </c>
    </row>
    <row r="632" spans="2:51" s="14" customFormat="1" ht="12">
      <c r="B632" s="211"/>
      <c r="C632" s="212"/>
      <c r="D632" s="202" t="s">
        <v>168</v>
      </c>
      <c r="E632" s="213" t="s">
        <v>1</v>
      </c>
      <c r="F632" s="214" t="s">
        <v>646</v>
      </c>
      <c r="G632" s="212"/>
      <c r="H632" s="215">
        <v>6.86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168</v>
      </c>
      <c r="AU632" s="221" t="s">
        <v>82</v>
      </c>
      <c r="AV632" s="14" t="s">
        <v>82</v>
      </c>
      <c r="AW632" s="14" t="s">
        <v>30</v>
      </c>
      <c r="AX632" s="14" t="s">
        <v>73</v>
      </c>
      <c r="AY632" s="221" t="s">
        <v>160</v>
      </c>
    </row>
    <row r="633" spans="2:51" s="14" customFormat="1" ht="12">
      <c r="B633" s="211"/>
      <c r="C633" s="212"/>
      <c r="D633" s="202" t="s">
        <v>168</v>
      </c>
      <c r="E633" s="213" t="s">
        <v>1</v>
      </c>
      <c r="F633" s="214" t="s">
        <v>647</v>
      </c>
      <c r="G633" s="212"/>
      <c r="H633" s="215">
        <v>4.86</v>
      </c>
      <c r="I633" s="216"/>
      <c r="J633" s="212"/>
      <c r="K633" s="212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168</v>
      </c>
      <c r="AU633" s="221" t="s">
        <v>82</v>
      </c>
      <c r="AV633" s="14" t="s">
        <v>82</v>
      </c>
      <c r="AW633" s="14" t="s">
        <v>30</v>
      </c>
      <c r="AX633" s="14" t="s">
        <v>73</v>
      </c>
      <c r="AY633" s="221" t="s">
        <v>160</v>
      </c>
    </row>
    <row r="634" spans="2:51" s="14" customFormat="1" ht="12">
      <c r="B634" s="211"/>
      <c r="C634" s="212"/>
      <c r="D634" s="202" t="s">
        <v>168</v>
      </c>
      <c r="E634" s="213" t="s">
        <v>1</v>
      </c>
      <c r="F634" s="214" t="s">
        <v>648</v>
      </c>
      <c r="G634" s="212"/>
      <c r="H634" s="215">
        <v>1.44</v>
      </c>
      <c r="I634" s="216"/>
      <c r="J634" s="212"/>
      <c r="K634" s="212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168</v>
      </c>
      <c r="AU634" s="221" t="s">
        <v>82</v>
      </c>
      <c r="AV634" s="14" t="s">
        <v>82</v>
      </c>
      <c r="AW634" s="14" t="s">
        <v>30</v>
      </c>
      <c r="AX634" s="14" t="s">
        <v>73</v>
      </c>
      <c r="AY634" s="221" t="s">
        <v>160</v>
      </c>
    </row>
    <row r="635" spans="2:51" s="16" customFormat="1" ht="12">
      <c r="B635" s="243"/>
      <c r="C635" s="244"/>
      <c r="D635" s="202" t="s">
        <v>168</v>
      </c>
      <c r="E635" s="245" t="s">
        <v>1</v>
      </c>
      <c r="F635" s="246" t="s">
        <v>354</v>
      </c>
      <c r="G635" s="244"/>
      <c r="H635" s="247">
        <v>651.2500000000001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AT635" s="253" t="s">
        <v>168</v>
      </c>
      <c r="AU635" s="253" t="s">
        <v>82</v>
      </c>
      <c r="AV635" s="16" t="s">
        <v>182</v>
      </c>
      <c r="AW635" s="16" t="s">
        <v>30</v>
      </c>
      <c r="AX635" s="16" t="s">
        <v>73</v>
      </c>
      <c r="AY635" s="253" t="s">
        <v>160</v>
      </c>
    </row>
    <row r="636" spans="2:51" s="13" customFormat="1" ht="12">
      <c r="B636" s="200"/>
      <c r="C636" s="201"/>
      <c r="D636" s="202" t="s">
        <v>168</v>
      </c>
      <c r="E636" s="203" t="s">
        <v>1</v>
      </c>
      <c r="F636" s="204" t="s">
        <v>649</v>
      </c>
      <c r="G636" s="201"/>
      <c r="H636" s="203" t="s">
        <v>1</v>
      </c>
      <c r="I636" s="205"/>
      <c r="J636" s="201"/>
      <c r="K636" s="201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168</v>
      </c>
      <c r="AU636" s="210" t="s">
        <v>82</v>
      </c>
      <c r="AV636" s="13" t="s">
        <v>80</v>
      </c>
      <c r="AW636" s="13" t="s">
        <v>30</v>
      </c>
      <c r="AX636" s="13" t="s">
        <v>73</v>
      </c>
      <c r="AY636" s="210" t="s">
        <v>160</v>
      </c>
    </row>
    <row r="637" spans="2:51" s="14" customFormat="1" ht="12">
      <c r="B637" s="211"/>
      <c r="C637" s="212"/>
      <c r="D637" s="202" t="s">
        <v>168</v>
      </c>
      <c r="E637" s="213" t="s">
        <v>1</v>
      </c>
      <c r="F637" s="214" t="s">
        <v>650</v>
      </c>
      <c r="G637" s="212"/>
      <c r="H637" s="215">
        <v>250</v>
      </c>
      <c r="I637" s="216"/>
      <c r="J637" s="212"/>
      <c r="K637" s="212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168</v>
      </c>
      <c r="AU637" s="221" t="s">
        <v>82</v>
      </c>
      <c r="AV637" s="14" t="s">
        <v>82</v>
      </c>
      <c r="AW637" s="14" t="s">
        <v>30</v>
      </c>
      <c r="AX637" s="14" t="s">
        <v>73</v>
      </c>
      <c r="AY637" s="221" t="s">
        <v>160</v>
      </c>
    </row>
    <row r="638" spans="2:51" s="15" customFormat="1" ht="12">
      <c r="B638" s="222"/>
      <c r="C638" s="223"/>
      <c r="D638" s="202" t="s">
        <v>168</v>
      </c>
      <c r="E638" s="224" t="s">
        <v>1</v>
      </c>
      <c r="F638" s="225" t="s">
        <v>179</v>
      </c>
      <c r="G638" s="223"/>
      <c r="H638" s="226">
        <v>901.2500000000001</v>
      </c>
      <c r="I638" s="227"/>
      <c r="J638" s="223"/>
      <c r="K638" s="223"/>
      <c r="L638" s="228"/>
      <c r="M638" s="229"/>
      <c r="N638" s="230"/>
      <c r="O638" s="230"/>
      <c r="P638" s="230"/>
      <c r="Q638" s="230"/>
      <c r="R638" s="230"/>
      <c r="S638" s="230"/>
      <c r="T638" s="231"/>
      <c r="AT638" s="232" t="s">
        <v>168</v>
      </c>
      <c r="AU638" s="232" t="s">
        <v>82</v>
      </c>
      <c r="AV638" s="15" t="s">
        <v>167</v>
      </c>
      <c r="AW638" s="15" t="s">
        <v>30</v>
      </c>
      <c r="AX638" s="15" t="s">
        <v>73</v>
      </c>
      <c r="AY638" s="232" t="s">
        <v>160</v>
      </c>
    </row>
    <row r="639" spans="2:51" s="14" customFormat="1" ht="12">
      <c r="B639" s="211"/>
      <c r="C639" s="212"/>
      <c r="D639" s="202" t="s">
        <v>168</v>
      </c>
      <c r="E639" s="213" t="s">
        <v>1</v>
      </c>
      <c r="F639" s="214" t="s">
        <v>651</v>
      </c>
      <c r="G639" s="212"/>
      <c r="H639" s="215">
        <v>991.375</v>
      </c>
      <c r="I639" s="216"/>
      <c r="J639" s="212"/>
      <c r="K639" s="212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168</v>
      </c>
      <c r="AU639" s="221" t="s">
        <v>82</v>
      </c>
      <c r="AV639" s="14" t="s">
        <v>82</v>
      </c>
      <c r="AW639" s="14" t="s">
        <v>30</v>
      </c>
      <c r="AX639" s="14" t="s">
        <v>73</v>
      </c>
      <c r="AY639" s="221" t="s">
        <v>160</v>
      </c>
    </row>
    <row r="640" spans="2:51" s="15" customFormat="1" ht="12">
      <c r="B640" s="222"/>
      <c r="C640" s="223"/>
      <c r="D640" s="202" t="s">
        <v>168</v>
      </c>
      <c r="E640" s="224" t="s">
        <v>1</v>
      </c>
      <c r="F640" s="225" t="s">
        <v>179</v>
      </c>
      <c r="G640" s="223"/>
      <c r="H640" s="226">
        <v>991.375</v>
      </c>
      <c r="I640" s="227"/>
      <c r="J640" s="223"/>
      <c r="K640" s="223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168</v>
      </c>
      <c r="AU640" s="232" t="s">
        <v>82</v>
      </c>
      <c r="AV640" s="15" t="s">
        <v>167</v>
      </c>
      <c r="AW640" s="15" t="s">
        <v>30</v>
      </c>
      <c r="AX640" s="15" t="s">
        <v>80</v>
      </c>
      <c r="AY640" s="232" t="s">
        <v>160</v>
      </c>
    </row>
    <row r="641" spans="1:65" s="2" customFormat="1" ht="24.2" customHeight="1">
      <c r="A641" s="35"/>
      <c r="B641" s="36"/>
      <c r="C641" s="233" t="s">
        <v>302</v>
      </c>
      <c r="D641" s="233" t="s">
        <v>205</v>
      </c>
      <c r="E641" s="234" t="s">
        <v>652</v>
      </c>
      <c r="F641" s="235" t="s">
        <v>580</v>
      </c>
      <c r="G641" s="236" t="s">
        <v>238</v>
      </c>
      <c r="H641" s="237">
        <v>285.779</v>
      </c>
      <c r="I641" s="238"/>
      <c r="J641" s="239">
        <f>ROUND(I641*H641,2)</f>
        <v>0</v>
      </c>
      <c r="K641" s="235" t="s">
        <v>574</v>
      </c>
      <c r="L641" s="240"/>
      <c r="M641" s="241" t="s">
        <v>1</v>
      </c>
      <c r="N641" s="242" t="s">
        <v>38</v>
      </c>
      <c r="O641" s="72"/>
      <c r="P641" s="196">
        <f>O641*H641</f>
        <v>0</v>
      </c>
      <c r="Q641" s="196">
        <v>0</v>
      </c>
      <c r="R641" s="196">
        <f>Q641*H641</f>
        <v>0</v>
      </c>
      <c r="S641" s="196">
        <v>0</v>
      </c>
      <c r="T641" s="197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8" t="s">
        <v>188</v>
      </c>
      <c r="AT641" s="198" t="s">
        <v>205</v>
      </c>
      <c r="AU641" s="198" t="s">
        <v>82</v>
      </c>
      <c r="AY641" s="18" t="s">
        <v>160</v>
      </c>
      <c r="BE641" s="199">
        <f>IF(N641="základní",J641,0)</f>
        <v>0</v>
      </c>
      <c r="BF641" s="199">
        <f>IF(N641="snížená",J641,0)</f>
        <v>0</v>
      </c>
      <c r="BG641" s="199">
        <f>IF(N641="zákl. přenesená",J641,0)</f>
        <v>0</v>
      </c>
      <c r="BH641" s="199">
        <f>IF(N641="sníž. přenesená",J641,0)</f>
        <v>0</v>
      </c>
      <c r="BI641" s="199">
        <f>IF(N641="nulová",J641,0)</f>
        <v>0</v>
      </c>
      <c r="BJ641" s="18" t="s">
        <v>80</v>
      </c>
      <c r="BK641" s="199">
        <f>ROUND(I641*H641,2)</f>
        <v>0</v>
      </c>
      <c r="BL641" s="18" t="s">
        <v>167</v>
      </c>
      <c r="BM641" s="198" t="s">
        <v>653</v>
      </c>
    </row>
    <row r="642" spans="2:51" s="13" customFormat="1" ht="12">
      <c r="B642" s="200"/>
      <c r="C642" s="201"/>
      <c r="D642" s="202" t="s">
        <v>168</v>
      </c>
      <c r="E642" s="203" t="s">
        <v>1</v>
      </c>
      <c r="F642" s="204" t="s">
        <v>654</v>
      </c>
      <c r="G642" s="201"/>
      <c r="H642" s="203" t="s">
        <v>1</v>
      </c>
      <c r="I642" s="205"/>
      <c r="J642" s="201"/>
      <c r="K642" s="201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168</v>
      </c>
      <c r="AU642" s="210" t="s">
        <v>82</v>
      </c>
      <c r="AV642" s="13" t="s">
        <v>80</v>
      </c>
      <c r="AW642" s="13" t="s">
        <v>30</v>
      </c>
      <c r="AX642" s="13" t="s">
        <v>73</v>
      </c>
      <c r="AY642" s="210" t="s">
        <v>160</v>
      </c>
    </row>
    <row r="643" spans="2:51" s="14" customFormat="1" ht="12">
      <c r="B643" s="211"/>
      <c r="C643" s="212"/>
      <c r="D643" s="202" t="s">
        <v>168</v>
      </c>
      <c r="E643" s="213" t="s">
        <v>1</v>
      </c>
      <c r="F643" s="214" t="s">
        <v>655</v>
      </c>
      <c r="G643" s="212"/>
      <c r="H643" s="215">
        <v>272.17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168</v>
      </c>
      <c r="AU643" s="221" t="s">
        <v>82</v>
      </c>
      <c r="AV643" s="14" t="s">
        <v>82</v>
      </c>
      <c r="AW643" s="14" t="s">
        <v>30</v>
      </c>
      <c r="AX643" s="14" t="s">
        <v>73</v>
      </c>
      <c r="AY643" s="221" t="s">
        <v>160</v>
      </c>
    </row>
    <row r="644" spans="2:51" s="15" customFormat="1" ht="12">
      <c r="B644" s="222"/>
      <c r="C644" s="223"/>
      <c r="D644" s="202" t="s">
        <v>168</v>
      </c>
      <c r="E644" s="224" t="s">
        <v>1</v>
      </c>
      <c r="F644" s="225" t="s">
        <v>179</v>
      </c>
      <c r="G644" s="223"/>
      <c r="H644" s="226">
        <v>272.17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168</v>
      </c>
      <c r="AU644" s="232" t="s">
        <v>82</v>
      </c>
      <c r="AV644" s="15" t="s">
        <v>167</v>
      </c>
      <c r="AW644" s="15" t="s">
        <v>30</v>
      </c>
      <c r="AX644" s="15" t="s">
        <v>73</v>
      </c>
      <c r="AY644" s="232" t="s">
        <v>160</v>
      </c>
    </row>
    <row r="645" spans="2:51" s="14" customFormat="1" ht="12">
      <c r="B645" s="211"/>
      <c r="C645" s="212"/>
      <c r="D645" s="202" t="s">
        <v>168</v>
      </c>
      <c r="E645" s="213" t="s">
        <v>1</v>
      </c>
      <c r="F645" s="214" t="s">
        <v>656</v>
      </c>
      <c r="G645" s="212"/>
      <c r="H645" s="215">
        <v>285.779</v>
      </c>
      <c r="I645" s="216"/>
      <c r="J645" s="212"/>
      <c r="K645" s="212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168</v>
      </c>
      <c r="AU645" s="221" t="s">
        <v>82</v>
      </c>
      <c r="AV645" s="14" t="s">
        <v>82</v>
      </c>
      <c r="AW645" s="14" t="s">
        <v>30</v>
      </c>
      <c r="AX645" s="14" t="s">
        <v>73</v>
      </c>
      <c r="AY645" s="221" t="s">
        <v>160</v>
      </c>
    </row>
    <row r="646" spans="2:51" s="15" customFormat="1" ht="12">
      <c r="B646" s="222"/>
      <c r="C646" s="223"/>
      <c r="D646" s="202" t="s">
        <v>168</v>
      </c>
      <c r="E646" s="224" t="s">
        <v>1</v>
      </c>
      <c r="F646" s="225" t="s">
        <v>179</v>
      </c>
      <c r="G646" s="223"/>
      <c r="H646" s="226">
        <v>285.779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168</v>
      </c>
      <c r="AU646" s="232" t="s">
        <v>82</v>
      </c>
      <c r="AV646" s="15" t="s">
        <v>167</v>
      </c>
      <c r="AW646" s="15" t="s">
        <v>30</v>
      </c>
      <c r="AX646" s="15" t="s">
        <v>80</v>
      </c>
      <c r="AY646" s="232" t="s">
        <v>160</v>
      </c>
    </row>
    <row r="647" spans="1:65" s="2" customFormat="1" ht="24.2" customHeight="1">
      <c r="A647" s="35"/>
      <c r="B647" s="36"/>
      <c r="C647" s="187" t="s">
        <v>657</v>
      </c>
      <c r="D647" s="187" t="s">
        <v>162</v>
      </c>
      <c r="E647" s="188" t="s">
        <v>658</v>
      </c>
      <c r="F647" s="189" t="s">
        <v>659</v>
      </c>
      <c r="G647" s="190" t="s">
        <v>222</v>
      </c>
      <c r="H647" s="191">
        <v>254.302</v>
      </c>
      <c r="I647" s="192"/>
      <c r="J647" s="193">
        <f>ROUND(I647*H647,2)</f>
        <v>0</v>
      </c>
      <c r="K647" s="189" t="s">
        <v>166</v>
      </c>
      <c r="L647" s="40"/>
      <c r="M647" s="194" t="s">
        <v>1</v>
      </c>
      <c r="N647" s="195" t="s">
        <v>38</v>
      </c>
      <c r="O647" s="72"/>
      <c r="P647" s="196">
        <f>O647*H647</f>
        <v>0</v>
      </c>
      <c r="Q647" s="196">
        <v>0</v>
      </c>
      <c r="R647" s="196">
        <f>Q647*H647</f>
        <v>0</v>
      </c>
      <c r="S647" s="196">
        <v>0</v>
      </c>
      <c r="T647" s="197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98" t="s">
        <v>167</v>
      </c>
      <c r="AT647" s="198" t="s">
        <v>162</v>
      </c>
      <c r="AU647" s="198" t="s">
        <v>82</v>
      </c>
      <c r="AY647" s="18" t="s">
        <v>160</v>
      </c>
      <c r="BE647" s="199">
        <f>IF(N647="základní",J647,0)</f>
        <v>0</v>
      </c>
      <c r="BF647" s="199">
        <f>IF(N647="snížená",J647,0)</f>
        <v>0</v>
      </c>
      <c r="BG647" s="199">
        <f>IF(N647="zákl. přenesená",J647,0)</f>
        <v>0</v>
      </c>
      <c r="BH647" s="199">
        <f>IF(N647="sníž. přenesená",J647,0)</f>
        <v>0</v>
      </c>
      <c r="BI647" s="199">
        <f>IF(N647="nulová",J647,0)</f>
        <v>0</v>
      </c>
      <c r="BJ647" s="18" t="s">
        <v>80</v>
      </c>
      <c r="BK647" s="199">
        <f>ROUND(I647*H647,2)</f>
        <v>0</v>
      </c>
      <c r="BL647" s="18" t="s">
        <v>167</v>
      </c>
      <c r="BM647" s="198" t="s">
        <v>660</v>
      </c>
    </row>
    <row r="648" spans="2:51" s="13" customFormat="1" ht="12">
      <c r="B648" s="200"/>
      <c r="C648" s="201"/>
      <c r="D648" s="202" t="s">
        <v>168</v>
      </c>
      <c r="E648" s="203" t="s">
        <v>1</v>
      </c>
      <c r="F648" s="204" t="s">
        <v>213</v>
      </c>
      <c r="G648" s="201"/>
      <c r="H648" s="203" t="s">
        <v>1</v>
      </c>
      <c r="I648" s="205"/>
      <c r="J648" s="201"/>
      <c r="K648" s="201"/>
      <c r="L648" s="206"/>
      <c r="M648" s="207"/>
      <c r="N648" s="208"/>
      <c r="O648" s="208"/>
      <c r="P648" s="208"/>
      <c r="Q648" s="208"/>
      <c r="R648" s="208"/>
      <c r="S648" s="208"/>
      <c r="T648" s="209"/>
      <c r="AT648" s="210" t="s">
        <v>168</v>
      </c>
      <c r="AU648" s="210" t="s">
        <v>82</v>
      </c>
      <c r="AV648" s="13" t="s">
        <v>80</v>
      </c>
      <c r="AW648" s="13" t="s">
        <v>30</v>
      </c>
      <c r="AX648" s="13" t="s">
        <v>73</v>
      </c>
      <c r="AY648" s="210" t="s">
        <v>160</v>
      </c>
    </row>
    <row r="649" spans="2:51" s="14" customFormat="1" ht="12">
      <c r="B649" s="211"/>
      <c r="C649" s="212"/>
      <c r="D649" s="202" t="s">
        <v>168</v>
      </c>
      <c r="E649" s="213" t="s">
        <v>1</v>
      </c>
      <c r="F649" s="214" t="s">
        <v>661</v>
      </c>
      <c r="G649" s="212"/>
      <c r="H649" s="215">
        <v>0.492</v>
      </c>
      <c r="I649" s="216"/>
      <c r="J649" s="212"/>
      <c r="K649" s="212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168</v>
      </c>
      <c r="AU649" s="221" t="s">
        <v>82</v>
      </c>
      <c r="AV649" s="14" t="s">
        <v>82</v>
      </c>
      <c r="AW649" s="14" t="s">
        <v>30</v>
      </c>
      <c r="AX649" s="14" t="s">
        <v>73</v>
      </c>
      <c r="AY649" s="221" t="s">
        <v>160</v>
      </c>
    </row>
    <row r="650" spans="2:51" s="13" customFormat="1" ht="12">
      <c r="B650" s="200"/>
      <c r="C650" s="201"/>
      <c r="D650" s="202" t="s">
        <v>168</v>
      </c>
      <c r="E650" s="203" t="s">
        <v>1</v>
      </c>
      <c r="F650" s="204" t="s">
        <v>662</v>
      </c>
      <c r="G650" s="201"/>
      <c r="H650" s="203" t="s">
        <v>1</v>
      </c>
      <c r="I650" s="205"/>
      <c r="J650" s="201"/>
      <c r="K650" s="201"/>
      <c r="L650" s="206"/>
      <c r="M650" s="207"/>
      <c r="N650" s="208"/>
      <c r="O650" s="208"/>
      <c r="P650" s="208"/>
      <c r="Q650" s="208"/>
      <c r="R650" s="208"/>
      <c r="S650" s="208"/>
      <c r="T650" s="209"/>
      <c r="AT650" s="210" t="s">
        <v>168</v>
      </c>
      <c r="AU650" s="210" t="s">
        <v>82</v>
      </c>
      <c r="AV650" s="13" t="s">
        <v>80</v>
      </c>
      <c r="AW650" s="13" t="s">
        <v>30</v>
      </c>
      <c r="AX650" s="13" t="s">
        <v>73</v>
      </c>
      <c r="AY650" s="210" t="s">
        <v>160</v>
      </c>
    </row>
    <row r="651" spans="2:51" s="14" customFormat="1" ht="12">
      <c r="B651" s="211"/>
      <c r="C651" s="212"/>
      <c r="D651" s="202" t="s">
        <v>168</v>
      </c>
      <c r="E651" s="213" t="s">
        <v>1</v>
      </c>
      <c r="F651" s="214" t="s">
        <v>663</v>
      </c>
      <c r="G651" s="212"/>
      <c r="H651" s="215">
        <v>12.96</v>
      </c>
      <c r="I651" s="216"/>
      <c r="J651" s="212"/>
      <c r="K651" s="212"/>
      <c r="L651" s="217"/>
      <c r="M651" s="218"/>
      <c r="N651" s="219"/>
      <c r="O651" s="219"/>
      <c r="P651" s="219"/>
      <c r="Q651" s="219"/>
      <c r="R651" s="219"/>
      <c r="S651" s="219"/>
      <c r="T651" s="220"/>
      <c r="AT651" s="221" t="s">
        <v>168</v>
      </c>
      <c r="AU651" s="221" t="s">
        <v>82</v>
      </c>
      <c r="AV651" s="14" t="s">
        <v>82</v>
      </c>
      <c r="AW651" s="14" t="s">
        <v>30</v>
      </c>
      <c r="AX651" s="14" t="s">
        <v>73</v>
      </c>
      <c r="AY651" s="221" t="s">
        <v>160</v>
      </c>
    </row>
    <row r="652" spans="2:51" s="14" customFormat="1" ht="12">
      <c r="B652" s="211"/>
      <c r="C652" s="212"/>
      <c r="D652" s="202" t="s">
        <v>168</v>
      </c>
      <c r="E652" s="213" t="s">
        <v>1</v>
      </c>
      <c r="F652" s="214" t="s">
        <v>664</v>
      </c>
      <c r="G652" s="212"/>
      <c r="H652" s="215">
        <v>48.4</v>
      </c>
      <c r="I652" s="216"/>
      <c r="J652" s="212"/>
      <c r="K652" s="212"/>
      <c r="L652" s="217"/>
      <c r="M652" s="218"/>
      <c r="N652" s="219"/>
      <c r="O652" s="219"/>
      <c r="P652" s="219"/>
      <c r="Q652" s="219"/>
      <c r="R652" s="219"/>
      <c r="S652" s="219"/>
      <c r="T652" s="220"/>
      <c r="AT652" s="221" t="s">
        <v>168</v>
      </c>
      <c r="AU652" s="221" t="s">
        <v>82</v>
      </c>
      <c r="AV652" s="14" t="s">
        <v>82</v>
      </c>
      <c r="AW652" s="14" t="s">
        <v>30</v>
      </c>
      <c r="AX652" s="14" t="s">
        <v>73</v>
      </c>
      <c r="AY652" s="221" t="s">
        <v>160</v>
      </c>
    </row>
    <row r="653" spans="2:51" s="14" customFormat="1" ht="12">
      <c r="B653" s="211"/>
      <c r="C653" s="212"/>
      <c r="D653" s="202" t="s">
        <v>168</v>
      </c>
      <c r="E653" s="213" t="s">
        <v>1</v>
      </c>
      <c r="F653" s="214" t="s">
        <v>665</v>
      </c>
      <c r="G653" s="212"/>
      <c r="H653" s="215">
        <v>192.45</v>
      </c>
      <c r="I653" s="216"/>
      <c r="J653" s="212"/>
      <c r="K653" s="212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168</v>
      </c>
      <c r="AU653" s="221" t="s">
        <v>82</v>
      </c>
      <c r="AV653" s="14" t="s">
        <v>82</v>
      </c>
      <c r="AW653" s="14" t="s">
        <v>30</v>
      </c>
      <c r="AX653" s="14" t="s">
        <v>73</v>
      </c>
      <c r="AY653" s="221" t="s">
        <v>160</v>
      </c>
    </row>
    <row r="654" spans="2:51" s="15" customFormat="1" ht="12">
      <c r="B654" s="222"/>
      <c r="C654" s="223"/>
      <c r="D654" s="202" t="s">
        <v>168</v>
      </c>
      <c r="E654" s="224" t="s">
        <v>1</v>
      </c>
      <c r="F654" s="225" t="s">
        <v>179</v>
      </c>
      <c r="G654" s="223"/>
      <c r="H654" s="226">
        <v>254.302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168</v>
      </c>
      <c r="AU654" s="232" t="s">
        <v>82</v>
      </c>
      <c r="AV654" s="15" t="s">
        <v>167</v>
      </c>
      <c r="AW654" s="15" t="s">
        <v>30</v>
      </c>
      <c r="AX654" s="15" t="s">
        <v>80</v>
      </c>
      <c r="AY654" s="232" t="s">
        <v>160</v>
      </c>
    </row>
    <row r="655" spans="1:65" s="2" customFormat="1" ht="24.2" customHeight="1">
      <c r="A655" s="35"/>
      <c r="B655" s="36"/>
      <c r="C655" s="187" t="s">
        <v>318</v>
      </c>
      <c r="D655" s="187" t="s">
        <v>162</v>
      </c>
      <c r="E655" s="188" t="s">
        <v>666</v>
      </c>
      <c r="F655" s="189" t="s">
        <v>667</v>
      </c>
      <c r="G655" s="190" t="s">
        <v>222</v>
      </c>
      <c r="H655" s="191">
        <v>177.744</v>
      </c>
      <c r="I655" s="192"/>
      <c r="J655" s="193">
        <f>ROUND(I655*H655,2)</f>
        <v>0</v>
      </c>
      <c r="K655" s="189" t="s">
        <v>166</v>
      </c>
      <c r="L655" s="40"/>
      <c r="M655" s="194" t="s">
        <v>1</v>
      </c>
      <c r="N655" s="195" t="s">
        <v>38</v>
      </c>
      <c r="O655" s="72"/>
      <c r="P655" s="196">
        <f>O655*H655</f>
        <v>0</v>
      </c>
      <c r="Q655" s="196">
        <v>0</v>
      </c>
      <c r="R655" s="196">
        <f>Q655*H655</f>
        <v>0</v>
      </c>
      <c r="S655" s="196">
        <v>0</v>
      </c>
      <c r="T655" s="197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98" t="s">
        <v>167</v>
      </c>
      <c r="AT655" s="198" t="s">
        <v>162</v>
      </c>
      <c r="AU655" s="198" t="s">
        <v>82</v>
      </c>
      <c r="AY655" s="18" t="s">
        <v>160</v>
      </c>
      <c r="BE655" s="199">
        <f>IF(N655="základní",J655,0)</f>
        <v>0</v>
      </c>
      <c r="BF655" s="199">
        <f>IF(N655="snížená",J655,0)</f>
        <v>0</v>
      </c>
      <c r="BG655" s="199">
        <f>IF(N655="zákl. přenesená",J655,0)</f>
        <v>0</v>
      </c>
      <c r="BH655" s="199">
        <f>IF(N655="sníž. přenesená",J655,0)</f>
        <v>0</v>
      </c>
      <c r="BI655" s="199">
        <f>IF(N655="nulová",J655,0)</f>
        <v>0</v>
      </c>
      <c r="BJ655" s="18" t="s">
        <v>80</v>
      </c>
      <c r="BK655" s="199">
        <f>ROUND(I655*H655,2)</f>
        <v>0</v>
      </c>
      <c r="BL655" s="18" t="s">
        <v>167</v>
      </c>
      <c r="BM655" s="198" t="s">
        <v>668</v>
      </c>
    </row>
    <row r="656" spans="2:51" s="13" customFormat="1" ht="12">
      <c r="B656" s="200"/>
      <c r="C656" s="201"/>
      <c r="D656" s="202" t="s">
        <v>168</v>
      </c>
      <c r="E656" s="203" t="s">
        <v>1</v>
      </c>
      <c r="F656" s="204" t="s">
        <v>279</v>
      </c>
      <c r="G656" s="201"/>
      <c r="H656" s="203" t="s">
        <v>1</v>
      </c>
      <c r="I656" s="205"/>
      <c r="J656" s="201"/>
      <c r="K656" s="201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168</v>
      </c>
      <c r="AU656" s="210" t="s">
        <v>82</v>
      </c>
      <c r="AV656" s="13" t="s">
        <v>80</v>
      </c>
      <c r="AW656" s="13" t="s">
        <v>30</v>
      </c>
      <c r="AX656" s="13" t="s">
        <v>73</v>
      </c>
      <c r="AY656" s="210" t="s">
        <v>160</v>
      </c>
    </row>
    <row r="657" spans="2:51" s="14" customFormat="1" ht="12">
      <c r="B657" s="211"/>
      <c r="C657" s="212"/>
      <c r="D657" s="202" t="s">
        <v>168</v>
      </c>
      <c r="E657" s="213" t="s">
        <v>1</v>
      </c>
      <c r="F657" s="214" t="s">
        <v>280</v>
      </c>
      <c r="G657" s="212"/>
      <c r="H657" s="215">
        <v>68.352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168</v>
      </c>
      <c r="AU657" s="221" t="s">
        <v>82</v>
      </c>
      <c r="AV657" s="14" t="s">
        <v>82</v>
      </c>
      <c r="AW657" s="14" t="s">
        <v>30</v>
      </c>
      <c r="AX657" s="14" t="s">
        <v>73</v>
      </c>
      <c r="AY657" s="221" t="s">
        <v>160</v>
      </c>
    </row>
    <row r="658" spans="2:51" s="14" customFormat="1" ht="12">
      <c r="B658" s="211"/>
      <c r="C658" s="212"/>
      <c r="D658" s="202" t="s">
        <v>168</v>
      </c>
      <c r="E658" s="213" t="s">
        <v>1</v>
      </c>
      <c r="F658" s="214" t="s">
        <v>281</v>
      </c>
      <c r="G658" s="212"/>
      <c r="H658" s="215">
        <v>8.4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168</v>
      </c>
      <c r="AU658" s="221" t="s">
        <v>82</v>
      </c>
      <c r="AV658" s="14" t="s">
        <v>82</v>
      </c>
      <c r="AW658" s="14" t="s">
        <v>30</v>
      </c>
      <c r="AX658" s="14" t="s">
        <v>73</v>
      </c>
      <c r="AY658" s="221" t="s">
        <v>160</v>
      </c>
    </row>
    <row r="659" spans="2:51" s="14" customFormat="1" ht="12">
      <c r="B659" s="211"/>
      <c r="C659" s="212"/>
      <c r="D659" s="202" t="s">
        <v>168</v>
      </c>
      <c r="E659" s="213" t="s">
        <v>1</v>
      </c>
      <c r="F659" s="214" t="s">
        <v>282</v>
      </c>
      <c r="G659" s="212"/>
      <c r="H659" s="215">
        <v>25.632</v>
      </c>
      <c r="I659" s="216"/>
      <c r="J659" s="212"/>
      <c r="K659" s="212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168</v>
      </c>
      <c r="AU659" s="221" t="s">
        <v>82</v>
      </c>
      <c r="AV659" s="14" t="s">
        <v>82</v>
      </c>
      <c r="AW659" s="14" t="s">
        <v>30</v>
      </c>
      <c r="AX659" s="14" t="s">
        <v>73</v>
      </c>
      <c r="AY659" s="221" t="s">
        <v>160</v>
      </c>
    </row>
    <row r="660" spans="2:51" s="14" customFormat="1" ht="12">
      <c r="B660" s="211"/>
      <c r="C660" s="212"/>
      <c r="D660" s="202" t="s">
        <v>168</v>
      </c>
      <c r="E660" s="213" t="s">
        <v>1</v>
      </c>
      <c r="F660" s="214" t="s">
        <v>283</v>
      </c>
      <c r="G660" s="212"/>
      <c r="H660" s="215">
        <v>3.15</v>
      </c>
      <c r="I660" s="216"/>
      <c r="J660" s="212"/>
      <c r="K660" s="212"/>
      <c r="L660" s="217"/>
      <c r="M660" s="218"/>
      <c r="N660" s="219"/>
      <c r="O660" s="219"/>
      <c r="P660" s="219"/>
      <c r="Q660" s="219"/>
      <c r="R660" s="219"/>
      <c r="S660" s="219"/>
      <c r="T660" s="220"/>
      <c r="AT660" s="221" t="s">
        <v>168</v>
      </c>
      <c r="AU660" s="221" t="s">
        <v>82</v>
      </c>
      <c r="AV660" s="14" t="s">
        <v>82</v>
      </c>
      <c r="AW660" s="14" t="s">
        <v>30</v>
      </c>
      <c r="AX660" s="14" t="s">
        <v>73</v>
      </c>
      <c r="AY660" s="221" t="s">
        <v>160</v>
      </c>
    </row>
    <row r="661" spans="2:51" s="14" customFormat="1" ht="12">
      <c r="B661" s="211"/>
      <c r="C661" s="212"/>
      <c r="D661" s="202" t="s">
        <v>168</v>
      </c>
      <c r="E661" s="213" t="s">
        <v>1</v>
      </c>
      <c r="F661" s="214" t="s">
        <v>284</v>
      </c>
      <c r="G661" s="212"/>
      <c r="H661" s="215">
        <v>42</v>
      </c>
      <c r="I661" s="216"/>
      <c r="J661" s="212"/>
      <c r="K661" s="212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168</v>
      </c>
      <c r="AU661" s="221" t="s">
        <v>82</v>
      </c>
      <c r="AV661" s="14" t="s">
        <v>82</v>
      </c>
      <c r="AW661" s="14" t="s">
        <v>30</v>
      </c>
      <c r="AX661" s="14" t="s">
        <v>73</v>
      </c>
      <c r="AY661" s="221" t="s">
        <v>160</v>
      </c>
    </row>
    <row r="662" spans="2:51" s="14" customFormat="1" ht="12">
      <c r="B662" s="211"/>
      <c r="C662" s="212"/>
      <c r="D662" s="202" t="s">
        <v>168</v>
      </c>
      <c r="E662" s="213" t="s">
        <v>1</v>
      </c>
      <c r="F662" s="214" t="s">
        <v>285</v>
      </c>
      <c r="G662" s="212"/>
      <c r="H662" s="215">
        <v>2.88</v>
      </c>
      <c r="I662" s="216"/>
      <c r="J662" s="212"/>
      <c r="K662" s="212"/>
      <c r="L662" s="217"/>
      <c r="M662" s="218"/>
      <c r="N662" s="219"/>
      <c r="O662" s="219"/>
      <c r="P662" s="219"/>
      <c r="Q662" s="219"/>
      <c r="R662" s="219"/>
      <c r="S662" s="219"/>
      <c r="T662" s="220"/>
      <c r="AT662" s="221" t="s">
        <v>168</v>
      </c>
      <c r="AU662" s="221" t="s">
        <v>82</v>
      </c>
      <c r="AV662" s="14" t="s">
        <v>82</v>
      </c>
      <c r="AW662" s="14" t="s">
        <v>30</v>
      </c>
      <c r="AX662" s="14" t="s">
        <v>73</v>
      </c>
      <c r="AY662" s="221" t="s">
        <v>160</v>
      </c>
    </row>
    <row r="663" spans="2:51" s="14" customFormat="1" ht="12">
      <c r="B663" s="211"/>
      <c r="C663" s="212"/>
      <c r="D663" s="202" t="s">
        <v>168</v>
      </c>
      <c r="E663" s="213" t="s">
        <v>1</v>
      </c>
      <c r="F663" s="214" t="s">
        <v>286</v>
      </c>
      <c r="G663" s="212"/>
      <c r="H663" s="215">
        <v>26.25</v>
      </c>
      <c r="I663" s="216"/>
      <c r="J663" s="212"/>
      <c r="K663" s="212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168</v>
      </c>
      <c r="AU663" s="221" t="s">
        <v>82</v>
      </c>
      <c r="AV663" s="14" t="s">
        <v>82</v>
      </c>
      <c r="AW663" s="14" t="s">
        <v>30</v>
      </c>
      <c r="AX663" s="14" t="s">
        <v>73</v>
      </c>
      <c r="AY663" s="221" t="s">
        <v>160</v>
      </c>
    </row>
    <row r="664" spans="2:51" s="14" customFormat="1" ht="12">
      <c r="B664" s="211"/>
      <c r="C664" s="212"/>
      <c r="D664" s="202" t="s">
        <v>168</v>
      </c>
      <c r="E664" s="213" t="s">
        <v>1</v>
      </c>
      <c r="F664" s="214" t="s">
        <v>287</v>
      </c>
      <c r="G664" s="212"/>
      <c r="H664" s="215">
        <v>1.08</v>
      </c>
      <c r="I664" s="216"/>
      <c r="J664" s="212"/>
      <c r="K664" s="212"/>
      <c r="L664" s="217"/>
      <c r="M664" s="218"/>
      <c r="N664" s="219"/>
      <c r="O664" s="219"/>
      <c r="P664" s="219"/>
      <c r="Q664" s="219"/>
      <c r="R664" s="219"/>
      <c r="S664" s="219"/>
      <c r="T664" s="220"/>
      <c r="AT664" s="221" t="s">
        <v>168</v>
      </c>
      <c r="AU664" s="221" t="s">
        <v>82</v>
      </c>
      <c r="AV664" s="14" t="s">
        <v>82</v>
      </c>
      <c r="AW664" s="14" t="s">
        <v>30</v>
      </c>
      <c r="AX664" s="14" t="s">
        <v>73</v>
      </c>
      <c r="AY664" s="221" t="s">
        <v>160</v>
      </c>
    </row>
    <row r="665" spans="2:51" s="15" customFormat="1" ht="12">
      <c r="B665" s="222"/>
      <c r="C665" s="223"/>
      <c r="D665" s="202" t="s">
        <v>168</v>
      </c>
      <c r="E665" s="224" t="s">
        <v>1</v>
      </c>
      <c r="F665" s="225" t="s">
        <v>179</v>
      </c>
      <c r="G665" s="223"/>
      <c r="H665" s="226">
        <v>177.74400000000003</v>
      </c>
      <c r="I665" s="227"/>
      <c r="J665" s="223"/>
      <c r="K665" s="223"/>
      <c r="L665" s="228"/>
      <c r="M665" s="229"/>
      <c r="N665" s="230"/>
      <c r="O665" s="230"/>
      <c r="P665" s="230"/>
      <c r="Q665" s="230"/>
      <c r="R665" s="230"/>
      <c r="S665" s="230"/>
      <c r="T665" s="231"/>
      <c r="AT665" s="232" t="s">
        <v>168</v>
      </c>
      <c r="AU665" s="232" t="s">
        <v>82</v>
      </c>
      <c r="AV665" s="15" t="s">
        <v>167</v>
      </c>
      <c r="AW665" s="15" t="s">
        <v>30</v>
      </c>
      <c r="AX665" s="15" t="s">
        <v>80</v>
      </c>
      <c r="AY665" s="232" t="s">
        <v>160</v>
      </c>
    </row>
    <row r="666" spans="1:65" s="2" customFormat="1" ht="14.45" customHeight="1">
      <c r="A666" s="35"/>
      <c r="B666" s="36"/>
      <c r="C666" s="187" t="s">
        <v>669</v>
      </c>
      <c r="D666" s="187" t="s">
        <v>162</v>
      </c>
      <c r="E666" s="188" t="s">
        <v>670</v>
      </c>
      <c r="F666" s="189" t="s">
        <v>671</v>
      </c>
      <c r="G666" s="190" t="s">
        <v>222</v>
      </c>
      <c r="H666" s="191">
        <v>94.022</v>
      </c>
      <c r="I666" s="192"/>
      <c r="J666" s="193">
        <f>ROUND(I666*H666,2)</f>
        <v>0</v>
      </c>
      <c r="K666" s="189" t="s">
        <v>1</v>
      </c>
      <c r="L666" s="40"/>
      <c r="M666" s="194" t="s">
        <v>1</v>
      </c>
      <c r="N666" s="195" t="s">
        <v>38</v>
      </c>
      <c r="O666" s="72"/>
      <c r="P666" s="196">
        <f>O666*H666</f>
        <v>0</v>
      </c>
      <c r="Q666" s="196">
        <v>0</v>
      </c>
      <c r="R666" s="196">
        <f>Q666*H666</f>
        <v>0</v>
      </c>
      <c r="S666" s="196">
        <v>0</v>
      </c>
      <c r="T666" s="197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98" t="s">
        <v>167</v>
      </c>
      <c r="AT666" s="198" t="s">
        <v>162</v>
      </c>
      <c r="AU666" s="198" t="s">
        <v>82</v>
      </c>
      <c r="AY666" s="18" t="s">
        <v>160</v>
      </c>
      <c r="BE666" s="199">
        <f>IF(N666="základní",J666,0)</f>
        <v>0</v>
      </c>
      <c r="BF666" s="199">
        <f>IF(N666="snížená",J666,0)</f>
        <v>0</v>
      </c>
      <c r="BG666" s="199">
        <f>IF(N666="zákl. přenesená",J666,0)</f>
        <v>0</v>
      </c>
      <c r="BH666" s="199">
        <f>IF(N666="sníž. přenesená",J666,0)</f>
        <v>0</v>
      </c>
      <c r="BI666" s="199">
        <f>IF(N666="nulová",J666,0)</f>
        <v>0</v>
      </c>
      <c r="BJ666" s="18" t="s">
        <v>80</v>
      </c>
      <c r="BK666" s="199">
        <f>ROUND(I666*H666,2)</f>
        <v>0</v>
      </c>
      <c r="BL666" s="18" t="s">
        <v>167</v>
      </c>
      <c r="BM666" s="198" t="s">
        <v>672</v>
      </c>
    </row>
    <row r="667" spans="2:51" s="13" customFormat="1" ht="12">
      <c r="B667" s="200"/>
      <c r="C667" s="201"/>
      <c r="D667" s="202" t="s">
        <v>168</v>
      </c>
      <c r="E667" s="203" t="s">
        <v>1</v>
      </c>
      <c r="F667" s="204" t="s">
        <v>176</v>
      </c>
      <c r="G667" s="201"/>
      <c r="H667" s="203" t="s">
        <v>1</v>
      </c>
      <c r="I667" s="205"/>
      <c r="J667" s="201"/>
      <c r="K667" s="201"/>
      <c r="L667" s="206"/>
      <c r="M667" s="207"/>
      <c r="N667" s="208"/>
      <c r="O667" s="208"/>
      <c r="P667" s="208"/>
      <c r="Q667" s="208"/>
      <c r="R667" s="208"/>
      <c r="S667" s="208"/>
      <c r="T667" s="209"/>
      <c r="AT667" s="210" t="s">
        <v>168</v>
      </c>
      <c r="AU667" s="210" t="s">
        <v>82</v>
      </c>
      <c r="AV667" s="13" t="s">
        <v>80</v>
      </c>
      <c r="AW667" s="13" t="s">
        <v>30</v>
      </c>
      <c r="AX667" s="13" t="s">
        <v>73</v>
      </c>
      <c r="AY667" s="210" t="s">
        <v>160</v>
      </c>
    </row>
    <row r="668" spans="2:51" s="14" customFormat="1" ht="12">
      <c r="B668" s="211"/>
      <c r="C668" s="212"/>
      <c r="D668" s="202" t="s">
        <v>168</v>
      </c>
      <c r="E668" s="213" t="s">
        <v>1</v>
      </c>
      <c r="F668" s="214" t="s">
        <v>673</v>
      </c>
      <c r="G668" s="212"/>
      <c r="H668" s="215">
        <v>77.277</v>
      </c>
      <c r="I668" s="216"/>
      <c r="J668" s="212"/>
      <c r="K668" s="212"/>
      <c r="L668" s="217"/>
      <c r="M668" s="218"/>
      <c r="N668" s="219"/>
      <c r="O668" s="219"/>
      <c r="P668" s="219"/>
      <c r="Q668" s="219"/>
      <c r="R668" s="219"/>
      <c r="S668" s="219"/>
      <c r="T668" s="220"/>
      <c r="AT668" s="221" t="s">
        <v>168</v>
      </c>
      <c r="AU668" s="221" t="s">
        <v>82</v>
      </c>
      <c r="AV668" s="14" t="s">
        <v>82</v>
      </c>
      <c r="AW668" s="14" t="s">
        <v>30</v>
      </c>
      <c r="AX668" s="14" t="s">
        <v>73</v>
      </c>
      <c r="AY668" s="221" t="s">
        <v>160</v>
      </c>
    </row>
    <row r="669" spans="2:51" s="14" customFormat="1" ht="12">
      <c r="B669" s="211"/>
      <c r="C669" s="212"/>
      <c r="D669" s="202" t="s">
        <v>168</v>
      </c>
      <c r="E669" s="213" t="s">
        <v>1</v>
      </c>
      <c r="F669" s="214" t="s">
        <v>674</v>
      </c>
      <c r="G669" s="212"/>
      <c r="H669" s="215">
        <v>16.745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168</v>
      </c>
      <c r="AU669" s="221" t="s">
        <v>82</v>
      </c>
      <c r="AV669" s="14" t="s">
        <v>82</v>
      </c>
      <c r="AW669" s="14" t="s">
        <v>30</v>
      </c>
      <c r="AX669" s="14" t="s">
        <v>73</v>
      </c>
      <c r="AY669" s="221" t="s">
        <v>160</v>
      </c>
    </row>
    <row r="670" spans="2:51" s="15" customFormat="1" ht="12">
      <c r="B670" s="222"/>
      <c r="C670" s="223"/>
      <c r="D670" s="202" t="s">
        <v>168</v>
      </c>
      <c r="E670" s="224" t="s">
        <v>1</v>
      </c>
      <c r="F670" s="225" t="s">
        <v>179</v>
      </c>
      <c r="G670" s="223"/>
      <c r="H670" s="226">
        <v>94.022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168</v>
      </c>
      <c r="AU670" s="232" t="s">
        <v>82</v>
      </c>
      <c r="AV670" s="15" t="s">
        <v>167</v>
      </c>
      <c r="AW670" s="15" t="s">
        <v>30</v>
      </c>
      <c r="AX670" s="15" t="s">
        <v>80</v>
      </c>
      <c r="AY670" s="232" t="s">
        <v>160</v>
      </c>
    </row>
    <row r="671" spans="1:65" s="2" customFormat="1" ht="24.2" customHeight="1">
      <c r="A671" s="35"/>
      <c r="B671" s="36"/>
      <c r="C671" s="187" t="s">
        <v>324</v>
      </c>
      <c r="D671" s="187" t="s">
        <v>162</v>
      </c>
      <c r="E671" s="188" t="s">
        <v>675</v>
      </c>
      <c r="F671" s="189" t="s">
        <v>676</v>
      </c>
      <c r="G671" s="190" t="s">
        <v>222</v>
      </c>
      <c r="H671" s="191">
        <v>5.61</v>
      </c>
      <c r="I671" s="192"/>
      <c r="J671" s="193">
        <f>ROUND(I671*H671,2)</f>
        <v>0</v>
      </c>
      <c r="K671" s="189" t="s">
        <v>166</v>
      </c>
      <c r="L671" s="40"/>
      <c r="M671" s="194" t="s">
        <v>1</v>
      </c>
      <c r="N671" s="195" t="s">
        <v>38</v>
      </c>
      <c r="O671" s="72"/>
      <c r="P671" s="196">
        <f>O671*H671</f>
        <v>0</v>
      </c>
      <c r="Q671" s="196">
        <v>0</v>
      </c>
      <c r="R671" s="196">
        <f>Q671*H671</f>
        <v>0</v>
      </c>
      <c r="S671" s="196">
        <v>0</v>
      </c>
      <c r="T671" s="197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8" t="s">
        <v>167</v>
      </c>
      <c r="AT671" s="198" t="s">
        <v>162</v>
      </c>
      <c r="AU671" s="198" t="s">
        <v>82</v>
      </c>
      <c r="AY671" s="18" t="s">
        <v>160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8" t="s">
        <v>80</v>
      </c>
      <c r="BK671" s="199">
        <f>ROUND(I671*H671,2)</f>
        <v>0</v>
      </c>
      <c r="BL671" s="18" t="s">
        <v>167</v>
      </c>
      <c r="BM671" s="198" t="s">
        <v>677</v>
      </c>
    </row>
    <row r="672" spans="2:51" s="13" customFormat="1" ht="12">
      <c r="B672" s="200"/>
      <c r="C672" s="201"/>
      <c r="D672" s="202" t="s">
        <v>168</v>
      </c>
      <c r="E672" s="203" t="s">
        <v>1</v>
      </c>
      <c r="F672" s="204" t="s">
        <v>678</v>
      </c>
      <c r="G672" s="201"/>
      <c r="H672" s="203" t="s">
        <v>1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168</v>
      </c>
      <c r="AU672" s="210" t="s">
        <v>82</v>
      </c>
      <c r="AV672" s="13" t="s">
        <v>80</v>
      </c>
      <c r="AW672" s="13" t="s">
        <v>30</v>
      </c>
      <c r="AX672" s="13" t="s">
        <v>73</v>
      </c>
      <c r="AY672" s="210" t="s">
        <v>160</v>
      </c>
    </row>
    <row r="673" spans="2:51" s="13" customFormat="1" ht="12">
      <c r="B673" s="200"/>
      <c r="C673" s="201"/>
      <c r="D673" s="202" t="s">
        <v>168</v>
      </c>
      <c r="E673" s="203" t="s">
        <v>1</v>
      </c>
      <c r="F673" s="204" t="s">
        <v>679</v>
      </c>
      <c r="G673" s="201"/>
      <c r="H673" s="203" t="s">
        <v>1</v>
      </c>
      <c r="I673" s="205"/>
      <c r="J673" s="201"/>
      <c r="K673" s="201"/>
      <c r="L673" s="206"/>
      <c r="M673" s="207"/>
      <c r="N673" s="208"/>
      <c r="O673" s="208"/>
      <c r="P673" s="208"/>
      <c r="Q673" s="208"/>
      <c r="R673" s="208"/>
      <c r="S673" s="208"/>
      <c r="T673" s="209"/>
      <c r="AT673" s="210" t="s">
        <v>168</v>
      </c>
      <c r="AU673" s="210" t="s">
        <v>82</v>
      </c>
      <c r="AV673" s="13" t="s">
        <v>80</v>
      </c>
      <c r="AW673" s="13" t="s">
        <v>30</v>
      </c>
      <c r="AX673" s="13" t="s">
        <v>73</v>
      </c>
      <c r="AY673" s="210" t="s">
        <v>160</v>
      </c>
    </row>
    <row r="674" spans="2:51" s="14" customFormat="1" ht="12">
      <c r="B674" s="211"/>
      <c r="C674" s="212"/>
      <c r="D674" s="202" t="s">
        <v>168</v>
      </c>
      <c r="E674" s="213" t="s">
        <v>1</v>
      </c>
      <c r="F674" s="214" t="s">
        <v>680</v>
      </c>
      <c r="G674" s="212"/>
      <c r="H674" s="215">
        <v>1.232</v>
      </c>
      <c r="I674" s="216"/>
      <c r="J674" s="212"/>
      <c r="K674" s="212"/>
      <c r="L674" s="217"/>
      <c r="M674" s="218"/>
      <c r="N674" s="219"/>
      <c r="O674" s="219"/>
      <c r="P674" s="219"/>
      <c r="Q674" s="219"/>
      <c r="R674" s="219"/>
      <c r="S674" s="219"/>
      <c r="T674" s="220"/>
      <c r="AT674" s="221" t="s">
        <v>168</v>
      </c>
      <c r="AU674" s="221" t="s">
        <v>82</v>
      </c>
      <c r="AV674" s="14" t="s">
        <v>82</v>
      </c>
      <c r="AW674" s="14" t="s">
        <v>30</v>
      </c>
      <c r="AX674" s="14" t="s">
        <v>73</v>
      </c>
      <c r="AY674" s="221" t="s">
        <v>160</v>
      </c>
    </row>
    <row r="675" spans="2:51" s="13" customFormat="1" ht="12">
      <c r="B675" s="200"/>
      <c r="C675" s="201"/>
      <c r="D675" s="202" t="s">
        <v>168</v>
      </c>
      <c r="E675" s="203" t="s">
        <v>1</v>
      </c>
      <c r="F675" s="204" t="s">
        <v>681</v>
      </c>
      <c r="G675" s="201"/>
      <c r="H675" s="203" t="s">
        <v>1</v>
      </c>
      <c r="I675" s="205"/>
      <c r="J675" s="201"/>
      <c r="K675" s="201"/>
      <c r="L675" s="206"/>
      <c r="M675" s="207"/>
      <c r="N675" s="208"/>
      <c r="O675" s="208"/>
      <c r="P675" s="208"/>
      <c r="Q675" s="208"/>
      <c r="R675" s="208"/>
      <c r="S675" s="208"/>
      <c r="T675" s="209"/>
      <c r="AT675" s="210" t="s">
        <v>168</v>
      </c>
      <c r="AU675" s="210" t="s">
        <v>82</v>
      </c>
      <c r="AV675" s="13" t="s">
        <v>80</v>
      </c>
      <c r="AW675" s="13" t="s">
        <v>30</v>
      </c>
      <c r="AX675" s="13" t="s">
        <v>73</v>
      </c>
      <c r="AY675" s="210" t="s">
        <v>160</v>
      </c>
    </row>
    <row r="676" spans="2:51" s="13" customFormat="1" ht="12">
      <c r="B676" s="200"/>
      <c r="C676" s="201"/>
      <c r="D676" s="202" t="s">
        <v>168</v>
      </c>
      <c r="E676" s="203" t="s">
        <v>1</v>
      </c>
      <c r="F676" s="204" t="s">
        <v>682</v>
      </c>
      <c r="G676" s="201"/>
      <c r="H676" s="203" t="s">
        <v>1</v>
      </c>
      <c r="I676" s="205"/>
      <c r="J676" s="201"/>
      <c r="K676" s="201"/>
      <c r="L676" s="206"/>
      <c r="M676" s="207"/>
      <c r="N676" s="208"/>
      <c r="O676" s="208"/>
      <c r="P676" s="208"/>
      <c r="Q676" s="208"/>
      <c r="R676" s="208"/>
      <c r="S676" s="208"/>
      <c r="T676" s="209"/>
      <c r="AT676" s="210" t="s">
        <v>168</v>
      </c>
      <c r="AU676" s="210" t="s">
        <v>82</v>
      </c>
      <c r="AV676" s="13" t="s">
        <v>80</v>
      </c>
      <c r="AW676" s="13" t="s">
        <v>30</v>
      </c>
      <c r="AX676" s="13" t="s">
        <v>73</v>
      </c>
      <c r="AY676" s="210" t="s">
        <v>160</v>
      </c>
    </row>
    <row r="677" spans="2:51" s="14" customFormat="1" ht="12">
      <c r="B677" s="211"/>
      <c r="C677" s="212"/>
      <c r="D677" s="202" t="s">
        <v>168</v>
      </c>
      <c r="E677" s="213" t="s">
        <v>1</v>
      </c>
      <c r="F677" s="214" t="s">
        <v>683</v>
      </c>
      <c r="G677" s="212"/>
      <c r="H677" s="215">
        <v>2.292</v>
      </c>
      <c r="I677" s="216"/>
      <c r="J677" s="212"/>
      <c r="K677" s="212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168</v>
      </c>
      <c r="AU677" s="221" t="s">
        <v>82</v>
      </c>
      <c r="AV677" s="14" t="s">
        <v>82</v>
      </c>
      <c r="AW677" s="14" t="s">
        <v>30</v>
      </c>
      <c r="AX677" s="14" t="s">
        <v>73</v>
      </c>
      <c r="AY677" s="221" t="s">
        <v>160</v>
      </c>
    </row>
    <row r="678" spans="2:51" s="13" customFormat="1" ht="12">
      <c r="B678" s="200"/>
      <c r="C678" s="201"/>
      <c r="D678" s="202" t="s">
        <v>168</v>
      </c>
      <c r="E678" s="203" t="s">
        <v>1</v>
      </c>
      <c r="F678" s="204" t="s">
        <v>684</v>
      </c>
      <c r="G678" s="201"/>
      <c r="H678" s="203" t="s">
        <v>1</v>
      </c>
      <c r="I678" s="205"/>
      <c r="J678" s="201"/>
      <c r="K678" s="201"/>
      <c r="L678" s="206"/>
      <c r="M678" s="207"/>
      <c r="N678" s="208"/>
      <c r="O678" s="208"/>
      <c r="P678" s="208"/>
      <c r="Q678" s="208"/>
      <c r="R678" s="208"/>
      <c r="S678" s="208"/>
      <c r="T678" s="209"/>
      <c r="AT678" s="210" t="s">
        <v>168</v>
      </c>
      <c r="AU678" s="210" t="s">
        <v>82</v>
      </c>
      <c r="AV678" s="13" t="s">
        <v>80</v>
      </c>
      <c r="AW678" s="13" t="s">
        <v>30</v>
      </c>
      <c r="AX678" s="13" t="s">
        <v>73</v>
      </c>
      <c r="AY678" s="210" t="s">
        <v>160</v>
      </c>
    </row>
    <row r="679" spans="2:51" s="14" customFormat="1" ht="12">
      <c r="B679" s="211"/>
      <c r="C679" s="212"/>
      <c r="D679" s="202" t="s">
        <v>168</v>
      </c>
      <c r="E679" s="213" t="s">
        <v>1</v>
      </c>
      <c r="F679" s="214" t="s">
        <v>685</v>
      </c>
      <c r="G679" s="212"/>
      <c r="H679" s="215">
        <v>2.086</v>
      </c>
      <c r="I679" s="216"/>
      <c r="J679" s="212"/>
      <c r="K679" s="212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168</v>
      </c>
      <c r="AU679" s="221" t="s">
        <v>82</v>
      </c>
      <c r="AV679" s="14" t="s">
        <v>82</v>
      </c>
      <c r="AW679" s="14" t="s">
        <v>30</v>
      </c>
      <c r="AX679" s="14" t="s">
        <v>73</v>
      </c>
      <c r="AY679" s="221" t="s">
        <v>160</v>
      </c>
    </row>
    <row r="680" spans="2:51" s="15" customFormat="1" ht="12">
      <c r="B680" s="222"/>
      <c r="C680" s="223"/>
      <c r="D680" s="202" t="s">
        <v>168</v>
      </c>
      <c r="E680" s="224" t="s">
        <v>1</v>
      </c>
      <c r="F680" s="225" t="s">
        <v>179</v>
      </c>
      <c r="G680" s="223"/>
      <c r="H680" s="226">
        <v>5.609999999999999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168</v>
      </c>
      <c r="AU680" s="232" t="s">
        <v>82</v>
      </c>
      <c r="AV680" s="15" t="s">
        <v>167</v>
      </c>
      <c r="AW680" s="15" t="s">
        <v>30</v>
      </c>
      <c r="AX680" s="15" t="s">
        <v>80</v>
      </c>
      <c r="AY680" s="232" t="s">
        <v>160</v>
      </c>
    </row>
    <row r="681" spans="1:65" s="2" customFormat="1" ht="24.2" customHeight="1">
      <c r="A681" s="35"/>
      <c r="B681" s="36"/>
      <c r="C681" s="187" t="s">
        <v>686</v>
      </c>
      <c r="D681" s="187" t="s">
        <v>162</v>
      </c>
      <c r="E681" s="188" t="s">
        <v>687</v>
      </c>
      <c r="F681" s="189" t="s">
        <v>688</v>
      </c>
      <c r="G681" s="190" t="s">
        <v>222</v>
      </c>
      <c r="H681" s="191">
        <v>26.505</v>
      </c>
      <c r="I681" s="192"/>
      <c r="J681" s="193">
        <f>ROUND(I681*H681,2)</f>
        <v>0</v>
      </c>
      <c r="K681" s="189" t="s">
        <v>166</v>
      </c>
      <c r="L681" s="40"/>
      <c r="M681" s="194" t="s">
        <v>1</v>
      </c>
      <c r="N681" s="195" t="s">
        <v>38</v>
      </c>
      <c r="O681" s="72"/>
      <c r="P681" s="196">
        <f>O681*H681</f>
        <v>0</v>
      </c>
      <c r="Q681" s="196">
        <v>0</v>
      </c>
      <c r="R681" s="196">
        <f>Q681*H681</f>
        <v>0</v>
      </c>
      <c r="S681" s="196">
        <v>0</v>
      </c>
      <c r="T681" s="197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98" t="s">
        <v>167</v>
      </c>
      <c r="AT681" s="198" t="s">
        <v>162</v>
      </c>
      <c r="AU681" s="198" t="s">
        <v>82</v>
      </c>
      <c r="AY681" s="18" t="s">
        <v>160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18" t="s">
        <v>80</v>
      </c>
      <c r="BK681" s="199">
        <f>ROUND(I681*H681,2)</f>
        <v>0</v>
      </c>
      <c r="BL681" s="18" t="s">
        <v>167</v>
      </c>
      <c r="BM681" s="198" t="s">
        <v>689</v>
      </c>
    </row>
    <row r="682" spans="2:51" s="14" customFormat="1" ht="12">
      <c r="B682" s="211"/>
      <c r="C682" s="212"/>
      <c r="D682" s="202" t="s">
        <v>168</v>
      </c>
      <c r="E682" s="213" t="s">
        <v>1</v>
      </c>
      <c r="F682" s="214" t="s">
        <v>690</v>
      </c>
      <c r="G682" s="212"/>
      <c r="H682" s="215">
        <v>19.305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168</v>
      </c>
      <c r="AU682" s="221" t="s">
        <v>82</v>
      </c>
      <c r="AV682" s="14" t="s">
        <v>82</v>
      </c>
      <c r="AW682" s="14" t="s">
        <v>30</v>
      </c>
      <c r="AX682" s="14" t="s">
        <v>73</v>
      </c>
      <c r="AY682" s="221" t="s">
        <v>160</v>
      </c>
    </row>
    <row r="683" spans="2:51" s="14" customFormat="1" ht="12">
      <c r="B683" s="211"/>
      <c r="C683" s="212"/>
      <c r="D683" s="202" t="s">
        <v>168</v>
      </c>
      <c r="E683" s="213" t="s">
        <v>1</v>
      </c>
      <c r="F683" s="214" t="s">
        <v>691</v>
      </c>
      <c r="G683" s="212"/>
      <c r="H683" s="215">
        <v>7.2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168</v>
      </c>
      <c r="AU683" s="221" t="s">
        <v>82</v>
      </c>
      <c r="AV683" s="14" t="s">
        <v>82</v>
      </c>
      <c r="AW683" s="14" t="s">
        <v>30</v>
      </c>
      <c r="AX683" s="14" t="s">
        <v>73</v>
      </c>
      <c r="AY683" s="221" t="s">
        <v>160</v>
      </c>
    </row>
    <row r="684" spans="2:51" s="15" customFormat="1" ht="12">
      <c r="B684" s="222"/>
      <c r="C684" s="223"/>
      <c r="D684" s="202" t="s">
        <v>168</v>
      </c>
      <c r="E684" s="224" t="s">
        <v>1</v>
      </c>
      <c r="F684" s="225" t="s">
        <v>179</v>
      </c>
      <c r="G684" s="223"/>
      <c r="H684" s="226">
        <v>26.505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168</v>
      </c>
      <c r="AU684" s="232" t="s">
        <v>82</v>
      </c>
      <c r="AV684" s="15" t="s">
        <v>167</v>
      </c>
      <c r="AW684" s="15" t="s">
        <v>30</v>
      </c>
      <c r="AX684" s="15" t="s">
        <v>80</v>
      </c>
      <c r="AY684" s="232" t="s">
        <v>160</v>
      </c>
    </row>
    <row r="685" spans="1:65" s="2" customFormat="1" ht="37.9" customHeight="1">
      <c r="A685" s="35"/>
      <c r="B685" s="36"/>
      <c r="C685" s="187" t="s">
        <v>360</v>
      </c>
      <c r="D685" s="187" t="s">
        <v>162</v>
      </c>
      <c r="E685" s="188" t="s">
        <v>692</v>
      </c>
      <c r="F685" s="189" t="s">
        <v>693</v>
      </c>
      <c r="G685" s="190" t="s">
        <v>222</v>
      </c>
      <c r="H685" s="191">
        <v>160.61</v>
      </c>
      <c r="I685" s="192"/>
      <c r="J685" s="193">
        <f>ROUND(I685*H685,2)</f>
        <v>0</v>
      </c>
      <c r="K685" s="189" t="s">
        <v>166</v>
      </c>
      <c r="L685" s="40"/>
      <c r="M685" s="194" t="s">
        <v>1</v>
      </c>
      <c r="N685" s="195" t="s">
        <v>38</v>
      </c>
      <c r="O685" s="72"/>
      <c r="P685" s="196">
        <f>O685*H685</f>
        <v>0</v>
      </c>
      <c r="Q685" s="196">
        <v>0</v>
      </c>
      <c r="R685" s="196">
        <f>Q685*H685</f>
        <v>0</v>
      </c>
      <c r="S685" s="196">
        <v>0</v>
      </c>
      <c r="T685" s="19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8" t="s">
        <v>167</v>
      </c>
      <c r="AT685" s="198" t="s">
        <v>162</v>
      </c>
      <c r="AU685" s="198" t="s">
        <v>82</v>
      </c>
      <c r="AY685" s="18" t="s">
        <v>160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8" t="s">
        <v>80</v>
      </c>
      <c r="BK685" s="199">
        <f>ROUND(I685*H685,2)</f>
        <v>0</v>
      </c>
      <c r="BL685" s="18" t="s">
        <v>167</v>
      </c>
      <c r="BM685" s="198" t="s">
        <v>694</v>
      </c>
    </row>
    <row r="686" spans="2:51" s="13" customFormat="1" ht="12">
      <c r="B686" s="200"/>
      <c r="C686" s="201"/>
      <c r="D686" s="202" t="s">
        <v>168</v>
      </c>
      <c r="E686" s="203" t="s">
        <v>1</v>
      </c>
      <c r="F686" s="204" t="s">
        <v>380</v>
      </c>
      <c r="G686" s="201"/>
      <c r="H686" s="203" t="s">
        <v>1</v>
      </c>
      <c r="I686" s="205"/>
      <c r="J686" s="201"/>
      <c r="K686" s="201"/>
      <c r="L686" s="206"/>
      <c r="M686" s="207"/>
      <c r="N686" s="208"/>
      <c r="O686" s="208"/>
      <c r="P686" s="208"/>
      <c r="Q686" s="208"/>
      <c r="R686" s="208"/>
      <c r="S686" s="208"/>
      <c r="T686" s="209"/>
      <c r="AT686" s="210" t="s">
        <v>168</v>
      </c>
      <c r="AU686" s="210" t="s">
        <v>82</v>
      </c>
      <c r="AV686" s="13" t="s">
        <v>80</v>
      </c>
      <c r="AW686" s="13" t="s">
        <v>30</v>
      </c>
      <c r="AX686" s="13" t="s">
        <v>73</v>
      </c>
      <c r="AY686" s="210" t="s">
        <v>160</v>
      </c>
    </row>
    <row r="687" spans="2:51" s="14" customFormat="1" ht="12">
      <c r="B687" s="211"/>
      <c r="C687" s="212"/>
      <c r="D687" s="202" t="s">
        <v>168</v>
      </c>
      <c r="E687" s="213" t="s">
        <v>1</v>
      </c>
      <c r="F687" s="214" t="s">
        <v>381</v>
      </c>
      <c r="G687" s="212"/>
      <c r="H687" s="215">
        <v>16.07</v>
      </c>
      <c r="I687" s="216"/>
      <c r="J687" s="212"/>
      <c r="K687" s="212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168</v>
      </c>
      <c r="AU687" s="221" t="s">
        <v>82</v>
      </c>
      <c r="AV687" s="14" t="s">
        <v>82</v>
      </c>
      <c r="AW687" s="14" t="s">
        <v>30</v>
      </c>
      <c r="AX687" s="14" t="s">
        <v>73</v>
      </c>
      <c r="AY687" s="221" t="s">
        <v>160</v>
      </c>
    </row>
    <row r="688" spans="2:51" s="14" customFormat="1" ht="12">
      <c r="B688" s="211"/>
      <c r="C688" s="212"/>
      <c r="D688" s="202" t="s">
        <v>168</v>
      </c>
      <c r="E688" s="213" t="s">
        <v>1</v>
      </c>
      <c r="F688" s="214" t="s">
        <v>382</v>
      </c>
      <c r="G688" s="212"/>
      <c r="H688" s="215">
        <v>20.41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168</v>
      </c>
      <c r="AU688" s="221" t="s">
        <v>82</v>
      </c>
      <c r="AV688" s="14" t="s">
        <v>82</v>
      </c>
      <c r="AW688" s="14" t="s">
        <v>30</v>
      </c>
      <c r="AX688" s="14" t="s">
        <v>73</v>
      </c>
      <c r="AY688" s="221" t="s">
        <v>160</v>
      </c>
    </row>
    <row r="689" spans="2:51" s="16" customFormat="1" ht="12">
      <c r="B689" s="243"/>
      <c r="C689" s="244"/>
      <c r="D689" s="202" t="s">
        <v>168</v>
      </c>
      <c r="E689" s="245" t="s">
        <v>1</v>
      </c>
      <c r="F689" s="246" t="s">
        <v>354</v>
      </c>
      <c r="G689" s="244"/>
      <c r="H689" s="247">
        <v>36.480000000000004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168</v>
      </c>
      <c r="AU689" s="253" t="s">
        <v>82</v>
      </c>
      <c r="AV689" s="16" t="s">
        <v>182</v>
      </c>
      <c r="AW689" s="16" t="s">
        <v>30</v>
      </c>
      <c r="AX689" s="16" t="s">
        <v>73</v>
      </c>
      <c r="AY689" s="253" t="s">
        <v>160</v>
      </c>
    </row>
    <row r="690" spans="2:51" s="13" customFormat="1" ht="12">
      <c r="B690" s="200"/>
      <c r="C690" s="201"/>
      <c r="D690" s="202" t="s">
        <v>168</v>
      </c>
      <c r="E690" s="203" t="s">
        <v>1</v>
      </c>
      <c r="F690" s="204" t="s">
        <v>488</v>
      </c>
      <c r="G690" s="201"/>
      <c r="H690" s="203" t="s">
        <v>1</v>
      </c>
      <c r="I690" s="205"/>
      <c r="J690" s="201"/>
      <c r="K690" s="201"/>
      <c r="L690" s="206"/>
      <c r="M690" s="207"/>
      <c r="N690" s="208"/>
      <c r="O690" s="208"/>
      <c r="P690" s="208"/>
      <c r="Q690" s="208"/>
      <c r="R690" s="208"/>
      <c r="S690" s="208"/>
      <c r="T690" s="209"/>
      <c r="AT690" s="210" t="s">
        <v>168</v>
      </c>
      <c r="AU690" s="210" t="s">
        <v>82</v>
      </c>
      <c r="AV690" s="13" t="s">
        <v>80</v>
      </c>
      <c r="AW690" s="13" t="s">
        <v>30</v>
      </c>
      <c r="AX690" s="13" t="s">
        <v>73</v>
      </c>
      <c r="AY690" s="210" t="s">
        <v>160</v>
      </c>
    </row>
    <row r="691" spans="2:51" s="14" customFormat="1" ht="12">
      <c r="B691" s="211"/>
      <c r="C691" s="212"/>
      <c r="D691" s="202" t="s">
        <v>168</v>
      </c>
      <c r="E691" s="213" t="s">
        <v>1</v>
      </c>
      <c r="F691" s="214" t="s">
        <v>489</v>
      </c>
      <c r="G691" s="212"/>
      <c r="H691" s="215">
        <v>9.64</v>
      </c>
      <c r="I691" s="216"/>
      <c r="J691" s="212"/>
      <c r="K691" s="212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168</v>
      </c>
      <c r="AU691" s="221" t="s">
        <v>82</v>
      </c>
      <c r="AV691" s="14" t="s">
        <v>82</v>
      </c>
      <c r="AW691" s="14" t="s">
        <v>30</v>
      </c>
      <c r="AX691" s="14" t="s">
        <v>73</v>
      </c>
      <c r="AY691" s="221" t="s">
        <v>160</v>
      </c>
    </row>
    <row r="692" spans="2:51" s="14" customFormat="1" ht="12">
      <c r="B692" s="211"/>
      <c r="C692" s="212"/>
      <c r="D692" s="202" t="s">
        <v>168</v>
      </c>
      <c r="E692" s="213" t="s">
        <v>1</v>
      </c>
      <c r="F692" s="214" t="s">
        <v>490</v>
      </c>
      <c r="G692" s="212"/>
      <c r="H692" s="215">
        <v>31.2</v>
      </c>
      <c r="I692" s="216"/>
      <c r="J692" s="212"/>
      <c r="K692" s="212"/>
      <c r="L692" s="217"/>
      <c r="M692" s="218"/>
      <c r="N692" s="219"/>
      <c r="O692" s="219"/>
      <c r="P692" s="219"/>
      <c r="Q692" s="219"/>
      <c r="R692" s="219"/>
      <c r="S692" s="219"/>
      <c r="T692" s="220"/>
      <c r="AT692" s="221" t="s">
        <v>168</v>
      </c>
      <c r="AU692" s="221" t="s">
        <v>82</v>
      </c>
      <c r="AV692" s="14" t="s">
        <v>82</v>
      </c>
      <c r="AW692" s="14" t="s">
        <v>30</v>
      </c>
      <c r="AX692" s="14" t="s">
        <v>73</v>
      </c>
      <c r="AY692" s="221" t="s">
        <v>160</v>
      </c>
    </row>
    <row r="693" spans="2:51" s="16" customFormat="1" ht="12">
      <c r="B693" s="243"/>
      <c r="C693" s="244"/>
      <c r="D693" s="202" t="s">
        <v>168</v>
      </c>
      <c r="E693" s="245" t="s">
        <v>1</v>
      </c>
      <c r="F693" s="246" t="s">
        <v>354</v>
      </c>
      <c r="G693" s="244"/>
      <c r="H693" s="247">
        <v>40.84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AT693" s="253" t="s">
        <v>168</v>
      </c>
      <c r="AU693" s="253" t="s">
        <v>82</v>
      </c>
      <c r="AV693" s="16" t="s">
        <v>182</v>
      </c>
      <c r="AW693" s="16" t="s">
        <v>30</v>
      </c>
      <c r="AX693" s="16" t="s">
        <v>73</v>
      </c>
      <c r="AY693" s="253" t="s">
        <v>160</v>
      </c>
    </row>
    <row r="694" spans="2:51" s="13" customFormat="1" ht="12">
      <c r="B694" s="200"/>
      <c r="C694" s="201"/>
      <c r="D694" s="202" t="s">
        <v>168</v>
      </c>
      <c r="E694" s="203" t="s">
        <v>1</v>
      </c>
      <c r="F694" s="204" t="s">
        <v>491</v>
      </c>
      <c r="G694" s="201"/>
      <c r="H694" s="203" t="s">
        <v>1</v>
      </c>
      <c r="I694" s="205"/>
      <c r="J694" s="201"/>
      <c r="K694" s="201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168</v>
      </c>
      <c r="AU694" s="210" t="s">
        <v>82</v>
      </c>
      <c r="AV694" s="13" t="s">
        <v>80</v>
      </c>
      <c r="AW694" s="13" t="s">
        <v>30</v>
      </c>
      <c r="AX694" s="13" t="s">
        <v>73</v>
      </c>
      <c r="AY694" s="210" t="s">
        <v>160</v>
      </c>
    </row>
    <row r="695" spans="2:51" s="14" customFormat="1" ht="12">
      <c r="B695" s="211"/>
      <c r="C695" s="212"/>
      <c r="D695" s="202" t="s">
        <v>168</v>
      </c>
      <c r="E695" s="213" t="s">
        <v>1</v>
      </c>
      <c r="F695" s="214" t="s">
        <v>492</v>
      </c>
      <c r="G695" s="212"/>
      <c r="H695" s="215">
        <v>24.45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168</v>
      </c>
      <c r="AU695" s="221" t="s">
        <v>82</v>
      </c>
      <c r="AV695" s="14" t="s">
        <v>82</v>
      </c>
      <c r="AW695" s="14" t="s">
        <v>30</v>
      </c>
      <c r="AX695" s="14" t="s">
        <v>73</v>
      </c>
      <c r="AY695" s="221" t="s">
        <v>160</v>
      </c>
    </row>
    <row r="696" spans="2:51" s="14" customFormat="1" ht="12">
      <c r="B696" s="211"/>
      <c r="C696" s="212"/>
      <c r="D696" s="202" t="s">
        <v>168</v>
      </c>
      <c r="E696" s="213" t="s">
        <v>1</v>
      </c>
      <c r="F696" s="214" t="s">
        <v>493</v>
      </c>
      <c r="G696" s="212"/>
      <c r="H696" s="215">
        <v>58.84</v>
      </c>
      <c r="I696" s="216"/>
      <c r="J696" s="212"/>
      <c r="K696" s="212"/>
      <c r="L696" s="217"/>
      <c r="M696" s="218"/>
      <c r="N696" s="219"/>
      <c r="O696" s="219"/>
      <c r="P696" s="219"/>
      <c r="Q696" s="219"/>
      <c r="R696" s="219"/>
      <c r="S696" s="219"/>
      <c r="T696" s="220"/>
      <c r="AT696" s="221" t="s">
        <v>168</v>
      </c>
      <c r="AU696" s="221" t="s">
        <v>82</v>
      </c>
      <c r="AV696" s="14" t="s">
        <v>82</v>
      </c>
      <c r="AW696" s="14" t="s">
        <v>30</v>
      </c>
      <c r="AX696" s="14" t="s">
        <v>73</v>
      </c>
      <c r="AY696" s="221" t="s">
        <v>160</v>
      </c>
    </row>
    <row r="697" spans="2:51" s="16" customFormat="1" ht="12">
      <c r="B697" s="243"/>
      <c r="C697" s="244"/>
      <c r="D697" s="202" t="s">
        <v>168</v>
      </c>
      <c r="E697" s="245" t="s">
        <v>1</v>
      </c>
      <c r="F697" s="246" t="s">
        <v>354</v>
      </c>
      <c r="G697" s="244"/>
      <c r="H697" s="247">
        <v>83.29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AT697" s="253" t="s">
        <v>168</v>
      </c>
      <c r="AU697" s="253" t="s">
        <v>82</v>
      </c>
      <c r="AV697" s="16" t="s">
        <v>182</v>
      </c>
      <c r="AW697" s="16" t="s">
        <v>30</v>
      </c>
      <c r="AX697" s="16" t="s">
        <v>73</v>
      </c>
      <c r="AY697" s="253" t="s">
        <v>160</v>
      </c>
    </row>
    <row r="698" spans="2:51" s="15" customFormat="1" ht="12">
      <c r="B698" s="222"/>
      <c r="C698" s="223"/>
      <c r="D698" s="202" t="s">
        <v>168</v>
      </c>
      <c r="E698" s="224" t="s">
        <v>1</v>
      </c>
      <c r="F698" s="225" t="s">
        <v>179</v>
      </c>
      <c r="G698" s="223"/>
      <c r="H698" s="226">
        <v>160.61</v>
      </c>
      <c r="I698" s="227"/>
      <c r="J698" s="223"/>
      <c r="K698" s="223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168</v>
      </c>
      <c r="AU698" s="232" t="s">
        <v>82</v>
      </c>
      <c r="AV698" s="15" t="s">
        <v>167</v>
      </c>
      <c r="AW698" s="15" t="s">
        <v>30</v>
      </c>
      <c r="AX698" s="15" t="s">
        <v>80</v>
      </c>
      <c r="AY698" s="232" t="s">
        <v>160</v>
      </c>
    </row>
    <row r="699" spans="1:65" s="2" customFormat="1" ht="37.9" customHeight="1">
      <c r="A699" s="35"/>
      <c r="B699" s="36"/>
      <c r="C699" s="187" t="s">
        <v>695</v>
      </c>
      <c r="D699" s="187" t="s">
        <v>162</v>
      </c>
      <c r="E699" s="188" t="s">
        <v>696</v>
      </c>
      <c r="F699" s="189" t="s">
        <v>697</v>
      </c>
      <c r="G699" s="190" t="s">
        <v>222</v>
      </c>
      <c r="H699" s="191">
        <v>1068.716</v>
      </c>
      <c r="I699" s="192"/>
      <c r="J699" s="193">
        <f>ROUND(I699*H699,2)</f>
        <v>0</v>
      </c>
      <c r="K699" s="189" t="s">
        <v>1</v>
      </c>
      <c r="L699" s="40"/>
      <c r="M699" s="194" t="s">
        <v>1</v>
      </c>
      <c r="N699" s="195" t="s">
        <v>38</v>
      </c>
      <c r="O699" s="72"/>
      <c r="P699" s="196">
        <f>O699*H699</f>
        <v>0</v>
      </c>
      <c r="Q699" s="196">
        <v>0</v>
      </c>
      <c r="R699" s="196">
        <f>Q699*H699</f>
        <v>0</v>
      </c>
      <c r="S699" s="196">
        <v>0</v>
      </c>
      <c r="T699" s="197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98" t="s">
        <v>167</v>
      </c>
      <c r="AT699" s="198" t="s">
        <v>162</v>
      </c>
      <c r="AU699" s="198" t="s">
        <v>82</v>
      </c>
      <c r="AY699" s="18" t="s">
        <v>160</v>
      </c>
      <c r="BE699" s="199">
        <f>IF(N699="základní",J699,0)</f>
        <v>0</v>
      </c>
      <c r="BF699" s="199">
        <f>IF(N699="snížená",J699,0)</f>
        <v>0</v>
      </c>
      <c r="BG699" s="199">
        <f>IF(N699="zákl. přenesená",J699,0)</f>
        <v>0</v>
      </c>
      <c r="BH699" s="199">
        <f>IF(N699="sníž. přenesená",J699,0)</f>
        <v>0</v>
      </c>
      <c r="BI699" s="199">
        <f>IF(N699="nulová",J699,0)</f>
        <v>0</v>
      </c>
      <c r="BJ699" s="18" t="s">
        <v>80</v>
      </c>
      <c r="BK699" s="199">
        <f>ROUND(I699*H699,2)</f>
        <v>0</v>
      </c>
      <c r="BL699" s="18" t="s">
        <v>167</v>
      </c>
      <c r="BM699" s="198" t="s">
        <v>698</v>
      </c>
    </row>
    <row r="700" spans="2:51" s="13" customFormat="1" ht="12">
      <c r="B700" s="200"/>
      <c r="C700" s="201"/>
      <c r="D700" s="202" t="s">
        <v>168</v>
      </c>
      <c r="E700" s="203" t="s">
        <v>1</v>
      </c>
      <c r="F700" s="204" t="s">
        <v>374</v>
      </c>
      <c r="G700" s="201"/>
      <c r="H700" s="203" t="s">
        <v>1</v>
      </c>
      <c r="I700" s="205"/>
      <c r="J700" s="201"/>
      <c r="K700" s="201"/>
      <c r="L700" s="206"/>
      <c r="M700" s="207"/>
      <c r="N700" s="208"/>
      <c r="O700" s="208"/>
      <c r="P700" s="208"/>
      <c r="Q700" s="208"/>
      <c r="R700" s="208"/>
      <c r="S700" s="208"/>
      <c r="T700" s="209"/>
      <c r="AT700" s="210" t="s">
        <v>168</v>
      </c>
      <c r="AU700" s="210" t="s">
        <v>82</v>
      </c>
      <c r="AV700" s="13" t="s">
        <v>80</v>
      </c>
      <c r="AW700" s="13" t="s">
        <v>30</v>
      </c>
      <c r="AX700" s="13" t="s">
        <v>73</v>
      </c>
      <c r="AY700" s="210" t="s">
        <v>160</v>
      </c>
    </row>
    <row r="701" spans="2:51" s="14" customFormat="1" ht="12">
      <c r="B701" s="211"/>
      <c r="C701" s="212"/>
      <c r="D701" s="202" t="s">
        <v>168</v>
      </c>
      <c r="E701" s="213" t="s">
        <v>1</v>
      </c>
      <c r="F701" s="214" t="s">
        <v>375</v>
      </c>
      <c r="G701" s="212"/>
      <c r="H701" s="215">
        <v>19.2</v>
      </c>
      <c r="I701" s="216"/>
      <c r="J701" s="212"/>
      <c r="K701" s="212"/>
      <c r="L701" s="217"/>
      <c r="M701" s="218"/>
      <c r="N701" s="219"/>
      <c r="O701" s="219"/>
      <c r="P701" s="219"/>
      <c r="Q701" s="219"/>
      <c r="R701" s="219"/>
      <c r="S701" s="219"/>
      <c r="T701" s="220"/>
      <c r="AT701" s="221" t="s">
        <v>168</v>
      </c>
      <c r="AU701" s="221" t="s">
        <v>82</v>
      </c>
      <c r="AV701" s="14" t="s">
        <v>82</v>
      </c>
      <c r="AW701" s="14" t="s">
        <v>30</v>
      </c>
      <c r="AX701" s="14" t="s">
        <v>73</v>
      </c>
      <c r="AY701" s="221" t="s">
        <v>160</v>
      </c>
    </row>
    <row r="702" spans="2:51" s="16" customFormat="1" ht="12">
      <c r="B702" s="243"/>
      <c r="C702" s="244"/>
      <c r="D702" s="202" t="s">
        <v>168</v>
      </c>
      <c r="E702" s="245" t="s">
        <v>1</v>
      </c>
      <c r="F702" s="246" t="s">
        <v>354</v>
      </c>
      <c r="G702" s="244"/>
      <c r="H702" s="247">
        <v>19.2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AT702" s="253" t="s">
        <v>168</v>
      </c>
      <c r="AU702" s="253" t="s">
        <v>82</v>
      </c>
      <c r="AV702" s="16" t="s">
        <v>182</v>
      </c>
      <c r="AW702" s="16" t="s">
        <v>30</v>
      </c>
      <c r="AX702" s="16" t="s">
        <v>73</v>
      </c>
      <c r="AY702" s="253" t="s">
        <v>160</v>
      </c>
    </row>
    <row r="703" spans="2:51" s="13" customFormat="1" ht="12">
      <c r="B703" s="200"/>
      <c r="C703" s="201"/>
      <c r="D703" s="202" t="s">
        <v>168</v>
      </c>
      <c r="E703" s="203" t="s">
        <v>1</v>
      </c>
      <c r="F703" s="204" t="s">
        <v>387</v>
      </c>
      <c r="G703" s="201"/>
      <c r="H703" s="203" t="s">
        <v>1</v>
      </c>
      <c r="I703" s="205"/>
      <c r="J703" s="201"/>
      <c r="K703" s="201"/>
      <c r="L703" s="206"/>
      <c r="M703" s="207"/>
      <c r="N703" s="208"/>
      <c r="O703" s="208"/>
      <c r="P703" s="208"/>
      <c r="Q703" s="208"/>
      <c r="R703" s="208"/>
      <c r="S703" s="208"/>
      <c r="T703" s="209"/>
      <c r="AT703" s="210" t="s">
        <v>168</v>
      </c>
      <c r="AU703" s="210" t="s">
        <v>82</v>
      </c>
      <c r="AV703" s="13" t="s">
        <v>80</v>
      </c>
      <c r="AW703" s="13" t="s">
        <v>30</v>
      </c>
      <c r="AX703" s="13" t="s">
        <v>73</v>
      </c>
      <c r="AY703" s="210" t="s">
        <v>160</v>
      </c>
    </row>
    <row r="704" spans="2:51" s="14" customFormat="1" ht="12">
      <c r="B704" s="211"/>
      <c r="C704" s="212"/>
      <c r="D704" s="202" t="s">
        <v>168</v>
      </c>
      <c r="E704" s="213" t="s">
        <v>1</v>
      </c>
      <c r="F704" s="214" t="s">
        <v>431</v>
      </c>
      <c r="G704" s="212"/>
      <c r="H704" s="215">
        <v>4.19</v>
      </c>
      <c r="I704" s="216"/>
      <c r="J704" s="212"/>
      <c r="K704" s="212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168</v>
      </c>
      <c r="AU704" s="221" t="s">
        <v>82</v>
      </c>
      <c r="AV704" s="14" t="s">
        <v>82</v>
      </c>
      <c r="AW704" s="14" t="s">
        <v>30</v>
      </c>
      <c r="AX704" s="14" t="s">
        <v>73</v>
      </c>
      <c r="AY704" s="221" t="s">
        <v>160</v>
      </c>
    </row>
    <row r="705" spans="2:51" s="14" customFormat="1" ht="12">
      <c r="B705" s="211"/>
      <c r="C705" s="212"/>
      <c r="D705" s="202" t="s">
        <v>168</v>
      </c>
      <c r="E705" s="213" t="s">
        <v>1</v>
      </c>
      <c r="F705" s="214" t="s">
        <v>432</v>
      </c>
      <c r="G705" s="212"/>
      <c r="H705" s="215">
        <v>1.528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168</v>
      </c>
      <c r="AU705" s="221" t="s">
        <v>82</v>
      </c>
      <c r="AV705" s="14" t="s">
        <v>82</v>
      </c>
      <c r="AW705" s="14" t="s">
        <v>30</v>
      </c>
      <c r="AX705" s="14" t="s">
        <v>73</v>
      </c>
      <c r="AY705" s="221" t="s">
        <v>160</v>
      </c>
    </row>
    <row r="706" spans="2:51" s="14" customFormat="1" ht="12">
      <c r="B706" s="211"/>
      <c r="C706" s="212"/>
      <c r="D706" s="202" t="s">
        <v>168</v>
      </c>
      <c r="E706" s="213" t="s">
        <v>1</v>
      </c>
      <c r="F706" s="214" t="s">
        <v>433</v>
      </c>
      <c r="G706" s="212"/>
      <c r="H706" s="215">
        <v>1.256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168</v>
      </c>
      <c r="AU706" s="221" t="s">
        <v>82</v>
      </c>
      <c r="AV706" s="14" t="s">
        <v>82</v>
      </c>
      <c r="AW706" s="14" t="s">
        <v>30</v>
      </c>
      <c r="AX706" s="14" t="s">
        <v>73</v>
      </c>
      <c r="AY706" s="221" t="s">
        <v>160</v>
      </c>
    </row>
    <row r="707" spans="2:51" s="14" customFormat="1" ht="12">
      <c r="B707" s="211"/>
      <c r="C707" s="212"/>
      <c r="D707" s="202" t="s">
        <v>168</v>
      </c>
      <c r="E707" s="213" t="s">
        <v>1</v>
      </c>
      <c r="F707" s="214" t="s">
        <v>434</v>
      </c>
      <c r="G707" s="212"/>
      <c r="H707" s="215">
        <v>1.008</v>
      </c>
      <c r="I707" s="216"/>
      <c r="J707" s="212"/>
      <c r="K707" s="212"/>
      <c r="L707" s="217"/>
      <c r="M707" s="218"/>
      <c r="N707" s="219"/>
      <c r="O707" s="219"/>
      <c r="P707" s="219"/>
      <c r="Q707" s="219"/>
      <c r="R707" s="219"/>
      <c r="S707" s="219"/>
      <c r="T707" s="220"/>
      <c r="AT707" s="221" t="s">
        <v>168</v>
      </c>
      <c r="AU707" s="221" t="s">
        <v>82</v>
      </c>
      <c r="AV707" s="14" t="s">
        <v>82</v>
      </c>
      <c r="AW707" s="14" t="s">
        <v>30</v>
      </c>
      <c r="AX707" s="14" t="s">
        <v>73</v>
      </c>
      <c r="AY707" s="221" t="s">
        <v>160</v>
      </c>
    </row>
    <row r="708" spans="2:51" s="14" customFormat="1" ht="12">
      <c r="B708" s="211"/>
      <c r="C708" s="212"/>
      <c r="D708" s="202" t="s">
        <v>168</v>
      </c>
      <c r="E708" s="213" t="s">
        <v>1</v>
      </c>
      <c r="F708" s="214" t="s">
        <v>435</v>
      </c>
      <c r="G708" s="212"/>
      <c r="H708" s="215">
        <v>0.88</v>
      </c>
      <c r="I708" s="216"/>
      <c r="J708" s="212"/>
      <c r="K708" s="212"/>
      <c r="L708" s="217"/>
      <c r="M708" s="218"/>
      <c r="N708" s="219"/>
      <c r="O708" s="219"/>
      <c r="P708" s="219"/>
      <c r="Q708" s="219"/>
      <c r="R708" s="219"/>
      <c r="S708" s="219"/>
      <c r="T708" s="220"/>
      <c r="AT708" s="221" t="s">
        <v>168</v>
      </c>
      <c r="AU708" s="221" t="s">
        <v>82</v>
      </c>
      <c r="AV708" s="14" t="s">
        <v>82</v>
      </c>
      <c r="AW708" s="14" t="s">
        <v>30</v>
      </c>
      <c r="AX708" s="14" t="s">
        <v>73</v>
      </c>
      <c r="AY708" s="221" t="s">
        <v>160</v>
      </c>
    </row>
    <row r="709" spans="2:51" s="14" customFormat="1" ht="12">
      <c r="B709" s="211"/>
      <c r="C709" s="212"/>
      <c r="D709" s="202" t="s">
        <v>168</v>
      </c>
      <c r="E709" s="213" t="s">
        <v>1</v>
      </c>
      <c r="F709" s="214" t="s">
        <v>436</v>
      </c>
      <c r="G709" s="212"/>
      <c r="H709" s="215">
        <v>1.74</v>
      </c>
      <c r="I709" s="216"/>
      <c r="J709" s="212"/>
      <c r="K709" s="212"/>
      <c r="L709" s="217"/>
      <c r="M709" s="218"/>
      <c r="N709" s="219"/>
      <c r="O709" s="219"/>
      <c r="P709" s="219"/>
      <c r="Q709" s="219"/>
      <c r="R709" s="219"/>
      <c r="S709" s="219"/>
      <c r="T709" s="220"/>
      <c r="AT709" s="221" t="s">
        <v>168</v>
      </c>
      <c r="AU709" s="221" t="s">
        <v>82</v>
      </c>
      <c r="AV709" s="14" t="s">
        <v>82</v>
      </c>
      <c r="AW709" s="14" t="s">
        <v>30</v>
      </c>
      <c r="AX709" s="14" t="s">
        <v>73</v>
      </c>
      <c r="AY709" s="221" t="s">
        <v>160</v>
      </c>
    </row>
    <row r="710" spans="2:51" s="14" customFormat="1" ht="12">
      <c r="B710" s="211"/>
      <c r="C710" s="212"/>
      <c r="D710" s="202" t="s">
        <v>168</v>
      </c>
      <c r="E710" s="213" t="s">
        <v>1</v>
      </c>
      <c r="F710" s="214" t="s">
        <v>437</v>
      </c>
      <c r="G710" s="212"/>
      <c r="H710" s="215">
        <v>0.86</v>
      </c>
      <c r="I710" s="216"/>
      <c r="J710" s="212"/>
      <c r="K710" s="212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168</v>
      </c>
      <c r="AU710" s="221" t="s">
        <v>82</v>
      </c>
      <c r="AV710" s="14" t="s">
        <v>82</v>
      </c>
      <c r="AW710" s="14" t="s">
        <v>30</v>
      </c>
      <c r="AX710" s="14" t="s">
        <v>73</v>
      </c>
      <c r="AY710" s="221" t="s">
        <v>160</v>
      </c>
    </row>
    <row r="711" spans="2:51" s="14" customFormat="1" ht="12">
      <c r="B711" s="211"/>
      <c r="C711" s="212"/>
      <c r="D711" s="202" t="s">
        <v>168</v>
      </c>
      <c r="E711" s="213" t="s">
        <v>1</v>
      </c>
      <c r="F711" s="214" t="s">
        <v>438</v>
      </c>
      <c r="G711" s="212"/>
      <c r="H711" s="215">
        <v>1.98</v>
      </c>
      <c r="I711" s="216"/>
      <c r="J711" s="212"/>
      <c r="K711" s="212"/>
      <c r="L711" s="217"/>
      <c r="M711" s="218"/>
      <c r="N711" s="219"/>
      <c r="O711" s="219"/>
      <c r="P711" s="219"/>
      <c r="Q711" s="219"/>
      <c r="R711" s="219"/>
      <c r="S711" s="219"/>
      <c r="T711" s="220"/>
      <c r="AT711" s="221" t="s">
        <v>168</v>
      </c>
      <c r="AU711" s="221" t="s">
        <v>82</v>
      </c>
      <c r="AV711" s="14" t="s">
        <v>82</v>
      </c>
      <c r="AW711" s="14" t="s">
        <v>30</v>
      </c>
      <c r="AX711" s="14" t="s">
        <v>73</v>
      </c>
      <c r="AY711" s="221" t="s">
        <v>160</v>
      </c>
    </row>
    <row r="712" spans="2:51" s="14" customFormat="1" ht="12">
      <c r="B712" s="211"/>
      <c r="C712" s="212"/>
      <c r="D712" s="202" t="s">
        <v>168</v>
      </c>
      <c r="E712" s="213" t="s">
        <v>1</v>
      </c>
      <c r="F712" s="214" t="s">
        <v>439</v>
      </c>
      <c r="G712" s="212"/>
      <c r="H712" s="215">
        <v>10.846</v>
      </c>
      <c r="I712" s="216"/>
      <c r="J712" s="212"/>
      <c r="K712" s="212"/>
      <c r="L712" s="217"/>
      <c r="M712" s="218"/>
      <c r="N712" s="219"/>
      <c r="O712" s="219"/>
      <c r="P712" s="219"/>
      <c r="Q712" s="219"/>
      <c r="R712" s="219"/>
      <c r="S712" s="219"/>
      <c r="T712" s="220"/>
      <c r="AT712" s="221" t="s">
        <v>168</v>
      </c>
      <c r="AU712" s="221" t="s">
        <v>82</v>
      </c>
      <c r="AV712" s="14" t="s">
        <v>82</v>
      </c>
      <c r="AW712" s="14" t="s">
        <v>30</v>
      </c>
      <c r="AX712" s="14" t="s">
        <v>73</v>
      </c>
      <c r="AY712" s="221" t="s">
        <v>160</v>
      </c>
    </row>
    <row r="713" spans="2:51" s="14" customFormat="1" ht="12">
      <c r="B713" s="211"/>
      <c r="C713" s="212"/>
      <c r="D713" s="202" t="s">
        <v>168</v>
      </c>
      <c r="E713" s="213" t="s">
        <v>1</v>
      </c>
      <c r="F713" s="214" t="s">
        <v>440</v>
      </c>
      <c r="G713" s="212"/>
      <c r="H713" s="215">
        <v>8.96</v>
      </c>
      <c r="I713" s="216"/>
      <c r="J713" s="212"/>
      <c r="K713" s="212"/>
      <c r="L713" s="217"/>
      <c r="M713" s="218"/>
      <c r="N713" s="219"/>
      <c r="O713" s="219"/>
      <c r="P713" s="219"/>
      <c r="Q713" s="219"/>
      <c r="R713" s="219"/>
      <c r="S713" s="219"/>
      <c r="T713" s="220"/>
      <c r="AT713" s="221" t="s">
        <v>168</v>
      </c>
      <c r="AU713" s="221" t="s">
        <v>82</v>
      </c>
      <c r="AV713" s="14" t="s">
        <v>82</v>
      </c>
      <c r="AW713" s="14" t="s">
        <v>30</v>
      </c>
      <c r="AX713" s="14" t="s">
        <v>73</v>
      </c>
      <c r="AY713" s="221" t="s">
        <v>160</v>
      </c>
    </row>
    <row r="714" spans="2:51" s="14" customFormat="1" ht="12">
      <c r="B714" s="211"/>
      <c r="C714" s="212"/>
      <c r="D714" s="202" t="s">
        <v>168</v>
      </c>
      <c r="E714" s="213" t="s">
        <v>1</v>
      </c>
      <c r="F714" s="214" t="s">
        <v>441</v>
      </c>
      <c r="G714" s="212"/>
      <c r="H714" s="215">
        <v>2.512</v>
      </c>
      <c r="I714" s="216"/>
      <c r="J714" s="212"/>
      <c r="K714" s="212"/>
      <c r="L714" s="217"/>
      <c r="M714" s="218"/>
      <c r="N714" s="219"/>
      <c r="O714" s="219"/>
      <c r="P714" s="219"/>
      <c r="Q714" s="219"/>
      <c r="R714" s="219"/>
      <c r="S714" s="219"/>
      <c r="T714" s="220"/>
      <c r="AT714" s="221" t="s">
        <v>168</v>
      </c>
      <c r="AU714" s="221" t="s">
        <v>82</v>
      </c>
      <c r="AV714" s="14" t="s">
        <v>82</v>
      </c>
      <c r="AW714" s="14" t="s">
        <v>30</v>
      </c>
      <c r="AX714" s="14" t="s">
        <v>73</v>
      </c>
      <c r="AY714" s="221" t="s">
        <v>160</v>
      </c>
    </row>
    <row r="715" spans="2:51" s="14" customFormat="1" ht="12">
      <c r="B715" s="211"/>
      <c r="C715" s="212"/>
      <c r="D715" s="202" t="s">
        <v>168</v>
      </c>
      <c r="E715" s="213" t="s">
        <v>1</v>
      </c>
      <c r="F715" s="214" t="s">
        <v>442</v>
      </c>
      <c r="G715" s="212"/>
      <c r="H715" s="215">
        <v>2.328</v>
      </c>
      <c r="I715" s="216"/>
      <c r="J715" s="212"/>
      <c r="K715" s="212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168</v>
      </c>
      <c r="AU715" s="221" t="s">
        <v>82</v>
      </c>
      <c r="AV715" s="14" t="s">
        <v>82</v>
      </c>
      <c r="AW715" s="14" t="s">
        <v>30</v>
      </c>
      <c r="AX715" s="14" t="s">
        <v>73</v>
      </c>
      <c r="AY715" s="221" t="s">
        <v>160</v>
      </c>
    </row>
    <row r="716" spans="2:51" s="14" customFormat="1" ht="12">
      <c r="B716" s="211"/>
      <c r="C716" s="212"/>
      <c r="D716" s="202" t="s">
        <v>168</v>
      </c>
      <c r="E716" s="213" t="s">
        <v>1</v>
      </c>
      <c r="F716" s="214" t="s">
        <v>443</v>
      </c>
      <c r="G716" s="212"/>
      <c r="H716" s="215">
        <v>4.562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168</v>
      </c>
      <c r="AU716" s="221" t="s">
        <v>82</v>
      </c>
      <c r="AV716" s="14" t="s">
        <v>82</v>
      </c>
      <c r="AW716" s="14" t="s">
        <v>30</v>
      </c>
      <c r="AX716" s="14" t="s">
        <v>73</v>
      </c>
      <c r="AY716" s="221" t="s">
        <v>160</v>
      </c>
    </row>
    <row r="717" spans="2:51" s="14" customFormat="1" ht="12">
      <c r="B717" s="211"/>
      <c r="C717" s="212"/>
      <c r="D717" s="202" t="s">
        <v>168</v>
      </c>
      <c r="E717" s="213" t="s">
        <v>1</v>
      </c>
      <c r="F717" s="214" t="s">
        <v>444</v>
      </c>
      <c r="G717" s="212"/>
      <c r="H717" s="215">
        <v>1.64</v>
      </c>
      <c r="I717" s="216"/>
      <c r="J717" s="212"/>
      <c r="K717" s="212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168</v>
      </c>
      <c r="AU717" s="221" t="s">
        <v>82</v>
      </c>
      <c r="AV717" s="14" t="s">
        <v>82</v>
      </c>
      <c r="AW717" s="14" t="s">
        <v>30</v>
      </c>
      <c r="AX717" s="14" t="s">
        <v>73</v>
      </c>
      <c r="AY717" s="221" t="s">
        <v>160</v>
      </c>
    </row>
    <row r="718" spans="2:51" s="14" customFormat="1" ht="12">
      <c r="B718" s="211"/>
      <c r="C718" s="212"/>
      <c r="D718" s="202" t="s">
        <v>168</v>
      </c>
      <c r="E718" s="213" t="s">
        <v>1</v>
      </c>
      <c r="F718" s="214" t="s">
        <v>445</v>
      </c>
      <c r="G718" s="212"/>
      <c r="H718" s="215">
        <v>33.28</v>
      </c>
      <c r="I718" s="216"/>
      <c r="J718" s="212"/>
      <c r="K718" s="212"/>
      <c r="L718" s="217"/>
      <c r="M718" s="218"/>
      <c r="N718" s="219"/>
      <c r="O718" s="219"/>
      <c r="P718" s="219"/>
      <c r="Q718" s="219"/>
      <c r="R718" s="219"/>
      <c r="S718" s="219"/>
      <c r="T718" s="220"/>
      <c r="AT718" s="221" t="s">
        <v>168</v>
      </c>
      <c r="AU718" s="221" t="s">
        <v>82</v>
      </c>
      <c r="AV718" s="14" t="s">
        <v>82</v>
      </c>
      <c r="AW718" s="14" t="s">
        <v>30</v>
      </c>
      <c r="AX718" s="14" t="s">
        <v>73</v>
      </c>
      <c r="AY718" s="221" t="s">
        <v>160</v>
      </c>
    </row>
    <row r="719" spans="2:51" s="14" customFormat="1" ht="12">
      <c r="B719" s="211"/>
      <c r="C719" s="212"/>
      <c r="D719" s="202" t="s">
        <v>168</v>
      </c>
      <c r="E719" s="213" t="s">
        <v>1</v>
      </c>
      <c r="F719" s="214" t="s">
        <v>446</v>
      </c>
      <c r="G719" s="212"/>
      <c r="H719" s="215">
        <v>1.497</v>
      </c>
      <c r="I719" s="216"/>
      <c r="J719" s="212"/>
      <c r="K719" s="212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168</v>
      </c>
      <c r="AU719" s="221" t="s">
        <v>82</v>
      </c>
      <c r="AV719" s="14" t="s">
        <v>82</v>
      </c>
      <c r="AW719" s="14" t="s">
        <v>30</v>
      </c>
      <c r="AX719" s="14" t="s">
        <v>73</v>
      </c>
      <c r="AY719" s="221" t="s">
        <v>160</v>
      </c>
    </row>
    <row r="720" spans="2:51" s="14" customFormat="1" ht="12">
      <c r="B720" s="211"/>
      <c r="C720" s="212"/>
      <c r="D720" s="202" t="s">
        <v>168</v>
      </c>
      <c r="E720" s="213" t="s">
        <v>1</v>
      </c>
      <c r="F720" s="214" t="s">
        <v>447</v>
      </c>
      <c r="G720" s="212"/>
      <c r="H720" s="215">
        <v>2.912</v>
      </c>
      <c r="I720" s="216"/>
      <c r="J720" s="212"/>
      <c r="K720" s="212"/>
      <c r="L720" s="217"/>
      <c r="M720" s="218"/>
      <c r="N720" s="219"/>
      <c r="O720" s="219"/>
      <c r="P720" s="219"/>
      <c r="Q720" s="219"/>
      <c r="R720" s="219"/>
      <c r="S720" s="219"/>
      <c r="T720" s="220"/>
      <c r="AT720" s="221" t="s">
        <v>168</v>
      </c>
      <c r="AU720" s="221" t="s">
        <v>82</v>
      </c>
      <c r="AV720" s="14" t="s">
        <v>82</v>
      </c>
      <c r="AW720" s="14" t="s">
        <v>30</v>
      </c>
      <c r="AX720" s="14" t="s">
        <v>73</v>
      </c>
      <c r="AY720" s="221" t="s">
        <v>160</v>
      </c>
    </row>
    <row r="721" spans="2:51" s="14" customFormat="1" ht="12">
      <c r="B721" s="211"/>
      <c r="C721" s="212"/>
      <c r="D721" s="202" t="s">
        <v>168</v>
      </c>
      <c r="E721" s="213" t="s">
        <v>1</v>
      </c>
      <c r="F721" s="214" t="s">
        <v>448</v>
      </c>
      <c r="G721" s="212"/>
      <c r="H721" s="215">
        <v>3.172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168</v>
      </c>
      <c r="AU721" s="221" t="s">
        <v>82</v>
      </c>
      <c r="AV721" s="14" t="s">
        <v>82</v>
      </c>
      <c r="AW721" s="14" t="s">
        <v>30</v>
      </c>
      <c r="AX721" s="14" t="s">
        <v>73</v>
      </c>
      <c r="AY721" s="221" t="s">
        <v>160</v>
      </c>
    </row>
    <row r="722" spans="2:51" s="14" customFormat="1" ht="12">
      <c r="B722" s="211"/>
      <c r="C722" s="212"/>
      <c r="D722" s="202" t="s">
        <v>168</v>
      </c>
      <c r="E722" s="213" t="s">
        <v>1</v>
      </c>
      <c r="F722" s="214" t="s">
        <v>449</v>
      </c>
      <c r="G722" s="212"/>
      <c r="H722" s="215">
        <v>0.848</v>
      </c>
      <c r="I722" s="216"/>
      <c r="J722" s="212"/>
      <c r="K722" s="212"/>
      <c r="L722" s="217"/>
      <c r="M722" s="218"/>
      <c r="N722" s="219"/>
      <c r="O722" s="219"/>
      <c r="P722" s="219"/>
      <c r="Q722" s="219"/>
      <c r="R722" s="219"/>
      <c r="S722" s="219"/>
      <c r="T722" s="220"/>
      <c r="AT722" s="221" t="s">
        <v>168</v>
      </c>
      <c r="AU722" s="221" t="s">
        <v>82</v>
      </c>
      <c r="AV722" s="14" t="s">
        <v>82</v>
      </c>
      <c r="AW722" s="14" t="s">
        <v>30</v>
      </c>
      <c r="AX722" s="14" t="s">
        <v>73</v>
      </c>
      <c r="AY722" s="221" t="s">
        <v>160</v>
      </c>
    </row>
    <row r="723" spans="2:51" s="16" customFormat="1" ht="12">
      <c r="B723" s="243"/>
      <c r="C723" s="244"/>
      <c r="D723" s="202" t="s">
        <v>168</v>
      </c>
      <c r="E723" s="245" t="s">
        <v>1</v>
      </c>
      <c r="F723" s="246" t="s">
        <v>354</v>
      </c>
      <c r="G723" s="244"/>
      <c r="H723" s="247">
        <v>85.99900000000001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168</v>
      </c>
      <c r="AU723" s="253" t="s">
        <v>82</v>
      </c>
      <c r="AV723" s="16" t="s">
        <v>182</v>
      </c>
      <c r="AW723" s="16" t="s">
        <v>30</v>
      </c>
      <c r="AX723" s="16" t="s">
        <v>73</v>
      </c>
      <c r="AY723" s="253" t="s">
        <v>160</v>
      </c>
    </row>
    <row r="724" spans="2:51" s="13" customFormat="1" ht="12">
      <c r="B724" s="200"/>
      <c r="C724" s="201"/>
      <c r="D724" s="202" t="s">
        <v>168</v>
      </c>
      <c r="E724" s="203" t="s">
        <v>1</v>
      </c>
      <c r="F724" s="204" t="s">
        <v>479</v>
      </c>
      <c r="G724" s="201"/>
      <c r="H724" s="203" t="s">
        <v>1</v>
      </c>
      <c r="I724" s="205"/>
      <c r="J724" s="201"/>
      <c r="K724" s="201"/>
      <c r="L724" s="206"/>
      <c r="M724" s="207"/>
      <c r="N724" s="208"/>
      <c r="O724" s="208"/>
      <c r="P724" s="208"/>
      <c r="Q724" s="208"/>
      <c r="R724" s="208"/>
      <c r="S724" s="208"/>
      <c r="T724" s="209"/>
      <c r="AT724" s="210" t="s">
        <v>168</v>
      </c>
      <c r="AU724" s="210" t="s">
        <v>82</v>
      </c>
      <c r="AV724" s="13" t="s">
        <v>80</v>
      </c>
      <c r="AW724" s="13" t="s">
        <v>30</v>
      </c>
      <c r="AX724" s="13" t="s">
        <v>73</v>
      </c>
      <c r="AY724" s="210" t="s">
        <v>160</v>
      </c>
    </row>
    <row r="725" spans="2:51" s="14" customFormat="1" ht="12">
      <c r="B725" s="211"/>
      <c r="C725" s="212"/>
      <c r="D725" s="202" t="s">
        <v>168</v>
      </c>
      <c r="E725" s="213" t="s">
        <v>1</v>
      </c>
      <c r="F725" s="214" t="s">
        <v>480</v>
      </c>
      <c r="G725" s="212"/>
      <c r="H725" s="215">
        <v>18.87</v>
      </c>
      <c r="I725" s="216"/>
      <c r="J725" s="212"/>
      <c r="K725" s="212"/>
      <c r="L725" s="217"/>
      <c r="M725" s="218"/>
      <c r="N725" s="219"/>
      <c r="O725" s="219"/>
      <c r="P725" s="219"/>
      <c r="Q725" s="219"/>
      <c r="R725" s="219"/>
      <c r="S725" s="219"/>
      <c r="T725" s="220"/>
      <c r="AT725" s="221" t="s">
        <v>168</v>
      </c>
      <c r="AU725" s="221" t="s">
        <v>82</v>
      </c>
      <c r="AV725" s="14" t="s">
        <v>82</v>
      </c>
      <c r="AW725" s="14" t="s">
        <v>30</v>
      </c>
      <c r="AX725" s="14" t="s">
        <v>73</v>
      </c>
      <c r="AY725" s="221" t="s">
        <v>160</v>
      </c>
    </row>
    <row r="726" spans="2:51" s="14" customFormat="1" ht="12">
      <c r="B726" s="211"/>
      <c r="C726" s="212"/>
      <c r="D726" s="202" t="s">
        <v>168</v>
      </c>
      <c r="E726" s="213" t="s">
        <v>1</v>
      </c>
      <c r="F726" s="214" t="s">
        <v>481</v>
      </c>
      <c r="G726" s="212"/>
      <c r="H726" s="215">
        <v>194.781</v>
      </c>
      <c r="I726" s="216"/>
      <c r="J726" s="212"/>
      <c r="K726" s="212"/>
      <c r="L726" s="217"/>
      <c r="M726" s="218"/>
      <c r="N726" s="219"/>
      <c r="O726" s="219"/>
      <c r="P726" s="219"/>
      <c r="Q726" s="219"/>
      <c r="R726" s="219"/>
      <c r="S726" s="219"/>
      <c r="T726" s="220"/>
      <c r="AT726" s="221" t="s">
        <v>168</v>
      </c>
      <c r="AU726" s="221" t="s">
        <v>82</v>
      </c>
      <c r="AV726" s="14" t="s">
        <v>82</v>
      </c>
      <c r="AW726" s="14" t="s">
        <v>30</v>
      </c>
      <c r="AX726" s="14" t="s">
        <v>73</v>
      </c>
      <c r="AY726" s="221" t="s">
        <v>160</v>
      </c>
    </row>
    <row r="727" spans="2:51" s="14" customFormat="1" ht="12">
      <c r="B727" s="211"/>
      <c r="C727" s="212"/>
      <c r="D727" s="202" t="s">
        <v>168</v>
      </c>
      <c r="E727" s="213" t="s">
        <v>1</v>
      </c>
      <c r="F727" s="214" t="s">
        <v>482</v>
      </c>
      <c r="G727" s="212"/>
      <c r="H727" s="215">
        <v>109.15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168</v>
      </c>
      <c r="AU727" s="221" t="s">
        <v>82</v>
      </c>
      <c r="AV727" s="14" t="s">
        <v>82</v>
      </c>
      <c r="AW727" s="14" t="s">
        <v>30</v>
      </c>
      <c r="AX727" s="14" t="s">
        <v>73</v>
      </c>
      <c r="AY727" s="221" t="s">
        <v>160</v>
      </c>
    </row>
    <row r="728" spans="2:51" s="14" customFormat="1" ht="12">
      <c r="B728" s="211"/>
      <c r="C728" s="212"/>
      <c r="D728" s="202" t="s">
        <v>168</v>
      </c>
      <c r="E728" s="213" t="s">
        <v>1</v>
      </c>
      <c r="F728" s="214" t="s">
        <v>483</v>
      </c>
      <c r="G728" s="212"/>
      <c r="H728" s="215">
        <v>69.37</v>
      </c>
      <c r="I728" s="216"/>
      <c r="J728" s="212"/>
      <c r="K728" s="212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168</v>
      </c>
      <c r="AU728" s="221" t="s">
        <v>82</v>
      </c>
      <c r="AV728" s="14" t="s">
        <v>82</v>
      </c>
      <c r="AW728" s="14" t="s">
        <v>30</v>
      </c>
      <c r="AX728" s="14" t="s">
        <v>73</v>
      </c>
      <c r="AY728" s="221" t="s">
        <v>160</v>
      </c>
    </row>
    <row r="729" spans="2:51" s="14" customFormat="1" ht="12">
      <c r="B729" s="211"/>
      <c r="C729" s="212"/>
      <c r="D729" s="202" t="s">
        <v>168</v>
      </c>
      <c r="E729" s="213" t="s">
        <v>1</v>
      </c>
      <c r="F729" s="214" t="s">
        <v>484</v>
      </c>
      <c r="G729" s="212"/>
      <c r="H729" s="215">
        <v>15.26</v>
      </c>
      <c r="I729" s="216"/>
      <c r="J729" s="212"/>
      <c r="K729" s="212"/>
      <c r="L729" s="217"/>
      <c r="M729" s="218"/>
      <c r="N729" s="219"/>
      <c r="O729" s="219"/>
      <c r="P729" s="219"/>
      <c r="Q729" s="219"/>
      <c r="R729" s="219"/>
      <c r="S729" s="219"/>
      <c r="T729" s="220"/>
      <c r="AT729" s="221" t="s">
        <v>168</v>
      </c>
      <c r="AU729" s="221" t="s">
        <v>82</v>
      </c>
      <c r="AV729" s="14" t="s">
        <v>82</v>
      </c>
      <c r="AW729" s="14" t="s">
        <v>30</v>
      </c>
      <c r="AX729" s="14" t="s">
        <v>73</v>
      </c>
      <c r="AY729" s="221" t="s">
        <v>160</v>
      </c>
    </row>
    <row r="730" spans="2:51" s="14" customFormat="1" ht="12">
      <c r="B730" s="211"/>
      <c r="C730" s="212"/>
      <c r="D730" s="202" t="s">
        <v>168</v>
      </c>
      <c r="E730" s="213" t="s">
        <v>1</v>
      </c>
      <c r="F730" s="214" t="s">
        <v>485</v>
      </c>
      <c r="G730" s="212"/>
      <c r="H730" s="215">
        <v>53.44</v>
      </c>
      <c r="I730" s="216"/>
      <c r="J730" s="212"/>
      <c r="K730" s="212"/>
      <c r="L730" s="217"/>
      <c r="M730" s="218"/>
      <c r="N730" s="219"/>
      <c r="O730" s="219"/>
      <c r="P730" s="219"/>
      <c r="Q730" s="219"/>
      <c r="R730" s="219"/>
      <c r="S730" s="219"/>
      <c r="T730" s="220"/>
      <c r="AT730" s="221" t="s">
        <v>168</v>
      </c>
      <c r="AU730" s="221" t="s">
        <v>82</v>
      </c>
      <c r="AV730" s="14" t="s">
        <v>82</v>
      </c>
      <c r="AW730" s="14" t="s">
        <v>30</v>
      </c>
      <c r="AX730" s="14" t="s">
        <v>73</v>
      </c>
      <c r="AY730" s="221" t="s">
        <v>160</v>
      </c>
    </row>
    <row r="731" spans="2:51" s="14" customFormat="1" ht="12">
      <c r="B731" s="211"/>
      <c r="C731" s="212"/>
      <c r="D731" s="202" t="s">
        <v>168</v>
      </c>
      <c r="E731" s="213" t="s">
        <v>1</v>
      </c>
      <c r="F731" s="214" t="s">
        <v>486</v>
      </c>
      <c r="G731" s="212"/>
      <c r="H731" s="215">
        <v>381.72</v>
      </c>
      <c r="I731" s="216"/>
      <c r="J731" s="212"/>
      <c r="K731" s="212"/>
      <c r="L731" s="217"/>
      <c r="M731" s="218"/>
      <c r="N731" s="219"/>
      <c r="O731" s="219"/>
      <c r="P731" s="219"/>
      <c r="Q731" s="219"/>
      <c r="R731" s="219"/>
      <c r="S731" s="219"/>
      <c r="T731" s="220"/>
      <c r="AT731" s="221" t="s">
        <v>168</v>
      </c>
      <c r="AU731" s="221" t="s">
        <v>82</v>
      </c>
      <c r="AV731" s="14" t="s">
        <v>82</v>
      </c>
      <c r="AW731" s="14" t="s">
        <v>30</v>
      </c>
      <c r="AX731" s="14" t="s">
        <v>73</v>
      </c>
      <c r="AY731" s="221" t="s">
        <v>160</v>
      </c>
    </row>
    <row r="732" spans="2:51" s="14" customFormat="1" ht="12">
      <c r="B732" s="211"/>
      <c r="C732" s="212"/>
      <c r="D732" s="202" t="s">
        <v>168</v>
      </c>
      <c r="E732" s="213" t="s">
        <v>1</v>
      </c>
      <c r="F732" s="214" t="s">
        <v>487</v>
      </c>
      <c r="G732" s="212"/>
      <c r="H732" s="215">
        <v>25.19</v>
      </c>
      <c r="I732" s="216"/>
      <c r="J732" s="212"/>
      <c r="K732" s="212"/>
      <c r="L732" s="217"/>
      <c r="M732" s="218"/>
      <c r="N732" s="219"/>
      <c r="O732" s="219"/>
      <c r="P732" s="219"/>
      <c r="Q732" s="219"/>
      <c r="R732" s="219"/>
      <c r="S732" s="219"/>
      <c r="T732" s="220"/>
      <c r="AT732" s="221" t="s">
        <v>168</v>
      </c>
      <c r="AU732" s="221" t="s">
        <v>82</v>
      </c>
      <c r="AV732" s="14" t="s">
        <v>82</v>
      </c>
      <c r="AW732" s="14" t="s">
        <v>30</v>
      </c>
      <c r="AX732" s="14" t="s">
        <v>73</v>
      </c>
      <c r="AY732" s="221" t="s">
        <v>160</v>
      </c>
    </row>
    <row r="733" spans="2:51" s="16" customFormat="1" ht="12">
      <c r="B733" s="243"/>
      <c r="C733" s="244"/>
      <c r="D733" s="202" t="s">
        <v>168</v>
      </c>
      <c r="E733" s="245" t="s">
        <v>1</v>
      </c>
      <c r="F733" s="246" t="s">
        <v>354</v>
      </c>
      <c r="G733" s="244"/>
      <c r="H733" s="247">
        <v>867.7810000000002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168</v>
      </c>
      <c r="AU733" s="253" t="s">
        <v>82</v>
      </c>
      <c r="AV733" s="16" t="s">
        <v>182</v>
      </c>
      <c r="AW733" s="16" t="s">
        <v>30</v>
      </c>
      <c r="AX733" s="16" t="s">
        <v>73</v>
      </c>
      <c r="AY733" s="253" t="s">
        <v>160</v>
      </c>
    </row>
    <row r="734" spans="2:51" s="14" customFormat="1" ht="12">
      <c r="B734" s="211"/>
      <c r="C734" s="212"/>
      <c r="D734" s="202" t="s">
        <v>168</v>
      </c>
      <c r="E734" s="213" t="s">
        <v>1</v>
      </c>
      <c r="F734" s="214" t="s">
        <v>528</v>
      </c>
      <c r="G734" s="212"/>
      <c r="H734" s="215">
        <v>5.568</v>
      </c>
      <c r="I734" s="216"/>
      <c r="J734" s="212"/>
      <c r="K734" s="212"/>
      <c r="L734" s="217"/>
      <c r="M734" s="218"/>
      <c r="N734" s="219"/>
      <c r="O734" s="219"/>
      <c r="P734" s="219"/>
      <c r="Q734" s="219"/>
      <c r="R734" s="219"/>
      <c r="S734" s="219"/>
      <c r="T734" s="220"/>
      <c r="AT734" s="221" t="s">
        <v>168</v>
      </c>
      <c r="AU734" s="221" t="s">
        <v>82</v>
      </c>
      <c r="AV734" s="14" t="s">
        <v>82</v>
      </c>
      <c r="AW734" s="14" t="s">
        <v>30</v>
      </c>
      <c r="AX734" s="14" t="s">
        <v>73</v>
      </c>
      <c r="AY734" s="221" t="s">
        <v>160</v>
      </c>
    </row>
    <row r="735" spans="2:51" s="14" customFormat="1" ht="12">
      <c r="B735" s="211"/>
      <c r="C735" s="212"/>
      <c r="D735" s="202" t="s">
        <v>168</v>
      </c>
      <c r="E735" s="213" t="s">
        <v>1</v>
      </c>
      <c r="F735" s="214" t="s">
        <v>529</v>
      </c>
      <c r="G735" s="212"/>
      <c r="H735" s="215">
        <v>16.704</v>
      </c>
      <c r="I735" s="216"/>
      <c r="J735" s="212"/>
      <c r="K735" s="212"/>
      <c r="L735" s="217"/>
      <c r="M735" s="218"/>
      <c r="N735" s="219"/>
      <c r="O735" s="219"/>
      <c r="P735" s="219"/>
      <c r="Q735" s="219"/>
      <c r="R735" s="219"/>
      <c r="S735" s="219"/>
      <c r="T735" s="220"/>
      <c r="AT735" s="221" t="s">
        <v>168</v>
      </c>
      <c r="AU735" s="221" t="s">
        <v>82</v>
      </c>
      <c r="AV735" s="14" t="s">
        <v>82</v>
      </c>
      <c r="AW735" s="14" t="s">
        <v>30</v>
      </c>
      <c r="AX735" s="14" t="s">
        <v>73</v>
      </c>
      <c r="AY735" s="221" t="s">
        <v>160</v>
      </c>
    </row>
    <row r="736" spans="2:51" s="14" customFormat="1" ht="12">
      <c r="B736" s="211"/>
      <c r="C736" s="212"/>
      <c r="D736" s="202" t="s">
        <v>168</v>
      </c>
      <c r="E736" s="213" t="s">
        <v>1</v>
      </c>
      <c r="F736" s="214" t="s">
        <v>530</v>
      </c>
      <c r="G736" s="212"/>
      <c r="H736" s="215">
        <v>0.986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168</v>
      </c>
      <c r="AU736" s="221" t="s">
        <v>82</v>
      </c>
      <c r="AV736" s="14" t="s">
        <v>82</v>
      </c>
      <c r="AW736" s="14" t="s">
        <v>30</v>
      </c>
      <c r="AX736" s="14" t="s">
        <v>73</v>
      </c>
      <c r="AY736" s="221" t="s">
        <v>160</v>
      </c>
    </row>
    <row r="737" spans="2:51" s="14" customFormat="1" ht="12">
      <c r="B737" s="211"/>
      <c r="C737" s="212"/>
      <c r="D737" s="202" t="s">
        <v>168</v>
      </c>
      <c r="E737" s="213" t="s">
        <v>1</v>
      </c>
      <c r="F737" s="214" t="s">
        <v>531</v>
      </c>
      <c r="G737" s="212"/>
      <c r="H737" s="215">
        <v>2.41</v>
      </c>
      <c r="I737" s="216"/>
      <c r="J737" s="212"/>
      <c r="K737" s="212"/>
      <c r="L737" s="217"/>
      <c r="M737" s="218"/>
      <c r="N737" s="219"/>
      <c r="O737" s="219"/>
      <c r="P737" s="219"/>
      <c r="Q737" s="219"/>
      <c r="R737" s="219"/>
      <c r="S737" s="219"/>
      <c r="T737" s="220"/>
      <c r="AT737" s="221" t="s">
        <v>168</v>
      </c>
      <c r="AU737" s="221" t="s">
        <v>82</v>
      </c>
      <c r="AV737" s="14" t="s">
        <v>82</v>
      </c>
      <c r="AW737" s="14" t="s">
        <v>30</v>
      </c>
      <c r="AX737" s="14" t="s">
        <v>73</v>
      </c>
      <c r="AY737" s="221" t="s">
        <v>160</v>
      </c>
    </row>
    <row r="738" spans="2:51" s="14" customFormat="1" ht="12">
      <c r="B738" s="211"/>
      <c r="C738" s="212"/>
      <c r="D738" s="202" t="s">
        <v>168</v>
      </c>
      <c r="E738" s="213" t="s">
        <v>1</v>
      </c>
      <c r="F738" s="214" t="s">
        <v>532</v>
      </c>
      <c r="G738" s="212"/>
      <c r="H738" s="215">
        <v>13.68</v>
      </c>
      <c r="I738" s="216"/>
      <c r="J738" s="212"/>
      <c r="K738" s="212"/>
      <c r="L738" s="217"/>
      <c r="M738" s="218"/>
      <c r="N738" s="219"/>
      <c r="O738" s="219"/>
      <c r="P738" s="219"/>
      <c r="Q738" s="219"/>
      <c r="R738" s="219"/>
      <c r="S738" s="219"/>
      <c r="T738" s="220"/>
      <c r="AT738" s="221" t="s">
        <v>168</v>
      </c>
      <c r="AU738" s="221" t="s">
        <v>82</v>
      </c>
      <c r="AV738" s="14" t="s">
        <v>82</v>
      </c>
      <c r="AW738" s="14" t="s">
        <v>30</v>
      </c>
      <c r="AX738" s="14" t="s">
        <v>73</v>
      </c>
      <c r="AY738" s="221" t="s">
        <v>160</v>
      </c>
    </row>
    <row r="739" spans="2:51" s="14" customFormat="1" ht="12">
      <c r="B739" s="211"/>
      <c r="C739" s="212"/>
      <c r="D739" s="202" t="s">
        <v>168</v>
      </c>
      <c r="E739" s="213" t="s">
        <v>1</v>
      </c>
      <c r="F739" s="214" t="s">
        <v>533</v>
      </c>
      <c r="G739" s="212"/>
      <c r="H739" s="215">
        <v>7.716</v>
      </c>
      <c r="I739" s="216"/>
      <c r="J739" s="212"/>
      <c r="K739" s="212"/>
      <c r="L739" s="217"/>
      <c r="M739" s="218"/>
      <c r="N739" s="219"/>
      <c r="O739" s="219"/>
      <c r="P739" s="219"/>
      <c r="Q739" s="219"/>
      <c r="R739" s="219"/>
      <c r="S739" s="219"/>
      <c r="T739" s="220"/>
      <c r="AT739" s="221" t="s">
        <v>168</v>
      </c>
      <c r="AU739" s="221" t="s">
        <v>82</v>
      </c>
      <c r="AV739" s="14" t="s">
        <v>82</v>
      </c>
      <c r="AW739" s="14" t="s">
        <v>30</v>
      </c>
      <c r="AX739" s="14" t="s">
        <v>73</v>
      </c>
      <c r="AY739" s="221" t="s">
        <v>160</v>
      </c>
    </row>
    <row r="740" spans="2:51" s="14" customFormat="1" ht="12">
      <c r="B740" s="211"/>
      <c r="C740" s="212"/>
      <c r="D740" s="202" t="s">
        <v>168</v>
      </c>
      <c r="E740" s="213" t="s">
        <v>1</v>
      </c>
      <c r="F740" s="214" t="s">
        <v>534</v>
      </c>
      <c r="G740" s="212"/>
      <c r="H740" s="215">
        <v>48.672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168</v>
      </c>
      <c r="AU740" s="221" t="s">
        <v>82</v>
      </c>
      <c r="AV740" s="14" t="s">
        <v>82</v>
      </c>
      <c r="AW740" s="14" t="s">
        <v>30</v>
      </c>
      <c r="AX740" s="14" t="s">
        <v>73</v>
      </c>
      <c r="AY740" s="221" t="s">
        <v>160</v>
      </c>
    </row>
    <row r="741" spans="2:51" s="16" customFormat="1" ht="12">
      <c r="B741" s="243"/>
      <c r="C741" s="244"/>
      <c r="D741" s="202" t="s">
        <v>168</v>
      </c>
      <c r="E741" s="245" t="s">
        <v>1</v>
      </c>
      <c r="F741" s="246" t="s">
        <v>354</v>
      </c>
      <c r="G741" s="244"/>
      <c r="H741" s="247">
        <v>95.73599999999999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AT741" s="253" t="s">
        <v>168</v>
      </c>
      <c r="AU741" s="253" t="s">
        <v>82</v>
      </c>
      <c r="AV741" s="16" t="s">
        <v>182</v>
      </c>
      <c r="AW741" s="16" t="s">
        <v>30</v>
      </c>
      <c r="AX741" s="16" t="s">
        <v>73</v>
      </c>
      <c r="AY741" s="253" t="s">
        <v>160</v>
      </c>
    </row>
    <row r="742" spans="2:51" s="15" customFormat="1" ht="12">
      <c r="B742" s="222"/>
      <c r="C742" s="223"/>
      <c r="D742" s="202" t="s">
        <v>168</v>
      </c>
      <c r="E742" s="224" t="s">
        <v>1</v>
      </c>
      <c r="F742" s="225" t="s">
        <v>179</v>
      </c>
      <c r="G742" s="223"/>
      <c r="H742" s="226">
        <v>1068.716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168</v>
      </c>
      <c r="AU742" s="232" t="s">
        <v>82</v>
      </c>
      <c r="AV742" s="15" t="s">
        <v>167</v>
      </c>
      <c r="AW742" s="15" t="s">
        <v>30</v>
      </c>
      <c r="AX742" s="15" t="s">
        <v>80</v>
      </c>
      <c r="AY742" s="232" t="s">
        <v>160</v>
      </c>
    </row>
    <row r="743" spans="1:65" s="2" customFormat="1" ht="14.45" customHeight="1">
      <c r="A743" s="35"/>
      <c r="B743" s="36"/>
      <c r="C743" s="187" t="s">
        <v>364</v>
      </c>
      <c r="D743" s="187" t="s">
        <v>162</v>
      </c>
      <c r="E743" s="188" t="s">
        <v>699</v>
      </c>
      <c r="F743" s="189" t="s">
        <v>700</v>
      </c>
      <c r="G743" s="190" t="s">
        <v>238</v>
      </c>
      <c r="H743" s="191">
        <v>14.122</v>
      </c>
      <c r="I743" s="192"/>
      <c r="J743" s="193">
        <f>ROUND(I743*H743,2)</f>
        <v>0</v>
      </c>
      <c r="K743" s="189" t="s">
        <v>1</v>
      </c>
      <c r="L743" s="40"/>
      <c r="M743" s="194" t="s">
        <v>1</v>
      </c>
      <c r="N743" s="195" t="s">
        <v>38</v>
      </c>
      <c r="O743" s="72"/>
      <c r="P743" s="196">
        <f>O743*H743</f>
        <v>0</v>
      </c>
      <c r="Q743" s="196">
        <v>0</v>
      </c>
      <c r="R743" s="196">
        <f>Q743*H743</f>
        <v>0</v>
      </c>
      <c r="S743" s="196">
        <v>0</v>
      </c>
      <c r="T743" s="197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8" t="s">
        <v>167</v>
      </c>
      <c r="AT743" s="198" t="s">
        <v>162</v>
      </c>
      <c r="AU743" s="198" t="s">
        <v>82</v>
      </c>
      <c r="AY743" s="18" t="s">
        <v>160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8" t="s">
        <v>80</v>
      </c>
      <c r="BK743" s="199">
        <f>ROUND(I743*H743,2)</f>
        <v>0</v>
      </c>
      <c r="BL743" s="18" t="s">
        <v>167</v>
      </c>
      <c r="BM743" s="198" t="s">
        <v>701</v>
      </c>
    </row>
    <row r="744" spans="2:51" s="13" customFormat="1" ht="12">
      <c r="B744" s="200"/>
      <c r="C744" s="201"/>
      <c r="D744" s="202" t="s">
        <v>168</v>
      </c>
      <c r="E744" s="203" t="s">
        <v>1</v>
      </c>
      <c r="F744" s="204" t="s">
        <v>702</v>
      </c>
      <c r="G744" s="201"/>
      <c r="H744" s="203" t="s">
        <v>1</v>
      </c>
      <c r="I744" s="205"/>
      <c r="J744" s="201"/>
      <c r="K744" s="201"/>
      <c r="L744" s="206"/>
      <c r="M744" s="207"/>
      <c r="N744" s="208"/>
      <c r="O744" s="208"/>
      <c r="P744" s="208"/>
      <c r="Q744" s="208"/>
      <c r="R744" s="208"/>
      <c r="S744" s="208"/>
      <c r="T744" s="209"/>
      <c r="AT744" s="210" t="s">
        <v>168</v>
      </c>
      <c r="AU744" s="210" t="s">
        <v>82</v>
      </c>
      <c r="AV744" s="13" t="s">
        <v>80</v>
      </c>
      <c r="AW744" s="13" t="s">
        <v>30</v>
      </c>
      <c r="AX744" s="13" t="s">
        <v>73</v>
      </c>
      <c r="AY744" s="210" t="s">
        <v>160</v>
      </c>
    </row>
    <row r="745" spans="2:51" s="13" customFormat="1" ht="12">
      <c r="B745" s="200"/>
      <c r="C745" s="201"/>
      <c r="D745" s="202" t="s">
        <v>168</v>
      </c>
      <c r="E745" s="203" t="s">
        <v>1</v>
      </c>
      <c r="F745" s="204" t="s">
        <v>703</v>
      </c>
      <c r="G745" s="201"/>
      <c r="H745" s="203" t="s">
        <v>1</v>
      </c>
      <c r="I745" s="205"/>
      <c r="J745" s="201"/>
      <c r="K745" s="201"/>
      <c r="L745" s="206"/>
      <c r="M745" s="207"/>
      <c r="N745" s="208"/>
      <c r="O745" s="208"/>
      <c r="P745" s="208"/>
      <c r="Q745" s="208"/>
      <c r="R745" s="208"/>
      <c r="S745" s="208"/>
      <c r="T745" s="209"/>
      <c r="AT745" s="210" t="s">
        <v>168</v>
      </c>
      <c r="AU745" s="210" t="s">
        <v>82</v>
      </c>
      <c r="AV745" s="13" t="s">
        <v>80</v>
      </c>
      <c r="AW745" s="13" t="s">
        <v>30</v>
      </c>
      <c r="AX745" s="13" t="s">
        <v>73</v>
      </c>
      <c r="AY745" s="210" t="s">
        <v>160</v>
      </c>
    </row>
    <row r="746" spans="2:51" s="13" customFormat="1" ht="12">
      <c r="B746" s="200"/>
      <c r="C746" s="201"/>
      <c r="D746" s="202" t="s">
        <v>168</v>
      </c>
      <c r="E746" s="203" t="s">
        <v>1</v>
      </c>
      <c r="F746" s="204" t="s">
        <v>704</v>
      </c>
      <c r="G746" s="201"/>
      <c r="H746" s="203" t="s">
        <v>1</v>
      </c>
      <c r="I746" s="205"/>
      <c r="J746" s="201"/>
      <c r="K746" s="201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168</v>
      </c>
      <c r="AU746" s="210" t="s">
        <v>82</v>
      </c>
      <c r="AV746" s="13" t="s">
        <v>80</v>
      </c>
      <c r="AW746" s="13" t="s">
        <v>30</v>
      </c>
      <c r="AX746" s="13" t="s">
        <v>73</v>
      </c>
      <c r="AY746" s="210" t="s">
        <v>160</v>
      </c>
    </row>
    <row r="747" spans="2:51" s="14" customFormat="1" ht="12">
      <c r="B747" s="211"/>
      <c r="C747" s="212"/>
      <c r="D747" s="202" t="s">
        <v>168</v>
      </c>
      <c r="E747" s="213" t="s">
        <v>1</v>
      </c>
      <c r="F747" s="214" t="s">
        <v>705</v>
      </c>
      <c r="G747" s="212"/>
      <c r="H747" s="215">
        <v>6.16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168</v>
      </c>
      <c r="AU747" s="221" t="s">
        <v>82</v>
      </c>
      <c r="AV747" s="14" t="s">
        <v>82</v>
      </c>
      <c r="AW747" s="14" t="s">
        <v>30</v>
      </c>
      <c r="AX747" s="14" t="s">
        <v>73</v>
      </c>
      <c r="AY747" s="221" t="s">
        <v>160</v>
      </c>
    </row>
    <row r="748" spans="2:51" s="14" customFormat="1" ht="12">
      <c r="B748" s="211"/>
      <c r="C748" s="212"/>
      <c r="D748" s="202" t="s">
        <v>168</v>
      </c>
      <c r="E748" s="213" t="s">
        <v>1</v>
      </c>
      <c r="F748" s="214" t="s">
        <v>706</v>
      </c>
      <c r="G748" s="212"/>
      <c r="H748" s="215">
        <v>3.362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168</v>
      </c>
      <c r="AU748" s="221" t="s">
        <v>82</v>
      </c>
      <c r="AV748" s="14" t="s">
        <v>82</v>
      </c>
      <c r="AW748" s="14" t="s">
        <v>30</v>
      </c>
      <c r="AX748" s="14" t="s">
        <v>73</v>
      </c>
      <c r="AY748" s="221" t="s">
        <v>160</v>
      </c>
    </row>
    <row r="749" spans="2:51" s="13" customFormat="1" ht="12">
      <c r="B749" s="200"/>
      <c r="C749" s="201"/>
      <c r="D749" s="202" t="s">
        <v>168</v>
      </c>
      <c r="E749" s="203" t="s">
        <v>1</v>
      </c>
      <c r="F749" s="204" t="s">
        <v>707</v>
      </c>
      <c r="G749" s="201"/>
      <c r="H749" s="203" t="s">
        <v>1</v>
      </c>
      <c r="I749" s="205"/>
      <c r="J749" s="201"/>
      <c r="K749" s="201"/>
      <c r="L749" s="206"/>
      <c r="M749" s="207"/>
      <c r="N749" s="208"/>
      <c r="O749" s="208"/>
      <c r="P749" s="208"/>
      <c r="Q749" s="208"/>
      <c r="R749" s="208"/>
      <c r="S749" s="208"/>
      <c r="T749" s="209"/>
      <c r="AT749" s="210" t="s">
        <v>168</v>
      </c>
      <c r="AU749" s="210" t="s">
        <v>82</v>
      </c>
      <c r="AV749" s="13" t="s">
        <v>80</v>
      </c>
      <c r="AW749" s="13" t="s">
        <v>30</v>
      </c>
      <c r="AX749" s="13" t="s">
        <v>73</v>
      </c>
      <c r="AY749" s="210" t="s">
        <v>160</v>
      </c>
    </row>
    <row r="750" spans="2:51" s="14" customFormat="1" ht="12">
      <c r="B750" s="211"/>
      <c r="C750" s="212"/>
      <c r="D750" s="202" t="s">
        <v>168</v>
      </c>
      <c r="E750" s="213" t="s">
        <v>1</v>
      </c>
      <c r="F750" s="214" t="s">
        <v>708</v>
      </c>
      <c r="G750" s="212"/>
      <c r="H750" s="215">
        <v>4.6</v>
      </c>
      <c r="I750" s="216"/>
      <c r="J750" s="212"/>
      <c r="K750" s="212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168</v>
      </c>
      <c r="AU750" s="221" t="s">
        <v>82</v>
      </c>
      <c r="AV750" s="14" t="s">
        <v>82</v>
      </c>
      <c r="AW750" s="14" t="s">
        <v>30</v>
      </c>
      <c r="AX750" s="14" t="s">
        <v>73</v>
      </c>
      <c r="AY750" s="221" t="s">
        <v>160</v>
      </c>
    </row>
    <row r="751" spans="2:51" s="15" customFormat="1" ht="12">
      <c r="B751" s="222"/>
      <c r="C751" s="223"/>
      <c r="D751" s="202" t="s">
        <v>168</v>
      </c>
      <c r="E751" s="224" t="s">
        <v>1</v>
      </c>
      <c r="F751" s="225" t="s">
        <v>179</v>
      </c>
      <c r="G751" s="223"/>
      <c r="H751" s="226">
        <v>14.122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168</v>
      </c>
      <c r="AU751" s="232" t="s">
        <v>82</v>
      </c>
      <c r="AV751" s="15" t="s">
        <v>167</v>
      </c>
      <c r="AW751" s="15" t="s">
        <v>30</v>
      </c>
      <c r="AX751" s="15" t="s">
        <v>80</v>
      </c>
      <c r="AY751" s="232" t="s">
        <v>160</v>
      </c>
    </row>
    <row r="752" spans="1:65" s="2" customFormat="1" ht="24.2" customHeight="1">
      <c r="A752" s="35"/>
      <c r="B752" s="36"/>
      <c r="C752" s="187" t="s">
        <v>709</v>
      </c>
      <c r="D752" s="187" t="s">
        <v>162</v>
      </c>
      <c r="E752" s="188" t="s">
        <v>710</v>
      </c>
      <c r="F752" s="189" t="s">
        <v>711</v>
      </c>
      <c r="G752" s="190" t="s">
        <v>222</v>
      </c>
      <c r="H752" s="191">
        <v>1167.288</v>
      </c>
      <c r="I752" s="192"/>
      <c r="J752" s="193">
        <f>ROUND(I752*H752,2)</f>
        <v>0</v>
      </c>
      <c r="K752" s="189" t="s">
        <v>166</v>
      </c>
      <c r="L752" s="40"/>
      <c r="M752" s="194" t="s">
        <v>1</v>
      </c>
      <c r="N752" s="195" t="s">
        <v>38</v>
      </c>
      <c r="O752" s="72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8" t="s">
        <v>167</v>
      </c>
      <c r="AT752" s="198" t="s">
        <v>162</v>
      </c>
      <c r="AU752" s="198" t="s">
        <v>82</v>
      </c>
      <c r="AY752" s="18" t="s">
        <v>160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8" t="s">
        <v>80</v>
      </c>
      <c r="BK752" s="199">
        <f>ROUND(I752*H752,2)</f>
        <v>0</v>
      </c>
      <c r="BL752" s="18" t="s">
        <v>167</v>
      </c>
      <c r="BM752" s="198" t="s">
        <v>712</v>
      </c>
    </row>
    <row r="753" spans="2:51" s="13" customFormat="1" ht="12">
      <c r="B753" s="200"/>
      <c r="C753" s="201"/>
      <c r="D753" s="202" t="s">
        <v>168</v>
      </c>
      <c r="E753" s="203" t="s">
        <v>1</v>
      </c>
      <c r="F753" s="204" t="s">
        <v>713</v>
      </c>
      <c r="G753" s="201"/>
      <c r="H753" s="203" t="s">
        <v>1</v>
      </c>
      <c r="I753" s="205"/>
      <c r="J753" s="201"/>
      <c r="K753" s="201"/>
      <c r="L753" s="206"/>
      <c r="M753" s="207"/>
      <c r="N753" s="208"/>
      <c r="O753" s="208"/>
      <c r="P753" s="208"/>
      <c r="Q753" s="208"/>
      <c r="R753" s="208"/>
      <c r="S753" s="208"/>
      <c r="T753" s="209"/>
      <c r="AT753" s="210" t="s">
        <v>168</v>
      </c>
      <c r="AU753" s="210" t="s">
        <v>82</v>
      </c>
      <c r="AV753" s="13" t="s">
        <v>80</v>
      </c>
      <c r="AW753" s="13" t="s">
        <v>30</v>
      </c>
      <c r="AX753" s="13" t="s">
        <v>73</v>
      </c>
      <c r="AY753" s="210" t="s">
        <v>160</v>
      </c>
    </row>
    <row r="754" spans="2:51" s="14" customFormat="1" ht="12">
      <c r="B754" s="211"/>
      <c r="C754" s="212"/>
      <c r="D754" s="202" t="s">
        <v>168</v>
      </c>
      <c r="E754" s="213" t="s">
        <v>1</v>
      </c>
      <c r="F754" s="214" t="s">
        <v>714</v>
      </c>
      <c r="G754" s="212"/>
      <c r="H754" s="215">
        <v>12.58</v>
      </c>
      <c r="I754" s="216"/>
      <c r="J754" s="212"/>
      <c r="K754" s="212"/>
      <c r="L754" s="217"/>
      <c r="M754" s="218"/>
      <c r="N754" s="219"/>
      <c r="O754" s="219"/>
      <c r="P754" s="219"/>
      <c r="Q754" s="219"/>
      <c r="R754" s="219"/>
      <c r="S754" s="219"/>
      <c r="T754" s="220"/>
      <c r="AT754" s="221" t="s">
        <v>168</v>
      </c>
      <c r="AU754" s="221" t="s">
        <v>82</v>
      </c>
      <c r="AV754" s="14" t="s">
        <v>82</v>
      </c>
      <c r="AW754" s="14" t="s">
        <v>30</v>
      </c>
      <c r="AX754" s="14" t="s">
        <v>73</v>
      </c>
      <c r="AY754" s="221" t="s">
        <v>160</v>
      </c>
    </row>
    <row r="755" spans="2:51" s="14" customFormat="1" ht="12">
      <c r="B755" s="211"/>
      <c r="C755" s="212"/>
      <c r="D755" s="202" t="s">
        <v>168</v>
      </c>
      <c r="E755" s="213" t="s">
        <v>1</v>
      </c>
      <c r="F755" s="214" t="s">
        <v>715</v>
      </c>
      <c r="G755" s="212"/>
      <c r="H755" s="215">
        <v>10.257</v>
      </c>
      <c r="I755" s="216"/>
      <c r="J755" s="212"/>
      <c r="K755" s="212"/>
      <c r="L755" s="217"/>
      <c r="M755" s="218"/>
      <c r="N755" s="219"/>
      <c r="O755" s="219"/>
      <c r="P755" s="219"/>
      <c r="Q755" s="219"/>
      <c r="R755" s="219"/>
      <c r="S755" s="219"/>
      <c r="T755" s="220"/>
      <c r="AT755" s="221" t="s">
        <v>168</v>
      </c>
      <c r="AU755" s="221" t="s">
        <v>82</v>
      </c>
      <c r="AV755" s="14" t="s">
        <v>82</v>
      </c>
      <c r="AW755" s="14" t="s">
        <v>30</v>
      </c>
      <c r="AX755" s="14" t="s">
        <v>73</v>
      </c>
      <c r="AY755" s="221" t="s">
        <v>160</v>
      </c>
    </row>
    <row r="756" spans="2:51" s="14" customFormat="1" ht="12">
      <c r="B756" s="211"/>
      <c r="C756" s="212"/>
      <c r="D756" s="202" t="s">
        <v>168</v>
      </c>
      <c r="E756" s="213" t="s">
        <v>1</v>
      </c>
      <c r="F756" s="214" t="s">
        <v>716</v>
      </c>
      <c r="G756" s="212"/>
      <c r="H756" s="215">
        <v>0.984</v>
      </c>
      <c r="I756" s="216"/>
      <c r="J756" s="212"/>
      <c r="K756" s="212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168</v>
      </c>
      <c r="AU756" s="221" t="s">
        <v>82</v>
      </c>
      <c r="AV756" s="14" t="s">
        <v>82</v>
      </c>
      <c r="AW756" s="14" t="s">
        <v>30</v>
      </c>
      <c r="AX756" s="14" t="s">
        <v>73</v>
      </c>
      <c r="AY756" s="221" t="s">
        <v>160</v>
      </c>
    </row>
    <row r="757" spans="2:51" s="14" customFormat="1" ht="12">
      <c r="B757" s="211"/>
      <c r="C757" s="212"/>
      <c r="D757" s="202" t="s">
        <v>168</v>
      </c>
      <c r="E757" s="213" t="s">
        <v>1</v>
      </c>
      <c r="F757" s="214" t="s">
        <v>717</v>
      </c>
      <c r="G757" s="212"/>
      <c r="H757" s="215">
        <v>2.46</v>
      </c>
      <c r="I757" s="216"/>
      <c r="J757" s="212"/>
      <c r="K757" s="212"/>
      <c r="L757" s="217"/>
      <c r="M757" s="218"/>
      <c r="N757" s="219"/>
      <c r="O757" s="219"/>
      <c r="P757" s="219"/>
      <c r="Q757" s="219"/>
      <c r="R757" s="219"/>
      <c r="S757" s="219"/>
      <c r="T757" s="220"/>
      <c r="AT757" s="221" t="s">
        <v>168</v>
      </c>
      <c r="AU757" s="221" t="s">
        <v>82</v>
      </c>
      <c r="AV757" s="14" t="s">
        <v>82</v>
      </c>
      <c r="AW757" s="14" t="s">
        <v>30</v>
      </c>
      <c r="AX757" s="14" t="s">
        <v>73</v>
      </c>
      <c r="AY757" s="221" t="s">
        <v>160</v>
      </c>
    </row>
    <row r="758" spans="2:51" s="14" customFormat="1" ht="12">
      <c r="B758" s="211"/>
      <c r="C758" s="212"/>
      <c r="D758" s="202" t="s">
        <v>168</v>
      </c>
      <c r="E758" s="213" t="s">
        <v>1</v>
      </c>
      <c r="F758" s="214" t="s">
        <v>718</v>
      </c>
      <c r="G758" s="212"/>
      <c r="H758" s="215">
        <v>0.518</v>
      </c>
      <c r="I758" s="216"/>
      <c r="J758" s="212"/>
      <c r="K758" s="212"/>
      <c r="L758" s="217"/>
      <c r="M758" s="218"/>
      <c r="N758" s="219"/>
      <c r="O758" s="219"/>
      <c r="P758" s="219"/>
      <c r="Q758" s="219"/>
      <c r="R758" s="219"/>
      <c r="S758" s="219"/>
      <c r="T758" s="220"/>
      <c r="AT758" s="221" t="s">
        <v>168</v>
      </c>
      <c r="AU758" s="221" t="s">
        <v>82</v>
      </c>
      <c r="AV758" s="14" t="s">
        <v>82</v>
      </c>
      <c r="AW758" s="14" t="s">
        <v>30</v>
      </c>
      <c r="AX758" s="14" t="s">
        <v>73</v>
      </c>
      <c r="AY758" s="221" t="s">
        <v>160</v>
      </c>
    </row>
    <row r="759" spans="2:51" s="14" customFormat="1" ht="12">
      <c r="B759" s="211"/>
      <c r="C759" s="212"/>
      <c r="D759" s="202" t="s">
        <v>168</v>
      </c>
      <c r="E759" s="213" t="s">
        <v>1</v>
      </c>
      <c r="F759" s="214" t="s">
        <v>719</v>
      </c>
      <c r="G759" s="212"/>
      <c r="H759" s="215">
        <v>1.12</v>
      </c>
      <c r="I759" s="216"/>
      <c r="J759" s="212"/>
      <c r="K759" s="212"/>
      <c r="L759" s="217"/>
      <c r="M759" s="218"/>
      <c r="N759" s="219"/>
      <c r="O759" s="219"/>
      <c r="P759" s="219"/>
      <c r="Q759" s="219"/>
      <c r="R759" s="219"/>
      <c r="S759" s="219"/>
      <c r="T759" s="220"/>
      <c r="AT759" s="221" t="s">
        <v>168</v>
      </c>
      <c r="AU759" s="221" t="s">
        <v>82</v>
      </c>
      <c r="AV759" s="14" t="s">
        <v>82</v>
      </c>
      <c r="AW759" s="14" t="s">
        <v>30</v>
      </c>
      <c r="AX759" s="14" t="s">
        <v>73</v>
      </c>
      <c r="AY759" s="221" t="s">
        <v>160</v>
      </c>
    </row>
    <row r="760" spans="2:51" s="14" customFormat="1" ht="12">
      <c r="B760" s="211"/>
      <c r="C760" s="212"/>
      <c r="D760" s="202" t="s">
        <v>168</v>
      </c>
      <c r="E760" s="213" t="s">
        <v>1</v>
      </c>
      <c r="F760" s="214" t="s">
        <v>720</v>
      </c>
      <c r="G760" s="212"/>
      <c r="H760" s="215">
        <v>0.9</v>
      </c>
      <c r="I760" s="216"/>
      <c r="J760" s="212"/>
      <c r="K760" s="212"/>
      <c r="L760" s="217"/>
      <c r="M760" s="218"/>
      <c r="N760" s="219"/>
      <c r="O760" s="219"/>
      <c r="P760" s="219"/>
      <c r="Q760" s="219"/>
      <c r="R760" s="219"/>
      <c r="S760" s="219"/>
      <c r="T760" s="220"/>
      <c r="AT760" s="221" t="s">
        <v>168</v>
      </c>
      <c r="AU760" s="221" t="s">
        <v>82</v>
      </c>
      <c r="AV760" s="14" t="s">
        <v>82</v>
      </c>
      <c r="AW760" s="14" t="s">
        <v>30</v>
      </c>
      <c r="AX760" s="14" t="s">
        <v>73</v>
      </c>
      <c r="AY760" s="221" t="s">
        <v>160</v>
      </c>
    </row>
    <row r="761" spans="2:51" s="14" customFormat="1" ht="12">
      <c r="B761" s="211"/>
      <c r="C761" s="212"/>
      <c r="D761" s="202" t="s">
        <v>168</v>
      </c>
      <c r="E761" s="213" t="s">
        <v>1</v>
      </c>
      <c r="F761" s="214" t="s">
        <v>721</v>
      </c>
      <c r="G761" s="212"/>
      <c r="H761" s="215">
        <v>0.39</v>
      </c>
      <c r="I761" s="216"/>
      <c r="J761" s="212"/>
      <c r="K761" s="212"/>
      <c r="L761" s="217"/>
      <c r="M761" s="218"/>
      <c r="N761" s="219"/>
      <c r="O761" s="219"/>
      <c r="P761" s="219"/>
      <c r="Q761" s="219"/>
      <c r="R761" s="219"/>
      <c r="S761" s="219"/>
      <c r="T761" s="220"/>
      <c r="AT761" s="221" t="s">
        <v>168</v>
      </c>
      <c r="AU761" s="221" t="s">
        <v>82</v>
      </c>
      <c r="AV761" s="14" t="s">
        <v>82</v>
      </c>
      <c r="AW761" s="14" t="s">
        <v>30</v>
      </c>
      <c r="AX761" s="14" t="s">
        <v>73</v>
      </c>
      <c r="AY761" s="221" t="s">
        <v>160</v>
      </c>
    </row>
    <row r="762" spans="2:51" s="14" customFormat="1" ht="12">
      <c r="B762" s="211"/>
      <c r="C762" s="212"/>
      <c r="D762" s="202" t="s">
        <v>168</v>
      </c>
      <c r="E762" s="213" t="s">
        <v>1</v>
      </c>
      <c r="F762" s="214" t="s">
        <v>722</v>
      </c>
      <c r="G762" s="212"/>
      <c r="H762" s="215">
        <v>5.753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168</v>
      </c>
      <c r="AU762" s="221" t="s">
        <v>82</v>
      </c>
      <c r="AV762" s="14" t="s">
        <v>82</v>
      </c>
      <c r="AW762" s="14" t="s">
        <v>30</v>
      </c>
      <c r="AX762" s="14" t="s">
        <v>73</v>
      </c>
      <c r="AY762" s="221" t="s">
        <v>160</v>
      </c>
    </row>
    <row r="763" spans="2:51" s="14" customFormat="1" ht="12">
      <c r="B763" s="211"/>
      <c r="C763" s="212"/>
      <c r="D763" s="202" t="s">
        <v>168</v>
      </c>
      <c r="E763" s="213" t="s">
        <v>1</v>
      </c>
      <c r="F763" s="214" t="s">
        <v>723</v>
      </c>
      <c r="G763" s="212"/>
      <c r="H763" s="215">
        <v>5.304</v>
      </c>
      <c r="I763" s="216"/>
      <c r="J763" s="212"/>
      <c r="K763" s="212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168</v>
      </c>
      <c r="AU763" s="221" t="s">
        <v>82</v>
      </c>
      <c r="AV763" s="14" t="s">
        <v>82</v>
      </c>
      <c r="AW763" s="14" t="s">
        <v>30</v>
      </c>
      <c r="AX763" s="14" t="s">
        <v>73</v>
      </c>
      <c r="AY763" s="221" t="s">
        <v>160</v>
      </c>
    </row>
    <row r="764" spans="2:51" s="14" customFormat="1" ht="12">
      <c r="B764" s="211"/>
      <c r="C764" s="212"/>
      <c r="D764" s="202" t="s">
        <v>168</v>
      </c>
      <c r="E764" s="213" t="s">
        <v>1</v>
      </c>
      <c r="F764" s="214" t="s">
        <v>724</v>
      </c>
      <c r="G764" s="212"/>
      <c r="H764" s="215">
        <v>42.614</v>
      </c>
      <c r="I764" s="216"/>
      <c r="J764" s="212"/>
      <c r="K764" s="212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168</v>
      </c>
      <c r="AU764" s="221" t="s">
        <v>82</v>
      </c>
      <c r="AV764" s="14" t="s">
        <v>82</v>
      </c>
      <c r="AW764" s="14" t="s">
        <v>30</v>
      </c>
      <c r="AX764" s="14" t="s">
        <v>73</v>
      </c>
      <c r="AY764" s="221" t="s">
        <v>160</v>
      </c>
    </row>
    <row r="765" spans="2:51" s="14" customFormat="1" ht="12">
      <c r="B765" s="211"/>
      <c r="C765" s="212"/>
      <c r="D765" s="202" t="s">
        <v>168</v>
      </c>
      <c r="E765" s="213" t="s">
        <v>1</v>
      </c>
      <c r="F765" s="214" t="s">
        <v>725</v>
      </c>
      <c r="G765" s="212"/>
      <c r="H765" s="215">
        <v>3.333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168</v>
      </c>
      <c r="AU765" s="221" t="s">
        <v>82</v>
      </c>
      <c r="AV765" s="14" t="s">
        <v>82</v>
      </c>
      <c r="AW765" s="14" t="s">
        <v>30</v>
      </c>
      <c r="AX765" s="14" t="s">
        <v>73</v>
      </c>
      <c r="AY765" s="221" t="s">
        <v>160</v>
      </c>
    </row>
    <row r="766" spans="2:51" s="14" customFormat="1" ht="12">
      <c r="B766" s="211"/>
      <c r="C766" s="212"/>
      <c r="D766" s="202" t="s">
        <v>168</v>
      </c>
      <c r="E766" s="213" t="s">
        <v>1</v>
      </c>
      <c r="F766" s="214" t="s">
        <v>726</v>
      </c>
      <c r="G766" s="212"/>
      <c r="H766" s="215">
        <v>31.434</v>
      </c>
      <c r="I766" s="216"/>
      <c r="J766" s="212"/>
      <c r="K766" s="212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168</v>
      </c>
      <c r="AU766" s="221" t="s">
        <v>82</v>
      </c>
      <c r="AV766" s="14" t="s">
        <v>82</v>
      </c>
      <c r="AW766" s="14" t="s">
        <v>30</v>
      </c>
      <c r="AX766" s="14" t="s">
        <v>73</v>
      </c>
      <c r="AY766" s="221" t="s">
        <v>160</v>
      </c>
    </row>
    <row r="767" spans="2:51" s="14" customFormat="1" ht="12">
      <c r="B767" s="211"/>
      <c r="C767" s="212"/>
      <c r="D767" s="202" t="s">
        <v>168</v>
      </c>
      <c r="E767" s="213" t="s">
        <v>1</v>
      </c>
      <c r="F767" s="214" t="s">
        <v>727</v>
      </c>
      <c r="G767" s="212"/>
      <c r="H767" s="215">
        <v>26.195</v>
      </c>
      <c r="I767" s="216"/>
      <c r="J767" s="212"/>
      <c r="K767" s="212"/>
      <c r="L767" s="217"/>
      <c r="M767" s="218"/>
      <c r="N767" s="219"/>
      <c r="O767" s="219"/>
      <c r="P767" s="219"/>
      <c r="Q767" s="219"/>
      <c r="R767" s="219"/>
      <c r="S767" s="219"/>
      <c r="T767" s="220"/>
      <c r="AT767" s="221" t="s">
        <v>168</v>
      </c>
      <c r="AU767" s="221" t="s">
        <v>82</v>
      </c>
      <c r="AV767" s="14" t="s">
        <v>82</v>
      </c>
      <c r="AW767" s="14" t="s">
        <v>30</v>
      </c>
      <c r="AX767" s="14" t="s">
        <v>73</v>
      </c>
      <c r="AY767" s="221" t="s">
        <v>160</v>
      </c>
    </row>
    <row r="768" spans="2:51" s="14" customFormat="1" ht="12">
      <c r="B768" s="211"/>
      <c r="C768" s="212"/>
      <c r="D768" s="202" t="s">
        <v>168</v>
      </c>
      <c r="E768" s="213" t="s">
        <v>1</v>
      </c>
      <c r="F768" s="214" t="s">
        <v>728</v>
      </c>
      <c r="G768" s="212"/>
      <c r="H768" s="215">
        <v>3.742</v>
      </c>
      <c r="I768" s="216"/>
      <c r="J768" s="212"/>
      <c r="K768" s="212"/>
      <c r="L768" s="217"/>
      <c r="M768" s="218"/>
      <c r="N768" s="219"/>
      <c r="O768" s="219"/>
      <c r="P768" s="219"/>
      <c r="Q768" s="219"/>
      <c r="R768" s="219"/>
      <c r="S768" s="219"/>
      <c r="T768" s="220"/>
      <c r="AT768" s="221" t="s">
        <v>168</v>
      </c>
      <c r="AU768" s="221" t="s">
        <v>82</v>
      </c>
      <c r="AV768" s="14" t="s">
        <v>82</v>
      </c>
      <c r="AW768" s="14" t="s">
        <v>30</v>
      </c>
      <c r="AX768" s="14" t="s">
        <v>73</v>
      </c>
      <c r="AY768" s="221" t="s">
        <v>160</v>
      </c>
    </row>
    <row r="769" spans="2:51" s="14" customFormat="1" ht="12">
      <c r="B769" s="211"/>
      <c r="C769" s="212"/>
      <c r="D769" s="202" t="s">
        <v>168</v>
      </c>
      <c r="E769" s="213" t="s">
        <v>1</v>
      </c>
      <c r="F769" s="214" t="s">
        <v>729</v>
      </c>
      <c r="G769" s="212"/>
      <c r="H769" s="215">
        <v>3.034</v>
      </c>
      <c r="I769" s="216"/>
      <c r="J769" s="212"/>
      <c r="K769" s="212"/>
      <c r="L769" s="217"/>
      <c r="M769" s="218"/>
      <c r="N769" s="219"/>
      <c r="O769" s="219"/>
      <c r="P769" s="219"/>
      <c r="Q769" s="219"/>
      <c r="R769" s="219"/>
      <c r="S769" s="219"/>
      <c r="T769" s="220"/>
      <c r="AT769" s="221" t="s">
        <v>168</v>
      </c>
      <c r="AU769" s="221" t="s">
        <v>82</v>
      </c>
      <c r="AV769" s="14" t="s">
        <v>82</v>
      </c>
      <c r="AW769" s="14" t="s">
        <v>30</v>
      </c>
      <c r="AX769" s="14" t="s">
        <v>73</v>
      </c>
      <c r="AY769" s="221" t="s">
        <v>160</v>
      </c>
    </row>
    <row r="770" spans="2:51" s="14" customFormat="1" ht="12">
      <c r="B770" s="211"/>
      <c r="C770" s="212"/>
      <c r="D770" s="202" t="s">
        <v>168</v>
      </c>
      <c r="E770" s="213" t="s">
        <v>1</v>
      </c>
      <c r="F770" s="214" t="s">
        <v>730</v>
      </c>
      <c r="G770" s="212"/>
      <c r="H770" s="215">
        <v>10.85</v>
      </c>
      <c r="I770" s="216"/>
      <c r="J770" s="212"/>
      <c r="K770" s="212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168</v>
      </c>
      <c r="AU770" s="221" t="s">
        <v>82</v>
      </c>
      <c r="AV770" s="14" t="s">
        <v>82</v>
      </c>
      <c r="AW770" s="14" t="s">
        <v>30</v>
      </c>
      <c r="AX770" s="14" t="s">
        <v>73</v>
      </c>
      <c r="AY770" s="221" t="s">
        <v>160</v>
      </c>
    </row>
    <row r="771" spans="2:51" s="14" customFormat="1" ht="12">
      <c r="B771" s="211"/>
      <c r="C771" s="212"/>
      <c r="D771" s="202" t="s">
        <v>168</v>
      </c>
      <c r="E771" s="213" t="s">
        <v>1</v>
      </c>
      <c r="F771" s="214" t="s">
        <v>731</v>
      </c>
      <c r="G771" s="212"/>
      <c r="H771" s="215">
        <v>10.956</v>
      </c>
      <c r="I771" s="216"/>
      <c r="J771" s="212"/>
      <c r="K771" s="212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168</v>
      </c>
      <c r="AU771" s="221" t="s">
        <v>82</v>
      </c>
      <c r="AV771" s="14" t="s">
        <v>82</v>
      </c>
      <c r="AW771" s="14" t="s">
        <v>30</v>
      </c>
      <c r="AX771" s="14" t="s">
        <v>73</v>
      </c>
      <c r="AY771" s="221" t="s">
        <v>160</v>
      </c>
    </row>
    <row r="772" spans="2:51" s="14" customFormat="1" ht="12">
      <c r="B772" s="211"/>
      <c r="C772" s="212"/>
      <c r="D772" s="202" t="s">
        <v>168</v>
      </c>
      <c r="E772" s="213" t="s">
        <v>1</v>
      </c>
      <c r="F772" s="214" t="s">
        <v>732</v>
      </c>
      <c r="G772" s="212"/>
      <c r="H772" s="215">
        <v>162.95</v>
      </c>
      <c r="I772" s="216"/>
      <c r="J772" s="212"/>
      <c r="K772" s="212"/>
      <c r="L772" s="217"/>
      <c r="M772" s="218"/>
      <c r="N772" s="219"/>
      <c r="O772" s="219"/>
      <c r="P772" s="219"/>
      <c r="Q772" s="219"/>
      <c r="R772" s="219"/>
      <c r="S772" s="219"/>
      <c r="T772" s="220"/>
      <c r="AT772" s="221" t="s">
        <v>168</v>
      </c>
      <c r="AU772" s="221" t="s">
        <v>82</v>
      </c>
      <c r="AV772" s="14" t="s">
        <v>82</v>
      </c>
      <c r="AW772" s="14" t="s">
        <v>30</v>
      </c>
      <c r="AX772" s="14" t="s">
        <v>73</v>
      </c>
      <c r="AY772" s="221" t="s">
        <v>160</v>
      </c>
    </row>
    <row r="773" spans="2:51" s="14" customFormat="1" ht="12">
      <c r="B773" s="211"/>
      <c r="C773" s="212"/>
      <c r="D773" s="202" t="s">
        <v>168</v>
      </c>
      <c r="E773" s="213" t="s">
        <v>1</v>
      </c>
      <c r="F773" s="214" t="s">
        <v>733</v>
      </c>
      <c r="G773" s="212"/>
      <c r="H773" s="215">
        <v>22.692</v>
      </c>
      <c r="I773" s="216"/>
      <c r="J773" s="212"/>
      <c r="K773" s="212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168</v>
      </c>
      <c r="AU773" s="221" t="s">
        <v>82</v>
      </c>
      <c r="AV773" s="14" t="s">
        <v>82</v>
      </c>
      <c r="AW773" s="14" t="s">
        <v>30</v>
      </c>
      <c r="AX773" s="14" t="s">
        <v>73</v>
      </c>
      <c r="AY773" s="221" t="s">
        <v>160</v>
      </c>
    </row>
    <row r="774" spans="2:51" s="14" customFormat="1" ht="12">
      <c r="B774" s="211"/>
      <c r="C774" s="212"/>
      <c r="D774" s="202" t="s">
        <v>168</v>
      </c>
      <c r="E774" s="213" t="s">
        <v>1</v>
      </c>
      <c r="F774" s="214" t="s">
        <v>734</v>
      </c>
      <c r="G774" s="212"/>
      <c r="H774" s="215">
        <v>21.811</v>
      </c>
      <c r="I774" s="216"/>
      <c r="J774" s="212"/>
      <c r="K774" s="212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168</v>
      </c>
      <c r="AU774" s="221" t="s">
        <v>82</v>
      </c>
      <c r="AV774" s="14" t="s">
        <v>82</v>
      </c>
      <c r="AW774" s="14" t="s">
        <v>30</v>
      </c>
      <c r="AX774" s="14" t="s">
        <v>73</v>
      </c>
      <c r="AY774" s="221" t="s">
        <v>160</v>
      </c>
    </row>
    <row r="775" spans="2:51" s="14" customFormat="1" ht="12">
      <c r="B775" s="211"/>
      <c r="C775" s="212"/>
      <c r="D775" s="202" t="s">
        <v>168</v>
      </c>
      <c r="E775" s="213" t="s">
        <v>1</v>
      </c>
      <c r="F775" s="214" t="s">
        <v>735</v>
      </c>
      <c r="G775" s="212"/>
      <c r="H775" s="215">
        <v>97.297</v>
      </c>
      <c r="I775" s="216"/>
      <c r="J775" s="212"/>
      <c r="K775" s="212"/>
      <c r="L775" s="217"/>
      <c r="M775" s="218"/>
      <c r="N775" s="219"/>
      <c r="O775" s="219"/>
      <c r="P775" s="219"/>
      <c r="Q775" s="219"/>
      <c r="R775" s="219"/>
      <c r="S775" s="219"/>
      <c r="T775" s="220"/>
      <c r="AT775" s="221" t="s">
        <v>168</v>
      </c>
      <c r="AU775" s="221" t="s">
        <v>82</v>
      </c>
      <c r="AV775" s="14" t="s">
        <v>82</v>
      </c>
      <c r="AW775" s="14" t="s">
        <v>30</v>
      </c>
      <c r="AX775" s="14" t="s">
        <v>73</v>
      </c>
      <c r="AY775" s="221" t="s">
        <v>160</v>
      </c>
    </row>
    <row r="776" spans="2:51" s="14" customFormat="1" ht="12">
      <c r="B776" s="211"/>
      <c r="C776" s="212"/>
      <c r="D776" s="202" t="s">
        <v>168</v>
      </c>
      <c r="E776" s="213" t="s">
        <v>1</v>
      </c>
      <c r="F776" s="214" t="s">
        <v>736</v>
      </c>
      <c r="G776" s="212"/>
      <c r="H776" s="215">
        <v>3.742</v>
      </c>
      <c r="I776" s="216"/>
      <c r="J776" s="212"/>
      <c r="K776" s="212"/>
      <c r="L776" s="217"/>
      <c r="M776" s="218"/>
      <c r="N776" s="219"/>
      <c r="O776" s="219"/>
      <c r="P776" s="219"/>
      <c r="Q776" s="219"/>
      <c r="R776" s="219"/>
      <c r="S776" s="219"/>
      <c r="T776" s="220"/>
      <c r="AT776" s="221" t="s">
        <v>168</v>
      </c>
      <c r="AU776" s="221" t="s">
        <v>82</v>
      </c>
      <c r="AV776" s="14" t="s">
        <v>82</v>
      </c>
      <c r="AW776" s="14" t="s">
        <v>30</v>
      </c>
      <c r="AX776" s="14" t="s">
        <v>73</v>
      </c>
      <c r="AY776" s="221" t="s">
        <v>160</v>
      </c>
    </row>
    <row r="777" spans="2:51" s="14" customFormat="1" ht="12">
      <c r="B777" s="211"/>
      <c r="C777" s="212"/>
      <c r="D777" s="202" t="s">
        <v>168</v>
      </c>
      <c r="E777" s="213" t="s">
        <v>1</v>
      </c>
      <c r="F777" s="214" t="s">
        <v>737</v>
      </c>
      <c r="G777" s="212"/>
      <c r="H777" s="215">
        <v>4.97</v>
      </c>
      <c r="I777" s="216"/>
      <c r="J777" s="212"/>
      <c r="K777" s="212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168</v>
      </c>
      <c r="AU777" s="221" t="s">
        <v>82</v>
      </c>
      <c r="AV777" s="14" t="s">
        <v>82</v>
      </c>
      <c r="AW777" s="14" t="s">
        <v>30</v>
      </c>
      <c r="AX777" s="14" t="s">
        <v>73</v>
      </c>
      <c r="AY777" s="221" t="s">
        <v>160</v>
      </c>
    </row>
    <row r="778" spans="2:51" s="14" customFormat="1" ht="12">
      <c r="B778" s="211"/>
      <c r="C778" s="212"/>
      <c r="D778" s="202" t="s">
        <v>168</v>
      </c>
      <c r="E778" s="213" t="s">
        <v>1</v>
      </c>
      <c r="F778" s="214" t="s">
        <v>738</v>
      </c>
      <c r="G778" s="212"/>
      <c r="H778" s="215">
        <v>4.63</v>
      </c>
      <c r="I778" s="216"/>
      <c r="J778" s="212"/>
      <c r="K778" s="212"/>
      <c r="L778" s="217"/>
      <c r="M778" s="218"/>
      <c r="N778" s="219"/>
      <c r="O778" s="219"/>
      <c r="P778" s="219"/>
      <c r="Q778" s="219"/>
      <c r="R778" s="219"/>
      <c r="S778" s="219"/>
      <c r="T778" s="220"/>
      <c r="AT778" s="221" t="s">
        <v>168</v>
      </c>
      <c r="AU778" s="221" t="s">
        <v>82</v>
      </c>
      <c r="AV778" s="14" t="s">
        <v>82</v>
      </c>
      <c r="AW778" s="14" t="s">
        <v>30</v>
      </c>
      <c r="AX778" s="14" t="s">
        <v>73</v>
      </c>
      <c r="AY778" s="221" t="s">
        <v>160</v>
      </c>
    </row>
    <row r="779" spans="2:51" s="14" customFormat="1" ht="12">
      <c r="B779" s="211"/>
      <c r="C779" s="212"/>
      <c r="D779" s="202" t="s">
        <v>168</v>
      </c>
      <c r="E779" s="213" t="s">
        <v>1</v>
      </c>
      <c r="F779" s="214" t="s">
        <v>739</v>
      </c>
      <c r="G779" s="212"/>
      <c r="H779" s="215">
        <v>1.28</v>
      </c>
      <c r="I779" s="216"/>
      <c r="J779" s="212"/>
      <c r="K779" s="212"/>
      <c r="L779" s="217"/>
      <c r="M779" s="218"/>
      <c r="N779" s="219"/>
      <c r="O779" s="219"/>
      <c r="P779" s="219"/>
      <c r="Q779" s="219"/>
      <c r="R779" s="219"/>
      <c r="S779" s="219"/>
      <c r="T779" s="220"/>
      <c r="AT779" s="221" t="s">
        <v>168</v>
      </c>
      <c r="AU779" s="221" t="s">
        <v>82</v>
      </c>
      <c r="AV779" s="14" t="s">
        <v>82</v>
      </c>
      <c r="AW779" s="14" t="s">
        <v>30</v>
      </c>
      <c r="AX779" s="14" t="s">
        <v>73</v>
      </c>
      <c r="AY779" s="221" t="s">
        <v>160</v>
      </c>
    </row>
    <row r="780" spans="2:51" s="16" customFormat="1" ht="12">
      <c r="B780" s="243"/>
      <c r="C780" s="244"/>
      <c r="D780" s="202" t="s">
        <v>168</v>
      </c>
      <c r="E780" s="245" t="s">
        <v>1</v>
      </c>
      <c r="F780" s="246" t="s">
        <v>354</v>
      </c>
      <c r="G780" s="244"/>
      <c r="H780" s="247">
        <v>491.7959999999999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AT780" s="253" t="s">
        <v>168</v>
      </c>
      <c r="AU780" s="253" t="s">
        <v>82</v>
      </c>
      <c r="AV780" s="16" t="s">
        <v>182</v>
      </c>
      <c r="AW780" s="16" t="s">
        <v>30</v>
      </c>
      <c r="AX780" s="16" t="s">
        <v>73</v>
      </c>
      <c r="AY780" s="253" t="s">
        <v>160</v>
      </c>
    </row>
    <row r="781" spans="2:51" s="13" customFormat="1" ht="12">
      <c r="B781" s="200"/>
      <c r="C781" s="201"/>
      <c r="D781" s="202" t="s">
        <v>168</v>
      </c>
      <c r="E781" s="203" t="s">
        <v>1</v>
      </c>
      <c r="F781" s="204" t="s">
        <v>740</v>
      </c>
      <c r="G781" s="201"/>
      <c r="H781" s="203" t="s">
        <v>1</v>
      </c>
      <c r="I781" s="205"/>
      <c r="J781" s="201"/>
      <c r="K781" s="201"/>
      <c r="L781" s="206"/>
      <c r="M781" s="207"/>
      <c r="N781" s="208"/>
      <c r="O781" s="208"/>
      <c r="P781" s="208"/>
      <c r="Q781" s="208"/>
      <c r="R781" s="208"/>
      <c r="S781" s="208"/>
      <c r="T781" s="209"/>
      <c r="AT781" s="210" t="s">
        <v>168</v>
      </c>
      <c r="AU781" s="210" t="s">
        <v>82</v>
      </c>
      <c r="AV781" s="13" t="s">
        <v>80</v>
      </c>
      <c r="AW781" s="13" t="s">
        <v>30</v>
      </c>
      <c r="AX781" s="13" t="s">
        <v>73</v>
      </c>
      <c r="AY781" s="210" t="s">
        <v>160</v>
      </c>
    </row>
    <row r="782" spans="2:51" s="14" customFormat="1" ht="12">
      <c r="B782" s="211"/>
      <c r="C782" s="212"/>
      <c r="D782" s="202" t="s">
        <v>168</v>
      </c>
      <c r="E782" s="213" t="s">
        <v>1</v>
      </c>
      <c r="F782" s="214" t="s">
        <v>741</v>
      </c>
      <c r="G782" s="212"/>
      <c r="H782" s="215">
        <v>1.35</v>
      </c>
      <c r="I782" s="216"/>
      <c r="J782" s="212"/>
      <c r="K782" s="212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168</v>
      </c>
      <c r="AU782" s="221" t="s">
        <v>82</v>
      </c>
      <c r="AV782" s="14" t="s">
        <v>82</v>
      </c>
      <c r="AW782" s="14" t="s">
        <v>30</v>
      </c>
      <c r="AX782" s="14" t="s">
        <v>73</v>
      </c>
      <c r="AY782" s="221" t="s">
        <v>160</v>
      </c>
    </row>
    <row r="783" spans="2:51" s="14" customFormat="1" ht="12">
      <c r="B783" s="211"/>
      <c r="C783" s="212"/>
      <c r="D783" s="202" t="s">
        <v>168</v>
      </c>
      <c r="E783" s="213" t="s">
        <v>1</v>
      </c>
      <c r="F783" s="214" t="s">
        <v>742</v>
      </c>
      <c r="G783" s="212"/>
      <c r="H783" s="215">
        <v>1.422</v>
      </c>
      <c r="I783" s="216"/>
      <c r="J783" s="212"/>
      <c r="K783" s="212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168</v>
      </c>
      <c r="AU783" s="221" t="s">
        <v>82</v>
      </c>
      <c r="AV783" s="14" t="s">
        <v>82</v>
      </c>
      <c r="AW783" s="14" t="s">
        <v>30</v>
      </c>
      <c r="AX783" s="14" t="s">
        <v>73</v>
      </c>
      <c r="AY783" s="221" t="s">
        <v>160</v>
      </c>
    </row>
    <row r="784" spans="2:51" s="14" customFormat="1" ht="12">
      <c r="B784" s="211"/>
      <c r="C784" s="212"/>
      <c r="D784" s="202" t="s">
        <v>168</v>
      </c>
      <c r="E784" s="213" t="s">
        <v>1</v>
      </c>
      <c r="F784" s="214" t="s">
        <v>743</v>
      </c>
      <c r="G784" s="212"/>
      <c r="H784" s="215">
        <v>1.35</v>
      </c>
      <c r="I784" s="216"/>
      <c r="J784" s="212"/>
      <c r="K784" s="212"/>
      <c r="L784" s="217"/>
      <c r="M784" s="218"/>
      <c r="N784" s="219"/>
      <c r="O784" s="219"/>
      <c r="P784" s="219"/>
      <c r="Q784" s="219"/>
      <c r="R784" s="219"/>
      <c r="S784" s="219"/>
      <c r="T784" s="220"/>
      <c r="AT784" s="221" t="s">
        <v>168</v>
      </c>
      <c r="AU784" s="221" t="s">
        <v>82</v>
      </c>
      <c r="AV784" s="14" t="s">
        <v>82</v>
      </c>
      <c r="AW784" s="14" t="s">
        <v>30</v>
      </c>
      <c r="AX784" s="14" t="s">
        <v>73</v>
      </c>
      <c r="AY784" s="221" t="s">
        <v>160</v>
      </c>
    </row>
    <row r="785" spans="2:51" s="14" customFormat="1" ht="12">
      <c r="B785" s="211"/>
      <c r="C785" s="212"/>
      <c r="D785" s="202" t="s">
        <v>168</v>
      </c>
      <c r="E785" s="213" t="s">
        <v>1</v>
      </c>
      <c r="F785" s="214" t="s">
        <v>744</v>
      </c>
      <c r="G785" s="212"/>
      <c r="H785" s="215">
        <v>12.58</v>
      </c>
      <c r="I785" s="216"/>
      <c r="J785" s="212"/>
      <c r="K785" s="212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168</v>
      </c>
      <c r="AU785" s="221" t="s">
        <v>82</v>
      </c>
      <c r="AV785" s="14" t="s">
        <v>82</v>
      </c>
      <c r="AW785" s="14" t="s">
        <v>30</v>
      </c>
      <c r="AX785" s="14" t="s">
        <v>73</v>
      </c>
      <c r="AY785" s="221" t="s">
        <v>160</v>
      </c>
    </row>
    <row r="786" spans="2:51" s="14" customFormat="1" ht="12">
      <c r="B786" s="211"/>
      <c r="C786" s="212"/>
      <c r="D786" s="202" t="s">
        <v>168</v>
      </c>
      <c r="E786" s="213" t="s">
        <v>1</v>
      </c>
      <c r="F786" s="214" t="s">
        <v>715</v>
      </c>
      <c r="G786" s="212"/>
      <c r="H786" s="215">
        <v>10.257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168</v>
      </c>
      <c r="AU786" s="221" t="s">
        <v>82</v>
      </c>
      <c r="AV786" s="14" t="s">
        <v>82</v>
      </c>
      <c r="AW786" s="14" t="s">
        <v>30</v>
      </c>
      <c r="AX786" s="14" t="s">
        <v>73</v>
      </c>
      <c r="AY786" s="221" t="s">
        <v>160</v>
      </c>
    </row>
    <row r="787" spans="2:51" s="14" customFormat="1" ht="12">
      <c r="B787" s="211"/>
      <c r="C787" s="212"/>
      <c r="D787" s="202" t="s">
        <v>168</v>
      </c>
      <c r="E787" s="213" t="s">
        <v>1</v>
      </c>
      <c r="F787" s="214" t="s">
        <v>716</v>
      </c>
      <c r="G787" s="212"/>
      <c r="H787" s="215">
        <v>0.984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168</v>
      </c>
      <c r="AU787" s="221" t="s">
        <v>82</v>
      </c>
      <c r="AV787" s="14" t="s">
        <v>82</v>
      </c>
      <c r="AW787" s="14" t="s">
        <v>30</v>
      </c>
      <c r="AX787" s="14" t="s">
        <v>73</v>
      </c>
      <c r="AY787" s="221" t="s">
        <v>160</v>
      </c>
    </row>
    <row r="788" spans="2:51" s="14" customFormat="1" ht="12">
      <c r="B788" s="211"/>
      <c r="C788" s="212"/>
      <c r="D788" s="202" t="s">
        <v>168</v>
      </c>
      <c r="E788" s="213" t="s">
        <v>1</v>
      </c>
      <c r="F788" s="214" t="s">
        <v>717</v>
      </c>
      <c r="G788" s="212"/>
      <c r="H788" s="215">
        <v>2.46</v>
      </c>
      <c r="I788" s="216"/>
      <c r="J788" s="212"/>
      <c r="K788" s="212"/>
      <c r="L788" s="217"/>
      <c r="M788" s="218"/>
      <c r="N788" s="219"/>
      <c r="O788" s="219"/>
      <c r="P788" s="219"/>
      <c r="Q788" s="219"/>
      <c r="R788" s="219"/>
      <c r="S788" s="219"/>
      <c r="T788" s="220"/>
      <c r="AT788" s="221" t="s">
        <v>168</v>
      </c>
      <c r="AU788" s="221" t="s">
        <v>82</v>
      </c>
      <c r="AV788" s="14" t="s">
        <v>82</v>
      </c>
      <c r="AW788" s="14" t="s">
        <v>30</v>
      </c>
      <c r="AX788" s="14" t="s">
        <v>73</v>
      </c>
      <c r="AY788" s="221" t="s">
        <v>160</v>
      </c>
    </row>
    <row r="789" spans="2:51" s="14" customFormat="1" ht="12">
      <c r="B789" s="211"/>
      <c r="C789" s="212"/>
      <c r="D789" s="202" t="s">
        <v>168</v>
      </c>
      <c r="E789" s="213" t="s">
        <v>1</v>
      </c>
      <c r="F789" s="214" t="s">
        <v>718</v>
      </c>
      <c r="G789" s="212"/>
      <c r="H789" s="215">
        <v>0.518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168</v>
      </c>
      <c r="AU789" s="221" t="s">
        <v>82</v>
      </c>
      <c r="AV789" s="14" t="s">
        <v>82</v>
      </c>
      <c r="AW789" s="14" t="s">
        <v>30</v>
      </c>
      <c r="AX789" s="14" t="s">
        <v>73</v>
      </c>
      <c r="AY789" s="221" t="s">
        <v>160</v>
      </c>
    </row>
    <row r="790" spans="2:51" s="14" customFormat="1" ht="12">
      <c r="B790" s="211"/>
      <c r="C790" s="212"/>
      <c r="D790" s="202" t="s">
        <v>168</v>
      </c>
      <c r="E790" s="213" t="s">
        <v>1</v>
      </c>
      <c r="F790" s="214" t="s">
        <v>719</v>
      </c>
      <c r="G790" s="212"/>
      <c r="H790" s="215">
        <v>1.12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168</v>
      </c>
      <c r="AU790" s="221" t="s">
        <v>82</v>
      </c>
      <c r="AV790" s="14" t="s">
        <v>82</v>
      </c>
      <c r="AW790" s="14" t="s">
        <v>30</v>
      </c>
      <c r="AX790" s="14" t="s">
        <v>73</v>
      </c>
      <c r="AY790" s="221" t="s">
        <v>160</v>
      </c>
    </row>
    <row r="791" spans="2:51" s="14" customFormat="1" ht="12">
      <c r="B791" s="211"/>
      <c r="C791" s="212"/>
      <c r="D791" s="202" t="s">
        <v>168</v>
      </c>
      <c r="E791" s="213" t="s">
        <v>1</v>
      </c>
      <c r="F791" s="214" t="s">
        <v>720</v>
      </c>
      <c r="G791" s="212"/>
      <c r="H791" s="215">
        <v>0.9</v>
      </c>
      <c r="I791" s="216"/>
      <c r="J791" s="212"/>
      <c r="K791" s="212"/>
      <c r="L791" s="217"/>
      <c r="M791" s="218"/>
      <c r="N791" s="219"/>
      <c r="O791" s="219"/>
      <c r="P791" s="219"/>
      <c r="Q791" s="219"/>
      <c r="R791" s="219"/>
      <c r="S791" s="219"/>
      <c r="T791" s="220"/>
      <c r="AT791" s="221" t="s">
        <v>168</v>
      </c>
      <c r="AU791" s="221" t="s">
        <v>82</v>
      </c>
      <c r="AV791" s="14" t="s">
        <v>82</v>
      </c>
      <c r="AW791" s="14" t="s">
        <v>30</v>
      </c>
      <c r="AX791" s="14" t="s">
        <v>73</v>
      </c>
      <c r="AY791" s="221" t="s">
        <v>160</v>
      </c>
    </row>
    <row r="792" spans="2:51" s="14" customFormat="1" ht="12">
      <c r="B792" s="211"/>
      <c r="C792" s="212"/>
      <c r="D792" s="202" t="s">
        <v>168</v>
      </c>
      <c r="E792" s="213" t="s">
        <v>1</v>
      </c>
      <c r="F792" s="214" t="s">
        <v>721</v>
      </c>
      <c r="G792" s="212"/>
      <c r="H792" s="215">
        <v>0.39</v>
      </c>
      <c r="I792" s="216"/>
      <c r="J792" s="212"/>
      <c r="K792" s="212"/>
      <c r="L792" s="217"/>
      <c r="M792" s="218"/>
      <c r="N792" s="219"/>
      <c r="O792" s="219"/>
      <c r="P792" s="219"/>
      <c r="Q792" s="219"/>
      <c r="R792" s="219"/>
      <c r="S792" s="219"/>
      <c r="T792" s="220"/>
      <c r="AT792" s="221" t="s">
        <v>168</v>
      </c>
      <c r="AU792" s="221" t="s">
        <v>82</v>
      </c>
      <c r="AV792" s="14" t="s">
        <v>82</v>
      </c>
      <c r="AW792" s="14" t="s">
        <v>30</v>
      </c>
      <c r="AX792" s="14" t="s">
        <v>73</v>
      </c>
      <c r="AY792" s="221" t="s">
        <v>160</v>
      </c>
    </row>
    <row r="793" spans="2:51" s="14" customFormat="1" ht="12">
      <c r="B793" s="211"/>
      <c r="C793" s="212"/>
      <c r="D793" s="202" t="s">
        <v>168</v>
      </c>
      <c r="E793" s="213" t="s">
        <v>1</v>
      </c>
      <c r="F793" s="214" t="s">
        <v>723</v>
      </c>
      <c r="G793" s="212"/>
      <c r="H793" s="215">
        <v>5.304</v>
      </c>
      <c r="I793" s="216"/>
      <c r="J793" s="212"/>
      <c r="K793" s="212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168</v>
      </c>
      <c r="AU793" s="221" t="s">
        <v>82</v>
      </c>
      <c r="AV793" s="14" t="s">
        <v>82</v>
      </c>
      <c r="AW793" s="14" t="s">
        <v>30</v>
      </c>
      <c r="AX793" s="14" t="s">
        <v>73</v>
      </c>
      <c r="AY793" s="221" t="s">
        <v>160</v>
      </c>
    </row>
    <row r="794" spans="2:51" s="14" customFormat="1" ht="12">
      <c r="B794" s="211"/>
      <c r="C794" s="212"/>
      <c r="D794" s="202" t="s">
        <v>168</v>
      </c>
      <c r="E794" s="213" t="s">
        <v>1</v>
      </c>
      <c r="F794" s="214" t="s">
        <v>724</v>
      </c>
      <c r="G794" s="212"/>
      <c r="H794" s="215">
        <v>42.614</v>
      </c>
      <c r="I794" s="216"/>
      <c r="J794" s="212"/>
      <c r="K794" s="212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168</v>
      </c>
      <c r="AU794" s="221" t="s">
        <v>82</v>
      </c>
      <c r="AV794" s="14" t="s">
        <v>82</v>
      </c>
      <c r="AW794" s="14" t="s">
        <v>30</v>
      </c>
      <c r="AX794" s="14" t="s">
        <v>73</v>
      </c>
      <c r="AY794" s="221" t="s">
        <v>160</v>
      </c>
    </row>
    <row r="795" spans="2:51" s="14" customFormat="1" ht="12">
      <c r="B795" s="211"/>
      <c r="C795" s="212"/>
      <c r="D795" s="202" t="s">
        <v>168</v>
      </c>
      <c r="E795" s="213" t="s">
        <v>1</v>
      </c>
      <c r="F795" s="214" t="s">
        <v>725</v>
      </c>
      <c r="G795" s="212"/>
      <c r="H795" s="215">
        <v>3.333</v>
      </c>
      <c r="I795" s="216"/>
      <c r="J795" s="212"/>
      <c r="K795" s="212"/>
      <c r="L795" s="217"/>
      <c r="M795" s="218"/>
      <c r="N795" s="219"/>
      <c r="O795" s="219"/>
      <c r="P795" s="219"/>
      <c r="Q795" s="219"/>
      <c r="R795" s="219"/>
      <c r="S795" s="219"/>
      <c r="T795" s="220"/>
      <c r="AT795" s="221" t="s">
        <v>168</v>
      </c>
      <c r="AU795" s="221" t="s">
        <v>82</v>
      </c>
      <c r="AV795" s="14" t="s">
        <v>82</v>
      </c>
      <c r="AW795" s="14" t="s">
        <v>30</v>
      </c>
      <c r="AX795" s="14" t="s">
        <v>73</v>
      </c>
      <c r="AY795" s="221" t="s">
        <v>160</v>
      </c>
    </row>
    <row r="796" spans="2:51" s="14" customFormat="1" ht="12">
      <c r="B796" s="211"/>
      <c r="C796" s="212"/>
      <c r="D796" s="202" t="s">
        <v>168</v>
      </c>
      <c r="E796" s="213" t="s">
        <v>1</v>
      </c>
      <c r="F796" s="214" t="s">
        <v>726</v>
      </c>
      <c r="G796" s="212"/>
      <c r="H796" s="215">
        <v>31.434</v>
      </c>
      <c r="I796" s="216"/>
      <c r="J796" s="212"/>
      <c r="K796" s="212"/>
      <c r="L796" s="217"/>
      <c r="M796" s="218"/>
      <c r="N796" s="219"/>
      <c r="O796" s="219"/>
      <c r="P796" s="219"/>
      <c r="Q796" s="219"/>
      <c r="R796" s="219"/>
      <c r="S796" s="219"/>
      <c r="T796" s="220"/>
      <c r="AT796" s="221" t="s">
        <v>168</v>
      </c>
      <c r="AU796" s="221" t="s">
        <v>82</v>
      </c>
      <c r="AV796" s="14" t="s">
        <v>82</v>
      </c>
      <c r="AW796" s="14" t="s">
        <v>30</v>
      </c>
      <c r="AX796" s="14" t="s">
        <v>73</v>
      </c>
      <c r="AY796" s="221" t="s">
        <v>160</v>
      </c>
    </row>
    <row r="797" spans="2:51" s="14" customFormat="1" ht="12">
      <c r="B797" s="211"/>
      <c r="C797" s="212"/>
      <c r="D797" s="202" t="s">
        <v>168</v>
      </c>
      <c r="E797" s="213" t="s">
        <v>1</v>
      </c>
      <c r="F797" s="214" t="s">
        <v>745</v>
      </c>
      <c r="G797" s="212"/>
      <c r="H797" s="215">
        <v>6.362</v>
      </c>
      <c r="I797" s="216"/>
      <c r="J797" s="212"/>
      <c r="K797" s="212"/>
      <c r="L797" s="217"/>
      <c r="M797" s="218"/>
      <c r="N797" s="219"/>
      <c r="O797" s="219"/>
      <c r="P797" s="219"/>
      <c r="Q797" s="219"/>
      <c r="R797" s="219"/>
      <c r="S797" s="219"/>
      <c r="T797" s="220"/>
      <c r="AT797" s="221" t="s">
        <v>168</v>
      </c>
      <c r="AU797" s="221" t="s">
        <v>82</v>
      </c>
      <c r="AV797" s="14" t="s">
        <v>82</v>
      </c>
      <c r="AW797" s="14" t="s">
        <v>30</v>
      </c>
      <c r="AX797" s="14" t="s">
        <v>73</v>
      </c>
      <c r="AY797" s="221" t="s">
        <v>160</v>
      </c>
    </row>
    <row r="798" spans="2:51" s="14" customFormat="1" ht="12">
      <c r="B798" s="211"/>
      <c r="C798" s="212"/>
      <c r="D798" s="202" t="s">
        <v>168</v>
      </c>
      <c r="E798" s="213" t="s">
        <v>1</v>
      </c>
      <c r="F798" s="214" t="s">
        <v>727</v>
      </c>
      <c r="G798" s="212"/>
      <c r="H798" s="215">
        <v>26.195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168</v>
      </c>
      <c r="AU798" s="221" t="s">
        <v>82</v>
      </c>
      <c r="AV798" s="14" t="s">
        <v>82</v>
      </c>
      <c r="AW798" s="14" t="s">
        <v>30</v>
      </c>
      <c r="AX798" s="14" t="s">
        <v>73</v>
      </c>
      <c r="AY798" s="221" t="s">
        <v>160</v>
      </c>
    </row>
    <row r="799" spans="2:51" s="14" customFormat="1" ht="12">
      <c r="B799" s="211"/>
      <c r="C799" s="212"/>
      <c r="D799" s="202" t="s">
        <v>168</v>
      </c>
      <c r="E799" s="213" t="s">
        <v>1</v>
      </c>
      <c r="F799" s="214" t="s">
        <v>728</v>
      </c>
      <c r="G799" s="212"/>
      <c r="H799" s="215">
        <v>3.742</v>
      </c>
      <c r="I799" s="216"/>
      <c r="J799" s="212"/>
      <c r="K799" s="212"/>
      <c r="L799" s="217"/>
      <c r="M799" s="218"/>
      <c r="N799" s="219"/>
      <c r="O799" s="219"/>
      <c r="P799" s="219"/>
      <c r="Q799" s="219"/>
      <c r="R799" s="219"/>
      <c r="S799" s="219"/>
      <c r="T799" s="220"/>
      <c r="AT799" s="221" t="s">
        <v>168</v>
      </c>
      <c r="AU799" s="221" t="s">
        <v>82</v>
      </c>
      <c r="AV799" s="14" t="s">
        <v>82</v>
      </c>
      <c r="AW799" s="14" t="s">
        <v>30</v>
      </c>
      <c r="AX799" s="14" t="s">
        <v>73</v>
      </c>
      <c r="AY799" s="221" t="s">
        <v>160</v>
      </c>
    </row>
    <row r="800" spans="2:51" s="14" customFormat="1" ht="12">
      <c r="B800" s="211"/>
      <c r="C800" s="212"/>
      <c r="D800" s="202" t="s">
        <v>168</v>
      </c>
      <c r="E800" s="213" t="s">
        <v>1</v>
      </c>
      <c r="F800" s="214" t="s">
        <v>729</v>
      </c>
      <c r="G800" s="212"/>
      <c r="H800" s="215">
        <v>3.034</v>
      </c>
      <c r="I800" s="216"/>
      <c r="J800" s="212"/>
      <c r="K800" s="212"/>
      <c r="L800" s="217"/>
      <c r="M800" s="218"/>
      <c r="N800" s="219"/>
      <c r="O800" s="219"/>
      <c r="P800" s="219"/>
      <c r="Q800" s="219"/>
      <c r="R800" s="219"/>
      <c r="S800" s="219"/>
      <c r="T800" s="220"/>
      <c r="AT800" s="221" t="s">
        <v>168</v>
      </c>
      <c r="AU800" s="221" t="s">
        <v>82</v>
      </c>
      <c r="AV800" s="14" t="s">
        <v>82</v>
      </c>
      <c r="AW800" s="14" t="s">
        <v>30</v>
      </c>
      <c r="AX800" s="14" t="s">
        <v>73</v>
      </c>
      <c r="AY800" s="221" t="s">
        <v>160</v>
      </c>
    </row>
    <row r="801" spans="2:51" s="14" customFormat="1" ht="12">
      <c r="B801" s="211"/>
      <c r="C801" s="212"/>
      <c r="D801" s="202" t="s">
        <v>168</v>
      </c>
      <c r="E801" s="213" t="s">
        <v>1</v>
      </c>
      <c r="F801" s="214" t="s">
        <v>730</v>
      </c>
      <c r="G801" s="212"/>
      <c r="H801" s="215">
        <v>10.85</v>
      </c>
      <c r="I801" s="216"/>
      <c r="J801" s="212"/>
      <c r="K801" s="212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168</v>
      </c>
      <c r="AU801" s="221" t="s">
        <v>82</v>
      </c>
      <c r="AV801" s="14" t="s">
        <v>82</v>
      </c>
      <c r="AW801" s="14" t="s">
        <v>30</v>
      </c>
      <c r="AX801" s="14" t="s">
        <v>73</v>
      </c>
      <c r="AY801" s="221" t="s">
        <v>160</v>
      </c>
    </row>
    <row r="802" spans="2:51" s="14" customFormat="1" ht="12">
      <c r="B802" s="211"/>
      <c r="C802" s="212"/>
      <c r="D802" s="202" t="s">
        <v>168</v>
      </c>
      <c r="E802" s="213" t="s">
        <v>1</v>
      </c>
      <c r="F802" s="214" t="s">
        <v>746</v>
      </c>
      <c r="G802" s="212"/>
      <c r="H802" s="215">
        <v>12.546</v>
      </c>
      <c r="I802" s="216"/>
      <c r="J802" s="212"/>
      <c r="K802" s="212"/>
      <c r="L802" s="217"/>
      <c r="M802" s="218"/>
      <c r="N802" s="219"/>
      <c r="O802" s="219"/>
      <c r="P802" s="219"/>
      <c r="Q802" s="219"/>
      <c r="R802" s="219"/>
      <c r="S802" s="219"/>
      <c r="T802" s="220"/>
      <c r="AT802" s="221" t="s">
        <v>168</v>
      </c>
      <c r="AU802" s="221" t="s">
        <v>82</v>
      </c>
      <c r="AV802" s="14" t="s">
        <v>82</v>
      </c>
      <c r="AW802" s="14" t="s">
        <v>30</v>
      </c>
      <c r="AX802" s="14" t="s">
        <v>73</v>
      </c>
      <c r="AY802" s="221" t="s">
        <v>160</v>
      </c>
    </row>
    <row r="803" spans="2:51" s="14" customFormat="1" ht="12">
      <c r="B803" s="211"/>
      <c r="C803" s="212"/>
      <c r="D803" s="202" t="s">
        <v>168</v>
      </c>
      <c r="E803" s="213" t="s">
        <v>1</v>
      </c>
      <c r="F803" s="214" t="s">
        <v>747</v>
      </c>
      <c r="G803" s="212"/>
      <c r="H803" s="215">
        <v>177.375</v>
      </c>
      <c r="I803" s="216"/>
      <c r="J803" s="212"/>
      <c r="K803" s="212"/>
      <c r="L803" s="217"/>
      <c r="M803" s="218"/>
      <c r="N803" s="219"/>
      <c r="O803" s="219"/>
      <c r="P803" s="219"/>
      <c r="Q803" s="219"/>
      <c r="R803" s="219"/>
      <c r="S803" s="219"/>
      <c r="T803" s="220"/>
      <c r="AT803" s="221" t="s">
        <v>168</v>
      </c>
      <c r="AU803" s="221" t="s">
        <v>82</v>
      </c>
      <c r="AV803" s="14" t="s">
        <v>82</v>
      </c>
      <c r="AW803" s="14" t="s">
        <v>30</v>
      </c>
      <c r="AX803" s="14" t="s">
        <v>73</v>
      </c>
      <c r="AY803" s="221" t="s">
        <v>160</v>
      </c>
    </row>
    <row r="804" spans="2:51" s="14" customFormat="1" ht="12">
      <c r="B804" s="211"/>
      <c r="C804" s="212"/>
      <c r="D804" s="202" t="s">
        <v>168</v>
      </c>
      <c r="E804" s="213" t="s">
        <v>1</v>
      </c>
      <c r="F804" s="214" t="s">
        <v>732</v>
      </c>
      <c r="G804" s="212"/>
      <c r="H804" s="215">
        <v>162.95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168</v>
      </c>
      <c r="AU804" s="221" t="s">
        <v>82</v>
      </c>
      <c r="AV804" s="14" t="s">
        <v>82</v>
      </c>
      <c r="AW804" s="14" t="s">
        <v>30</v>
      </c>
      <c r="AX804" s="14" t="s">
        <v>73</v>
      </c>
      <c r="AY804" s="221" t="s">
        <v>160</v>
      </c>
    </row>
    <row r="805" spans="2:51" s="14" customFormat="1" ht="12">
      <c r="B805" s="211"/>
      <c r="C805" s="212"/>
      <c r="D805" s="202" t="s">
        <v>168</v>
      </c>
      <c r="E805" s="213" t="s">
        <v>1</v>
      </c>
      <c r="F805" s="214" t="s">
        <v>733</v>
      </c>
      <c r="G805" s="212"/>
      <c r="H805" s="215">
        <v>22.692</v>
      </c>
      <c r="I805" s="216"/>
      <c r="J805" s="212"/>
      <c r="K805" s="212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168</v>
      </c>
      <c r="AU805" s="221" t="s">
        <v>82</v>
      </c>
      <c r="AV805" s="14" t="s">
        <v>82</v>
      </c>
      <c r="AW805" s="14" t="s">
        <v>30</v>
      </c>
      <c r="AX805" s="14" t="s">
        <v>73</v>
      </c>
      <c r="AY805" s="221" t="s">
        <v>160</v>
      </c>
    </row>
    <row r="806" spans="2:51" s="14" customFormat="1" ht="12">
      <c r="B806" s="211"/>
      <c r="C806" s="212"/>
      <c r="D806" s="202" t="s">
        <v>168</v>
      </c>
      <c r="E806" s="213" t="s">
        <v>1</v>
      </c>
      <c r="F806" s="214" t="s">
        <v>734</v>
      </c>
      <c r="G806" s="212"/>
      <c r="H806" s="215">
        <v>21.811</v>
      </c>
      <c r="I806" s="216"/>
      <c r="J806" s="212"/>
      <c r="K806" s="212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168</v>
      </c>
      <c r="AU806" s="221" t="s">
        <v>82</v>
      </c>
      <c r="AV806" s="14" t="s">
        <v>82</v>
      </c>
      <c r="AW806" s="14" t="s">
        <v>30</v>
      </c>
      <c r="AX806" s="14" t="s">
        <v>73</v>
      </c>
      <c r="AY806" s="221" t="s">
        <v>160</v>
      </c>
    </row>
    <row r="807" spans="2:51" s="14" customFormat="1" ht="12">
      <c r="B807" s="211"/>
      <c r="C807" s="212"/>
      <c r="D807" s="202" t="s">
        <v>168</v>
      </c>
      <c r="E807" s="213" t="s">
        <v>1</v>
      </c>
      <c r="F807" s="214" t="s">
        <v>735</v>
      </c>
      <c r="G807" s="212"/>
      <c r="H807" s="215">
        <v>97.297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168</v>
      </c>
      <c r="AU807" s="221" t="s">
        <v>82</v>
      </c>
      <c r="AV807" s="14" t="s">
        <v>82</v>
      </c>
      <c r="AW807" s="14" t="s">
        <v>30</v>
      </c>
      <c r="AX807" s="14" t="s">
        <v>73</v>
      </c>
      <c r="AY807" s="221" t="s">
        <v>160</v>
      </c>
    </row>
    <row r="808" spans="2:51" s="14" customFormat="1" ht="12">
      <c r="B808" s="211"/>
      <c r="C808" s="212"/>
      <c r="D808" s="202" t="s">
        <v>168</v>
      </c>
      <c r="E808" s="213" t="s">
        <v>1</v>
      </c>
      <c r="F808" s="214" t="s">
        <v>748</v>
      </c>
      <c r="G808" s="212"/>
      <c r="H808" s="215">
        <v>3.742</v>
      </c>
      <c r="I808" s="216"/>
      <c r="J808" s="212"/>
      <c r="K808" s="212"/>
      <c r="L808" s="217"/>
      <c r="M808" s="218"/>
      <c r="N808" s="219"/>
      <c r="O808" s="219"/>
      <c r="P808" s="219"/>
      <c r="Q808" s="219"/>
      <c r="R808" s="219"/>
      <c r="S808" s="219"/>
      <c r="T808" s="220"/>
      <c r="AT808" s="221" t="s">
        <v>168</v>
      </c>
      <c r="AU808" s="221" t="s">
        <v>82</v>
      </c>
      <c r="AV808" s="14" t="s">
        <v>82</v>
      </c>
      <c r="AW808" s="14" t="s">
        <v>30</v>
      </c>
      <c r="AX808" s="14" t="s">
        <v>73</v>
      </c>
      <c r="AY808" s="221" t="s">
        <v>160</v>
      </c>
    </row>
    <row r="809" spans="2:51" s="14" customFormat="1" ht="12">
      <c r="B809" s="211"/>
      <c r="C809" s="212"/>
      <c r="D809" s="202" t="s">
        <v>168</v>
      </c>
      <c r="E809" s="213" t="s">
        <v>1</v>
      </c>
      <c r="F809" s="214" t="s">
        <v>737</v>
      </c>
      <c r="G809" s="212"/>
      <c r="H809" s="215">
        <v>4.97</v>
      </c>
      <c r="I809" s="216"/>
      <c r="J809" s="212"/>
      <c r="K809" s="212"/>
      <c r="L809" s="217"/>
      <c r="M809" s="218"/>
      <c r="N809" s="219"/>
      <c r="O809" s="219"/>
      <c r="P809" s="219"/>
      <c r="Q809" s="219"/>
      <c r="R809" s="219"/>
      <c r="S809" s="219"/>
      <c r="T809" s="220"/>
      <c r="AT809" s="221" t="s">
        <v>168</v>
      </c>
      <c r="AU809" s="221" t="s">
        <v>82</v>
      </c>
      <c r="AV809" s="14" t="s">
        <v>82</v>
      </c>
      <c r="AW809" s="14" t="s">
        <v>30</v>
      </c>
      <c r="AX809" s="14" t="s">
        <v>73</v>
      </c>
      <c r="AY809" s="221" t="s">
        <v>160</v>
      </c>
    </row>
    <row r="810" spans="2:51" s="14" customFormat="1" ht="12">
      <c r="B810" s="211"/>
      <c r="C810" s="212"/>
      <c r="D810" s="202" t="s">
        <v>168</v>
      </c>
      <c r="E810" s="213" t="s">
        <v>1</v>
      </c>
      <c r="F810" s="214" t="s">
        <v>738</v>
      </c>
      <c r="G810" s="212"/>
      <c r="H810" s="215">
        <v>4.63</v>
      </c>
      <c r="I810" s="216"/>
      <c r="J810" s="212"/>
      <c r="K810" s="212"/>
      <c r="L810" s="217"/>
      <c r="M810" s="218"/>
      <c r="N810" s="219"/>
      <c r="O810" s="219"/>
      <c r="P810" s="219"/>
      <c r="Q810" s="219"/>
      <c r="R810" s="219"/>
      <c r="S810" s="219"/>
      <c r="T810" s="220"/>
      <c r="AT810" s="221" t="s">
        <v>168</v>
      </c>
      <c r="AU810" s="221" t="s">
        <v>82</v>
      </c>
      <c r="AV810" s="14" t="s">
        <v>82</v>
      </c>
      <c r="AW810" s="14" t="s">
        <v>30</v>
      </c>
      <c r="AX810" s="14" t="s">
        <v>73</v>
      </c>
      <c r="AY810" s="221" t="s">
        <v>160</v>
      </c>
    </row>
    <row r="811" spans="2:51" s="14" customFormat="1" ht="12">
      <c r="B811" s="211"/>
      <c r="C811" s="212"/>
      <c r="D811" s="202" t="s">
        <v>168</v>
      </c>
      <c r="E811" s="213" t="s">
        <v>1</v>
      </c>
      <c r="F811" s="214" t="s">
        <v>739</v>
      </c>
      <c r="G811" s="212"/>
      <c r="H811" s="215">
        <v>1.28</v>
      </c>
      <c r="I811" s="216"/>
      <c r="J811" s="212"/>
      <c r="K811" s="212"/>
      <c r="L811" s="217"/>
      <c r="M811" s="218"/>
      <c r="N811" s="219"/>
      <c r="O811" s="219"/>
      <c r="P811" s="219"/>
      <c r="Q811" s="219"/>
      <c r="R811" s="219"/>
      <c r="S811" s="219"/>
      <c r="T811" s="220"/>
      <c r="AT811" s="221" t="s">
        <v>168</v>
      </c>
      <c r="AU811" s="221" t="s">
        <v>82</v>
      </c>
      <c r="AV811" s="14" t="s">
        <v>82</v>
      </c>
      <c r="AW811" s="14" t="s">
        <v>30</v>
      </c>
      <c r="AX811" s="14" t="s">
        <v>73</v>
      </c>
      <c r="AY811" s="221" t="s">
        <v>160</v>
      </c>
    </row>
    <row r="812" spans="2:51" s="16" customFormat="1" ht="12">
      <c r="B812" s="243"/>
      <c r="C812" s="244"/>
      <c r="D812" s="202" t="s">
        <v>168</v>
      </c>
      <c r="E812" s="245" t="s">
        <v>1</v>
      </c>
      <c r="F812" s="246" t="s">
        <v>354</v>
      </c>
      <c r="G812" s="244"/>
      <c r="H812" s="247">
        <v>675.492</v>
      </c>
      <c r="I812" s="248"/>
      <c r="J812" s="244"/>
      <c r="K812" s="244"/>
      <c r="L812" s="249"/>
      <c r="M812" s="250"/>
      <c r="N812" s="251"/>
      <c r="O812" s="251"/>
      <c r="P812" s="251"/>
      <c r="Q812" s="251"/>
      <c r="R812" s="251"/>
      <c r="S812" s="251"/>
      <c r="T812" s="252"/>
      <c r="AT812" s="253" t="s">
        <v>168</v>
      </c>
      <c r="AU812" s="253" t="s">
        <v>82</v>
      </c>
      <c r="AV812" s="16" t="s">
        <v>182</v>
      </c>
      <c r="AW812" s="16" t="s">
        <v>30</v>
      </c>
      <c r="AX812" s="16" t="s">
        <v>73</v>
      </c>
      <c r="AY812" s="253" t="s">
        <v>160</v>
      </c>
    </row>
    <row r="813" spans="2:51" s="15" customFormat="1" ht="12">
      <c r="B813" s="222"/>
      <c r="C813" s="223"/>
      <c r="D813" s="202" t="s">
        <v>168</v>
      </c>
      <c r="E813" s="224" t="s">
        <v>1</v>
      </c>
      <c r="F813" s="225" t="s">
        <v>179</v>
      </c>
      <c r="G813" s="223"/>
      <c r="H813" s="226">
        <v>1167.288</v>
      </c>
      <c r="I813" s="227"/>
      <c r="J813" s="223"/>
      <c r="K813" s="223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168</v>
      </c>
      <c r="AU813" s="232" t="s">
        <v>82</v>
      </c>
      <c r="AV813" s="15" t="s">
        <v>167</v>
      </c>
      <c r="AW813" s="15" t="s">
        <v>30</v>
      </c>
      <c r="AX813" s="15" t="s">
        <v>80</v>
      </c>
      <c r="AY813" s="232" t="s">
        <v>160</v>
      </c>
    </row>
    <row r="814" spans="1:65" s="2" customFormat="1" ht="14.45" customHeight="1">
      <c r="A814" s="35"/>
      <c r="B814" s="36"/>
      <c r="C814" s="187" t="s">
        <v>367</v>
      </c>
      <c r="D814" s="187" t="s">
        <v>162</v>
      </c>
      <c r="E814" s="188" t="s">
        <v>749</v>
      </c>
      <c r="F814" s="189" t="s">
        <v>750</v>
      </c>
      <c r="G814" s="190" t="s">
        <v>222</v>
      </c>
      <c r="H814" s="191">
        <v>1571.751</v>
      </c>
      <c r="I814" s="192"/>
      <c r="J814" s="193">
        <f>ROUND(I814*H814,2)</f>
        <v>0</v>
      </c>
      <c r="K814" s="189" t="s">
        <v>166</v>
      </c>
      <c r="L814" s="40"/>
      <c r="M814" s="194" t="s">
        <v>1</v>
      </c>
      <c r="N814" s="195" t="s">
        <v>38</v>
      </c>
      <c r="O814" s="72"/>
      <c r="P814" s="196">
        <f>O814*H814</f>
        <v>0</v>
      </c>
      <c r="Q814" s="196">
        <v>0</v>
      </c>
      <c r="R814" s="196">
        <f>Q814*H814</f>
        <v>0</v>
      </c>
      <c r="S814" s="196">
        <v>0</v>
      </c>
      <c r="T814" s="197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198" t="s">
        <v>167</v>
      </c>
      <c r="AT814" s="198" t="s">
        <v>162</v>
      </c>
      <c r="AU814" s="198" t="s">
        <v>82</v>
      </c>
      <c r="AY814" s="18" t="s">
        <v>160</v>
      </c>
      <c r="BE814" s="199">
        <f>IF(N814="základní",J814,0)</f>
        <v>0</v>
      </c>
      <c r="BF814" s="199">
        <f>IF(N814="snížená",J814,0)</f>
        <v>0</v>
      </c>
      <c r="BG814" s="199">
        <f>IF(N814="zákl. přenesená",J814,0)</f>
        <v>0</v>
      </c>
      <c r="BH814" s="199">
        <f>IF(N814="sníž. přenesená",J814,0)</f>
        <v>0</v>
      </c>
      <c r="BI814" s="199">
        <f>IF(N814="nulová",J814,0)</f>
        <v>0</v>
      </c>
      <c r="BJ814" s="18" t="s">
        <v>80</v>
      </c>
      <c r="BK814" s="199">
        <f>ROUND(I814*H814,2)</f>
        <v>0</v>
      </c>
      <c r="BL814" s="18" t="s">
        <v>167</v>
      </c>
      <c r="BM814" s="198" t="s">
        <v>751</v>
      </c>
    </row>
    <row r="815" spans="2:51" s="14" customFormat="1" ht="12">
      <c r="B815" s="211"/>
      <c r="C815" s="212"/>
      <c r="D815" s="202" t="s">
        <v>168</v>
      </c>
      <c r="E815" s="213" t="s">
        <v>1</v>
      </c>
      <c r="F815" s="214" t="s">
        <v>752</v>
      </c>
      <c r="G815" s="212"/>
      <c r="H815" s="215">
        <v>1571.751</v>
      </c>
      <c r="I815" s="216"/>
      <c r="J815" s="212"/>
      <c r="K815" s="212"/>
      <c r="L815" s="217"/>
      <c r="M815" s="218"/>
      <c r="N815" s="219"/>
      <c r="O815" s="219"/>
      <c r="P815" s="219"/>
      <c r="Q815" s="219"/>
      <c r="R815" s="219"/>
      <c r="S815" s="219"/>
      <c r="T815" s="220"/>
      <c r="AT815" s="221" t="s">
        <v>168</v>
      </c>
      <c r="AU815" s="221" t="s">
        <v>82</v>
      </c>
      <c r="AV815" s="14" t="s">
        <v>82</v>
      </c>
      <c r="AW815" s="14" t="s">
        <v>30</v>
      </c>
      <c r="AX815" s="14" t="s">
        <v>73</v>
      </c>
      <c r="AY815" s="221" t="s">
        <v>160</v>
      </c>
    </row>
    <row r="816" spans="2:51" s="15" customFormat="1" ht="12">
      <c r="B816" s="222"/>
      <c r="C816" s="223"/>
      <c r="D816" s="202" t="s">
        <v>168</v>
      </c>
      <c r="E816" s="224" t="s">
        <v>1</v>
      </c>
      <c r="F816" s="225" t="s">
        <v>179</v>
      </c>
      <c r="G816" s="223"/>
      <c r="H816" s="226">
        <v>1571.751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168</v>
      </c>
      <c r="AU816" s="232" t="s">
        <v>82</v>
      </c>
      <c r="AV816" s="15" t="s">
        <v>167</v>
      </c>
      <c r="AW816" s="15" t="s">
        <v>30</v>
      </c>
      <c r="AX816" s="15" t="s">
        <v>80</v>
      </c>
      <c r="AY816" s="232" t="s">
        <v>160</v>
      </c>
    </row>
    <row r="817" spans="1:65" s="2" customFormat="1" ht="24.2" customHeight="1">
      <c r="A817" s="35"/>
      <c r="B817" s="36"/>
      <c r="C817" s="187" t="s">
        <v>753</v>
      </c>
      <c r="D817" s="187" t="s">
        <v>162</v>
      </c>
      <c r="E817" s="188" t="s">
        <v>754</v>
      </c>
      <c r="F817" s="189" t="s">
        <v>755</v>
      </c>
      <c r="G817" s="190" t="s">
        <v>165</v>
      </c>
      <c r="H817" s="191">
        <v>3.759</v>
      </c>
      <c r="I817" s="192"/>
      <c r="J817" s="193">
        <f>ROUND(I817*H817,2)</f>
        <v>0</v>
      </c>
      <c r="K817" s="189" t="s">
        <v>166</v>
      </c>
      <c r="L817" s="40"/>
      <c r="M817" s="194" t="s">
        <v>1</v>
      </c>
      <c r="N817" s="195" t="s">
        <v>38</v>
      </c>
      <c r="O817" s="72"/>
      <c r="P817" s="196">
        <f>O817*H817</f>
        <v>0</v>
      </c>
      <c r="Q817" s="196">
        <v>0</v>
      </c>
      <c r="R817" s="196">
        <f>Q817*H817</f>
        <v>0</v>
      </c>
      <c r="S817" s="196">
        <v>0</v>
      </c>
      <c r="T817" s="197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98" t="s">
        <v>167</v>
      </c>
      <c r="AT817" s="198" t="s">
        <v>162</v>
      </c>
      <c r="AU817" s="198" t="s">
        <v>82</v>
      </c>
      <c r="AY817" s="18" t="s">
        <v>160</v>
      </c>
      <c r="BE817" s="199">
        <f>IF(N817="základní",J817,0)</f>
        <v>0</v>
      </c>
      <c r="BF817" s="199">
        <f>IF(N817="snížená",J817,0)</f>
        <v>0</v>
      </c>
      <c r="BG817" s="199">
        <f>IF(N817="zákl. přenesená",J817,0)</f>
        <v>0</v>
      </c>
      <c r="BH817" s="199">
        <f>IF(N817="sníž. přenesená",J817,0)</f>
        <v>0</v>
      </c>
      <c r="BI817" s="199">
        <f>IF(N817="nulová",J817,0)</f>
        <v>0</v>
      </c>
      <c r="BJ817" s="18" t="s">
        <v>80</v>
      </c>
      <c r="BK817" s="199">
        <f>ROUND(I817*H817,2)</f>
        <v>0</v>
      </c>
      <c r="BL817" s="18" t="s">
        <v>167</v>
      </c>
      <c r="BM817" s="198" t="s">
        <v>756</v>
      </c>
    </row>
    <row r="818" spans="2:51" s="13" customFormat="1" ht="12">
      <c r="B818" s="200"/>
      <c r="C818" s="201"/>
      <c r="D818" s="202" t="s">
        <v>168</v>
      </c>
      <c r="E818" s="203" t="s">
        <v>1</v>
      </c>
      <c r="F818" s="204" t="s">
        <v>263</v>
      </c>
      <c r="G818" s="201"/>
      <c r="H818" s="203" t="s">
        <v>1</v>
      </c>
      <c r="I818" s="205"/>
      <c r="J818" s="201"/>
      <c r="K818" s="201"/>
      <c r="L818" s="206"/>
      <c r="M818" s="207"/>
      <c r="N818" s="208"/>
      <c r="O818" s="208"/>
      <c r="P818" s="208"/>
      <c r="Q818" s="208"/>
      <c r="R818" s="208"/>
      <c r="S818" s="208"/>
      <c r="T818" s="209"/>
      <c r="AT818" s="210" t="s">
        <v>168</v>
      </c>
      <c r="AU818" s="210" t="s">
        <v>82</v>
      </c>
      <c r="AV818" s="13" t="s">
        <v>80</v>
      </c>
      <c r="AW818" s="13" t="s">
        <v>30</v>
      </c>
      <c r="AX818" s="13" t="s">
        <v>73</v>
      </c>
      <c r="AY818" s="210" t="s">
        <v>160</v>
      </c>
    </row>
    <row r="819" spans="2:51" s="13" customFormat="1" ht="12">
      <c r="B819" s="200"/>
      <c r="C819" s="201"/>
      <c r="D819" s="202" t="s">
        <v>168</v>
      </c>
      <c r="E819" s="203" t="s">
        <v>1</v>
      </c>
      <c r="F819" s="204" t="s">
        <v>176</v>
      </c>
      <c r="G819" s="201"/>
      <c r="H819" s="203" t="s">
        <v>1</v>
      </c>
      <c r="I819" s="205"/>
      <c r="J819" s="201"/>
      <c r="K819" s="201"/>
      <c r="L819" s="206"/>
      <c r="M819" s="207"/>
      <c r="N819" s="208"/>
      <c r="O819" s="208"/>
      <c r="P819" s="208"/>
      <c r="Q819" s="208"/>
      <c r="R819" s="208"/>
      <c r="S819" s="208"/>
      <c r="T819" s="209"/>
      <c r="AT819" s="210" t="s">
        <v>168</v>
      </c>
      <c r="AU819" s="210" t="s">
        <v>82</v>
      </c>
      <c r="AV819" s="13" t="s">
        <v>80</v>
      </c>
      <c r="AW819" s="13" t="s">
        <v>30</v>
      </c>
      <c r="AX819" s="13" t="s">
        <v>73</v>
      </c>
      <c r="AY819" s="210" t="s">
        <v>160</v>
      </c>
    </row>
    <row r="820" spans="2:51" s="14" customFormat="1" ht="12">
      <c r="B820" s="211"/>
      <c r="C820" s="212"/>
      <c r="D820" s="202" t="s">
        <v>168</v>
      </c>
      <c r="E820" s="213" t="s">
        <v>1</v>
      </c>
      <c r="F820" s="214" t="s">
        <v>757</v>
      </c>
      <c r="G820" s="212"/>
      <c r="H820" s="215">
        <v>1.766</v>
      </c>
      <c r="I820" s="216"/>
      <c r="J820" s="212"/>
      <c r="K820" s="212"/>
      <c r="L820" s="217"/>
      <c r="M820" s="218"/>
      <c r="N820" s="219"/>
      <c r="O820" s="219"/>
      <c r="P820" s="219"/>
      <c r="Q820" s="219"/>
      <c r="R820" s="219"/>
      <c r="S820" s="219"/>
      <c r="T820" s="220"/>
      <c r="AT820" s="221" t="s">
        <v>168</v>
      </c>
      <c r="AU820" s="221" t="s">
        <v>82</v>
      </c>
      <c r="AV820" s="14" t="s">
        <v>82</v>
      </c>
      <c r="AW820" s="14" t="s">
        <v>30</v>
      </c>
      <c r="AX820" s="14" t="s">
        <v>73</v>
      </c>
      <c r="AY820" s="221" t="s">
        <v>160</v>
      </c>
    </row>
    <row r="821" spans="2:51" s="14" customFormat="1" ht="12">
      <c r="B821" s="211"/>
      <c r="C821" s="212"/>
      <c r="D821" s="202" t="s">
        <v>168</v>
      </c>
      <c r="E821" s="213" t="s">
        <v>1</v>
      </c>
      <c r="F821" s="214" t="s">
        <v>758</v>
      </c>
      <c r="G821" s="212"/>
      <c r="H821" s="215">
        <v>1.728</v>
      </c>
      <c r="I821" s="216"/>
      <c r="J821" s="212"/>
      <c r="K821" s="212"/>
      <c r="L821" s="217"/>
      <c r="M821" s="218"/>
      <c r="N821" s="219"/>
      <c r="O821" s="219"/>
      <c r="P821" s="219"/>
      <c r="Q821" s="219"/>
      <c r="R821" s="219"/>
      <c r="S821" s="219"/>
      <c r="T821" s="220"/>
      <c r="AT821" s="221" t="s">
        <v>168</v>
      </c>
      <c r="AU821" s="221" t="s">
        <v>82</v>
      </c>
      <c r="AV821" s="14" t="s">
        <v>82</v>
      </c>
      <c r="AW821" s="14" t="s">
        <v>30</v>
      </c>
      <c r="AX821" s="14" t="s">
        <v>73</v>
      </c>
      <c r="AY821" s="221" t="s">
        <v>160</v>
      </c>
    </row>
    <row r="822" spans="2:51" s="14" customFormat="1" ht="12">
      <c r="B822" s="211"/>
      <c r="C822" s="212"/>
      <c r="D822" s="202" t="s">
        <v>168</v>
      </c>
      <c r="E822" s="213" t="s">
        <v>1</v>
      </c>
      <c r="F822" s="214" t="s">
        <v>759</v>
      </c>
      <c r="G822" s="212"/>
      <c r="H822" s="215">
        <v>0.265</v>
      </c>
      <c r="I822" s="216"/>
      <c r="J822" s="212"/>
      <c r="K822" s="212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168</v>
      </c>
      <c r="AU822" s="221" t="s">
        <v>82</v>
      </c>
      <c r="AV822" s="14" t="s">
        <v>82</v>
      </c>
      <c r="AW822" s="14" t="s">
        <v>30</v>
      </c>
      <c r="AX822" s="14" t="s">
        <v>73</v>
      </c>
      <c r="AY822" s="221" t="s">
        <v>160</v>
      </c>
    </row>
    <row r="823" spans="2:51" s="15" customFormat="1" ht="12">
      <c r="B823" s="222"/>
      <c r="C823" s="223"/>
      <c r="D823" s="202" t="s">
        <v>168</v>
      </c>
      <c r="E823" s="224" t="s">
        <v>1</v>
      </c>
      <c r="F823" s="225" t="s">
        <v>179</v>
      </c>
      <c r="G823" s="223"/>
      <c r="H823" s="226">
        <v>3.759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168</v>
      </c>
      <c r="AU823" s="232" t="s">
        <v>82</v>
      </c>
      <c r="AV823" s="15" t="s">
        <v>167</v>
      </c>
      <c r="AW823" s="15" t="s">
        <v>30</v>
      </c>
      <c r="AX823" s="15" t="s">
        <v>80</v>
      </c>
      <c r="AY823" s="232" t="s">
        <v>160</v>
      </c>
    </row>
    <row r="824" spans="1:65" s="2" customFormat="1" ht="24.2" customHeight="1">
      <c r="A824" s="35"/>
      <c r="B824" s="36"/>
      <c r="C824" s="187" t="s">
        <v>373</v>
      </c>
      <c r="D824" s="187" t="s">
        <v>162</v>
      </c>
      <c r="E824" s="188" t="s">
        <v>760</v>
      </c>
      <c r="F824" s="189" t="s">
        <v>761</v>
      </c>
      <c r="G824" s="190" t="s">
        <v>165</v>
      </c>
      <c r="H824" s="191">
        <v>3.49</v>
      </c>
      <c r="I824" s="192"/>
      <c r="J824" s="193">
        <f>ROUND(I824*H824,2)</f>
        <v>0</v>
      </c>
      <c r="K824" s="189" t="s">
        <v>166</v>
      </c>
      <c r="L824" s="40"/>
      <c r="M824" s="194" t="s">
        <v>1</v>
      </c>
      <c r="N824" s="195" t="s">
        <v>38</v>
      </c>
      <c r="O824" s="72"/>
      <c r="P824" s="196">
        <f>O824*H824</f>
        <v>0</v>
      </c>
      <c r="Q824" s="196">
        <v>0</v>
      </c>
      <c r="R824" s="196">
        <f>Q824*H824</f>
        <v>0</v>
      </c>
      <c r="S824" s="196">
        <v>0</v>
      </c>
      <c r="T824" s="19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8" t="s">
        <v>167</v>
      </c>
      <c r="AT824" s="198" t="s">
        <v>162</v>
      </c>
      <c r="AU824" s="198" t="s">
        <v>82</v>
      </c>
      <c r="AY824" s="18" t="s">
        <v>160</v>
      </c>
      <c r="BE824" s="199">
        <f>IF(N824="základní",J824,0)</f>
        <v>0</v>
      </c>
      <c r="BF824" s="199">
        <f>IF(N824="snížená",J824,0)</f>
        <v>0</v>
      </c>
      <c r="BG824" s="199">
        <f>IF(N824="zákl. přenesená",J824,0)</f>
        <v>0</v>
      </c>
      <c r="BH824" s="199">
        <f>IF(N824="sníž. přenesená",J824,0)</f>
        <v>0</v>
      </c>
      <c r="BI824" s="199">
        <f>IF(N824="nulová",J824,0)</f>
        <v>0</v>
      </c>
      <c r="BJ824" s="18" t="s">
        <v>80</v>
      </c>
      <c r="BK824" s="199">
        <f>ROUND(I824*H824,2)</f>
        <v>0</v>
      </c>
      <c r="BL824" s="18" t="s">
        <v>167</v>
      </c>
      <c r="BM824" s="198" t="s">
        <v>762</v>
      </c>
    </row>
    <row r="825" spans="1:65" s="2" customFormat="1" ht="24.2" customHeight="1">
      <c r="A825" s="35"/>
      <c r="B825" s="36"/>
      <c r="C825" s="187" t="s">
        <v>763</v>
      </c>
      <c r="D825" s="187" t="s">
        <v>162</v>
      </c>
      <c r="E825" s="188" t="s">
        <v>764</v>
      </c>
      <c r="F825" s="189" t="s">
        <v>765</v>
      </c>
      <c r="G825" s="190" t="s">
        <v>238</v>
      </c>
      <c r="H825" s="191">
        <v>2.94</v>
      </c>
      <c r="I825" s="192"/>
      <c r="J825" s="193">
        <f>ROUND(I825*H825,2)</f>
        <v>0</v>
      </c>
      <c r="K825" s="189" t="s">
        <v>166</v>
      </c>
      <c r="L825" s="40"/>
      <c r="M825" s="194" t="s">
        <v>1</v>
      </c>
      <c r="N825" s="195" t="s">
        <v>38</v>
      </c>
      <c r="O825" s="72"/>
      <c r="P825" s="196">
        <f>O825*H825</f>
        <v>0</v>
      </c>
      <c r="Q825" s="196">
        <v>0</v>
      </c>
      <c r="R825" s="196">
        <f>Q825*H825</f>
        <v>0</v>
      </c>
      <c r="S825" s="196">
        <v>0</v>
      </c>
      <c r="T825" s="197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8" t="s">
        <v>167</v>
      </c>
      <c r="AT825" s="198" t="s">
        <v>162</v>
      </c>
      <c r="AU825" s="198" t="s">
        <v>82</v>
      </c>
      <c r="AY825" s="18" t="s">
        <v>160</v>
      </c>
      <c r="BE825" s="199">
        <f>IF(N825="základní",J825,0)</f>
        <v>0</v>
      </c>
      <c r="BF825" s="199">
        <f>IF(N825="snížená",J825,0)</f>
        <v>0</v>
      </c>
      <c r="BG825" s="199">
        <f>IF(N825="zákl. přenesená",J825,0)</f>
        <v>0</v>
      </c>
      <c r="BH825" s="199">
        <f>IF(N825="sníž. přenesená",J825,0)</f>
        <v>0</v>
      </c>
      <c r="BI825" s="199">
        <f>IF(N825="nulová",J825,0)</f>
        <v>0</v>
      </c>
      <c r="BJ825" s="18" t="s">
        <v>80</v>
      </c>
      <c r="BK825" s="199">
        <f>ROUND(I825*H825,2)</f>
        <v>0</v>
      </c>
      <c r="BL825" s="18" t="s">
        <v>167</v>
      </c>
      <c r="BM825" s="198" t="s">
        <v>766</v>
      </c>
    </row>
    <row r="826" spans="2:51" s="14" customFormat="1" ht="12">
      <c r="B826" s="211"/>
      <c r="C826" s="212"/>
      <c r="D826" s="202" t="s">
        <v>168</v>
      </c>
      <c r="E826" s="213" t="s">
        <v>1</v>
      </c>
      <c r="F826" s="214" t="s">
        <v>767</v>
      </c>
      <c r="G826" s="212"/>
      <c r="H826" s="215">
        <v>2.94</v>
      </c>
      <c r="I826" s="216"/>
      <c r="J826" s="212"/>
      <c r="K826" s="212"/>
      <c r="L826" s="217"/>
      <c r="M826" s="218"/>
      <c r="N826" s="219"/>
      <c r="O826" s="219"/>
      <c r="P826" s="219"/>
      <c r="Q826" s="219"/>
      <c r="R826" s="219"/>
      <c r="S826" s="219"/>
      <c r="T826" s="220"/>
      <c r="AT826" s="221" t="s">
        <v>168</v>
      </c>
      <c r="AU826" s="221" t="s">
        <v>82</v>
      </c>
      <c r="AV826" s="14" t="s">
        <v>82</v>
      </c>
      <c r="AW826" s="14" t="s">
        <v>30</v>
      </c>
      <c r="AX826" s="14" t="s">
        <v>73</v>
      </c>
      <c r="AY826" s="221" t="s">
        <v>160</v>
      </c>
    </row>
    <row r="827" spans="2:51" s="15" customFormat="1" ht="12">
      <c r="B827" s="222"/>
      <c r="C827" s="223"/>
      <c r="D827" s="202" t="s">
        <v>168</v>
      </c>
      <c r="E827" s="224" t="s">
        <v>1</v>
      </c>
      <c r="F827" s="225" t="s">
        <v>179</v>
      </c>
      <c r="G827" s="223"/>
      <c r="H827" s="226">
        <v>2.94</v>
      </c>
      <c r="I827" s="227"/>
      <c r="J827" s="223"/>
      <c r="K827" s="223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168</v>
      </c>
      <c r="AU827" s="232" t="s">
        <v>82</v>
      </c>
      <c r="AV827" s="15" t="s">
        <v>167</v>
      </c>
      <c r="AW827" s="15" t="s">
        <v>30</v>
      </c>
      <c r="AX827" s="15" t="s">
        <v>80</v>
      </c>
      <c r="AY827" s="232" t="s">
        <v>160</v>
      </c>
    </row>
    <row r="828" spans="1:65" s="2" customFormat="1" ht="24.2" customHeight="1">
      <c r="A828" s="35"/>
      <c r="B828" s="36"/>
      <c r="C828" s="187" t="s">
        <v>379</v>
      </c>
      <c r="D828" s="187" t="s">
        <v>162</v>
      </c>
      <c r="E828" s="188" t="s">
        <v>768</v>
      </c>
      <c r="F828" s="189" t="s">
        <v>769</v>
      </c>
      <c r="G828" s="190" t="s">
        <v>165</v>
      </c>
      <c r="H828" s="191">
        <v>3.494</v>
      </c>
      <c r="I828" s="192"/>
      <c r="J828" s="193">
        <f>ROUND(I828*H828,2)</f>
        <v>0</v>
      </c>
      <c r="K828" s="189" t="s">
        <v>166</v>
      </c>
      <c r="L828" s="40"/>
      <c r="M828" s="194" t="s">
        <v>1</v>
      </c>
      <c r="N828" s="195" t="s">
        <v>38</v>
      </c>
      <c r="O828" s="72"/>
      <c r="P828" s="196">
        <f>O828*H828</f>
        <v>0</v>
      </c>
      <c r="Q828" s="196">
        <v>0</v>
      </c>
      <c r="R828" s="196">
        <f>Q828*H828</f>
        <v>0</v>
      </c>
      <c r="S828" s="196">
        <v>0</v>
      </c>
      <c r="T828" s="197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98" t="s">
        <v>167</v>
      </c>
      <c r="AT828" s="198" t="s">
        <v>162</v>
      </c>
      <c r="AU828" s="198" t="s">
        <v>82</v>
      </c>
      <c r="AY828" s="18" t="s">
        <v>160</v>
      </c>
      <c r="BE828" s="199">
        <f>IF(N828="základní",J828,0)</f>
        <v>0</v>
      </c>
      <c r="BF828" s="199">
        <f>IF(N828="snížená",J828,0)</f>
        <v>0</v>
      </c>
      <c r="BG828" s="199">
        <f>IF(N828="zákl. přenesená",J828,0)</f>
        <v>0</v>
      </c>
      <c r="BH828" s="199">
        <f>IF(N828="sníž. přenesená",J828,0)</f>
        <v>0</v>
      </c>
      <c r="BI828" s="199">
        <f>IF(N828="nulová",J828,0)</f>
        <v>0</v>
      </c>
      <c r="BJ828" s="18" t="s">
        <v>80</v>
      </c>
      <c r="BK828" s="199">
        <f>ROUND(I828*H828,2)</f>
        <v>0</v>
      </c>
      <c r="BL828" s="18" t="s">
        <v>167</v>
      </c>
      <c r="BM828" s="198" t="s">
        <v>770</v>
      </c>
    </row>
    <row r="829" spans="2:51" s="13" customFormat="1" ht="12">
      <c r="B829" s="200"/>
      <c r="C829" s="201"/>
      <c r="D829" s="202" t="s">
        <v>168</v>
      </c>
      <c r="E829" s="203" t="s">
        <v>1</v>
      </c>
      <c r="F829" s="204" t="s">
        <v>263</v>
      </c>
      <c r="G829" s="201"/>
      <c r="H829" s="203" t="s">
        <v>1</v>
      </c>
      <c r="I829" s="205"/>
      <c r="J829" s="201"/>
      <c r="K829" s="201"/>
      <c r="L829" s="206"/>
      <c r="M829" s="207"/>
      <c r="N829" s="208"/>
      <c r="O829" s="208"/>
      <c r="P829" s="208"/>
      <c r="Q829" s="208"/>
      <c r="R829" s="208"/>
      <c r="S829" s="208"/>
      <c r="T829" s="209"/>
      <c r="AT829" s="210" t="s">
        <v>168</v>
      </c>
      <c r="AU829" s="210" t="s">
        <v>82</v>
      </c>
      <c r="AV829" s="13" t="s">
        <v>80</v>
      </c>
      <c r="AW829" s="13" t="s">
        <v>30</v>
      </c>
      <c r="AX829" s="13" t="s">
        <v>73</v>
      </c>
      <c r="AY829" s="210" t="s">
        <v>160</v>
      </c>
    </row>
    <row r="830" spans="2:51" s="13" customFormat="1" ht="12">
      <c r="B830" s="200"/>
      <c r="C830" s="201"/>
      <c r="D830" s="202" t="s">
        <v>168</v>
      </c>
      <c r="E830" s="203" t="s">
        <v>1</v>
      </c>
      <c r="F830" s="204" t="s">
        <v>176</v>
      </c>
      <c r="G830" s="201"/>
      <c r="H830" s="203" t="s">
        <v>1</v>
      </c>
      <c r="I830" s="205"/>
      <c r="J830" s="201"/>
      <c r="K830" s="201"/>
      <c r="L830" s="206"/>
      <c r="M830" s="207"/>
      <c r="N830" s="208"/>
      <c r="O830" s="208"/>
      <c r="P830" s="208"/>
      <c r="Q830" s="208"/>
      <c r="R830" s="208"/>
      <c r="S830" s="208"/>
      <c r="T830" s="209"/>
      <c r="AT830" s="210" t="s">
        <v>168</v>
      </c>
      <c r="AU830" s="210" t="s">
        <v>82</v>
      </c>
      <c r="AV830" s="13" t="s">
        <v>80</v>
      </c>
      <c r="AW830" s="13" t="s">
        <v>30</v>
      </c>
      <c r="AX830" s="13" t="s">
        <v>73</v>
      </c>
      <c r="AY830" s="210" t="s">
        <v>160</v>
      </c>
    </row>
    <row r="831" spans="2:51" s="14" customFormat="1" ht="12">
      <c r="B831" s="211"/>
      <c r="C831" s="212"/>
      <c r="D831" s="202" t="s">
        <v>168</v>
      </c>
      <c r="E831" s="213" t="s">
        <v>1</v>
      </c>
      <c r="F831" s="214" t="s">
        <v>771</v>
      </c>
      <c r="G831" s="212"/>
      <c r="H831" s="215">
        <v>1.766</v>
      </c>
      <c r="I831" s="216"/>
      <c r="J831" s="212"/>
      <c r="K831" s="212"/>
      <c r="L831" s="217"/>
      <c r="M831" s="218"/>
      <c r="N831" s="219"/>
      <c r="O831" s="219"/>
      <c r="P831" s="219"/>
      <c r="Q831" s="219"/>
      <c r="R831" s="219"/>
      <c r="S831" s="219"/>
      <c r="T831" s="220"/>
      <c r="AT831" s="221" t="s">
        <v>168</v>
      </c>
      <c r="AU831" s="221" t="s">
        <v>82</v>
      </c>
      <c r="AV831" s="14" t="s">
        <v>82</v>
      </c>
      <c r="AW831" s="14" t="s">
        <v>30</v>
      </c>
      <c r="AX831" s="14" t="s">
        <v>73</v>
      </c>
      <c r="AY831" s="221" t="s">
        <v>160</v>
      </c>
    </row>
    <row r="832" spans="2:51" s="14" customFormat="1" ht="12">
      <c r="B832" s="211"/>
      <c r="C832" s="212"/>
      <c r="D832" s="202" t="s">
        <v>168</v>
      </c>
      <c r="E832" s="213" t="s">
        <v>1</v>
      </c>
      <c r="F832" s="214" t="s">
        <v>772</v>
      </c>
      <c r="G832" s="212"/>
      <c r="H832" s="215">
        <v>1.728</v>
      </c>
      <c r="I832" s="216"/>
      <c r="J832" s="212"/>
      <c r="K832" s="212"/>
      <c r="L832" s="217"/>
      <c r="M832" s="218"/>
      <c r="N832" s="219"/>
      <c r="O832" s="219"/>
      <c r="P832" s="219"/>
      <c r="Q832" s="219"/>
      <c r="R832" s="219"/>
      <c r="S832" s="219"/>
      <c r="T832" s="220"/>
      <c r="AT832" s="221" t="s">
        <v>168</v>
      </c>
      <c r="AU832" s="221" t="s">
        <v>82</v>
      </c>
      <c r="AV832" s="14" t="s">
        <v>82</v>
      </c>
      <c r="AW832" s="14" t="s">
        <v>30</v>
      </c>
      <c r="AX832" s="14" t="s">
        <v>73</v>
      </c>
      <c r="AY832" s="221" t="s">
        <v>160</v>
      </c>
    </row>
    <row r="833" spans="2:51" s="15" customFormat="1" ht="12">
      <c r="B833" s="222"/>
      <c r="C833" s="223"/>
      <c r="D833" s="202" t="s">
        <v>168</v>
      </c>
      <c r="E833" s="224" t="s">
        <v>1</v>
      </c>
      <c r="F833" s="225" t="s">
        <v>179</v>
      </c>
      <c r="G833" s="223"/>
      <c r="H833" s="226">
        <v>3.4939999999999998</v>
      </c>
      <c r="I833" s="227"/>
      <c r="J833" s="223"/>
      <c r="K833" s="223"/>
      <c r="L833" s="228"/>
      <c r="M833" s="229"/>
      <c r="N833" s="230"/>
      <c r="O833" s="230"/>
      <c r="P833" s="230"/>
      <c r="Q833" s="230"/>
      <c r="R833" s="230"/>
      <c r="S833" s="230"/>
      <c r="T833" s="231"/>
      <c r="AT833" s="232" t="s">
        <v>168</v>
      </c>
      <c r="AU833" s="232" t="s">
        <v>82</v>
      </c>
      <c r="AV833" s="15" t="s">
        <v>167</v>
      </c>
      <c r="AW833" s="15" t="s">
        <v>30</v>
      </c>
      <c r="AX833" s="15" t="s">
        <v>80</v>
      </c>
      <c r="AY833" s="232" t="s">
        <v>160</v>
      </c>
    </row>
    <row r="834" spans="1:65" s="2" customFormat="1" ht="14.45" customHeight="1">
      <c r="A834" s="35"/>
      <c r="B834" s="36"/>
      <c r="C834" s="187" t="s">
        <v>773</v>
      </c>
      <c r="D834" s="187" t="s">
        <v>162</v>
      </c>
      <c r="E834" s="188" t="s">
        <v>774</v>
      </c>
      <c r="F834" s="189" t="s">
        <v>775</v>
      </c>
      <c r="G834" s="190" t="s">
        <v>165</v>
      </c>
      <c r="H834" s="191">
        <v>3.49</v>
      </c>
      <c r="I834" s="192"/>
      <c r="J834" s="193">
        <f>ROUND(I834*H834,2)</f>
        <v>0</v>
      </c>
      <c r="K834" s="189" t="s">
        <v>166</v>
      </c>
      <c r="L834" s="40"/>
      <c r="M834" s="194" t="s">
        <v>1</v>
      </c>
      <c r="N834" s="195" t="s">
        <v>38</v>
      </c>
      <c r="O834" s="72"/>
      <c r="P834" s="196">
        <f>O834*H834</f>
        <v>0</v>
      </c>
      <c r="Q834" s="196">
        <v>0</v>
      </c>
      <c r="R834" s="196">
        <f>Q834*H834</f>
        <v>0</v>
      </c>
      <c r="S834" s="196">
        <v>0</v>
      </c>
      <c r="T834" s="197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8" t="s">
        <v>167</v>
      </c>
      <c r="AT834" s="198" t="s">
        <v>162</v>
      </c>
      <c r="AU834" s="198" t="s">
        <v>82</v>
      </c>
      <c r="AY834" s="18" t="s">
        <v>160</v>
      </c>
      <c r="BE834" s="199">
        <f>IF(N834="základní",J834,0)</f>
        <v>0</v>
      </c>
      <c r="BF834" s="199">
        <f>IF(N834="snížená",J834,0)</f>
        <v>0</v>
      </c>
      <c r="BG834" s="199">
        <f>IF(N834="zákl. přenesená",J834,0)</f>
        <v>0</v>
      </c>
      <c r="BH834" s="199">
        <f>IF(N834="sníž. přenesená",J834,0)</f>
        <v>0</v>
      </c>
      <c r="BI834" s="199">
        <f>IF(N834="nulová",J834,0)</f>
        <v>0</v>
      </c>
      <c r="BJ834" s="18" t="s">
        <v>80</v>
      </c>
      <c r="BK834" s="199">
        <f>ROUND(I834*H834,2)</f>
        <v>0</v>
      </c>
      <c r="BL834" s="18" t="s">
        <v>167</v>
      </c>
      <c r="BM834" s="198" t="s">
        <v>776</v>
      </c>
    </row>
    <row r="835" spans="1:65" s="2" customFormat="1" ht="14.45" customHeight="1">
      <c r="A835" s="35"/>
      <c r="B835" s="36"/>
      <c r="C835" s="187" t="s">
        <v>386</v>
      </c>
      <c r="D835" s="187" t="s">
        <v>162</v>
      </c>
      <c r="E835" s="188" t="s">
        <v>777</v>
      </c>
      <c r="F835" s="189" t="s">
        <v>778</v>
      </c>
      <c r="G835" s="190" t="s">
        <v>193</v>
      </c>
      <c r="H835" s="191">
        <v>0.11</v>
      </c>
      <c r="I835" s="192"/>
      <c r="J835" s="193">
        <f>ROUND(I835*H835,2)</f>
        <v>0</v>
      </c>
      <c r="K835" s="189" t="s">
        <v>166</v>
      </c>
      <c r="L835" s="40"/>
      <c r="M835" s="194" t="s">
        <v>1</v>
      </c>
      <c r="N835" s="195" t="s">
        <v>38</v>
      </c>
      <c r="O835" s="72"/>
      <c r="P835" s="196">
        <f>O835*H835</f>
        <v>0</v>
      </c>
      <c r="Q835" s="196">
        <v>0</v>
      </c>
      <c r="R835" s="196">
        <f>Q835*H835</f>
        <v>0</v>
      </c>
      <c r="S835" s="196">
        <v>0</v>
      </c>
      <c r="T835" s="197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98" t="s">
        <v>167</v>
      </c>
      <c r="AT835" s="198" t="s">
        <v>162</v>
      </c>
      <c r="AU835" s="198" t="s">
        <v>82</v>
      </c>
      <c r="AY835" s="18" t="s">
        <v>160</v>
      </c>
      <c r="BE835" s="199">
        <f>IF(N835="základní",J835,0)</f>
        <v>0</v>
      </c>
      <c r="BF835" s="199">
        <f>IF(N835="snížená",J835,0)</f>
        <v>0</v>
      </c>
      <c r="BG835" s="199">
        <f>IF(N835="zákl. přenesená",J835,0)</f>
        <v>0</v>
      </c>
      <c r="BH835" s="199">
        <f>IF(N835="sníž. přenesená",J835,0)</f>
        <v>0</v>
      </c>
      <c r="BI835" s="199">
        <f>IF(N835="nulová",J835,0)</f>
        <v>0</v>
      </c>
      <c r="BJ835" s="18" t="s">
        <v>80</v>
      </c>
      <c r="BK835" s="199">
        <f>ROUND(I835*H835,2)</f>
        <v>0</v>
      </c>
      <c r="BL835" s="18" t="s">
        <v>167</v>
      </c>
      <c r="BM835" s="198" t="s">
        <v>779</v>
      </c>
    </row>
    <row r="836" spans="1:65" s="2" customFormat="1" ht="24.2" customHeight="1">
      <c r="A836" s="35"/>
      <c r="B836" s="36"/>
      <c r="C836" s="187" t="s">
        <v>780</v>
      </c>
      <c r="D836" s="187" t="s">
        <v>162</v>
      </c>
      <c r="E836" s="188" t="s">
        <v>781</v>
      </c>
      <c r="F836" s="189" t="s">
        <v>782</v>
      </c>
      <c r="G836" s="190" t="s">
        <v>222</v>
      </c>
      <c r="H836" s="191">
        <v>53.214</v>
      </c>
      <c r="I836" s="192"/>
      <c r="J836" s="193">
        <f>ROUND(I836*H836,2)</f>
        <v>0</v>
      </c>
      <c r="K836" s="189" t="s">
        <v>166</v>
      </c>
      <c r="L836" s="40"/>
      <c r="M836" s="194" t="s">
        <v>1</v>
      </c>
      <c r="N836" s="195" t="s">
        <v>38</v>
      </c>
      <c r="O836" s="72"/>
      <c r="P836" s="196">
        <f>O836*H836</f>
        <v>0</v>
      </c>
      <c r="Q836" s="196">
        <v>0</v>
      </c>
      <c r="R836" s="196">
        <f>Q836*H836</f>
        <v>0</v>
      </c>
      <c r="S836" s="196">
        <v>0</v>
      </c>
      <c r="T836" s="197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8" t="s">
        <v>167</v>
      </c>
      <c r="AT836" s="198" t="s">
        <v>162</v>
      </c>
      <c r="AU836" s="198" t="s">
        <v>82</v>
      </c>
      <c r="AY836" s="18" t="s">
        <v>160</v>
      </c>
      <c r="BE836" s="199">
        <f>IF(N836="základní",J836,0)</f>
        <v>0</v>
      </c>
      <c r="BF836" s="199">
        <f>IF(N836="snížená",J836,0)</f>
        <v>0</v>
      </c>
      <c r="BG836" s="199">
        <f>IF(N836="zákl. přenesená",J836,0)</f>
        <v>0</v>
      </c>
      <c r="BH836" s="199">
        <f>IF(N836="sníž. přenesená",J836,0)</f>
        <v>0</v>
      </c>
      <c r="BI836" s="199">
        <f>IF(N836="nulová",J836,0)</f>
        <v>0</v>
      </c>
      <c r="BJ836" s="18" t="s">
        <v>80</v>
      </c>
      <c r="BK836" s="199">
        <f>ROUND(I836*H836,2)</f>
        <v>0</v>
      </c>
      <c r="BL836" s="18" t="s">
        <v>167</v>
      </c>
      <c r="BM836" s="198" t="s">
        <v>783</v>
      </c>
    </row>
    <row r="837" spans="2:51" s="13" customFormat="1" ht="12">
      <c r="B837" s="200"/>
      <c r="C837" s="201"/>
      <c r="D837" s="202" t="s">
        <v>168</v>
      </c>
      <c r="E837" s="203" t="s">
        <v>1</v>
      </c>
      <c r="F837" s="204" t="s">
        <v>784</v>
      </c>
      <c r="G837" s="201"/>
      <c r="H837" s="203" t="s">
        <v>1</v>
      </c>
      <c r="I837" s="205"/>
      <c r="J837" s="201"/>
      <c r="K837" s="201"/>
      <c r="L837" s="206"/>
      <c r="M837" s="207"/>
      <c r="N837" s="208"/>
      <c r="O837" s="208"/>
      <c r="P837" s="208"/>
      <c r="Q837" s="208"/>
      <c r="R837" s="208"/>
      <c r="S837" s="208"/>
      <c r="T837" s="209"/>
      <c r="AT837" s="210" t="s">
        <v>168</v>
      </c>
      <c r="AU837" s="210" t="s">
        <v>82</v>
      </c>
      <c r="AV837" s="13" t="s">
        <v>80</v>
      </c>
      <c r="AW837" s="13" t="s">
        <v>30</v>
      </c>
      <c r="AX837" s="13" t="s">
        <v>73</v>
      </c>
      <c r="AY837" s="210" t="s">
        <v>160</v>
      </c>
    </row>
    <row r="838" spans="2:51" s="14" customFormat="1" ht="12">
      <c r="B838" s="211"/>
      <c r="C838" s="212"/>
      <c r="D838" s="202" t="s">
        <v>168</v>
      </c>
      <c r="E838" s="213" t="s">
        <v>1</v>
      </c>
      <c r="F838" s="214" t="s">
        <v>785</v>
      </c>
      <c r="G838" s="212"/>
      <c r="H838" s="215">
        <v>29.904</v>
      </c>
      <c r="I838" s="216"/>
      <c r="J838" s="212"/>
      <c r="K838" s="212"/>
      <c r="L838" s="217"/>
      <c r="M838" s="218"/>
      <c r="N838" s="219"/>
      <c r="O838" s="219"/>
      <c r="P838" s="219"/>
      <c r="Q838" s="219"/>
      <c r="R838" s="219"/>
      <c r="S838" s="219"/>
      <c r="T838" s="220"/>
      <c r="AT838" s="221" t="s">
        <v>168</v>
      </c>
      <c r="AU838" s="221" t="s">
        <v>82</v>
      </c>
      <c r="AV838" s="14" t="s">
        <v>82</v>
      </c>
      <c r="AW838" s="14" t="s">
        <v>30</v>
      </c>
      <c r="AX838" s="14" t="s">
        <v>73</v>
      </c>
      <c r="AY838" s="221" t="s">
        <v>160</v>
      </c>
    </row>
    <row r="839" spans="2:51" s="14" customFormat="1" ht="12">
      <c r="B839" s="211"/>
      <c r="C839" s="212"/>
      <c r="D839" s="202" t="s">
        <v>168</v>
      </c>
      <c r="E839" s="213" t="s">
        <v>1</v>
      </c>
      <c r="F839" s="214" t="s">
        <v>786</v>
      </c>
      <c r="G839" s="212"/>
      <c r="H839" s="215">
        <v>3.675</v>
      </c>
      <c r="I839" s="216"/>
      <c r="J839" s="212"/>
      <c r="K839" s="212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168</v>
      </c>
      <c r="AU839" s="221" t="s">
        <v>82</v>
      </c>
      <c r="AV839" s="14" t="s">
        <v>82</v>
      </c>
      <c r="AW839" s="14" t="s">
        <v>30</v>
      </c>
      <c r="AX839" s="14" t="s">
        <v>73</v>
      </c>
      <c r="AY839" s="221" t="s">
        <v>160</v>
      </c>
    </row>
    <row r="840" spans="2:51" s="14" customFormat="1" ht="12">
      <c r="B840" s="211"/>
      <c r="C840" s="212"/>
      <c r="D840" s="202" t="s">
        <v>168</v>
      </c>
      <c r="E840" s="213" t="s">
        <v>1</v>
      </c>
      <c r="F840" s="214" t="s">
        <v>787</v>
      </c>
      <c r="G840" s="212"/>
      <c r="H840" s="215">
        <v>18.375</v>
      </c>
      <c r="I840" s="216"/>
      <c r="J840" s="212"/>
      <c r="K840" s="212"/>
      <c r="L840" s="217"/>
      <c r="M840" s="218"/>
      <c r="N840" s="219"/>
      <c r="O840" s="219"/>
      <c r="P840" s="219"/>
      <c r="Q840" s="219"/>
      <c r="R840" s="219"/>
      <c r="S840" s="219"/>
      <c r="T840" s="220"/>
      <c r="AT840" s="221" t="s">
        <v>168</v>
      </c>
      <c r="AU840" s="221" t="s">
        <v>82</v>
      </c>
      <c r="AV840" s="14" t="s">
        <v>82</v>
      </c>
      <c r="AW840" s="14" t="s">
        <v>30</v>
      </c>
      <c r="AX840" s="14" t="s">
        <v>73</v>
      </c>
      <c r="AY840" s="221" t="s">
        <v>160</v>
      </c>
    </row>
    <row r="841" spans="2:51" s="14" customFormat="1" ht="12">
      <c r="B841" s="211"/>
      <c r="C841" s="212"/>
      <c r="D841" s="202" t="s">
        <v>168</v>
      </c>
      <c r="E841" s="213" t="s">
        <v>1</v>
      </c>
      <c r="F841" s="214" t="s">
        <v>788</v>
      </c>
      <c r="G841" s="212"/>
      <c r="H841" s="215">
        <v>1.26</v>
      </c>
      <c r="I841" s="216"/>
      <c r="J841" s="212"/>
      <c r="K841" s="212"/>
      <c r="L841" s="217"/>
      <c r="M841" s="218"/>
      <c r="N841" s="219"/>
      <c r="O841" s="219"/>
      <c r="P841" s="219"/>
      <c r="Q841" s="219"/>
      <c r="R841" s="219"/>
      <c r="S841" s="219"/>
      <c r="T841" s="220"/>
      <c r="AT841" s="221" t="s">
        <v>168</v>
      </c>
      <c r="AU841" s="221" t="s">
        <v>82</v>
      </c>
      <c r="AV841" s="14" t="s">
        <v>82</v>
      </c>
      <c r="AW841" s="14" t="s">
        <v>30</v>
      </c>
      <c r="AX841" s="14" t="s">
        <v>73</v>
      </c>
      <c r="AY841" s="221" t="s">
        <v>160</v>
      </c>
    </row>
    <row r="842" spans="2:51" s="15" customFormat="1" ht="12">
      <c r="B842" s="222"/>
      <c r="C842" s="223"/>
      <c r="D842" s="202" t="s">
        <v>168</v>
      </c>
      <c r="E842" s="224" t="s">
        <v>1</v>
      </c>
      <c r="F842" s="225" t="s">
        <v>179</v>
      </c>
      <c r="G842" s="223"/>
      <c r="H842" s="226">
        <v>53.214</v>
      </c>
      <c r="I842" s="227"/>
      <c r="J842" s="223"/>
      <c r="K842" s="223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168</v>
      </c>
      <c r="AU842" s="232" t="s">
        <v>82</v>
      </c>
      <c r="AV842" s="15" t="s">
        <v>167</v>
      </c>
      <c r="AW842" s="15" t="s">
        <v>30</v>
      </c>
      <c r="AX842" s="15" t="s">
        <v>80</v>
      </c>
      <c r="AY842" s="232" t="s">
        <v>160</v>
      </c>
    </row>
    <row r="843" spans="1:65" s="2" customFormat="1" ht="24.2" customHeight="1">
      <c r="A843" s="35"/>
      <c r="B843" s="36"/>
      <c r="C843" s="187" t="s">
        <v>430</v>
      </c>
      <c r="D843" s="187" t="s">
        <v>162</v>
      </c>
      <c r="E843" s="188" t="s">
        <v>789</v>
      </c>
      <c r="F843" s="189" t="s">
        <v>790</v>
      </c>
      <c r="G843" s="190" t="s">
        <v>222</v>
      </c>
      <c r="H843" s="191">
        <v>40.996</v>
      </c>
      <c r="I843" s="192"/>
      <c r="J843" s="193">
        <f>ROUND(I843*H843,2)</f>
        <v>0</v>
      </c>
      <c r="K843" s="189" t="s">
        <v>166</v>
      </c>
      <c r="L843" s="40"/>
      <c r="M843" s="194" t="s">
        <v>1</v>
      </c>
      <c r="N843" s="195" t="s">
        <v>38</v>
      </c>
      <c r="O843" s="72"/>
      <c r="P843" s="196">
        <f>O843*H843</f>
        <v>0</v>
      </c>
      <c r="Q843" s="196">
        <v>0</v>
      </c>
      <c r="R843" s="196">
        <f>Q843*H843</f>
        <v>0</v>
      </c>
      <c r="S843" s="196">
        <v>0</v>
      </c>
      <c r="T843" s="19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8" t="s">
        <v>167</v>
      </c>
      <c r="AT843" s="198" t="s">
        <v>162</v>
      </c>
      <c r="AU843" s="198" t="s">
        <v>82</v>
      </c>
      <c r="AY843" s="18" t="s">
        <v>160</v>
      </c>
      <c r="BE843" s="199">
        <f>IF(N843="základní",J843,0)</f>
        <v>0</v>
      </c>
      <c r="BF843" s="199">
        <f>IF(N843="snížená",J843,0)</f>
        <v>0</v>
      </c>
      <c r="BG843" s="199">
        <f>IF(N843="zákl. přenesená",J843,0)</f>
        <v>0</v>
      </c>
      <c r="BH843" s="199">
        <f>IF(N843="sníž. přenesená",J843,0)</f>
        <v>0</v>
      </c>
      <c r="BI843" s="199">
        <f>IF(N843="nulová",J843,0)</f>
        <v>0</v>
      </c>
      <c r="BJ843" s="18" t="s">
        <v>80</v>
      </c>
      <c r="BK843" s="199">
        <f>ROUND(I843*H843,2)</f>
        <v>0</v>
      </c>
      <c r="BL843" s="18" t="s">
        <v>167</v>
      </c>
      <c r="BM843" s="198" t="s">
        <v>791</v>
      </c>
    </row>
    <row r="844" spans="2:51" s="14" customFormat="1" ht="12">
      <c r="B844" s="211"/>
      <c r="C844" s="212"/>
      <c r="D844" s="202" t="s">
        <v>168</v>
      </c>
      <c r="E844" s="213" t="s">
        <v>1</v>
      </c>
      <c r="F844" s="214" t="s">
        <v>792</v>
      </c>
      <c r="G844" s="212"/>
      <c r="H844" s="215">
        <v>40.996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168</v>
      </c>
      <c r="AU844" s="221" t="s">
        <v>82</v>
      </c>
      <c r="AV844" s="14" t="s">
        <v>82</v>
      </c>
      <c r="AW844" s="14" t="s">
        <v>30</v>
      </c>
      <c r="AX844" s="14" t="s">
        <v>73</v>
      </c>
      <c r="AY844" s="221" t="s">
        <v>160</v>
      </c>
    </row>
    <row r="845" spans="2:51" s="15" customFormat="1" ht="12">
      <c r="B845" s="222"/>
      <c r="C845" s="223"/>
      <c r="D845" s="202" t="s">
        <v>168</v>
      </c>
      <c r="E845" s="224" t="s">
        <v>1</v>
      </c>
      <c r="F845" s="225" t="s">
        <v>179</v>
      </c>
      <c r="G845" s="223"/>
      <c r="H845" s="226">
        <v>40.996</v>
      </c>
      <c r="I845" s="227"/>
      <c r="J845" s="223"/>
      <c r="K845" s="223"/>
      <c r="L845" s="228"/>
      <c r="M845" s="229"/>
      <c r="N845" s="230"/>
      <c r="O845" s="230"/>
      <c r="P845" s="230"/>
      <c r="Q845" s="230"/>
      <c r="R845" s="230"/>
      <c r="S845" s="230"/>
      <c r="T845" s="231"/>
      <c r="AT845" s="232" t="s">
        <v>168</v>
      </c>
      <c r="AU845" s="232" t="s">
        <v>82</v>
      </c>
      <c r="AV845" s="15" t="s">
        <v>167</v>
      </c>
      <c r="AW845" s="15" t="s">
        <v>30</v>
      </c>
      <c r="AX845" s="15" t="s">
        <v>80</v>
      </c>
      <c r="AY845" s="232" t="s">
        <v>160</v>
      </c>
    </row>
    <row r="846" spans="1:65" s="2" customFormat="1" ht="24.2" customHeight="1">
      <c r="A846" s="35"/>
      <c r="B846" s="36"/>
      <c r="C846" s="187" t="s">
        <v>793</v>
      </c>
      <c r="D846" s="187" t="s">
        <v>162</v>
      </c>
      <c r="E846" s="188" t="s">
        <v>794</v>
      </c>
      <c r="F846" s="189" t="s">
        <v>795</v>
      </c>
      <c r="G846" s="190" t="s">
        <v>222</v>
      </c>
      <c r="H846" s="191">
        <v>14.4</v>
      </c>
      <c r="I846" s="192"/>
      <c r="J846" s="193">
        <f>ROUND(I846*H846,2)</f>
        <v>0</v>
      </c>
      <c r="K846" s="189" t="s">
        <v>1</v>
      </c>
      <c r="L846" s="40"/>
      <c r="M846" s="194" t="s">
        <v>1</v>
      </c>
      <c r="N846" s="195" t="s">
        <v>38</v>
      </c>
      <c r="O846" s="72"/>
      <c r="P846" s="196">
        <f>O846*H846</f>
        <v>0</v>
      </c>
      <c r="Q846" s="196">
        <v>0</v>
      </c>
      <c r="R846" s="196">
        <f>Q846*H846</f>
        <v>0</v>
      </c>
      <c r="S846" s="196">
        <v>0</v>
      </c>
      <c r="T846" s="197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98" t="s">
        <v>167</v>
      </c>
      <c r="AT846" s="198" t="s">
        <v>162</v>
      </c>
      <c r="AU846" s="198" t="s">
        <v>82</v>
      </c>
      <c r="AY846" s="18" t="s">
        <v>160</v>
      </c>
      <c r="BE846" s="199">
        <f>IF(N846="základní",J846,0)</f>
        <v>0</v>
      </c>
      <c r="BF846" s="199">
        <f>IF(N846="snížená",J846,0)</f>
        <v>0</v>
      </c>
      <c r="BG846" s="199">
        <f>IF(N846="zákl. přenesená",J846,0)</f>
        <v>0</v>
      </c>
      <c r="BH846" s="199">
        <f>IF(N846="sníž. přenesená",J846,0)</f>
        <v>0</v>
      </c>
      <c r="BI846" s="199">
        <f>IF(N846="nulová",J846,0)</f>
        <v>0</v>
      </c>
      <c r="BJ846" s="18" t="s">
        <v>80</v>
      </c>
      <c r="BK846" s="199">
        <f>ROUND(I846*H846,2)</f>
        <v>0</v>
      </c>
      <c r="BL846" s="18" t="s">
        <v>167</v>
      </c>
      <c r="BM846" s="198" t="s">
        <v>796</v>
      </c>
    </row>
    <row r="847" spans="2:51" s="14" customFormat="1" ht="12">
      <c r="B847" s="211"/>
      <c r="C847" s="212"/>
      <c r="D847" s="202" t="s">
        <v>168</v>
      </c>
      <c r="E847" s="213" t="s">
        <v>1</v>
      </c>
      <c r="F847" s="214" t="s">
        <v>797</v>
      </c>
      <c r="G847" s="212"/>
      <c r="H847" s="215">
        <v>14.4</v>
      </c>
      <c r="I847" s="216"/>
      <c r="J847" s="212"/>
      <c r="K847" s="212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168</v>
      </c>
      <c r="AU847" s="221" t="s">
        <v>82</v>
      </c>
      <c r="AV847" s="14" t="s">
        <v>82</v>
      </c>
      <c r="AW847" s="14" t="s">
        <v>30</v>
      </c>
      <c r="AX847" s="14" t="s">
        <v>73</v>
      </c>
      <c r="AY847" s="221" t="s">
        <v>160</v>
      </c>
    </row>
    <row r="848" spans="2:51" s="15" customFormat="1" ht="12">
      <c r="B848" s="222"/>
      <c r="C848" s="223"/>
      <c r="D848" s="202" t="s">
        <v>168</v>
      </c>
      <c r="E848" s="224" t="s">
        <v>1</v>
      </c>
      <c r="F848" s="225" t="s">
        <v>179</v>
      </c>
      <c r="G848" s="223"/>
      <c r="H848" s="226">
        <v>14.4</v>
      </c>
      <c r="I848" s="227"/>
      <c r="J848" s="223"/>
      <c r="K848" s="223"/>
      <c r="L848" s="228"/>
      <c r="M848" s="229"/>
      <c r="N848" s="230"/>
      <c r="O848" s="230"/>
      <c r="P848" s="230"/>
      <c r="Q848" s="230"/>
      <c r="R848" s="230"/>
      <c r="S848" s="230"/>
      <c r="T848" s="231"/>
      <c r="AT848" s="232" t="s">
        <v>168</v>
      </c>
      <c r="AU848" s="232" t="s">
        <v>82</v>
      </c>
      <c r="AV848" s="15" t="s">
        <v>167</v>
      </c>
      <c r="AW848" s="15" t="s">
        <v>30</v>
      </c>
      <c r="AX848" s="15" t="s">
        <v>80</v>
      </c>
      <c r="AY848" s="232" t="s">
        <v>160</v>
      </c>
    </row>
    <row r="849" spans="1:65" s="2" customFormat="1" ht="24.2" customHeight="1">
      <c r="A849" s="35"/>
      <c r="B849" s="36"/>
      <c r="C849" s="187" t="s">
        <v>452</v>
      </c>
      <c r="D849" s="187" t="s">
        <v>162</v>
      </c>
      <c r="E849" s="188" t="s">
        <v>798</v>
      </c>
      <c r="F849" s="189" t="s">
        <v>799</v>
      </c>
      <c r="G849" s="190" t="s">
        <v>800</v>
      </c>
      <c r="H849" s="191">
        <v>1</v>
      </c>
      <c r="I849" s="192"/>
      <c r="J849" s="193">
        <f>ROUND(I849*H849,2)</f>
        <v>0</v>
      </c>
      <c r="K849" s="189" t="s">
        <v>166</v>
      </c>
      <c r="L849" s="40"/>
      <c r="M849" s="194" t="s">
        <v>1</v>
      </c>
      <c r="N849" s="195" t="s">
        <v>38</v>
      </c>
      <c r="O849" s="72"/>
      <c r="P849" s="196">
        <f>O849*H849</f>
        <v>0</v>
      </c>
      <c r="Q849" s="196">
        <v>0</v>
      </c>
      <c r="R849" s="196">
        <f>Q849*H849</f>
        <v>0</v>
      </c>
      <c r="S849" s="196">
        <v>0</v>
      </c>
      <c r="T849" s="197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98" t="s">
        <v>167</v>
      </c>
      <c r="AT849" s="198" t="s">
        <v>162</v>
      </c>
      <c r="AU849" s="198" t="s">
        <v>82</v>
      </c>
      <c r="AY849" s="18" t="s">
        <v>160</v>
      </c>
      <c r="BE849" s="199">
        <f>IF(N849="základní",J849,0)</f>
        <v>0</v>
      </c>
      <c r="BF849" s="199">
        <f>IF(N849="snížená",J849,0)</f>
        <v>0</v>
      </c>
      <c r="BG849" s="199">
        <f>IF(N849="zákl. přenesená",J849,0)</f>
        <v>0</v>
      </c>
      <c r="BH849" s="199">
        <f>IF(N849="sníž. přenesená",J849,0)</f>
        <v>0</v>
      </c>
      <c r="BI849" s="199">
        <f>IF(N849="nulová",J849,0)</f>
        <v>0</v>
      </c>
      <c r="BJ849" s="18" t="s">
        <v>80</v>
      </c>
      <c r="BK849" s="199">
        <f>ROUND(I849*H849,2)</f>
        <v>0</v>
      </c>
      <c r="BL849" s="18" t="s">
        <v>167</v>
      </c>
      <c r="BM849" s="198" t="s">
        <v>801</v>
      </c>
    </row>
    <row r="850" spans="2:51" s="13" customFormat="1" ht="12">
      <c r="B850" s="200"/>
      <c r="C850" s="201"/>
      <c r="D850" s="202" t="s">
        <v>168</v>
      </c>
      <c r="E850" s="203" t="s">
        <v>1</v>
      </c>
      <c r="F850" s="204" t="s">
        <v>802</v>
      </c>
      <c r="G850" s="201"/>
      <c r="H850" s="203" t="s">
        <v>1</v>
      </c>
      <c r="I850" s="205"/>
      <c r="J850" s="201"/>
      <c r="K850" s="201"/>
      <c r="L850" s="206"/>
      <c r="M850" s="207"/>
      <c r="N850" s="208"/>
      <c r="O850" s="208"/>
      <c r="P850" s="208"/>
      <c r="Q850" s="208"/>
      <c r="R850" s="208"/>
      <c r="S850" s="208"/>
      <c r="T850" s="209"/>
      <c r="AT850" s="210" t="s">
        <v>168</v>
      </c>
      <c r="AU850" s="210" t="s">
        <v>82</v>
      </c>
      <c r="AV850" s="13" t="s">
        <v>80</v>
      </c>
      <c r="AW850" s="13" t="s">
        <v>30</v>
      </c>
      <c r="AX850" s="13" t="s">
        <v>73</v>
      </c>
      <c r="AY850" s="210" t="s">
        <v>160</v>
      </c>
    </row>
    <row r="851" spans="2:51" s="14" customFormat="1" ht="12">
      <c r="B851" s="211"/>
      <c r="C851" s="212"/>
      <c r="D851" s="202" t="s">
        <v>168</v>
      </c>
      <c r="E851" s="213" t="s">
        <v>1</v>
      </c>
      <c r="F851" s="214" t="s">
        <v>803</v>
      </c>
      <c r="G851" s="212"/>
      <c r="H851" s="215">
        <v>1</v>
      </c>
      <c r="I851" s="216"/>
      <c r="J851" s="212"/>
      <c r="K851" s="212"/>
      <c r="L851" s="217"/>
      <c r="M851" s="218"/>
      <c r="N851" s="219"/>
      <c r="O851" s="219"/>
      <c r="P851" s="219"/>
      <c r="Q851" s="219"/>
      <c r="R851" s="219"/>
      <c r="S851" s="219"/>
      <c r="T851" s="220"/>
      <c r="AT851" s="221" t="s">
        <v>168</v>
      </c>
      <c r="AU851" s="221" t="s">
        <v>82</v>
      </c>
      <c r="AV851" s="14" t="s">
        <v>82</v>
      </c>
      <c r="AW851" s="14" t="s">
        <v>30</v>
      </c>
      <c r="AX851" s="14" t="s">
        <v>73</v>
      </c>
      <c r="AY851" s="221" t="s">
        <v>160</v>
      </c>
    </row>
    <row r="852" spans="2:51" s="15" customFormat="1" ht="12">
      <c r="B852" s="222"/>
      <c r="C852" s="223"/>
      <c r="D852" s="202" t="s">
        <v>168</v>
      </c>
      <c r="E852" s="224" t="s">
        <v>1</v>
      </c>
      <c r="F852" s="225" t="s">
        <v>179</v>
      </c>
      <c r="G852" s="223"/>
      <c r="H852" s="226">
        <v>1</v>
      </c>
      <c r="I852" s="227"/>
      <c r="J852" s="223"/>
      <c r="K852" s="223"/>
      <c r="L852" s="228"/>
      <c r="M852" s="229"/>
      <c r="N852" s="230"/>
      <c r="O852" s="230"/>
      <c r="P852" s="230"/>
      <c r="Q852" s="230"/>
      <c r="R852" s="230"/>
      <c r="S852" s="230"/>
      <c r="T852" s="231"/>
      <c r="AT852" s="232" t="s">
        <v>168</v>
      </c>
      <c r="AU852" s="232" t="s">
        <v>82</v>
      </c>
      <c r="AV852" s="15" t="s">
        <v>167</v>
      </c>
      <c r="AW852" s="15" t="s">
        <v>30</v>
      </c>
      <c r="AX852" s="15" t="s">
        <v>80</v>
      </c>
      <c r="AY852" s="232" t="s">
        <v>160</v>
      </c>
    </row>
    <row r="853" spans="1:65" s="2" customFormat="1" ht="24.2" customHeight="1">
      <c r="A853" s="35"/>
      <c r="B853" s="36"/>
      <c r="C853" s="233" t="s">
        <v>804</v>
      </c>
      <c r="D853" s="233" t="s">
        <v>205</v>
      </c>
      <c r="E853" s="234" t="s">
        <v>805</v>
      </c>
      <c r="F853" s="235" t="s">
        <v>806</v>
      </c>
      <c r="G853" s="236" t="s">
        <v>238</v>
      </c>
      <c r="H853" s="237">
        <v>1.32</v>
      </c>
      <c r="I853" s="238"/>
      <c r="J853" s="239">
        <f>ROUND(I853*H853,2)</f>
        <v>0</v>
      </c>
      <c r="K853" s="235" t="s">
        <v>166</v>
      </c>
      <c r="L853" s="240"/>
      <c r="M853" s="241" t="s">
        <v>1</v>
      </c>
      <c r="N853" s="242" t="s">
        <v>38</v>
      </c>
      <c r="O853" s="72"/>
      <c r="P853" s="196">
        <f>O853*H853</f>
        <v>0</v>
      </c>
      <c r="Q853" s="196">
        <v>0</v>
      </c>
      <c r="R853" s="196">
        <f>Q853*H853</f>
        <v>0</v>
      </c>
      <c r="S853" s="196">
        <v>0</v>
      </c>
      <c r="T853" s="197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8" t="s">
        <v>188</v>
      </c>
      <c r="AT853" s="198" t="s">
        <v>205</v>
      </c>
      <c r="AU853" s="198" t="s">
        <v>82</v>
      </c>
      <c r="AY853" s="18" t="s">
        <v>160</v>
      </c>
      <c r="BE853" s="199">
        <f>IF(N853="základní",J853,0)</f>
        <v>0</v>
      </c>
      <c r="BF853" s="199">
        <f>IF(N853="snížená",J853,0)</f>
        <v>0</v>
      </c>
      <c r="BG853" s="199">
        <f>IF(N853="zákl. přenesená",J853,0)</f>
        <v>0</v>
      </c>
      <c r="BH853" s="199">
        <f>IF(N853="sníž. přenesená",J853,0)</f>
        <v>0</v>
      </c>
      <c r="BI853" s="199">
        <f>IF(N853="nulová",J853,0)</f>
        <v>0</v>
      </c>
      <c r="BJ853" s="18" t="s">
        <v>80</v>
      </c>
      <c r="BK853" s="199">
        <f>ROUND(I853*H853,2)</f>
        <v>0</v>
      </c>
      <c r="BL853" s="18" t="s">
        <v>167</v>
      </c>
      <c r="BM853" s="198" t="s">
        <v>807</v>
      </c>
    </row>
    <row r="854" spans="2:51" s="14" customFormat="1" ht="12">
      <c r="B854" s="211"/>
      <c r="C854" s="212"/>
      <c r="D854" s="202" t="s">
        <v>168</v>
      </c>
      <c r="E854" s="213" t="s">
        <v>1</v>
      </c>
      <c r="F854" s="214" t="s">
        <v>808</v>
      </c>
      <c r="G854" s="212"/>
      <c r="H854" s="215">
        <v>1.32</v>
      </c>
      <c r="I854" s="216"/>
      <c r="J854" s="212"/>
      <c r="K854" s="212"/>
      <c r="L854" s="217"/>
      <c r="M854" s="218"/>
      <c r="N854" s="219"/>
      <c r="O854" s="219"/>
      <c r="P854" s="219"/>
      <c r="Q854" s="219"/>
      <c r="R854" s="219"/>
      <c r="S854" s="219"/>
      <c r="T854" s="220"/>
      <c r="AT854" s="221" t="s">
        <v>168</v>
      </c>
      <c r="AU854" s="221" t="s">
        <v>82</v>
      </c>
      <c r="AV854" s="14" t="s">
        <v>82</v>
      </c>
      <c r="AW854" s="14" t="s">
        <v>30</v>
      </c>
      <c r="AX854" s="14" t="s">
        <v>73</v>
      </c>
      <c r="AY854" s="221" t="s">
        <v>160</v>
      </c>
    </row>
    <row r="855" spans="2:51" s="15" customFormat="1" ht="12">
      <c r="B855" s="222"/>
      <c r="C855" s="223"/>
      <c r="D855" s="202" t="s">
        <v>168</v>
      </c>
      <c r="E855" s="224" t="s">
        <v>1</v>
      </c>
      <c r="F855" s="225" t="s">
        <v>179</v>
      </c>
      <c r="G855" s="223"/>
      <c r="H855" s="226">
        <v>1.32</v>
      </c>
      <c r="I855" s="227"/>
      <c r="J855" s="223"/>
      <c r="K855" s="223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168</v>
      </c>
      <c r="AU855" s="232" t="s">
        <v>82</v>
      </c>
      <c r="AV855" s="15" t="s">
        <v>167</v>
      </c>
      <c r="AW855" s="15" t="s">
        <v>30</v>
      </c>
      <c r="AX855" s="15" t="s">
        <v>80</v>
      </c>
      <c r="AY855" s="232" t="s">
        <v>160</v>
      </c>
    </row>
    <row r="856" spans="2:63" s="12" customFormat="1" ht="22.9" customHeight="1">
      <c r="B856" s="171"/>
      <c r="C856" s="172"/>
      <c r="D856" s="173" t="s">
        <v>72</v>
      </c>
      <c r="E856" s="185" t="s">
        <v>188</v>
      </c>
      <c r="F856" s="185" t="s">
        <v>809</v>
      </c>
      <c r="G856" s="172"/>
      <c r="H856" s="172"/>
      <c r="I856" s="175"/>
      <c r="J856" s="186">
        <f>BK856</f>
        <v>0</v>
      </c>
      <c r="K856" s="172"/>
      <c r="L856" s="177"/>
      <c r="M856" s="178"/>
      <c r="N856" s="179"/>
      <c r="O856" s="179"/>
      <c r="P856" s="180">
        <f>SUM(P857:P876)</f>
        <v>0</v>
      </c>
      <c r="Q856" s="179"/>
      <c r="R856" s="180">
        <f>SUM(R857:R876)</f>
        <v>0</v>
      </c>
      <c r="S856" s="179"/>
      <c r="T856" s="181">
        <f>SUM(T857:T876)</f>
        <v>0</v>
      </c>
      <c r="AR856" s="182" t="s">
        <v>80</v>
      </c>
      <c r="AT856" s="183" t="s">
        <v>72</v>
      </c>
      <c r="AU856" s="183" t="s">
        <v>80</v>
      </c>
      <c r="AY856" s="182" t="s">
        <v>160</v>
      </c>
      <c r="BK856" s="184">
        <f>SUM(BK857:BK876)</f>
        <v>0</v>
      </c>
    </row>
    <row r="857" spans="1:65" s="2" customFormat="1" ht="24.2" customHeight="1">
      <c r="A857" s="35"/>
      <c r="B857" s="36"/>
      <c r="C857" s="187" t="s">
        <v>475</v>
      </c>
      <c r="D857" s="187" t="s">
        <v>162</v>
      </c>
      <c r="E857" s="188" t="s">
        <v>810</v>
      </c>
      <c r="F857" s="189" t="s">
        <v>811</v>
      </c>
      <c r="G857" s="190" t="s">
        <v>800</v>
      </c>
      <c r="H857" s="191">
        <v>5</v>
      </c>
      <c r="I857" s="192"/>
      <c r="J857" s="193">
        <f>ROUND(I857*H857,2)</f>
        <v>0</v>
      </c>
      <c r="K857" s="189" t="s">
        <v>166</v>
      </c>
      <c r="L857" s="40"/>
      <c r="M857" s="194" t="s">
        <v>1</v>
      </c>
      <c r="N857" s="195" t="s">
        <v>38</v>
      </c>
      <c r="O857" s="72"/>
      <c r="P857" s="196">
        <f>O857*H857</f>
        <v>0</v>
      </c>
      <c r="Q857" s="196">
        <v>0</v>
      </c>
      <c r="R857" s="196">
        <f>Q857*H857</f>
        <v>0</v>
      </c>
      <c r="S857" s="196">
        <v>0</v>
      </c>
      <c r="T857" s="197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8" t="s">
        <v>167</v>
      </c>
      <c r="AT857" s="198" t="s">
        <v>162</v>
      </c>
      <c r="AU857" s="198" t="s">
        <v>82</v>
      </c>
      <c r="AY857" s="18" t="s">
        <v>160</v>
      </c>
      <c r="BE857" s="199">
        <f>IF(N857="základní",J857,0)</f>
        <v>0</v>
      </c>
      <c r="BF857" s="199">
        <f>IF(N857="snížená",J857,0)</f>
        <v>0</v>
      </c>
      <c r="BG857" s="199">
        <f>IF(N857="zákl. přenesená",J857,0)</f>
        <v>0</v>
      </c>
      <c r="BH857" s="199">
        <f>IF(N857="sníž. přenesená",J857,0)</f>
        <v>0</v>
      </c>
      <c r="BI857" s="199">
        <f>IF(N857="nulová",J857,0)</f>
        <v>0</v>
      </c>
      <c r="BJ857" s="18" t="s">
        <v>80</v>
      </c>
      <c r="BK857" s="199">
        <f>ROUND(I857*H857,2)</f>
        <v>0</v>
      </c>
      <c r="BL857" s="18" t="s">
        <v>167</v>
      </c>
      <c r="BM857" s="198" t="s">
        <v>812</v>
      </c>
    </row>
    <row r="858" spans="1:65" s="2" customFormat="1" ht="14.45" customHeight="1">
      <c r="A858" s="35"/>
      <c r="B858" s="36"/>
      <c r="C858" s="233" t="s">
        <v>813</v>
      </c>
      <c r="D858" s="233" t="s">
        <v>205</v>
      </c>
      <c r="E858" s="234" t="s">
        <v>814</v>
      </c>
      <c r="F858" s="235" t="s">
        <v>815</v>
      </c>
      <c r="G858" s="236" t="s">
        <v>800</v>
      </c>
      <c r="H858" s="237">
        <v>5</v>
      </c>
      <c r="I858" s="238"/>
      <c r="J858" s="239">
        <f>ROUND(I858*H858,2)</f>
        <v>0</v>
      </c>
      <c r="K858" s="235" t="s">
        <v>166</v>
      </c>
      <c r="L858" s="240"/>
      <c r="M858" s="241" t="s">
        <v>1</v>
      </c>
      <c r="N858" s="242" t="s">
        <v>38</v>
      </c>
      <c r="O858" s="72"/>
      <c r="P858" s="196">
        <f>O858*H858</f>
        <v>0</v>
      </c>
      <c r="Q858" s="196">
        <v>0</v>
      </c>
      <c r="R858" s="196">
        <f>Q858*H858</f>
        <v>0</v>
      </c>
      <c r="S858" s="196">
        <v>0</v>
      </c>
      <c r="T858" s="197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198" t="s">
        <v>188</v>
      </c>
      <c r="AT858" s="198" t="s">
        <v>205</v>
      </c>
      <c r="AU858" s="198" t="s">
        <v>82</v>
      </c>
      <c r="AY858" s="18" t="s">
        <v>160</v>
      </c>
      <c r="BE858" s="199">
        <f>IF(N858="základní",J858,0)</f>
        <v>0</v>
      </c>
      <c r="BF858" s="199">
        <f>IF(N858="snížená",J858,0)</f>
        <v>0</v>
      </c>
      <c r="BG858" s="199">
        <f>IF(N858="zákl. přenesená",J858,0)</f>
        <v>0</v>
      </c>
      <c r="BH858" s="199">
        <f>IF(N858="sníž. přenesená",J858,0)</f>
        <v>0</v>
      </c>
      <c r="BI858" s="199">
        <f>IF(N858="nulová",J858,0)</f>
        <v>0</v>
      </c>
      <c r="BJ858" s="18" t="s">
        <v>80</v>
      </c>
      <c r="BK858" s="199">
        <f>ROUND(I858*H858,2)</f>
        <v>0</v>
      </c>
      <c r="BL858" s="18" t="s">
        <v>167</v>
      </c>
      <c r="BM858" s="198" t="s">
        <v>816</v>
      </c>
    </row>
    <row r="859" spans="1:65" s="2" customFormat="1" ht="24.2" customHeight="1">
      <c r="A859" s="35"/>
      <c r="B859" s="36"/>
      <c r="C859" s="187" t="s">
        <v>478</v>
      </c>
      <c r="D859" s="187" t="s">
        <v>162</v>
      </c>
      <c r="E859" s="188" t="s">
        <v>817</v>
      </c>
      <c r="F859" s="189" t="s">
        <v>818</v>
      </c>
      <c r="G859" s="190" t="s">
        <v>238</v>
      </c>
      <c r="H859" s="191">
        <v>28.9</v>
      </c>
      <c r="I859" s="192"/>
      <c r="J859" s="193">
        <f>ROUND(I859*H859,2)</f>
        <v>0</v>
      </c>
      <c r="K859" s="189" t="s">
        <v>1</v>
      </c>
      <c r="L859" s="40"/>
      <c r="M859" s="194" t="s">
        <v>1</v>
      </c>
      <c r="N859" s="195" t="s">
        <v>38</v>
      </c>
      <c r="O859" s="72"/>
      <c r="P859" s="196">
        <f>O859*H859</f>
        <v>0</v>
      </c>
      <c r="Q859" s="196">
        <v>0</v>
      </c>
      <c r="R859" s="196">
        <f>Q859*H859</f>
        <v>0</v>
      </c>
      <c r="S859" s="196">
        <v>0</v>
      </c>
      <c r="T859" s="197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8" t="s">
        <v>167</v>
      </c>
      <c r="AT859" s="198" t="s">
        <v>162</v>
      </c>
      <c r="AU859" s="198" t="s">
        <v>82</v>
      </c>
      <c r="AY859" s="18" t="s">
        <v>160</v>
      </c>
      <c r="BE859" s="199">
        <f>IF(N859="základní",J859,0)</f>
        <v>0</v>
      </c>
      <c r="BF859" s="199">
        <f>IF(N859="snížená",J859,0)</f>
        <v>0</v>
      </c>
      <c r="BG859" s="199">
        <f>IF(N859="zákl. přenesená",J859,0)</f>
        <v>0</v>
      </c>
      <c r="BH859" s="199">
        <f>IF(N859="sníž. přenesená",J859,0)</f>
        <v>0</v>
      </c>
      <c r="BI859" s="199">
        <f>IF(N859="nulová",J859,0)</f>
        <v>0</v>
      </c>
      <c r="BJ859" s="18" t="s">
        <v>80</v>
      </c>
      <c r="BK859" s="199">
        <f>ROUND(I859*H859,2)</f>
        <v>0</v>
      </c>
      <c r="BL859" s="18" t="s">
        <v>167</v>
      </c>
      <c r="BM859" s="198" t="s">
        <v>819</v>
      </c>
    </row>
    <row r="860" spans="2:51" s="13" customFormat="1" ht="12">
      <c r="B860" s="200"/>
      <c r="C860" s="201"/>
      <c r="D860" s="202" t="s">
        <v>168</v>
      </c>
      <c r="E860" s="203" t="s">
        <v>1</v>
      </c>
      <c r="F860" s="204" t="s">
        <v>213</v>
      </c>
      <c r="G860" s="201"/>
      <c r="H860" s="203" t="s">
        <v>1</v>
      </c>
      <c r="I860" s="205"/>
      <c r="J860" s="201"/>
      <c r="K860" s="201"/>
      <c r="L860" s="206"/>
      <c r="M860" s="207"/>
      <c r="N860" s="208"/>
      <c r="O860" s="208"/>
      <c r="P860" s="208"/>
      <c r="Q860" s="208"/>
      <c r="R860" s="208"/>
      <c r="S860" s="208"/>
      <c r="T860" s="209"/>
      <c r="AT860" s="210" t="s">
        <v>168</v>
      </c>
      <c r="AU860" s="210" t="s">
        <v>82</v>
      </c>
      <c r="AV860" s="13" t="s">
        <v>80</v>
      </c>
      <c r="AW860" s="13" t="s">
        <v>30</v>
      </c>
      <c r="AX860" s="13" t="s">
        <v>73</v>
      </c>
      <c r="AY860" s="210" t="s">
        <v>160</v>
      </c>
    </row>
    <row r="861" spans="2:51" s="14" customFormat="1" ht="12">
      <c r="B861" s="211"/>
      <c r="C861" s="212"/>
      <c r="D861" s="202" t="s">
        <v>168</v>
      </c>
      <c r="E861" s="213" t="s">
        <v>1</v>
      </c>
      <c r="F861" s="214" t="s">
        <v>244</v>
      </c>
      <c r="G861" s="212"/>
      <c r="H861" s="215">
        <v>28.9</v>
      </c>
      <c r="I861" s="216"/>
      <c r="J861" s="212"/>
      <c r="K861" s="212"/>
      <c r="L861" s="217"/>
      <c r="M861" s="218"/>
      <c r="N861" s="219"/>
      <c r="O861" s="219"/>
      <c r="P861" s="219"/>
      <c r="Q861" s="219"/>
      <c r="R861" s="219"/>
      <c r="S861" s="219"/>
      <c r="T861" s="220"/>
      <c r="AT861" s="221" t="s">
        <v>168</v>
      </c>
      <c r="AU861" s="221" t="s">
        <v>82</v>
      </c>
      <c r="AV861" s="14" t="s">
        <v>82</v>
      </c>
      <c r="AW861" s="14" t="s">
        <v>30</v>
      </c>
      <c r="AX861" s="14" t="s">
        <v>73</v>
      </c>
      <c r="AY861" s="221" t="s">
        <v>160</v>
      </c>
    </row>
    <row r="862" spans="2:51" s="15" customFormat="1" ht="12">
      <c r="B862" s="222"/>
      <c r="C862" s="223"/>
      <c r="D862" s="202" t="s">
        <v>168</v>
      </c>
      <c r="E862" s="224" t="s">
        <v>1</v>
      </c>
      <c r="F862" s="225" t="s">
        <v>179</v>
      </c>
      <c r="G862" s="223"/>
      <c r="H862" s="226">
        <v>28.9</v>
      </c>
      <c r="I862" s="227"/>
      <c r="J862" s="223"/>
      <c r="K862" s="223"/>
      <c r="L862" s="228"/>
      <c r="M862" s="229"/>
      <c r="N862" s="230"/>
      <c r="O862" s="230"/>
      <c r="P862" s="230"/>
      <c r="Q862" s="230"/>
      <c r="R862" s="230"/>
      <c r="S862" s="230"/>
      <c r="T862" s="231"/>
      <c r="AT862" s="232" t="s">
        <v>168</v>
      </c>
      <c r="AU862" s="232" t="s">
        <v>82</v>
      </c>
      <c r="AV862" s="15" t="s">
        <v>167</v>
      </c>
      <c r="AW862" s="15" t="s">
        <v>30</v>
      </c>
      <c r="AX862" s="15" t="s">
        <v>80</v>
      </c>
      <c r="AY862" s="232" t="s">
        <v>160</v>
      </c>
    </row>
    <row r="863" spans="1:65" s="2" customFormat="1" ht="14.45" customHeight="1">
      <c r="A863" s="35"/>
      <c r="B863" s="36"/>
      <c r="C863" s="187" t="s">
        <v>820</v>
      </c>
      <c r="D863" s="187" t="s">
        <v>162</v>
      </c>
      <c r="E863" s="188" t="s">
        <v>821</v>
      </c>
      <c r="F863" s="189" t="s">
        <v>822</v>
      </c>
      <c r="G863" s="190" t="s">
        <v>248</v>
      </c>
      <c r="H863" s="191">
        <v>2</v>
      </c>
      <c r="I863" s="192"/>
      <c r="J863" s="193">
        <f>ROUND(I863*H863,2)</f>
        <v>0</v>
      </c>
      <c r="K863" s="189" t="s">
        <v>1</v>
      </c>
      <c r="L863" s="40"/>
      <c r="M863" s="194" t="s">
        <v>1</v>
      </c>
      <c r="N863" s="195" t="s">
        <v>38</v>
      </c>
      <c r="O863" s="72"/>
      <c r="P863" s="196">
        <f>O863*H863</f>
        <v>0</v>
      </c>
      <c r="Q863" s="196">
        <v>0</v>
      </c>
      <c r="R863" s="196">
        <f>Q863*H863</f>
        <v>0</v>
      </c>
      <c r="S863" s="196">
        <v>0</v>
      </c>
      <c r="T863" s="197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8" t="s">
        <v>167</v>
      </c>
      <c r="AT863" s="198" t="s">
        <v>162</v>
      </c>
      <c r="AU863" s="198" t="s">
        <v>82</v>
      </c>
      <c r="AY863" s="18" t="s">
        <v>160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18" t="s">
        <v>80</v>
      </c>
      <c r="BK863" s="199">
        <f>ROUND(I863*H863,2)</f>
        <v>0</v>
      </c>
      <c r="BL863" s="18" t="s">
        <v>167</v>
      </c>
      <c r="BM863" s="198" t="s">
        <v>823</v>
      </c>
    </row>
    <row r="864" spans="2:51" s="13" customFormat="1" ht="12">
      <c r="B864" s="200"/>
      <c r="C864" s="201"/>
      <c r="D864" s="202" t="s">
        <v>168</v>
      </c>
      <c r="E864" s="203" t="s">
        <v>1</v>
      </c>
      <c r="F864" s="204" t="s">
        <v>824</v>
      </c>
      <c r="G864" s="201"/>
      <c r="H864" s="203" t="s">
        <v>1</v>
      </c>
      <c r="I864" s="205"/>
      <c r="J864" s="201"/>
      <c r="K864" s="201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168</v>
      </c>
      <c r="AU864" s="210" t="s">
        <v>82</v>
      </c>
      <c r="AV864" s="13" t="s">
        <v>80</v>
      </c>
      <c r="AW864" s="13" t="s">
        <v>30</v>
      </c>
      <c r="AX864" s="13" t="s">
        <v>73</v>
      </c>
      <c r="AY864" s="210" t="s">
        <v>160</v>
      </c>
    </row>
    <row r="865" spans="2:51" s="14" customFormat="1" ht="12">
      <c r="B865" s="211"/>
      <c r="C865" s="212"/>
      <c r="D865" s="202" t="s">
        <v>168</v>
      </c>
      <c r="E865" s="213" t="s">
        <v>1</v>
      </c>
      <c r="F865" s="214" t="s">
        <v>825</v>
      </c>
      <c r="G865" s="212"/>
      <c r="H865" s="215">
        <v>1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168</v>
      </c>
      <c r="AU865" s="221" t="s">
        <v>82</v>
      </c>
      <c r="AV865" s="14" t="s">
        <v>82</v>
      </c>
      <c r="AW865" s="14" t="s">
        <v>30</v>
      </c>
      <c r="AX865" s="14" t="s">
        <v>73</v>
      </c>
      <c r="AY865" s="221" t="s">
        <v>160</v>
      </c>
    </row>
    <row r="866" spans="2:51" s="14" customFormat="1" ht="12">
      <c r="B866" s="211"/>
      <c r="C866" s="212"/>
      <c r="D866" s="202" t="s">
        <v>168</v>
      </c>
      <c r="E866" s="213" t="s">
        <v>1</v>
      </c>
      <c r="F866" s="214" t="s">
        <v>826</v>
      </c>
      <c r="G866" s="212"/>
      <c r="H866" s="215">
        <v>1</v>
      </c>
      <c r="I866" s="216"/>
      <c r="J866" s="212"/>
      <c r="K866" s="212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168</v>
      </c>
      <c r="AU866" s="221" t="s">
        <v>82</v>
      </c>
      <c r="AV866" s="14" t="s">
        <v>82</v>
      </c>
      <c r="AW866" s="14" t="s">
        <v>30</v>
      </c>
      <c r="AX866" s="14" t="s">
        <v>73</v>
      </c>
      <c r="AY866" s="221" t="s">
        <v>160</v>
      </c>
    </row>
    <row r="867" spans="2:51" s="15" customFormat="1" ht="12">
      <c r="B867" s="222"/>
      <c r="C867" s="223"/>
      <c r="D867" s="202" t="s">
        <v>168</v>
      </c>
      <c r="E867" s="224" t="s">
        <v>1</v>
      </c>
      <c r="F867" s="225" t="s">
        <v>179</v>
      </c>
      <c r="G867" s="223"/>
      <c r="H867" s="226">
        <v>2</v>
      </c>
      <c r="I867" s="227"/>
      <c r="J867" s="223"/>
      <c r="K867" s="223"/>
      <c r="L867" s="228"/>
      <c r="M867" s="229"/>
      <c r="N867" s="230"/>
      <c r="O867" s="230"/>
      <c r="P867" s="230"/>
      <c r="Q867" s="230"/>
      <c r="R867" s="230"/>
      <c r="S867" s="230"/>
      <c r="T867" s="231"/>
      <c r="AT867" s="232" t="s">
        <v>168</v>
      </c>
      <c r="AU867" s="232" t="s">
        <v>82</v>
      </c>
      <c r="AV867" s="15" t="s">
        <v>167</v>
      </c>
      <c r="AW867" s="15" t="s">
        <v>30</v>
      </c>
      <c r="AX867" s="15" t="s">
        <v>80</v>
      </c>
      <c r="AY867" s="232" t="s">
        <v>160</v>
      </c>
    </row>
    <row r="868" spans="1:65" s="2" customFormat="1" ht="14.45" customHeight="1">
      <c r="A868" s="35"/>
      <c r="B868" s="36"/>
      <c r="C868" s="187" t="s">
        <v>498</v>
      </c>
      <c r="D868" s="187" t="s">
        <v>162</v>
      </c>
      <c r="E868" s="188" t="s">
        <v>827</v>
      </c>
      <c r="F868" s="189" t="s">
        <v>828</v>
      </c>
      <c r="G868" s="190" t="s">
        <v>238</v>
      </c>
      <c r="H868" s="191">
        <v>28.9</v>
      </c>
      <c r="I868" s="192"/>
      <c r="J868" s="193">
        <f>ROUND(I868*H868,2)</f>
        <v>0</v>
      </c>
      <c r="K868" s="189" t="s">
        <v>166</v>
      </c>
      <c r="L868" s="40"/>
      <c r="M868" s="194" t="s">
        <v>1</v>
      </c>
      <c r="N868" s="195" t="s">
        <v>38</v>
      </c>
      <c r="O868" s="72"/>
      <c r="P868" s="196">
        <f>O868*H868</f>
        <v>0</v>
      </c>
      <c r="Q868" s="196">
        <v>0</v>
      </c>
      <c r="R868" s="196">
        <f>Q868*H868</f>
        <v>0</v>
      </c>
      <c r="S868" s="196">
        <v>0</v>
      </c>
      <c r="T868" s="197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8" t="s">
        <v>167</v>
      </c>
      <c r="AT868" s="198" t="s">
        <v>162</v>
      </c>
      <c r="AU868" s="198" t="s">
        <v>82</v>
      </c>
      <c r="AY868" s="18" t="s">
        <v>160</v>
      </c>
      <c r="BE868" s="199">
        <f>IF(N868="základní",J868,0)</f>
        <v>0</v>
      </c>
      <c r="BF868" s="199">
        <f>IF(N868="snížená",J868,0)</f>
        <v>0</v>
      </c>
      <c r="BG868" s="199">
        <f>IF(N868="zákl. přenesená",J868,0)</f>
        <v>0</v>
      </c>
      <c r="BH868" s="199">
        <f>IF(N868="sníž. přenesená",J868,0)</f>
        <v>0</v>
      </c>
      <c r="BI868" s="199">
        <f>IF(N868="nulová",J868,0)</f>
        <v>0</v>
      </c>
      <c r="BJ868" s="18" t="s">
        <v>80</v>
      </c>
      <c r="BK868" s="199">
        <f>ROUND(I868*H868,2)</f>
        <v>0</v>
      </c>
      <c r="BL868" s="18" t="s">
        <v>167</v>
      </c>
      <c r="BM868" s="198" t="s">
        <v>829</v>
      </c>
    </row>
    <row r="869" spans="2:51" s="13" customFormat="1" ht="12">
      <c r="B869" s="200"/>
      <c r="C869" s="201"/>
      <c r="D869" s="202" t="s">
        <v>168</v>
      </c>
      <c r="E869" s="203" t="s">
        <v>1</v>
      </c>
      <c r="F869" s="204" t="s">
        <v>213</v>
      </c>
      <c r="G869" s="201"/>
      <c r="H869" s="203" t="s">
        <v>1</v>
      </c>
      <c r="I869" s="205"/>
      <c r="J869" s="201"/>
      <c r="K869" s="201"/>
      <c r="L869" s="206"/>
      <c r="M869" s="207"/>
      <c r="N869" s="208"/>
      <c r="O869" s="208"/>
      <c r="P869" s="208"/>
      <c r="Q869" s="208"/>
      <c r="R869" s="208"/>
      <c r="S869" s="208"/>
      <c r="T869" s="209"/>
      <c r="AT869" s="210" t="s">
        <v>168</v>
      </c>
      <c r="AU869" s="210" t="s">
        <v>82</v>
      </c>
      <c r="AV869" s="13" t="s">
        <v>80</v>
      </c>
      <c r="AW869" s="13" t="s">
        <v>30</v>
      </c>
      <c r="AX869" s="13" t="s">
        <v>73</v>
      </c>
      <c r="AY869" s="210" t="s">
        <v>160</v>
      </c>
    </row>
    <row r="870" spans="2:51" s="14" customFormat="1" ht="12">
      <c r="B870" s="211"/>
      <c r="C870" s="212"/>
      <c r="D870" s="202" t="s">
        <v>168</v>
      </c>
      <c r="E870" s="213" t="s">
        <v>1</v>
      </c>
      <c r="F870" s="214" t="s">
        <v>244</v>
      </c>
      <c r="G870" s="212"/>
      <c r="H870" s="215">
        <v>28.9</v>
      </c>
      <c r="I870" s="216"/>
      <c r="J870" s="212"/>
      <c r="K870" s="212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168</v>
      </c>
      <c r="AU870" s="221" t="s">
        <v>82</v>
      </c>
      <c r="AV870" s="14" t="s">
        <v>82</v>
      </c>
      <c r="AW870" s="14" t="s">
        <v>30</v>
      </c>
      <c r="AX870" s="14" t="s">
        <v>73</v>
      </c>
      <c r="AY870" s="221" t="s">
        <v>160</v>
      </c>
    </row>
    <row r="871" spans="2:51" s="15" customFormat="1" ht="12">
      <c r="B871" s="222"/>
      <c r="C871" s="223"/>
      <c r="D871" s="202" t="s">
        <v>168</v>
      </c>
      <c r="E871" s="224" t="s">
        <v>1</v>
      </c>
      <c r="F871" s="225" t="s">
        <v>179</v>
      </c>
      <c r="G871" s="223"/>
      <c r="H871" s="226">
        <v>28.9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168</v>
      </c>
      <c r="AU871" s="232" t="s">
        <v>82</v>
      </c>
      <c r="AV871" s="15" t="s">
        <v>167</v>
      </c>
      <c r="AW871" s="15" t="s">
        <v>30</v>
      </c>
      <c r="AX871" s="15" t="s">
        <v>80</v>
      </c>
      <c r="AY871" s="232" t="s">
        <v>160</v>
      </c>
    </row>
    <row r="872" spans="1:65" s="2" customFormat="1" ht="24.2" customHeight="1">
      <c r="A872" s="35"/>
      <c r="B872" s="36"/>
      <c r="C872" s="187" t="s">
        <v>830</v>
      </c>
      <c r="D872" s="187" t="s">
        <v>162</v>
      </c>
      <c r="E872" s="188" t="s">
        <v>831</v>
      </c>
      <c r="F872" s="189" t="s">
        <v>832</v>
      </c>
      <c r="G872" s="190" t="s">
        <v>248</v>
      </c>
      <c r="H872" s="191">
        <v>1</v>
      </c>
      <c r="I872" s="192"/>
      <c r="J872" s="193">
        <f>ROUND(I872*H872,2)</f>
        <v>0</v>
      </c>
      <c r="K872" s="189" t="s">
        <v>1</v>
      </c>
      <c r="L872" s="40"/>
      <c r="M872" s="194" t="s">
        <v>1</v>
      </c>
      <c r="N872" s="195" t="s">
        <v>38</v>
      </c>
      <c r="O872" s="72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8" t="s">
        <v>167</v>
      </c>
      <c r="AT872" s="198" t="s">
        <v>162</v>
      </c>
      <c r="AU872" s="198" t="s">
        <v>82</v>
      </c>
      <c r="AY872" s="18" t="s">
        <v>160</v>
      </c>
      <c r="BE872" s="199">
        <f>IF(N872="základní",J872,0)</f>
        <v>0</v>
      </c>
      <c r="BF872" s="199">
        <f>IF(N872="snížená",J872,0)</f>
        <v>0</v>
      </c>
      <c r="BG872" s="199">
        <f>IF(N872="zákl. přenesená",J872,0)</f>
        <v>0</v>
      </c>
      <c r="BH872" s="199">
        <f>IF(N872="sníž. přenesená",J872,0)</f>
        <v>0</v>
      </c>
      <c r="BI872" s="199">
        <f>IF(N872="nulová",J872,0)</f>
        <v>0</v>
      </c>
      <c r="BJ872" s="18" t="s">
        <v>80</v>
      </c>
      <c r="BK872" s="199">
        <f>ROUND(I872*H872,2)</f>
        <v>0</v>
      </c>
      <c r="BL872" s="18" t="s">
        <v>167</v>
      </c>
      <c r="BM872" s="198" t="s">
        <v>833</v>
      </c>
    </row>
    <row r="873" spans="1:65" s="2" customFormat="1" ht="24.2" customHeight="1">
      <c r="A873" s="35"/>
      <c r="B873" s="36"/>
      <c r="C873" s="187" t="s">
        <v>516</v>
      </c>
      <c r="D873" s="187" t="s">
        <v>162</v>
      </c>
      <c r="E873" s="188" t="s">
        <v>834</v>
      </c>
      <c r="F873" s="189" t="s">
        <v>835</v>
      </c>
      <c r="G873" s="190" t="s">
        <v>800</v>
      </c>
      <c r="H873" s="191">
        <v>1</v>
      </c>
      <c r="I873" s="192"/>
      <c r="J873" s="193">
        <f>ROUND(I873*H873,2)</f>
        <v>0</v>
      </c>
      <c r="K873" s="189" t="s">
        <v>1</v>
      </c>
      <c r="L873" s="40"/>
      <c r="M873" s="194" t="s">
        <v>1</v>
      </c>
      <c r="N873" s="195" t="s">
        <v>38</v>
      </c>
      <c r="O873" s="72"/>
      <c r="P873" s="196">
        <f>O873*H873</f>
        <v>0</v>
      </c>
      <c r="Q873" s="196">
        <v>0</v>
      </c>
      <c r="R873" s="196">
        <f>Q873*H873</f>
        <v>0</v>
      </c>
      <c r="S873" s="196">
        <v>0</v>
      </c>
      <c r="T873" s="197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98" t="s">
        <v>167</v>
      </c>
      <c r="AT873" s="198" t="s">
        <v>162</v>
      </c>
      <c r="AU873" s="198" t="s">
        <v>82</v>
      </c>
      <c r="AY873" s="18" t="s">
        <v>160</v>
      </c>
      <c r="BE873" s="199">
        <f>IF(N873="základní",J873,0)</f>
        <v>0</v>
      </c>
      <c r="BF873" s="199">
        <f>IF(N873="snížená",J873,0)</f>
        <v>0</v>
      </c>
      <c r="BG873" s="199">
        <f>IF(N873="zákl. přenesená",J873,0)</f>
        <v>0</v>
      </c>
      <c r="BH873" s="199">
        <f>IF(N873="sníž. přenesená",J873,0)</f>
        <v>0</v>
      </c>
      <c r="BI873" s="199">
        <f>IF(N873="nulová",J873,0)</f>
        <v>0</v>
      </c>
      <c r="BJ873" s="18" t="s">
        <v>80</v>
      </c>
      <c r="BK873" s="199">
        <f>ROUND(I873*H873,2)</f>
        <v>0</v>
      </c>
      <c r="BL873" s="18" t="s">
        <v>167</v>
      </c>
      <c r="BM873" s="198" t="s">
        <v>836</v>
      </c>
    </row>
    <row r="874" spans="2:51" s="13" customFormat="1" ht="12">
      <c r="B874" s="200"/>
      <c r="C874" s="201"/>
      <c r="D874" s="202" t="s">
        <v>168</v>
      </c>
      <c r="E874" s="203" t="s">
        <v>1</v>
      </c>
      <c r="F874" s="204" t="s">
        <v>837</v>
      </c>
      <c r="G874" s="201"/>
      <c r="H874" s="203" t="s">
        <v>1</v>
      </c>
      <c r="I874" s="205"/>
      <c r="J874" s="201"/>
      <c r="K874" s="201"/>
      <c r="L874" s="206"/>
      <c r="M874" s="207"/>
      <c r="N874" s="208"/>
      <c r="O874" s="208"/>
      <c r="P874" s="208"/>
      <c r="Q874" s="208"/>
      <c r="R874" s="208"/>
      <c r="S874" s="208"/>
      <c r="T874" s="209"/>
      <c r="AT874" s="210" t="s">
        <v>168</v>
      </c>
      <c r="AU874" s="210" t="s">
        <v>82</v>
      </c>
      <c r="AV874" s="13" t="s">
        <v>80</v>
      </c>
      <c r="AW874" s="13" t="s">
        <v>30</v>
      </c>
      <c r="AX874" s="13" t="s">
        <v>73</v>
      </c>
      <c r="AY874" s="210" t="s">
        <v>160</v>
      </c>
    </row>
    <row r="875" spans="2:51" s="14" customFormat="1" ht="12">
      <c r="B875" s="211"/>
      <c r="C875" s="212"/>
      <c r="D875" s="202" t="s">
        <v>168</v>
      </c>
      <c r="E875" s="213" t="s">
        <v>1</v>
      </c>
      <c r="F875" s="214" t="s">
        <v>838</v>
      </c>
      <c r="G875" s="212"/>
      <c r="H875" s="215">
        <v>1</v>
      </c>
      <c r="I875" s="216"/>
      <c r="J875" s="212"/>
      <c r="K875" s="212"/>
      <c r="L875" s="217"/>
      <c r="M875" s="218"/>
      <c r="N875" s="219"/>
      <c r="O875" s="219"/>
      <c r="P875" s="219"/>
      <c r="Q875" s="219"/>
      <c r="R875" s="219"/>
      <c r="S875" s="219"/>
      <c r="T875" s="220"/>
      <c r="AT875" s="221" t="s">
        <v>168</v>
      </c>
      <c r="AU875" s="221" t="s">
        <v>82</v>
      </c>
      <c r="AV875" s="14" t="s">
        <v>82</v>
      </c>
      <c r="AW875" s="14" t="s">
        <v>30</v>
      </c>
      <c r="AX875" s="14" t="s">
        <v>73</v>
      </c>
      <c r="AY875" s="221" t="s">
        <v>160</v>
      </c>
    </row>
    <row r="876" spans="2:51" s="15" customFormat="1" ht="12">
      <c r="B876" s="222"/>
      <c r="C876" s="223"/>
      <c r="D876" s="202" t="s">
        <v>168</v>
      </c>
      <c r="E876" s="224" t="s">
        <v>1</v>
      </c>
      <c r="F876" s="225" t="s">
        <v>179</v>
      </c>
      <c r="G876" s="223"/>
      <c r="H876" s="226">
        <v>1</v>
      </c>
      <c r="I876" s="227"/>
      <c r="J876" s="223"/>
      <c r="K876" s="223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168</v>
      </c>
      <c r="AU876" s="232" t="s">
        <v>82</v>
      </c>
      <c r="AV876" s="15" t="s">
        <v>167</v>
      </c>
      <c r="AW876" s="15" t="s">
        <v>30</v>
      </c>
      <c r="AX876" s="15" t="s">
        <v>80</v>
      </c>
      <c r="AY876" s="232" t="s">
        <v>160</v>
      </c>
    </row>
    <row r="877" spans="2:63" s="12" customFormat="1" ht="22.9" customHeight="1">
      <c r="B877" s="171"/>
      <c r="C877" s="172"/>
      <c r="D877" s="173" t="s">
        <v>72</v>
      </c>
      <c r="E877" s="185" t="s">
        <v>215</v>
      </c>
      <c r="F877" s="185" t="s">
        <v>839</v>
      </c>
      <c r="G877" s="172"/>
      <c r="H877" s="172"/>
      <c r="I877" s="175"/>
      <c r="J877" s="186">
        <f>BK877</f>
        <v>0</v>
      </c>
      <c r="K877" s="172"/>
      <c r="L877" s="177"/>
      <c r="M877" s="178"/>
      <c r="N877" s="179"/>
      <c r="O877" s="179"/>
      <c r="P877" s="180">
        <f>SUM(P878:P1181)</f>
        <v>0</v>
      </c>
      <c r="Q877" s="179"/>
      <c r="R877" s="180">
        <f>SUM(R878:R1181)</f>
        <v>0</v>
      </c>
      <c r="S877" s="179"/>
      <c r="T877" s="181">
        <f>SUM(T878:T1181)</f>
        <v>0</v>
      </c>
      <c r="AR877" s="182" t="s">
        <v>80</v>
      </c>
      <c r="AT877" s="183" t="s">
        <v>72</v>
      </c>
      <c r="AU877" s="183" t="s">
        <v>80</v>
      </c>
      <c r="AY877" s="182" t="s">
        <v>160</v>
      </c>
      <c r="BK877" s="184">
        <f>SUM(BK878:BK1181)</f>
        <v>0</v>
      </c>
    </row>
    <row r="878" spans="1:65" s="2" customFormat="1" ht="14.45" customHeight="1">
      <c r="A878" s="35"/>
      <c r="B878" s="36"/>
      <c r="C878" s="187" t="s">
        <v>840</v>
      </c>
      <c r="D878" s="187" t="s">
        <v>162</v>
      </c>
      <c r="E878" s="188" t="s">
        <v>841</v>
      </c>
      <c r="F878" s="189" t="s">
        <v>842</v>
      </c>
      <c r="G878" s="190" t="s">
        <v>248</v>
      </c>
      <c r="H878" s="191">
        <v>2</v>
      </c>
      <c r="I878" s="192"/>
      <c r="J878" s="193">
        <f>ROUND(I878*H878,2)</f>
        <v>0</v>
      </c>
      <c r="K878" s="189" t="s">
        <v>1</v>
      </c>
      <c r="L878" s="40"/>
      <c r="M878" s="194" t="s">
        <v>1</v>
      </c>
      <c r="N878" s="195" t="s">
        <v>38</v>
      </c>
      <c r="O878" s="72"/>
      <c r="P878" s="196">
        <f>O878*H878</f>
        <v>0</v>
      </c>
      <c r="Q878" s="196">
        <v>0</v>
      </c>
      <c r="R878" s="196">
        <f>Q878*H878</f>
        <v>0</v>
      </c>
      <c r="S878" s="196">
        <v>0</v>
      </c>
      <c r="T878" s="19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8" t="s">
        <v>167</v>
      </c>
      <c r="AT878" s="198" t="s">
        <v>162</v>
      </c>
      <c r="AU878" s="198" t="s">
        <v>82</v>
      </c>
      <c r="AY878" s="18" t="s">
        <v>160</v>
      </c>
      <c r="BE878" s="199">
        <f>IF(N878="základní",J878,0)</f>
        <v>0</v>
      </c>
      <c r="BF878" s="199">
        <f>IF(N878="snížená",J878,0)</f>
        <v>0</v>
      </c>
      <c r="BG878" s="199">
        <f>IF(N878="zákl. přenesená",J878,0)</f>
        <v>0</v>
      </c>
      <c r="BH878" s="199">
        <f>IF(N878="sníž. přenesená",J878,0)</f>
        <v>0</v>
      </c>
      <c r="BI878" s="199">
        <f>IF(N878="nulová",J878,0)</f>
        <v>0</v>
      </c>
      <c r="BJ878" s="18" t="s">
        <v>80</v>
      </c>
      <c r="BK878" s="199">
        <f>ROUND(I878*H878,2)</f>
        <v>0</v>
      </c>
      <c r="BL878" s="18" t="s">
        <v>167</v>
      </c>
      <c r="BM878" s="198" t="s">
        <v>843</v>
      </c>
    </row>
    <row r="879" spans="2:51" s="14" customFormat="1" ht="12">
      <c r="B879" s="211"/>
      <c r="C879" s="212"/>
      <c r="D879" s="202" t="s">
        <v>168</v>
      </c>
      <c r="E879" s="213" t="s">
        <v>1</v>
      </c>
      <c r="F879" s="214" t="s">
        <v>844</v>
      </c>
      <c r="G879" s="212"/>
      <c r="H879" s="215">
        <v>1</v>
      </c>
      <c r="I879" s="216"/>
      <c r="J879" s="212"/>
      <c r="K879" s="212"/>
      <c r="L879" s="217"/>
      <c r="M879" s="218"/>
      <c r="N879" s="219"/>
      <c r="O879" s="219"/>
      <c r="P879" s="219"/>
      <c r="Q879" s="219"/>
      <c r="R879" s="219"/>
      <c r="S879" s="219"/>
      <c r="T879" s="220"/>
      <c r="AT879" s="221" t="s">
        <v>168</v>
      </c>
      <c r="AU879" s="221" t="s">
        <v>82</v>
      </c>
      <c r="AV879" s="14" t="s">
        <v>82</v>
      </c>
      <c r="AW879" s="14" t="s">
        <v>30</v>
      </c>
      <c r="AX879" s="14" t="s">
        <v>73</v>
      </c>
      <c r="AY879" s="221" t="s">
        <v>160</v>
      </c>
    </row>
    <row r="880" spans="2:51" s="14" customFormat="1" ht="12">
      <c r="B880" s="211"/>
      <c r="C880" s="212"/>
      <c r="D880" s="202" t="s">
        <v>168</v>
      </c>
      <c r="E880" s="213" t="s">
        <v>1</v>
      </c>
      <c r="F880" s="214" t="s">
        <v>845</v>
      </c>
      <c r="G880" s="212"/>
      <c r="H880" s="215">
        <v>1</v>
      </c>
      <c r="I880" s="216"/>
      <c r="J880" s="212"/>
      <c r="K880" s="212"/>
      <c r="L880" s="217"/>
      <c r="M880" s="218"/>
      <c r="N880" s="219"/>
      <c r="O880" s="219"/>
      <c r="P880" s="219"/>
      <c r="Q880" s="219"/>
      <c r="R880" s="219"/>
      <c r="S880" s="219"/>
      <c r="T880" s="220"/>
      <c r="AT880" s="221" t="s">
        <v>168</v>
      </c>
      <c r="AU880" s="221" t="s">
        <v>82</v>
      </c>
      <c r="AV880" s="14" t="s">
        <v>82</v>
      </c>
      <c r="AW880" s="14" t="s">
        <v>30</v>
      </c>
      <c r="AX880" s="14" t="s">
        <v>73</v>
      </c>
      <c r="AY880" s="221" t="s">
        <v>160</v>
      </c>
    </row>
    <row r="881" spans="2:51" s="15" customFormat="1" ht="12">
      <c r="B881" s="222"/>
      <c r="C881" s="223"/>
      <c r="D881" s="202" t="s">
        <v>168</v>
      </c>
      <c r="E881" s="224" t="s">
        <v>1</v>
      </c>
      <c r="F881" s="225" t="s">
        <v>179</v>
      </c>
      <c r="G881" s="223"/>
      <c r="H881" s="226">
        <v>2</v>
      </c>
      <c r="I881" s="227"/>
      <c r="J881" s="223"/>
      <c r="K881" s="223"/>
      <c r="L881" s="228"/>
      <c r="M881" s="229"/>
      <c r="N881" s="230"/>
      <c r="O881" s="230"/>
      <c r="P881" s="230"/>
      <c r="Q881" s="230"/>
      <c r="R881" s="230"/>
      <c r="S881" s="230"/>
      <c r="T881" s="231"/>
      <c r="AT881" s="232" t="s">
        <v>168</v>
      </c>
      <c r="AU881" s="232" t="s">
        <v>82</v>
      </c>
      <c r="AV881" s="15" t="s">
        <v>167</v>
      </c>
      <c r="AW881" s="15" t="s">
        <v>30</v>
      </c>
      <c r="AX881" s="15" t="s">
        <v>80</v>
      </c>
      <c r="AY881" s="232" t="s">
        <v>160</v>
      </c>
    </row>
    <row r="882" spans="1:65" s="2" customFormat="1" ht="14.45" customHeight="1">
      <c r="A882" s="35"/>
      <c r="B882" s="36"/>
      <c r="C882" s="187" t="s">
        <v>527</v>
      </c>
      <c r="D882" s="187" t="s">
        <v>162</v>
      </c>
      <c r="E882" s="188" t="s">
        <v>846</v>
      </c>
      <c r="F882" s="189" t="s">
        <v>847</v>
      </c>
      <c r="G882" s="190" t="s">
        <v>248</v>
      </c>
      <c r="H882" s="191">
        <v>1</v>
      </c>
      <c r="I882" s="192"/>
      <c r="J882" s="193">
        <f>ROUND(I882*H882,2)</f>
        <v>0</v>
      </c>
      <c r="K882" s="189" t="s">
        <v>1</v>
      </c>
      <c r="L882" s="40"/>
      <c r="M882" s="194" t="s">
        <v>1</v>
      </c>
      <c r="N882" s="195" t="s">
        <v>38</v>
      </c>
      <c r="O882" s="72"/>
      <c r="P882" s="196">
        <f>O882*H882</f>
        <v>0</v>
      </c>
      <c r="Q882" s="196">
        <v>0</v>
      </c>
      <c r="R882" s="196">
        <f>Q882*H882</f>
        <v>0</v>
      </c>
      <c r="S882" s="196">
        <v>0</v>
      </c>
      <c r="T882" s="19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8" t="s">
        <v>167</v>
      </c>
      <c r="AT882" s="198" t="s">
        <v>162</v>
      </c>
      <c r="AU882" s="198" t="s">
        <v>82</v>
      </c>
      <c r="AY882" s="18" t="s">
        <v>160</v>
      </c>
      <c r="BE882" s="199">
        <f>IF(N882="základní",J882,0)</f>
        <v>0</v>
      </c>
      <c r="BF882" s="199">
        <f>IF(N882="snížená",J882,0)</f>
        <v>0</v>
      </c>
      <c r="BG882" s="199">
        <f>IF(N882="zákl. přenesená",J882,0)</f>
        <v>0</v>
      </c>
      <c r="BH882" s="199">
        <f>IF(N882="sníž. přenesená",J882,0)</f>
        <v>0</v>
      </c>
      <c r="BI882" s="199">
        <f>IF(N882="nulová",J882,0)</f>
        <v>0</v>
      </c>
      <c r="BJ882" s="18" t="s">
        <v>80</v>
      </c>
      <c r="BK882" s="199">
        <f>ROUND(I882*H882,2)</f>
        <v>0</v>
      </c>
      <c r="BL882" s="18" t="s">
        <v>167</v>
      </c>
      <c r="BM882" s="198" t="s">
        <v>848</v>
      </c>
    </row>
    <row r="883" spans="2:51" s="13" customFormat="1" ht="12">
      <c r="B883" s="200"/>
      <c r="C883" s="201"/>
      <c r="D883" s="202" t="s">
        <v>168</v>
      </c>
      <c r="E883" s="203" t="s">
        <v>1</v>
      </c>
      <c r="F883" s="204" t="s">
        <v>213</v>
      </c>
      <c r="G883" s="201"/>
      <c r="H883" s="203" t="s">
        <v>1</v>
      </c>
      <c r="I883" s="205"/>
      <c r="J883" s="201"/>
      <c r="K883" s="201"/>
      <c r="L883" s="206"/>
      <c r="M883" s="207"/>
      <c r="N883" s="208"/>
      <c r="O883" s="208"/>
      <c r="P883" s="208"/>
      <c r="Q883" s="208"/>
      <c r="R883" s="208"/>
      <c r="S883" s="208"/>
      <c r="T883" s="209"/>
      <c r="AT883" s="210" t="s">
        <v>168</v>
      </c>
      <c r="AU883" s="210" t="s">
        <v>82</v>
      </c>
      <c r="AV883" s="13" t="s">
        <v>80</v>
      </c>
      <c r="AW883" s="13" t="s">
        <v>30</v>
      </c>
      <c r="AX883" s="13" t="s">
        <v>73</v>
      </c>
      <c r="AY883" s="210" t="s">
        <v>160</v>
      </c>
    </row>
    <row r="884" spans="2:51" s="14" customFormat="1" ht="12">
      <c r="B884" s="211"/>
      <c r="C884" s="212"/>
      <c r="D884" s="202" t="s">
        <v>168</v>
      </c>
      <c r="E884" s="213" t="s">
        <v>1</v>
      </c>
      <c r="F884" s="214" t="s">
        <v>849</v>
      </c>
      <c r="G884" s="212"/>
      <c r="H884" s="215">
        <v>1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168</v>
      </c>
      <c r="AU884" s="221" t="s">
        <v>82</v>
      </c>
      <c r="AV884" s="14" t="s">
        <v>82</v>
      </c>
      <c r="AW884" s="14" t="s">
        <v>30</v>
      </c>
      <c r="AX884" s="14" t="s">
        <v>73</v>
      </c>
      <c r="AY884" s="221" t="s">
        <v>160</v>
      </c>
    </row>
    <row r="885" spans="2:51" s="15" customFormat="1" ht="12">
      <c r="B885" s="222"/>
      <c r="C885" s="223"/>
      <c r="D885" s="202" t="s">
        <v>168</v>
      </c>
      <c r="E885" s="224" t="s">
        <v>1</v>
      </c>
      <c r="F885" s="225" t="s">
        <v>179</v>
      </c>
      <c r="G885" s="223"/>
      <c r="H885" s="226">
        <v>1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168</v>
      </c>
      <c r="AU885" s="232" t="s">
        <v>82</v>
      </c>
      <c r="AV885" s="15" t="s">
        <v>167</v>
      </c>
      <c r="AW885" s="15" t="s">
        <v>30</v>
      </c>
      <c r="AX885" s="15" t="s">
        <v>80</v>
      </c>
      <c r="AY885" s="232" t="s">
        <v>160</v>
      </c>
    </row>
    <row r="886" spans="1:65" s="2" customFormat="1" ht="14.45" customHeight="1">
      <c r="A886" s="35"/>
      <c r="B886" s="36"/>
      <c r="C886" s="187" t="s">
        <v>850</v>
      </c>
      <c r="D886" s="187" t="s">
        <v>162</v>
      </c>
      <c r="E886" s="188" t="s">
        <v>851</v>
      </c>
      <c r="F886" s="189" t="s">
        <v>852</v>
      </c>
      <c r="G886" s="190" t="s">
        <v>248</v>
      </c>
      <c r="H886" s="191">
        <v>1</v>
      </c>
      <c r="I886" s="192"/>
      <c r="J886" s="193">
        <f>ROUND(I886*H886,2)</f>
        <v>0</v>
      </c>
      <c r="K886" s="189" t="s">
        <v>1</v>
      </c>
      <c r="L886" s="40"/>
      <c r="M886" s="194" t="s">
        <v>1</v>
      </c>
      <c r="N886" s="195" t="s">
        <v>38</v>
      </c>
      <c r="O886" s="72"/>
      <c r="P886" s="196">
        <f>O886*H886</f>
        <v>0</v>
      </c>
      <c r="Q886" s="196">
        <v>0</v>
      </c>
      <c r="R886" s="196">
        <f>Q886*H886</f>
        <v>0</v>
      </c>
      <c r="S886" s="196">
        <v>0</v>
      </c>
      <c r="T886" s="197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198" t="s">
        <v>167</v>
      </c>
      <c r="AT886" s="198" t="s">
        <v>162</v>
      </c>
      <c r="AU886" s="198" t="s">
        <v>82</v>
      </c>
      <c r="AY886" s="18" t="s">
        <v>160</v>
      </c>
      <c r="BE886" s="199">
        <f>IF(N886="základní",J886,0)</f>
        <v>0</v>
      </c>
      <c r="BF886" s="199">
        <f>IF(N886="snížená",J886,0)</f>
        <v>0</v>
      </c>
      <c r="BG886" s="199">
        <f>IF(N886="zákl. přenesená",J886,0)</f>
        <v>0</v>
      </c>
      <c r="BH886" s="199">
        <f>IF(N886="sníž. přenesená",J886,0)</f>
        <v>0</v>
      </c>
      <c r="BI886" s="199">
        <f>IF(N886="nulová",J886,0)</f>
        <v>0</v>
      </c>
      <c r="BJ886" s="18" t="s">
        <v>80</v>
      </c>
      <c r="BK886" s="199">
        <f>ROUND(I886*H886,2)</f>
        <v>0</v>
      </c>
      <c r="BL886" s="18" t="s">
        <v>167</v>
      </c>
      <c r="BM886" s="198" t="s">
        <v>853</v>
      </c>
    </row>
    <row r="887" spans="2:51" s="13" customFormat="1" ht="12">
      <c r="B887" s="200"/>
      <c r="C887" s="201"/>
      <c r="D887" s="202" t="s">
        <v>168</v>
      </c>
      <c r="E887" s="203" t="s">
        <v>1</v>
      </c>
      <c r="F887" s="204" t="s">
        <v>213</v>
      </c>
      <c r="G887" s="201"/>
      <c r="H887" s="203" t="s">
        <v>1</v>
      </c>
      <c r="I887" s="205"/>
      <c r="J887" s="201"/>
      <c r="K887" s="201"/>
      <c r="L887" s="206"/>
      <c r="M887" s="207"/>
      <c r="N887" s="208"/>
      <c r="O887" s="208"/>
      <c r="P887" s="208"/>
      <c r="Q887" s="208"/>
      <c r="R887" s="208"/>
      <c r="S887" s="208"/>
      <c r="T887" s="209"/>
      <c r="AT887" s="210" t="s">
        <v>168</v>
      </c>
      <c r="AU887" s="210" t="s">
        <v>82</v>
      </c>
      <c r="AV887" s="13" t="s">
        <v>80</v>
      </c>
      <c r="AW887" s="13" t="s">
        <v>30</v>
      </c>
      <c r="AX887" s="13" t="s">
        <v>73</v>
      </c>
      <c r="AY887" s="210" t="s">
        <v>160</v>
      </c>
    </row>
    <row r="888" spans="2:51" s="14" customFormat="1" ht="12">
      <c r="B888" s="211"/>
      <c r="C888" s="212"/>
      <c r="D888" s="202" t="s">
        <v>168</v>
      </c>
      <c r="E888" s="213" t="s">
        <v>1</v>
      </c>
      <c r="F888" s="214" t="s">
        <v>854</v>
      </c>
      <c r="G888" s="212"/>
      <c r="H888" s="215">
        <v>1</v>
      </c>
      <c r="I888" s="216"/>
      <c r="J888" s="212"/>
      <c r="K888" s="212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168</v>
      </c>
      <c r="AU888" s="221" t="s">
        <v>82</v>
      </c>
      <c r="AV888" s="14" t="s">
        <v>82</v>
      </c>
      <c r="AW888" s="14" t="s">
        <v>30</v>
      </c>
      <c r="AX888" s="14" t="s">
        <v>73</v>
      </c>
      <c r="AY888" s="221" t="s">
        <v>160</v>
      </c>
    </row>
    <row r="889" spans="2:51" s="15" customFormat="1" ht="12">
      <c r="B889" s="222"/>
      <c r="C889" s="223"/>
      <c r="D889" s="202" t="s">
        <v>168</v>
      </c>
      <c r="E889" s="224" t="s">
        <v>1</v>
      </c>
      <c r="F889" s="225" t="s">
        <v>179</v>
      </c>
      <c r="G889" s="223"/>
      <c r="H889" s="226">
        <v>1</v>
      </c>
      <c r="I889" s="227"/>
      <c r="J889" s="223"/>
      <c r="K889" s="223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168</v>
      </c>
      <c r="AU889" s="232" t="s">
        <v>82</v>
      </c>
      <c r="AV889" s="15" t="s">
        <v>167</v>
      </c>
      <c r="AW889" s="15" t="s">
        <v>30</v>
      </c>
      <c r="AX889" s="15" t="s">
        <v>80</v>
      </c>
      <c r="AY889" s="232" t="s">
        <v>160</v>
      </c>
    </row>
    <row r="890" spans="1:65" s="2" customFormat="1" ht="14.45" customHeight="1">
      <c r="A890" s="35"/>
      <c r="B890" s="36"/>
      <c r="C890" s="187" t="s">
        <v>538</v>
      </c>
      <c r="D890" s="187" t="s">
        <v>162</v>
      </c>
      <c r="E890" s="188" t="s">
        <v>855</v>
      </c>
      <c r="F890" s="189" t="s">
        <v>856</v>
      </c>
      <c r="G890" s="190" t="s">
        <v>222</v>
      </c>
      <c r="H890" s="191">
        <v>77.277</v>
      </c>
      <c r="I890" s="192"/>
      <c r="J890" s="193">
        <f>ROUND(I890*H890,2)</f>
        <v>0</v>
      </c>
      <c r="K890" s="189" t="s">
        <v>1</v>
      </c>
      <c r="L890" s="40"/>
      <c r="M890" s="194" t="s">
        <v>1</v>
      </c>
      <c r="N890" s="195" t="s">
        <v>38</v>
      </c>
      <c r="O890" s="72"/>
      <c r="P890" s="196">
        <f>O890*H890</f>
        <v>0</v>
      </c>
      <c r="Q890" s="196">
        <v>0</v>
      </c>
      <c r="R890" s="196">
        <f>Q890*H890</f>
        <v>0</v>
      </c>
      <c r="S890" s="196">
        <v>0</v>
      </c>
      <c r="T890" s="197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8" t="s">
        <v>167</v>
      </c>
      <c r="AT890" s="198" t="s">
        <v>162</v>
      </c>
      <c r="AU890" s="198" t="s">
        <v>82</v>
      </c>
      <c r="AY890" s="18" t="s">
        <v>160</v>
      </c>
      <c r="BE890" s="199">
        <f>IF(N890="základní",J890,0)</f>
        <v>0</v>
      </c>
      <c r="BF890" s="199">
        <f>IF(N890="snížená",J890,0)</f>
        <v>0</v>
      </c>
      <c r="BG890" s="199">
        <f>IF(N890="zákl. přenesená",J890,0)</f>
        <v>0</v>
      </c>
      <c r="BH890" s="199">
        <f>IF(N890="sníž. přenesená",J890,0)</f>
        <v>0</v>
      </c>
      <c r="BI890" s="199">
        <f>IF(N890="nulová",J890,0)</f>
        <v>0</v>
      </c>
      <c r="BJ890" s="18" t="s">
        <v>80</v>
      </c>
      <c r="BK890" s="199">
        <f>ROUND(I890*H890,2)</f>
        <v>0</v>
      </c>
      <c r="BL890" s="18" t="s">
        <v>167</v>
      </c>
      <c r="BM890" s="198" t="s">
        <v>857</v>
      </c>
    </row>
    <row r="891" spans="2:51" s="13" customFormat="1" ht="12">
      <c r="B891" s="200"/>
      <c r="C891" s="201"/>
      <c r="D891" s="202" t="s">
        <v>168</v>
      </c>
      <c r="E891" s="203" t="s">
        <v>1</v>
      </c>
      <c r="F891" s="204" t="s">
        <v>176</v>
      </c>
      <c r="G891" s="201"/>
      <c r="H891" s="203" t="s">
        <v>1</v>
      </c>
      <c r="I891" s="205"/>
      <c r="J891" s="201"/>
      <c r="K891" s="201"/>
      <c r="L891" s="206"/>
      <c r="M891" s="207"/>
      <c r="N891" s="208"/>
      <c r="O891" s="208"/>
      <c r="P891" s="208"/>
      <c r="Q891" s="208"/>
      <c r="R891" s="208"/>
      <c r="S891" s="208"/>
      <c r="T891" s="209"/>
      <c r="AT891" s="210" t="s">
        <v>168</v>
      </c>
      <c r="AU891" s="210" t="s">
        <v>82</v>
      </c>
      <c r="AV891" s="13" t="s">
        <v>80</v>
      </c>
      <c r="AW891" s="13" t="s">
        <v>30</v>
      </c>
      <c r="AX891" s="13" t="s">
        <v>73</v>
      </c>
      <c r="AY891" s="210" t="s">
        <v>160</v>
      </c>
    </row>
    <row r="892" spans="2:51" s="14" customFormat="1" ht="12">
      <c r="B892" s="211"/>
      <c r="C892" s="212"/>
      <c r="D892" s="202" t="s">
        <v>168</v>
      </c>
      <c r="E892" s="213" t="s">
        <v>1</v>
      </c>
      <c r="F892" s="214" t="s">
        <v>673</v>
      </c>
      <c r="G892" s="212"/>
      <c r="H892" s="215">
        <v>77.277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168</v>
      </c>
      <c r="AU892" s="221" t="s">
        <v>82</v>
      </c>
      <c r="AV892" s="14" t="s">
        <v>82</v>
      </c>
      <c r="AW892" s="14" t="s">
        <v>30</v>
      </c>
      <c r="AX892" s="14" t="s">
        <v>73</v>
      </c>
      <c r="AY892" s="221" t="s">
        <v>160</v>
      </c>
    </row>
    <row r="893" spans="2:51" s="15" customFormat="1" ht="12">
      <c r="B893" s="222"/>
      <c r="C893" s="223"/>
      <c r="D893" s="202" t="s">
        <v>168</v>
      </c>
      <c r="E893" s="224" t="s">
        <v>1</v>
      </c>
      <c r="F893" s="225" t="s">
        <v>179</v>
      </c>
      <c r="G893" s="223"/>
      <c r="H893" s="226">
        <v>77.277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168</v>
      </c>
      <c r="AU893" s="232" t="s">
        <v>82</v>
      </c>
      <c r="AV893" s="15" t="s">
        <v>167</v>
      </c>
      <c r="AW893" s="15" t="s">
        <v>30</v>
      </c>
      <c r="AX893" s="15" t="s">
        <v>80</v>
      </c>
      <c r="AY893" s="232" t="s">
        <v>160</v>
      </c>
    </row>
    <row r="894" spans="1:65" s="2" customFormat="1" ht="14.45" customHeight="1">
      <c r="A894" s="35"/>
      <c r="B894" s="36"/>
      <c r="C894" s="187" t="s">
        <v>858</v>
      </c>
      <c r="D894" s="187" t="s">
        <v>162</v>
      </c>
      <c r="E894" s="188" t="s">
        <v>859</v>
      </c>
      <c r="F894" s="189" t="s">
        <v>860</v>
      </c>
      <c r="G894" s="190" t="s">
        <v>800</v>
      </c>
      <c r="H894" s="191">
        <v>2</v>
      </c>
      <c r="I894" s="192"/>
      <c r="J894" s="193">
        <f>ROUND(I894*H894,2)</f>
        <v>0</v>
      </c>
      <c r="K894" s="189" t="s">
        <v>1</v>
      </c>
      <c r="L894" s="40"/>
      <c r="M894" s="194" t="s">
        <v>1</v>
      </c>
      <c r="N894" s="195" t="s">
        <v>38</v>
      </c>
      <c r="O894" s="72"/>
      <c r="P894" s="196">
        <f>O894*H894</f>
        <v>0</v>
      </c>
      <c r="Q894" s="196">
        <v>0</v>
      </c>
      <c r="R894" s="196">
        <f>Q894*H894</f>
        <v>0</v>
      </c>
      <c r="S894" s="196">
        <v>0</v>
      </c>
      <c r="T894" s="197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98" t="s">
        <v>167</v>
      </c>
      <c r="AT894" s="198" t="s">
        <v>162</v>
      </c>
      <c r="AU894" s="198" t="s">
        <v>82</v>
      </c>
      <c r="AY894" s="18" t="s">
        <v>160</v>
      </c>
      <c r="BE894" s="199">
        <f>IF(N894="základní",J894,0)</f>
        <v>0</v>
      </c>
      <c r="BF894" s="199">
        <f>IF(N894="snížená",J894,0)</f>
        <v>0</v>
      </c>
      <c r="BG894" s="199">
        <f>IF(N894="zákl. přenesená",J894,0)</f>
        <v>0</v>
      </c>
      <c r="BH894" s="199">
        <f>IF(N894="sníž. přenesená",J894,0)</f>
        <v>0</v>
      </c>
      <c r="BI894" s="199">
        <f>IF(N894="nulová",J894,0)</f>
        <v>0</v>
      </c>
      <c r="BJ894" s="18" t="s">
        <v>80</v>
      </c>
      <c r="BK894" s="199">
        <f>ROUND(I894*H894,2)</f>
        <v>0</v>
      </c>
      <c r="BL894" s="18" t="s">
        <v>167</v>
      </c>
      <c r="BM894" s="198" t="s">
        <v>861</v>
      </c>
    </row>
    <row r="895" spans="2:51" s="13" customFormat="1" ht="12">
      <c r="B895" s="200"/>
      <c r="C895" s="201"/>
      <c r="D895" s="202" t="s">
        <v>168</v>
      </c>
      <c r="E895" s="203" t="s">
        <v>1</v>
      </c>
      <c r="F895" s="204" t="s">
        <v>862</v>
      </c>
      <c r="G895" s="201"/>
      <c r="H895" s="203" t="s">
        <v>1</v>
      </c>
      <c r="I895" s="205"/>
      <c r="J895" s="201"/>
      <c r="K895" s="201"/>
      <c r="L895" s="206"/>
      <c r="M895" s="207"/>
      <c r="N895" s="208"/>
      <c r="O895" s="208"/>
      <c r="P895" s="208"/>
      <c r="Q895" s="208"/>
      <c r="R895" s="208"/>
      <c r="S895" s="208"/>
      <c r="T895" s="209"/>
      <c r="AT895" s="210" t="s">
        <v>168</v>
      </c>
      <c r="AU895" s="210" t="s">
        <v>82</v>
      </c>
      <c r="AV895" s="13" t="s">
        <v>80</v>
      </c>
      <c r="AW895" s="13" t="s">
        <v>30</v>
      </c>
      <c r="AX895" s="13" t="s">
        <v>73</v>
      </c>
      <c r="AY895" s="210" t="s">
        <v>160</v>
      </c>
    </row>
    <row r="896" spans="2:51" s="13" customFormat="1" ht="12">
      <c r="B896" s="200"/>
      <c r="C896" s="201"/>
      <c r="D896" s="202" t="s">
        <v>168</v>
      </c>
      <c r="E896" s="203" t="s">
        <v>1</v>
      </c>
      <c r="F896" s="204" t="s">
        <v>213</v>
      </c>
      <c r="G896" s="201"/>
      <c r="H896" s="203" t="s">
        <v>1</v>
      </c>
      <c r="I896" s="205"/>
      <c r="J896" s="201"/>
      <c r="K896" s="201"/>
      <c r="L896" s="206"/>
      <c r="M896" s="207"/>
      <c r="N896" s="208"/>
      <c r="O896" s="208"/>
      <c r="P896" s="208"/>
      <c r="Q896" s="208"/>
      <c r="R896" s="208"/>
      <c r="S896" s="208"/>
      <c r="T896" s="209"/>
      <c r="AT896" s="210" t="s">
        <v>168</v>
      </c>
      <c r="AU896" s="210" t="s">
        <v>82</v>
      </c>
      <c r="AV896" s="13" t="s">
        <v>80</v>
      </c>
      <c r="AW896" s="13" t="s">
        <v>30</v>
      </c>
      <c r="AX896" s="13" t="s">
        <v>73</v>
      </c>
      <c r="AY896" s="210" t="s">
        <v>160</v>
      </c>
    </row>
    <row r="897" spans="2:51" s="14" customFormat="1" ht="12">
      <c r="B897" s="211"/>
      <c r="C897" s="212"/>
      <c r="D897" s="202" t="s">
        <v>168</v>
      </c>
      <c r="E897" s="213" t="s">
        <v>1</v>
      </c>
      <c r="F897" s="214" t="s">
        <v>863</v>
      </c>
      <c r="G897" s="212"/>
      <c r="H897" s="215">
        <v>2</v>
      </c>
      <c r="I897" s="216"/>
      <c r="J897" s="212"/>
      <c r="K897" s="212"/>
      <c r="L897" s="217"/>
      <c r="M897" s="218"/>
      <c r="N897" s="219"/>
      <c r="O897" s="219"/>
      <c r="P897" s="219"/>
      <c r="Q897" s="219"/>
      <c r="R897" s="219"/>
      <c r="S897" s="219"/>
      <c r="T897" s="220"/>
      <c r="AT897" s="221" t="s">
        <v>168</v>
      </c>
      <c r="AU897" s="221" t="s">
        <v>82</v>
      </c>
      <c r="AV897" s="14" t="s">
        <v>82</v>
      </c>
      <c r="AW897" s="14" t="s">
        <v>30</v>
      </c>
      <c r="AX897" s="14" t="s">
        <v>73</v>
      </c>
      <c r="AY897" s="221" t="s">
        <v>160</v>
      </c>
    </row>
    <row r="898" spans="2:51" s="15" customFormat="1" ht="12">
      <c r="B898" s="222"/>
      <c r="C898" s="223"/>
      <c r="D898" s="202" t="s">
        <v>168</v>
      </c>
      <c r="E898" s="224" t="s">
        <v>1</v>
      </c>
      <c r="F898" s="225" t="s">
        <v>179</v>
      </c>
      <c r="G898" s="223"/>
      <c r="H898" s="226">
        <v>2</v>
      </c>
      <c r="I898" s="227"/>
      <c r="J898" s="223"/>
      <c r="K898" s="223"/>
      <c r="L898" s="228"/>
      <c r="M898" s="229"/>
      <c r="N898" s="230"/>
      <c r="O898" s="230"/>
      <c r="P898" s="230"/>
      <c r="Q898" s="230"/>
      <c r="R898" s="230"/>
      <c r="S898" s="230"/>
      <c r="T898" s="231"/>
      <c r="AT898" s="232" t="s">
        <v>168</v>
      </c>
      <c r="AU898" s="232" t="s">
        <v>82</v>
      </c>
      <c r="AV898" s="15" t="s">
        <v>167</v>
      </c>
      <c r="AW898" s="15" t="s">
        <v>30</v>
      </c>
      <c r="AX898" s="15" t="s">
        <v>80</v>
      </c>
      <c r="AY898" s="232" t="s">
        <v>160</v>
      </c>
    </row>
    <row r="899" spans="1:65" s="2" customFormat="1" ht="14.45" customHeight="1">
      <c r="A899" s="35"/>
      <c r="B899" s="36"/>
      <c r="C899" s="187" t="s">
        <v>544</v>
      </c>
      <c r="D899" s="187" t="s">
        <v>162</v>
      </c>
      <c r="E899" s="188" t="s">
        <v>864</v>
      </c>
      <c r="F899" s="189" t="s">
        <v>865</v>
      </c>
      <c r="G899" s="190" t="s">
        <v>238</v>
      </c>
      <c r="H899" s="191">
        <v>45</v>
      </c>
      <c r="I899" s="192"/>
      <c r="J899" s="193">
        <f>ROUND(I899*H899,2)</f>
        <v>0</v>
      </c>
      <c r="K899" s="189" t="s">
        <v>1</v>
      </c>
      <c r="L899" s="40"/>
      <c r="M899" s="194" t="s">
        <v>1</v>
      </c>
      <c r="N899" s="195" t="s">
        <v>38</v>
      </c>
      <c r="O899" s="72"/>
      <c r="P899" s="196">
        <f>O899*H899</f>
        <v>0</v>
      </c>
      <c r="Q899" s="196">
        <v>0</v>
      </c>
      <c r="R899" s="196">
        <f>Q899*H899</f>
        <v>0</v>
      </c>
      <c r="S899" s="196">
        <v>0</v>
      </c>
      <c r="T899" s="197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8" t="s">
        <v>167</v>
      </c>
      <c r="AT899" s="198" t="s">
        <v>162</v>
      </c>
      <c r="AU899" s="198" t="s">
        <v>82</v>
      </c>
      <c r="AY899" s="18" t="s">
        <v>160</v>
      </c>
      <c r="BE899" s="199">
        <f>IF(N899="základní",J899,0)</f>
        <v>0</v>
      </c>
      <c r="BF899" s="199">
        <f>IF(N899="snížená",J899,0)</f>
        <v>0</v>
      </c>
      <c r="BG899" s="199">
        <f>IF(N899="zákl. přenesená",J899,0)</f>
        <v>0</v>
      </c>
      <c r="BH899" s="199">
        <f>IF(N899="sníž. přenesená",J899,0)</f>
        <v>0</v>
      </c>
      <c r="BI899" s="199">
        <f>IF(N899="nulová",J899,0)</f>
        <v>0</v>
      </c>
      <c r="BJ899" s="18" t="s">
        <v>80</v>
      </c>
      <c r="BK899" s="199">
        <f>ROUND(I899*H899,2)</f>
        <v>0</v>
      </c>
      <c r="BL899" s="18" t="s">
        <v>167</v>
      </c>
      <c r="BM899" s="198" t="s">
        <v>866</v>
      </c>
    </row>
    <row r="900" spans="1:65" s="2" customFormat="1" ht="24.2" customHeight="1">
      <c r="A900" s="35"/>
      <c r="B900" s="36"/>
      <c r="C900" s="187" t="s">
        <v>867</v>
      </c>
      <c r="D900" s="187" t="s">
        <v>162</v>
      </c>
      <c r="E900" s="188" t="s">
        <v>868</v>
      </c>
      <c r="F900" s="189" t="s">
        <v>869</v>
      </c>
      <c r="G900" s="190" t="s">
        <v>222</v>
      </c>
      <c r="H900" s="191">
        <v>758.805</v>
      </c>
      <c r="I900" s="192"/>
      <c r="J900" s="193">
        <f>ROUND(I900*H900,2)</f>
        <v>0</v>
      </c>
      <c r="K900" s="189" t="s">
        <v>166</v>
      </c>
      <c r="L900" s="40"/>
      <c r="M900" s="194" t="s">
        <v>1</v>
      </c>
      <c r="N900" s="195" t="s">
        <v>38</v>
      </c>
      <c r="O900" s="72"/>
      <c r="P900" s="196">
        <f>O900*H900</f>
        <v>0</v>
      </c>
      <c r="Q900" s="196">
        <v>0</v>
      </c>
      <c r="R900" s="196">
        <f>Q900*H900</f>
        <v>0</v>
      </c>
      <c r="S900" s="196">
        <v>0</v>
      </c>
      <c r="T900" s="197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198" t="s">
        <v>167</v>
      </c>
      <c r="AT900" s="198" t="s">
        <v>162</v>
      </c>
      <c r="AU900" s="198" t="s">
        <v>82</v>
      </c>
      <c r="AY900" s="18" t="s">
        <v>160</v>
      </c>
      <c r="BE900" s="199">
        <f>IF(N900="základní",J900,0)</f>
        <v>0</v>
      </c>
      <c r="BF900" s="199">
        <f>IF(N900="snížená",J900,0)</f>
        <v>0</v>
      </c>
      <c r="BG900" s="199">
        <f>IF(N900="zákl. přenesená",J900,0)</f>
        <v>0</v>
      </c>
      <c r="BH900" s="199">
        <f>IF(N900="sníž. přenesená",J900,0)</f>
        <v>0</v>
      </c>
      <c r="BI900" s="199">
        <f>IF(N900="nulová",J900,0)</f>
        <v>0</v>
      </c>
      <c r="BJ900" s="18" t="s">
        <v>80</v>
      </c>
      <c r="BK900" s="199">
        <f>ROUND(I900*H900,2)</f>
        <v>0</v>
      </c>
      <c r="BL900" s="18" t="s">
        <v>167</v>
      </c>
      <c r="BM900" s="198" t="s">
        <v>870</v>
      </c>
    </row>
    <row r="901" spans="2:51" s="14" customFormat="1" ht="12">
      <c r="B901" s="211"/>
      <c r="C901" s="212"/>
      <c r="D901" s="202" t="s">
        <v>168</v>
      </c>
      <c r="E901" s="213" t="s">
        <v>1</v>
      </c>
      <c r="F901" s="214" t="s">
        <v>871</v>
      </c>
      <c r="G901" s="212"/>
      <c r="H901" s="215">
        <v>400</v>
      </c>
      <c r="I901" s="216"/>
      <c r="J901" s="212"/>
      <c r="K901" s="212"/>
      <c r="L901" s="217"/>
      <c r="M901" s="218"/>
      <c r="N901" s="219"/>
      <c r="O901" s="219"/>
      <c r="P901" s="219"/>
      <c r="Q901" s="219"/>
      <c r="R901" s="219"/>
      <c r="S901" s="219"/>
      <c r="T901" s="220"/>
      <c r="AT901" s="221" t="s">
        <v>168</v>
      </c>
      <c r="AU901" s="221" t="s">
        <v>82</v>
      </c>
      <c r="AV901" s="14" t="s">
        <v>82</v>
      </c>
      <c r="AW901" s="14" t="s">
        <v>30</v>
      </c>
      <c r="AX901" s="14" t="s">
        <v>73</v>
      </c>
      <c r="AY901" s="221" t="s">
        <v>160</v>
      </c>
    </row>
    <row r="902" spans="2:51" s="14" customFormat="1" ht="12">
      <c r="B902" s="211"/>
      <c r="C902" s="212"/>
      <c r="D902" s="202" t="s">
        <v>168</v>
      </c>
      <c r="E902" s="213" t="s">
        <v>1</v>
      </c>
      <c r="F902" s="214" t="s">
        <v>872</v>
      </c>
      <c r="G902" s="212"/>
      <c r="H902" s="215">
        <v>358.805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168</v>
      </c>
      <c r="AU902" s="221" t="s">
        <v>82</v>
      </c>
      <c r="AV902" s="14" t="s">
        <v>82</v>
      </c>
      <c r="AW902" s="14" t="s">
        <v>30</v>
      </c>
      <c r="AX902" s="14" t="s">
        <v>73</v>
      </c>
      <c r="AY902" s="221" t="s">
        <v>160</v>
      </c>
    </row>
    <row r="903" spans="2:51" s="15" customFormat="1" ht="12">
      <c r="B903" s="222"/>
      <c r="C903" s="223"/>
      <c r="D903" s="202" t="s">
        <v>168</v>
      </c>
      <c r="E903" s="224" t="s">
        <v>1</v>
      </c>
      <c r="F903" s="225" t="s">
        <v>179</v>
      </c>
      <c r="G903" s="223"/>
      <c r="H903" s="226">
        <v>758.8050000000001</v>
      </c>
      <c r="I903" s="227"/>
      <c r="J903" s="223"/>
      <c r="K903" s="223"/>
      <c r="L903" s="228"/>
      <c r="M903" s="229"/>
      <c r="N903" s="230"/>
      <c r="O903" s="230"/>
      <c r="P903" s="230"/>
      <c r="Q903" s="230"/>
      <c r="R903" s="230"/>
      <c r="S903" s="230"/>
      <c r="T903" s="231"/>
      <c r="AT903" s="232" t="s">
        <v>168</v>
      </c>
      <c r="AU903" s="232" t="s">
        <v>82</v>
      </c>
      <c r="AV903" s="15" t="s">
        <v>167</v>
      </c>
      <c r="AW903" s="15" t="s">
        <v>30</v>
      </c>
      <c r="AX903" s="15" t="s">
        <v>80</v>
      </c>
      <c r="AY903" s="232" t="s">
        <v>160</v>
      </c>
    </row>
    <row r="904" spans="1:65" s="2" customFormat="1" ht="24.2" customHeight="1">
      <c r="A904" s="35"/>
      <c r="B904" s="36"/>
      <c r="C904" s="187" t="s">
        <v>547</v>
      </c>
      <c r="D904" s="187" t="s">
        <v>162</v>
      </c>
      <c r="E904" s="188" t="s">
        <v>873</v>
      </c>
      <c r="F904" s="189" t="s">
        <v>874</v>
      </c>
      <c r="G904" s="190" t="s">
        <v>222</v>
      </c>
      <c r="H904" s="191">
        <v>4996.804</v>
      </c>
      <c r="I904" s="192"/>
      <c r="J904" s="193">
        <f>ROUND(I904*H904,2)</f>
        <v>0</v>
      </c>
      <c r="K904" s="189" t="s">
        <v>166</v>
      </c>
      <c r="L904" s="40"/>
      <c r="M904" s="194" t="s">
        <v>1</v>
      </c>
      <c r="N904" s="195" t="s">
        <v>38</v>
      </c>
      <c r="O904" s="72"/>
      <c r="P904" s="196">
        <f>O904*H904</f>
        <v>0</v>
      </c>
      <c r="Q904" s="196">
        <v>0</v>
      </c>
      <c r="R904" s="196">
        <f>Q904*H904</f>
        <v>0</v>
      </c>
      <c r="S904" s="196">
        <v>0</v>
      </c>
      <c r="T904" s="197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98" t="s">
        <v>167</v>
      </c>
      <c r="AT904" s="198" t="s">
        <v>162</v>
      </c>
      <c r="AU904" s="198" t="s">
        <v>82</v>
      </c>
      <c r="AY904" s="18" t="s">
        <v>160</v>
      </c>
      <c r="BE904" s="199">
        <f>IF(N904="základní",J904,0)</f>
        <v>0</v>
      </c>
      <c r="BF904" s="199">
        <f>IF(N904="snížená",J904,0)</f>
        <v>0</v>
      </c>
      <c r="BG904" s="199">
        <f>IF(N904="zákl. přenesená",J904,0)</f>
        <v>0</v>
      </c>
      <c r="BH904" s="199">
        <f>IF(N904="sníž. přenesená",J904,0)</f>
        <v>0</v>
      </c>
      <c r="BI904" s="199">
        <f>IF(N904="nulová",J904,0)</f>
        <v>0</v>
      </c>
      <c r="BJ904" s="18" t="s">
        <v>80</v>
      </c>
      <c r="BK904" s="199">
        <f>ROUND(I904*H904,2)</f>
        <v>0</v>
      </c>
      <c r="BL904" s="18" t="s">
        <v>167</v>
      </c>
      <c r="BM904" s="198" t="s">
        <v>875</v>
      </c>
    </row>
    <row r="905" spans="2:51" s="14" customFormat="1" ht="12">
      <c r="B905" s="211"/>
      <c r="C905" s="212"/>
      <c r="D905" s="202" t="s">
        <v>168</v>
      </c>
      <c r="E905" s="213" t="s">
        <v>1</v>
      </c>
      <c r="F905" s="214" t="s">
        <v>876</v>
      </c>
      <c r="G905" s="212"/>
      <c r="H905" s="215">
        <v>1657.44</v>
      </c>
      <c r="I905" s="216"/>
      <c r="J905" s="212"/>
      <c r="K905" s="212"/>
      <c r="L905" s="217"/>
      <c r="M905" s="218"/>
      <c r="N905" s="219"/>
      <c r="O905" s="219"/>
      <c r="P905" s="219"/>
      <c r="Q905" s="219"/>
      <c r="R905" s="219"/>
      <c r="S905" s="219"/>
      <c r="T905" s="220"/>
      <c r="AT905" s="221" t="s">
        <v>168</v>
      </c>
      <c r="AU905" s="221" t="s">
        <v>82</v>
      </c>
      <c r="AV905" s="14" t="s">
        <v>82</v>
      </c>
      <c r="AW905" s="14" t="s">
        <v>30</v>
      </c>
      <c r="AX905" s="14" t="s">
        <v>73</v>
      </c>
      <c r="AY905" s="221" t="s">
        <v>160</v>
      </c>
    </row>
    <row r="906" spans="2:51" s="14" customFormat="1" ht="12">
      <c r="B906" s="211"/>
      <c r="C906" s="212"/>
      <c r="D906" s="202" t="s">
        <v>168</v>
      </c>
      <c r="E906" s="213" t="s">
        <v>1</v>
      </c>
      <c r="F906" s="214" t="s">
        <v>877</v>
      </c>
      <c r="G906" s="212"/>
      <c r="H906" s="215">
        <v>1319.248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168</v>
      </c>
      <c r="AU906" s="221" t="s">
        <v>82</v>
      </c>
      <c r="AV906" s="14" t="s">
        <v>82</v>
      </c>
      <c r="AW906" s="14" t="s">
        <v>30</v>
      </c>
      <c r="AX906" s="14" t="s">
        <v>73</v>
      </c>
      <c r="AY906" s="221" t="s">
        <v>160</v>
      </c>
    </row>
    <row r="907" spans="2:51" s="14" customFormat="1" ht="12">
      <c r="B907" s="211"/>
      <c r="C907" s="212"/>
      <c r="D907" s="202" t="s">
        <v>168</v>
      </c>
      <c r="E907" s="213" t="s">
        <v>1</v>
      </c>
      <c r="F907" s="214" t="s">
        <v>878</v>
      </c>
      <c r="G907" s="212"/>
      <c r="H907" s="215">
        <v>73.866</v>
      </c>
      <c r="I907" s="216"/>
      <c r="J907" s="212"/>
      <c r="K907" s="212"/>
      <c r="L907" s="217"/>
      <c r="M907" s="218"/>
      <c r="N907" s="219"/>
      <c r="O907" s="219"/>
      <c r="P907" s="219"/>
      <c r="Q907" s="219"/>
      <c r="R907" s="219"/>
      <c r="S907" s="219"/>
      <c r="T907" s="220"/>
      <c r="AT907" s="221" t="s">
        <v>168</v>
      </c>
      <c r="AU907" s="221" t="s">
        <v>82</v>
      </c>
      <c r="AV907" s="14" t="s">
        <v>82</v>
      </c>
      <c r="AW907" s="14" t="s">
        <v>30</v>
      </c>
      <c r="AX907" s="14" t="s">
        <v>73</v>
      </c>
      <c r="AY907" s="221" t="s">
        <v>160</v>
      </c>
    </row>
    <row r="908" spans="2:51" s="14" customFormat="1" ht="12">
      <c r="B908" s="211"/>
      <c r="C908" s="212"/>
      <c r="D908" s="202" t="s">
        <v>168</v>
      </c>
      <c r="E908" s="213" t="s">
        <v>1</v>
      </c>
      <c r="F908" s="214" t="s">
        <v>879</v>
      </c>
      <c r="G908" s="212"/>
      <c r="H908" s="215">
        <v>1908.36</v>
      </c>
      <c r="I908" s="216"/>
      <c r="J908" s="212"/>
      <c r="K908" s="212"/>
      <c r="L908" s="217"/>
      <c r="M908" s="218"/>
      <c r="N908" s="219"/>
      <c r="O908" s="219"/>
      <c r="P908" s="219"/>
      <c r="Q908" s="219"/>
      <c r="R908" s="219"/>
      <c r="S908" s="219"/>
      <c r="T908" s="220"/>
      <c r="AT908" s="221" t="s">
        <v>168</v>
      </c>
      <c r="AU908" s="221" t="s">
        <v>82</v>
      </c>
      <c r="AV908" s="14" t="s">
        <v>82</v>
      </c>
      <c r="AW908" s="14" t="s">
        <v>30</v>
      </c>
      <c r="AX908" s="14" t="s">
        <v>73</v>
      </c>
      <c r="AY908" s="221" t="s">
        <v>160</v>
      </c>
    </row>
    <row r="909" spans="2:51" s="14" customFormat="1" ht="12">
      <c r="B909" s="211"/>
      <c r="C909" s="212"/>
      <c r="D909" s="202" t="s">
        <v>168</v>
      </c>
      <c r="E909" s="213" t="s">
        <v>1</v>
      </c>
      <c r="F909" s="214" t="s">
        <v>880</v>
      </c>
      <c r="G909" s="212"/>
      <c r="H909" s="215">
        <v>37.89</v>
      </c>
      <c r="I909" s="216"/>
      <c r="J909" s="212"/>
      <c r="K909" s="212"/>
      <c r="L909" s="217"/>
      <c r="M909" s="218"/>
      <c r="N909" s="219"/>
      <c r="O909" s="219"/>
      <c r="P909" s="219"/>
      <c r="Q909" s="219"/>
      <c r="R909" s="219"/>
      <c r="S909" s="219"/>
      <c r="T909" s="220"/>
      <c r="AT909" s="221" t="s">
        <v>168</v>
      </c>
      <c r="AU909" s="221" t="s">
        <v>82</v>
      </c>
      <c r="AV909" s="14" t="s">
        <v>82</v>
      </c>
      <c r="AW909" s="14" t="s">
        <v>30</v>
      </c>
      <c r="AX909" s="14" t="s">
        <v>73</v>
      </c>
      <c r="AY909" s="221" t="s">
        <v>160</v>
      </c>
    </row>
    <row r="910" spans="2:51" s="15" customFormat="1" ht="12">
      <c r="B910" s="222"/>
      <c r="C910" s="223"/>
      <c r="D910" s="202" t="s">
        <v>168</v>
      </c>
      <c r="E910" s="224" t="s">
        <v>1</v>
      </c>
      <c r="F910" s="225" t="s">
        <v>179</v>
      </c>
      <c r="G910" s="223"/>
      <c r="H910" s="226">
        <v>4996.804</v>
      </c>
      <c r="I910" s="227"/>
      <c r="J910" s="223"/>
      <c r="K910" s="223"/>
      <c r="L910" s="228"/>
      <c r="M910" s="229"/>
      <c r="N910" s="230"/>
      <c r="O910" s="230"/>
      <c r="P910" s="230"/>
      <c r="Q910" s="230"/>
      <c r="R910" s="230"/>
      <c r="S910" s="230"/>
      <c r="T910" s="231"/>
      <c r="AT910" s="232" t="s">
        <v>168</v>
      </c>
      <c r="AU910" s="232" t="s">
        <v>82</v>
      </c>
      <c r="AV910" s="15" t="s">
        <v>167</v>
      </c>
      <c r="AW910" s="15" t="s">
        <v>30</v>
      </c>
      <c r="AX910" s="15" t="s">
        <v>80</v>
      </c>
      <c r="AY910" s="232" t="s">
        <v>160</v>
      </c>
    </row>
    <row r="911" spans="1:65" s="2" customFormat="1" ht="24.2" customHeight="1">
      <c r="A911" s="35"/>
      <c r="B911" s="36"/>
      <c r="C911" s="187" t="s">
        <v>881</v>
      </c>
      <c r="D911" s="187" t="s">
        <v>162</v>
      </c>
      <c r="E911" s="188" t="s">
        <v>882</v>
      </c>
      <c r="F911" s="189" t="s">
        <v>883</v>
      </c>
      <c r="G911" s="190" t="s">
        <v>222</v>
      </c>
      <c r="H911" s="191">
        <v>599616.48</v>
      </c>
      <c r="I911" s="192"/>
      <c r="J911" s="193">
        <f>ROUND(I911*H911,2)</f>
        <v>0</v>
      </c>
      <c r="K911" s="189" t="s">
        <v>166</v>
      </c>
      <c r="L911" s="40"/>
      <c r="M911" s="194" t="s">
        <v>1</v>
      </c>
      <c r="N911" s="195" t="s">
        <v>38</v>
      </c>
      <c r="O911" s="72"/>
      <c r="P911" s="196">
        <f>O911*H911</f>
        <v>0</v>
      </c>
      <c r="Q911" s="196">
        <v>0</v>
      </c>
      <c r="R911" s="196">
        <f>Q911*H911</f>
        <v>0</v>
      </c>
      <c r="S911" s="196">
        <v>0</v>
      </c>
      <c r="T911" s="197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8" t="s">
        <v>167</v>
      </c>
      <c r="AT911" s="198" t="s">
        <v>162</v>
      </c>
      <c r="AU911" s="198" t="s">
        <v>82</v>
      </c>
      <c r="AY911" s="18" t="s">
        <v>160</v>
      </c>
      <c r="BE911" s="199">
        <f>IF(N911="základní",J911,0)</f>
        <v>0</v>
      </c>
      <c r="BF911" s="199">
        <f>IF(N911="snížená",J911,0)</f>
        <v>0</v>
      </c>
      <c r="BG911" s="199">
        <f>IF(N911="zákl. přenesená",J911,0)</f>
        <v>0</v>
      </c>
      <c r="BH911" s="199">
        <f>IF(N911="sníž. přenesená",J911,0)</f>
        <v>0</v>
      </c>
      <c r="BI911" s="199">
        <f>IF(N911="nulová",J911,0)</f>
        <v>0</v>
      </c>
      <c r="BJ911" s="18" t="s">
        <v>80</v>
      </c>
      <c r="BK911" s="199">
        <f>ROUND(I911*H911,2)</f>
        <v>0</v>
      </c>
      <c r="BL911" s="18" t="s">
        <v>167</v>
      </c>
      <c r="BM911" s="198" t="s">
        <v>884</v>
      </c>
    </row>
    <row r="912" spans="2:51" s="14" customFormat="1" ht="12">
      <c r="B912" s="211"/>
      <c r="C912" s="212"/>
      <c r="D912" s="202" t="s">
        <v>168</v>
      </c>
      <c r="E912" s="213" t="s">
        <v>1</v>
      </c>
      <c r="F912" s="214" t="s">
        <v>885</v>
      </c>
      <c r="G912" s="212"/>
      <c r="H912" s="215">
        <v>599616.48</v>
      </c>
      <c r="I912" s="216"/>
      <c r="J912" s="212"/>
      <c r="K912" s="212"/>
      <c r="L912" s="217"/>
      <c r="M912" s="218"/>
      <c r="N912" s="219"/>
      <c r="O912" s="219"/>
      <c r="P912" s="219"/>
      <c r="Q912" s="219"/>
      <c r="R912" s="219"/>
      <c r="S912" s="219"/>
      <c r="T912" s="220"/>
      <c r="AT912" s="221" t="s">
        <v>168</v>
      </c>
      <c r="AU912" s="221" t="s">
        <v>82</v>
      </c>
      <c r="AV912" s="14" t="s">
        <v>82</v>
      </c>
      <c r="AW912" s="14" t="s">
        <v>30</v>
      </c>
      <c r="AX912" s="14" t="s">
        <v>73</v>
      </c>
      <c r="AY912" s="221" t="s">
        <v>160</v>
      </c>
    </row>
    <row r="913" spans="2:51" s="15" customFormat="1" ht="12">
      <c r="B913" s="222"/>
      <c r="C913" s="223"/>
      <c r="D913" s="202" t="s">
        <v>168</v>
      </c>
      <c r="E913" s="224" t="s">
        <v>1</v>
      </c>
      <c r="F913" s="225" t="s">
        <v>179</v>
      </c>
      <c r="G913" s="223"/>
      <c r="H913" s="226">
        <v>599616.48</v>
      </c>
      <c r="I913" s="227"/>
      <c r="J913" s="223"/>
      <c r="K913" s="223"/>
      <c r="L913" s="228"/>
      <c r="M913" s="229"/>
      <c r="N913" s="230"/>
      <c r="O913" s="230"/>
      <c r="P913" s="230"/>
      <c r="Q913" s="230"/>
      <c r="R913" s="230"/>
      <c r="S913" s="230"/>
      <c r="T913" s="231"/>
      <c r="AT913" s="232" t="s">
        <v>168</v>
      </c>
      <c r="AU913" s="232" t="s">
        <v>82</v>
      </c>
      <c r="AV913" s="15" t="s">
        <v>167</v>
      </c>
      <c r="AW913" s="15" t="s">
        <v>30</v>
      </c>
      <c r="AX913" s="15" t="s">
        <v>80</v>
      </c>
      <c r="AY913" s="232" t="s">
        <v>160</v>
      </c>
    </row>
    <row r="914" spans="1:65" s="2" customFormat="1" ht="24.2" customHeight="1">
      <c r="A914" s="35"/>
      <c r="B914" s="36"/>
      <c r="C914" s="187" t="s">
        <v>561</v>
      </c>
      <c r="D914" s="187" t="s">
        <v>162</v>
      </c>
      <c r="E914" s="188" t="s">
        <v>886</v>
      </c>
      <c r="F914" s="189" t="s">
        <v>887</v>
      </c>
      <c r="G914" s="190" t="s">
        <v>222</v>
      </c>
      <c r="H914" s="191">
        <v>4996.804</v>
      </c>
      <c r="I914" s="192"/>
      <c r="J914" s="193">
        <f>ROUND(I914*H914,2)</f>
        <v>0</v>
      </c>
      <c r="K914" s="189" t="s">
        <v>166</v>
      </c>
      <c r="L914" s="40"/>
      <c r="M914" s="194" t="s">
        <v>1</v>
      </c>
      <c r="N914" s="195" t="s">
        <v>38</v>
      </c>
      <c r="O914" s="72"/>
      <c r="P914" s="196">
        <f>O914*H914</f>
        <v>0</v>
      </c>
      <c r="Q914" s="196">
        <v>0</v>
      </c>
      <c r="R914" s="196">
        <f>Q914*H914</f>
        <v>0</v>
      </c>
      <c r="S914" s="196">
        <v>0</v>
      </c>
      <c r="T914" s="197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8" t="s">
        <v>167</v>
      </c>
      <c r="AT914" s="198" t="s">
        <v>162</v>
      </c>
      <c r="AU914" s="198" t="s">
        <v>82</v>
      </c>
      <c r="AY914" s="18" t="s">
        <v>160</v>
      </c>
      <c r="BE914" s="199">
        <f>IF(N914="základní",J914,0)</f>
        <v>0</v>
      </c>
      <c r="BF914" s="199">
        <f>IF(N914="snížená",J914,0)</f>
        <v>0</v>
      </c>
      <c r="BG914" s="199">
        <f>IF(N914="zákl. přenesená",J914,0)</f>
        <v>0</v>
      </c>
      <c r="BH914" s="199">
        <f>IF(N914="sníž. přenesená",J914,0)</f>
        <v>0</v>
      </c>
      <c r="BI914" s="199">
        <f>IF(N914="nulová",J914,0)</f>
        <v>0</v>
      </c>
      <c r="BJ914" s="18" t="s">
        <v>80</v>
      </c>
      <c r="BK914" s="199">
        <f>ROUND(I914*H914,2)</f>
        <v>0</v>
      </c>
      <c r="BL914" s="18" t="s">
        <v>167</v>
      </c>
      <c r="BM914" s="198" t="s">
        <v>888</v>
      </c>
    </row>
    <row r="915" spans="1:65" s="2" customFormat="1" ht="14.45" customHeight="1">
      <c r="A915" s="35"/>
      <c r="B915" s="36"/>
      <c r="C915" s="187" t="s">
        <v>889</v>
      </c>
      <c r="D915" s="187" t="s">
        <v>162</v>
      </c>
      <c r="E915" s="188" t="s">
        <v>890</v>
      </c>
      <c r="F915" s="189" t="s">
        <v>891</v>
      </c>
      <c r="G915" s="190" t="s">
        <v>222</v>
      </c>
      <c r="H915" s="191">
        <v>916.482</v>
      </c>
      <c r="I915" s="192"/>
      <c r="J915" s="193">
        <f>ROUND(I915*H915,2)</f>
        <v>0</v>
      </c>
      <c r="K915" s="189" t="s">
        <v>166</v>
      </c>
      <c r="L915" s="40"/>
      <c r="M915" s="194" t="s">
        <v>1</v>
      </c>
      <c r="N915" s="195" t="s">
        <v>38</v>
      </c>
      <c r="O915" s="72"/>
      <c r="P915" s="196">
        <f>O915*H915</f>
        <v>0</v>
      </c>
      <c r="Q915" s="196">
        <v>0</v>
      </c>
      <c r="R915" s="196">
        <f>Q915*H915</f>
        <v>0</v>
      </c>
      <c r="S915" s="196">
        <v>0</v>
      </c>
      <c r="T915" s="197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8" t="s">
        <v>167</v>
      </c>
      <c r="AT915" s="198" t="s">
        <v>162</v>
      </c>
      <c r="AU915" s="198" t="s">
        <v>82</v>
      </c>
      <c r="AY915" s="18" t="s">
        <v>160</v>
      </c>
      <c r="BE915" s="199">
        <f>IF(N915="základní",J915,0)</f>
        <v>0</v>
      </c>
      <c r="BF915" s="199">
        <f>IF(N915="snížená",J915,0)</f>
        <v>0</v>
      </c>
      <c r="BG915" s="199">
        <f>IF(N915="zákl. přenesená",J915,0)</f>
        <v>0</v>
      </c>
      <c r="BH915" s="199">
        <f>IF(N915="sníž. přenesená",J915,0)</f>
        <v>0</v>
      </c>
      <c r="BI915" s="199">
        <f>IF(N915="nulová",J915,0)</f>
        <v>0</v>
      </c>
      <c r="BJ915" s="18" t="s">
        <v>80</v>
      </c>
      <c r="BK915" s="199">
        <f>ROUND(I915*H915,2)</f>
        <v>0</v>
      </c>
      <c r="BL915" s="18" t="s">
        <v>167</v>
      </c>
      <c r="BM915" s="198" t="s">
        <v>892</v>
      </c>
    </row>
    <row r="916" spans="2:51" s="14" customFormat="1" ht="12">
      <c r="B916" s="211"/>
      <c r="C916" s="212"/>
      <c r="D916" s="202" t="s">
        <v>168</v>
      </c>
      <c r="E916" s="213" t="s">
        <v>1</v>
      </c>
      <c r="F916" s="214" t="s">
        <v>893</v>
      </c>
      <c r="G916" s="212"/>
      <c r="H916" s="215">
        <v>276.24</v>
      </c>
      <c r="I916" s="216"/>
      <c r="J916" s="212"/>
      <c r="K916" s="212"/>
      <c r="L916" s="217"/>
      <c r="M916" s="218"/>
      <c r="N916" s="219"/>
      <c r="O916" s="219"/>
      <c r="P916" s="219"/>
      <c r="Q916" s="219"/>
      <c r="R916" s="219"/>
      <c r="S916" s="219"/>
      <c r="T916" s="220"/>
      <c r="AT916" s="221" t="s">
        <v>168</v>
      </c>
      <c r="AU916" s="221" t="s">
        <v>82</v>
      </c>
      <c r="AV916" s="14" t="s">
        <v>82</v>
      </c>
      <c r="AW916" s="14" t="s">
        <v>30</v>
      </c>
      <c r="AX916" s="14" t="s">
        <v>73</v>
      </c>
      <c r="AY916" s="221" t="s">
        <v>160</v>
      </c>
    </row>
    <row r="917" spans="2:51" s="14" customFormat="1" ht="12">
      <c r="B917" s="211"/>
      <c r="C917" s="212"/>
      <c r="D917" s="202" t="s">
        <v>168</v>
      </c>
      <c r="E917" s="213" t="s">
        <v>1</v>
      </c>
      <c r="F917" s="214" t="s">
        <v>894</v>
      </c>
      <c r="G917" s="212"/>
      <c r="H917" s="215">
        <v>247.359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168</v>
      </c>
      <c r="AU917" s="221" t="s">
        <v>82</v>
      </c>
      <c r="AV917" s="14" t="s">
        <v>82</v>
      </c>
      <c r="AW917" s="14" t="s">
        <v>30</v>
      </c>
      <c r="AX917" s="14" t="s">
        <v>73</v>
      </c>
      <c r="AY917" s="221" t="s">
        <v>160</v>
      </c>
    </row>
    <row r="918" spans="2:51" s="14" customFormat="1" ht="12">
      <c r="B918" s="211"/>
      <c r="C918" s="212"/>
      <c r="D918" s="202" t="s">
        <v>168</v>
      </c>
      <c r="E918" s="213" t="s">
        <v>1</v>
      </c>
      <c r="F918" s="214" t="s">
        <v>895</v>
      </c>
      <c r="G918" s="212"/>
      <c r="H918" s="215">
        <v>36.933</v>
      </c>
      <c r="I918" s="216"/>
      <c r="J918" s="212"/>
      <c r="K918" s="212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168</v>
      </c>
      <c r="AU918" s="221" t="s">
        <v>82</v>
      </c>
      <c r="AV918" s="14" t="s">
        <v>82</v>
      </c>
      <c r="AW918" s="14" t="s">
        <v>30</v>
      </c>
      <c r="AX918" s="14" t="s">
        <v>73</v>
      </c>
      <c r="AY918" s="221" t="s">
        <v>160</v>
      </c>
    </row>
    <row r="919" spans="2:51" s="14" customFormat="1" ht="12">
      <c r="B919" s="211"/>
      <c r="C919" s="212"/>
      <c r="D919" s="202" t="s">
        <v>168</v>
      </c>
      <c r="E919" s="213" t="s">
        <v>1</v>
      </c>
      <c r="F919" s="214" t="s">
        <v>896</v>
      </c>
      <c r="G919" s="212"/>
      <c r="H919" s="215">
        <v>318.06</v>
      </c>
      <c r="I919" s="216"/>
      <c r="J919" s="212"/>
      <c r="K919" s="212"/>
      <c r="L919" s="217"/>
      <c r="M919" s="218"/>
      <c r="N919" s="219"/>
      <c r="O919" s="219"/>
      <c r="P919" s="219"/>
      <c r="Q919" s="219"/>
      <c r="R919" s="219"/>
      <c r="S919" s="219"/>
      <c r="T919" s="220"/>
      <c r="AT919" s="221" t="s">
        <v>168</v>
      </c>
      <c r="AU919" s="221" t="s">
        <v>82</v>
      </c>
      <c r="AV919" s="14" t="s">
        <v>82</v>
      </c>
      <c r="AW919" s="14" t="s">
        <v>30</v>
      </c>
      <c r="AX919" s="14" t="s">
        <v>73</v>
      </c>
      <c r="AY919" s="221" t="s">
        <v>160</v>
      </c>
    </row>
    <row r="920" spans="2:51" s="14" customFormat="1" ht="12">
      <c r="B920" s="211"/>
      <c r="C920" s="212"/>
      <c r="D920" s="202" t="s">
        <v>168</v>
      </c>
      <c r="E920" s="213" t="s">
        <v>1</v>
      </c>
      <c r="F920" s="214" t="s">
        <v>880</v>
      </c>
      <c r="G920" s="212"/>
      <c r="H920" s="215">
        <v>37.89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168</v>
      </c>
      <c r="AU920" s="221" t="s">
        <v>82</v>
      </c>
      <c r="AV920" s="14" t="s">
        <v>82</v>
      </c>
      <c r="AW920" s="14" t="s">
        <v>30</v>
      </c>
      <c r="AX920" s="14" t="s">
        <v>73</v>
      </c>
      <c r="AY920" s="221" t="s">
        <v>160</v>
      </c>
    </row>
    <row r="921" spans="2:51" s="15" customFormat="1" ht="12">
      <c r="B921" s="222"/>
      <c r="C921" s="223"/>
      <c r="D921" s="202" t="s">
        <v>168</v>
      </c>
      <c r="E921" s="224" t="s">
        <v>1</v>
      </c>
      <c r="F921" s="225" t="s">
        <v>179</v>
      </c>
      <c r="G921" s="223"/>
      <c r="H921" s="226">
        <v>916.4820000000001</v>
      </c>
      <c r="I921" s="227"/>
      <c r="J921" s="223"/>
      <c r="K921" s="223"/>
      <c r="L921" s="228"/>
      <c r="M921" s="229"/>
      <c r="N921" s="230"/>
      <c r="O921" s="230"/>
      <c r="P921" s="230"/>
      <c r="Q921" s="230"/>
      <c r="R921" s="230"/>
      <c r="S921" s="230"/>
      <c r="T921" s="231"/>
      <c r="AT921" s="232" t="s">
        <v>168</v>
      </c>
      <c r="AU921" s="232" t="s">
        <v>82</v>
      </c>
      <c r="AV921" s="15" t="s">
        <v>167</v>
      </c>
      <c r="AW921" s="15" t="s">
        <v>30</v>
      </c>
      <c r="AX921" s="15" t="s">
        <v>80</v>
      </c>
      <c r="AY921" s="232" t="s">
        <v>160</v>
      </c>
    </row>
    <row r="922" spans="1:65" s="2" customFormat="1" ht="24.2" customHeight="1">
      <c r="A922" s="35"/>
      <c r="B922" s="36"/>
      <c r="C922" s="187" t="s">
        <v>569</v>
      </c>
      <c r="D922" s="187" t="s">
        <v>162</v>
      </c>
      <c r="E922" s="188" t="s">
        <v>897</v>
      </c>
      <c r="F922" s="189" t="s">
        <v>898</v>
      </c>
      <c r="G922" s="190" t="s">
        <v>222</v>
      </c>
      <c r="H922" s="191">
        <v>109977.84</v>
      </c>
      <c r="I922" s="192"/>
      <c r="J922" s="193">
        <f>ROUND(I922*H922,2)</f>
        <v>0</v>
      </c>
      <c r="K922" s="189" t="s">
        <v>166</v>
      </c>
      <c r="L922" s="40"/>
      <c r="M922" s="194" t="s">
        <v>1</v>
      </c>
      <c r="N922" s="195" t="s">
        <v>38</v>
      </c>
      <c r="O922" s="72"/>
      <c r="P922" s="196">
        <f>O922*H922</f>
        <v>0</v>
      </c>
      <c r="Q922" s="196">
        <v>0</v>
      </c>
      <c r="R922" s="196">
        <f>Q922*H922</f>
        <v>0</v>
      </c>
      <c r="S922" s="196">
        <v>0</v>
      </c>
      <c r="T922" s="197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198" t="s">
        <v>167</v>
      </c>
      <c r="AT922" s="198" t="s">
        <v>162</v>
      </c>
      <c r="AU922" s="198" t="s">
        <v>82</v>
      </c>
      <c r="AY922" s="18" t="s">
        <v>160</v>
      </c>
      <c r="BE922" s="199">
        <f>IF(N922="základní",J922,0)</f>
        <v>0</v>
      </c>
      <c r="BF922" s="199">
        <f>IF(N922="snížená",J922,0)</f>
        <v>0</v>
      </c>
      <c r="BG922" s="199">
        <f>IF(N922="zákl. přenesená",J922,0)</f>
        <v>0</v>
      </c>
      <c r="BH922" s="199">
        <f>IF(N922="sníž. přenesená",J922,0)</f>
        <v>0</v>
      </c>
      <c r="BI922" s="199">
        <f>IF(N922="nulová",J922,0)</f>
        <v>0</v>
      </c>
      <c r="BJ922" s="18" t="s">
        <v>80</v>
      </c>
      <c r="BK922" s="199">
        <f>ROUND(I922*H922,2)</f>
        <v>0</v>
      </c>
      <c r="BL922" s="18" t="s">
        <v>167</v>
      </c>
      <c r="BM922" s="198" t="s">
        <v>899</v>
      </c>
    </row>
    <row r="923" spans="2:51" s="14" customFormat="1" ht="12">
      <c r="B923" s="211"/>
      <c r="C923" s="212"/>
      <c r="D923" s="202" t="s">
        <v>168</v>
      </c>
      <c r="E923" s="213" t="s">
        <v>1</v>
      </c>
      <c r="F923" s="214" t="s">
        <v>900</v>
      </c>
      <c r="G923" s="212"/>
      <c r="H923" s="215">
        <v>109977.84</v>
      </c>
      <c r="I923" s="216"/>
      <c r="J923" s="212"/>
      <c r="K923" s="212"/>
      <c r="L923" s="217"/>
      <c r="M923" s="218"/>
      <c r="N923" s="219"/>
      <c r="O923" s="219"/>
      <c r="P923" s="219"/>
      <c r="Q923" s="219"/>
      <c r="R923" s="219"/>
      <c r="S923" s="219"/>
      <c r="T923" s="220"/>
      <c r="AT923" s="221" t="s">
        <v>168</v>
      </c>
      <c r="AU923" s="221" t="s">
        <v>82</v>
      </c>
      <c r="AV923" s="14" t="s">
        <v>82</v>
      </c>
      <c r="AW923" s="14" t="s">
        <v>30</v>
      </c>
      <c r="AX923" s="14" t="s">
        <v>73</v>
      </c>
      <c r="AY923" s="221" t="s">
        <v>160</v>
      </c>
    </row>
    <row r="924" spans="2:51" s="15" customFormat="1" ht="12">
      <c r="B924" s="222"/>
      <c r="C924" s="223"/>
      <c r="D924" s="202" t="s">
        <v>168</v>
      </c>
      <c r="E924" s="224" t="s">
        <v>1</v>
      </c>
      <c r="F924" s="225" t="s">
        <v>179</v>
      </c>
      <c r="G924" s="223"/>
      <c r="H924" s="226">
        <v>109977.84</v>
      </c>
      <c r="I924" s="227"/>
      <c r="J924" s="223"/>
      <c r="K924" s="223"/>
      <c r="L924" s="228"/>
      <c r="M924" s="229"/>
      <c r="N924" s="230"/>
      <c r="O924" s="230"/>
      <c r="P924" s="230"/>
      <c r="Q924" s="230"/>
      <c r="R924" s="230"/>
      <c r="S924" s="230"/>
      <c r="T924" s="231"/>
      <c r="AT924" s="232" t="s">
        <v>168</v>
      </c>
      <c r="AU924" s="232" t="s">
        <v>82</v>
      </c>
      <c r="AV924" s="15" t="s">
        <v>167</v>
      </c>
      <c r="AW924" s="15" t="s">
        <v>30</v>
      </c>
      <c r="AX924" s="15" t="s">
        <v>80</v>
      </c>
      <c r="AY924" s="232" t="s">
        <v>160</v>
      </c>
    </row>
    <row r="925" spans="1:65" s="2" customFormat="1" ht="14.45" customHeight="1">
      <c r="A925" s="35"/>
      <c r="B925" s="36"/>
      <c r="C925" s="187" t="s">
        <v>901</v>
      </c>
      <c r="D925" s="187" t="s">
        <v>162</v>
      </c>
      <c r="E925" s="188" t="s">
        <v>902</v>
      </c>
      <c r="F925" s="189" t="s">
        <v>903</v>
      </c>
      <c r="G925" s="190" t="s">
        <v>222</v>
      </c>
      <c r="H925" s="191">
        <v>916.482</v>
      </c>
      <c r="I925" s="192"/>
      <c r="J925" s="193">
        <f>ROUND(I925*H925,2)</f>
        <v>0</v>
      </c>
      <c r="K925" s="189" t="s">
        <v>166</v>
      </c>
      <c r="L925" s="40"/>
      <c r="M925" s="194" t="s">
        <v>1</v>
      </c>
      <c r="N925" s="195" t="s">
        <v>38</v>
      </c>
      <c r="O925" s="72"/>
      <c r="P925" s="196">
        <f>O925*H925</f>
        <v>0</v>
      </c>
      <c r="Q925" s="196">
        <v>0</v>
      </c>
      <c r="R925" s="196">
        <f>Q925*H925</f>
        <v>0</v>
      </c>
      <c r="S925" s="196">
        <v>0</v>
      </c>
      <c r="T925" s="197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8" t="s">
        <v>167</v>
      </c>
      <c r="AT925" s="198" t="s">
        <v>162</v>
      </c>
      <c r="AU925" s="198" t="s">
        <v>82</v>
      </c>
      <c r="AY925" s="18" t="s">
        <v>160</v>
      </c>
      <c r="BE925" s="199">
        <f>IF(N925="základní",J925,0)</f>
        <v>0</v>
      </c>
      <c r="BF925" s="199">
        <f>IF(N925="snížená",J925,0)</f>
        <v>0</v>
      </c>
      <c r="BG925" s="199">
        <f>IF(N925="zákl. přenesená",J925,0)</f>
        <v>0</v>
      </c>
      <c r="BH925" s="199">
        <f>IF(N925="sníž. přenesená",J925,0)</f>
        <v>0</v>
      </c>
      <c r="BI925" s="199">
        <f>IF(N925="nulová",J925,0)</f>
        <v>0</v>
      </c>
      <c r="BJ925" s="18" t="s">
        <v>80</v>
      </c>
      <c r="BK925" s="199">
        <f>ROUND(I925*H925,2)</f>
        <v>0</v>
      </c>
      <c r="BL925" s="18" t="s">
        <v>167</v>
      </c>
      <c r="BM925" s="198" t="s">
        <v>904</v>
      </c>
    </row>
    <row r="926" spans="1:65" s="2" customFormat="1" ht="14.45" customHeight="1">
      <c r="A926" s="35"/>
      <c r="B926" s="36"/>
      <c r="C926" s="187" t="s">
        <v>575</v>
      </c>
      <c r="D926" s="187" t="s">
        <v>162</v>
      </c>
      <c r="E926" s="188" t="s">
        <v>905</v>
      </c>
      <c r="F926" s="189" t="s">
        <v>906</v>
      </c>
      <c r="G926" s="190" t="s">
        <v>222</v>
      </c>
      <c r="H926" s="191">
        <v>4996.804</v>
      </c>
      <c r="I926" s="192"/>
      <c r="J926" s="193">
        <f>ROUND(I926*H926,2)</f>
        <v>0</v>
      </c>
      <c r="K926" s="189" t="s">
        <v>166</v>
      </c>
      <c r="L926" s="40"/>
      <c r="M926" s="194" t="s">
        <v>1</v>
      </c>
      <c r="N926" s="195" t="s">
        <v>38</v>
      </c>
      <c r="O926" s="72"/>
      <c r="P926" s="196">
        <f>O926*H926</f>
        <v>0</v>
      </c>
      <c r="Q926" s="196">
        <v>0</v>
      </c>
      <c r="R926" s="196">
        <f>Q926*H926</f>
        <v>0</v>
      </c>
      <c r="S926" s="196">
        <v>0</v>
      </c>
      <c r="T926" s="197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198" t="s">
        <v>167</v>
      </c>
      <c r="AT926" s="198" t="s">
        <v>162</v>
      </c>
      <c r="AU926" s="198" t="s">
        <v>82</v>
      </c>
      <c r="AY926" s="18" t="s">
        <v>160</v>
      </c>
      <c r="BE926" s="199">
        <f>IF(N926="základní",J926,0)</f>
        <v>0</v>
      </c>
      <c r="BF926" s="199">
        <f>IF(N926="snížená",J926,0)</f>
        <v>0</v>
      </c>
      <c r="BG926" s="199">
        <f>IF(N926="zákl. přenesená",J926,0)</f>
        <v>0</v>
      </c>
      <c r="BH926" s="199">
        <f>IF(N926="sníž. přenesená",J926,0)</f>
        <v>0</v>
      </c>
      <c r="BI926" s="199">
        <f>IF(N926="nulová",J926,0)</f>
        <v>0</v>
      </c>
      <c r="BJ926" s="18" t="s">
        <v>80</v>
      </c>
      <c r="BK926" s="199">
        <f>ROUND(I926*H926,2)</f>
        <v>0</v>
      </c>
      <c r="BL926" s="18" t="s">
        <v>167</v>
      </c>
      <c r="BM926" s="198" t="s">
        <v>907</v>
      </c>
    </row>
    <row r="927" spans="2:51" s="14" customFormat="1" ht="12">
      <c r="B927" s="211"/>
      <c r="C927" s="212"/>
      <c r="D927" s="202" t="s">
        <v>168</v>
      </c>
      <c r="E927" s="213" t="s">
        <v>1</v>
      </c>
      <c r="F927" s="214" t="s">
        <v>876</v>
      </c>
      <c r="G927" s="212"/>
      <c r="H927" s="215">
        <v>1657.44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168</v>
      </c>
      <c r="AU927" s="221" t="s">
        <v>82</v>
      </c>
      <c r="AV927" s="14" t="s">
        <v>82</v>
      </c>
      <c r="AW927" s="14" t="s">
        <v>30</v>
      </c>
      <c r="AX927" s="14" t="s">
        <v>73</v>
      </c>
      <c r="AY927" s="221" t="s">
        <v>160</v>
      </c>
    </row>
    <row r="928" spans="2:51" s="14" customFormat="1" ht="12">
      <c r="B928" s="211"/>
      <c r="C928" s="212"/>
      <c r="D928" s="202" t="s">
        <v>168</v>
      </c>
      <c r="E928" s="213" t="s">
        <v>1</v>
      </c>
      <c r="F928" s="214" t="s">
        <v>877</v>
      </c>
      <c r="G928" s="212"/>
      <c r="H928" s="215">
        <v>1319.248</v>
      </c>
      <c r="I928" s="216"/>
      <c r="J928" s="212"/>
      <c r="K928" s="212"/>
      <c r="L928" s="217"/>
      <c r="M928" s="218"/>
      <c r="N928" s="219"/>
      <c r="O928" s="219"/>
      <c r="P928" s="219"/>
      <c r="Q928" s="219"/>
      <c r="R928" s="219"/>
      <c r="S928" s="219"/>
      <c r="T928" s="220"/>
      <c r="AT928" s="221" t="s">
        <v>168</v>
      </c>
      <c r="AU928" s="221" t="s">
        <v>82</v>
      </c>
      <c r="AV928" s="14" t="s">
        <v>82</v>
      </c>
      <c r="AW928" s="14" t="s">
        <v>30</v>
      </c>
      <c r="AX928" s="14" t="s">
        <v>73</v>
      </c>
      <c r="AY928" s="221" t="s">
        <v>160</v>
      </c>
    </row>
    <row r="929" spans="2:51" s="14" customFormat="1" ht="12">
      <c r="B929" s="211"/>
      <c r="C929" s="212"/>
      <c r="D929" s="202" t="s">
        <v>168</v>
      </c>
      <c r="E929" s="213" t="s">
        <v>1</v>
      </c>
      <c r="F929" s="214" t="s">
        <v>878</v>
      </c>
      <c r="G929" s="212"/>
      <c r="H929" s="215">
        <v>73.866</v>
      </c>
      <c r="I929" s="216"/>
      <c r="J929" s="212"/>
      <c r="K929" s="212"/>
      <c r="L929" s="217"/>
      <c r="M929" s="218"/>
      <c r="N929" s="219"/>
      <c r="O929" s="219"/>
      <c r="P929" s="219"/>
      <c r="Q929" s="219"/>
      <c r="R929" s="219"/>
      <c r="S929" s="219"/>
      <c r="T929" s="220"/>
      <c r="AT929" s="221" t="s">
        <v>168</v>
      </c>
      <c r="AU929" s="221" t="s">
        <v>82</v>
      </c>
      <c r="AV929" s="14" t="s">
        <v>82</v>
      </c>
      <c r="AW929" s="14" t="s">
        <v>30</v>
      </c>
      <c r="AX929" s="14" t="s">
        <v>73</v>
      </c>
      <c r="AY929" s="221" t="s">
        <v>160</v>
      </c>
    </row>
    <row r="930" spans="2:51" s="14" customFormat="1" ht="12">
      <c r="B930" s="211"/>
      <c r="C930" s="212"/>
      <c r="D930" s="202" t="s">
        <v>168</v>
      </c>
      <c r="E930" s="213" t="s">
        <v>1</v>
      </c>
      <c r="F930" s="214" t="s">
        <v>879</v>
      </c>
      <c r="G930" s="212"/>
      <c r="H930" s="215">
        <v>1908.36</v>
      </c>
      <c r="I930" s="216"/>
      <c r="J930" s="212"/>
      <c r="K930" s="212"/>
      <c r="L930" s="217"/>
      <c r="M930" s="218"/>
      <c r="N930" s="219"/>
      <c r="O930" s="219"/>
      <c r="P930" s="219"/>
      <c r="Q930" s="219"/>
      <c r="R930" s="219"/>
      <c r="S930" s="219"/>
      <c r="T930" s="220"/>
      <c r="AT930" s="221" t="s">
        <v>168</v>
      </c>
      <c r="AU930" s="221" t="s">
        <v>82</v>
      </c>
      <c r="AV930" s="14" t="s">
        <v>82</v>
      </c>
      <c r="AW930" s="14" t="s">
        <v>30</v>
      </c>
      <c r="AX930" s="14" t="s">
        <v>73</v>
      </c>
      <c r="AY930" s="221" t="s">
        <v>160</v>
      </c>
    </row>
    <row r="931" spans="2:51" s="14" customFormat="1" ht="12">
      <c r="B931" s="211"/>
      <c r="C931" s="212"/>
      <c r="D931" s="202" t="s">
        <v>168</v>
      </c>
      <c r="E931" s="213" t="s">
        <v>1</v>
      </c>
      <c r="F931" s="214" t="s">
        <v>880</v>
      </c>
      <c r="G931" s="212"/>
      <c r="H931" s="215">
        <v>37.89</v>
      </c>
      <c r="I931" s="216"/>
      <c r="J931" s="212"/>
      <c r="K931" s="212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168</v>
      </c>
      <c r="AU931" s="221" t="s">
        <v>82</v>
      </c>
      <c r="AV931" s="14" t="s">
        <v>82</v>
      </c>
      <c r="AW931" s="14" t="s">
        <v>30</v>
      </c>
      <c r="AX931" s="14" t="s">
        <v>73</v>
      </c>
      <c r="AY931" s="221" t="s">
        <v>160</v>
      </c>
    </row>
    <row r="932" spans="2:51" s="15" customFormat="1" ht="12">
      <c r="B932" s="222"/>
      <c r="C932" s="223"/>
      <c r="D932" s="202" t="s">
        <v>168</v>
      </c>
      <c r="E932" s="224" t="s">
        <v>1</v>
      </c>
      <c r="F932" s="225" t="s">
        <v>179</v>
      </c>
      <c r="G932" s="223"/>
      <c r="H932" s="226">
        <v>4996.804</v>
      </c>
      <c r="I932" s="227"/>
      <c r="J932" s="223"/>
      <c r="K932" s="223"/>
      <c r="L932" s="228"/>
      <c r="M932" s="229"/>
      <c r="N932" s="230"/>
      <c r="O932" s="230"/>
      <c r="P932" s="230"/>
      <c r="Q932" s="230"/>
      <c r="R932" s="230"/>
      <c r="S932" s="230"/>
      <c r="T932" s="231"/>
      <c r="AT932" s="232" t="s">
        <v>168</v>
      </c>
      <c r="AU932" s="232" t="s">
        <v>82</v>
      </c>
      <c r="AV932" s="15" t="s">
        <v>167</v>
      </c>
      <c r="AW932" s="15" t="s">
        <v>30</v>
      </c>
      <c r="AX932" s="15" t="s">
        <v>80</v>
      </c>
      <c r="AY932" s="232" t="s">
        <v>160</v>
      </c>
    </row>
    <row r="933" spans="1:65" s="2" customFormat="1" ht="14.45" customHeight="1">
      <c r="A933" s="35"/>
      <c r="B933" s="36"/>
      <c r="C933" s="187" t="s">
        <v>908</v>
      </c>
      <c r="D933" s="187" t="s">
        <v>162</v>
      </c>
      <c r="E933" s="188" t="s">
        <v>909</v>
      </c>
      <c r="F933" s="189" t="s">
        <v>910</v>
      </c>
      <c r="G933" s="190" t="s">
        <v>222</v>
      </c>
      <c r="H933" s="191">
        <v>599616.48</v>
      </c>
      <c r="I933" s="192"/>
      <c r="J933" s="193">
        <f>ROUND(I933*H933,2)</f>
        <v>0</v>
      </c>
      <c r="K933" s="189" t="s">
        <v>166</v>
      </c>
      <c r="L933" s="40"/>
      <c r="M933" s="194" t="s">
        <v>1</v>
      </c>
      <c r="N933" s="195" t="s">
        <v>38</v>
      </c>
      <c r="O933" s="72"/>
      <c r="P933" s="196">
        <f>O933*H933</f>
        <v>0</v>
      </c>
      <c r="Q933" s="196">
        <v>0</v>
      </c>
      <c r="R933" s="196">
        <f>Q933*H933</f>
        <v>0</v>
      </c>
      <c r="S933" s="196">
        <v>0</v>
      </c>
      <c r="T933" s="197">
        <f>S933*H933</f>
        <v>0</v>
      </c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R933" s="198" t="s">
        <v>167</v>
      </c>
      <c r="AT933" s="198" t="s">
        <v>162</v>
      </c>
      <c r="AU933" s="198" t="s">
        <v>82</v>
      </c>
      <c r="AY933" s="18" t="s">
        <v>160</v>
      </c>
      <c r="BE933" s="199">
        <f>IF(N933="základní",J933,0)</f>
        <v>0</v>
      </c>
      <c r="BF933" s="199">
        <f>IF(N933="snížená",J933,0)</f>
        <v>0</v>
      </c>
      <c r="BG933" s="199">
        <f>IF(N933="zákl. přenesená",J933,0)</f>
        <v>0</v>
      </c>
      <c r="BH933" s="199">
        <f>IF(N933="sníž. přenesená",J933,0)</f>
        <v>0</v>
      </c>
      <c r="BI933" s="199">
        <f>IF(N933="nulová",J933,0)</f>
        <v>0</v>
      </c>
      <c r="BJ933" s="18" t="s">
        <v>80</v>
      </c>
      <c r="BK933" s="199">
        <f>ROUND(I933*H933,2)</f>
        <v>0</v>
      </c>
      <c r="BL933" s="18" t="s">
        <v>167</v>
      </c>
      <c r="BM933" s="198" t="s">
        <v>911</v>
      </c>
    </row>
    <row r="934" spans="2:51" s="14" customFormat="1" ht="12">
      <c r="B934" s="211"/>
      <c r="C934" s="212"/>
      <c r="D934" s="202" t="s">
        <v>168</v>
      </c>
      <c r="E934" s="213" t="s">
        <v>1</v>
      </c>
      <c r="F934" s="214" t="s">
        <v>885</v>
      </c>
      <c r="G934" s="212"/>
      <c r="H934" s="215">
        <v>599616.48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168</v>
      </c>
      <c r="AU934" s="221" t="s">
        <v>82</v>
      </c>
      <c r="AV934" s="14" t="s">
        <v>82</v>
      </c>
      <c r="AW934" s="14" t="s">
        <v>30</v>
      </c>
      <c r="AX934" s="14" t="s">
        <v>73</v>
      </c>
      <c r="AY934" s="221" t="s">
        <v>160</v>
      </c>
    </row>
    <row r="935" spans="2:51" s="15" customFormat="1" ht="12">
      <c r="B935" s="222"/>
      <c r="C935" s="223"/>
      <c r="D935" s="202" t="s">
        <v>168</v>
      </c>
      <c r="E935" s="224" t="s">
        <v>1</v>
      </c>
      <c r="F935" s="225" t="s">
        <v>179</v>
      </c>
      <c r="G935" s="223"/>
      <c r="H935" s="226">
        <v>599616.48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168</v>
      </c>
      <c r="AU935" s="232" t="s">
        <v>82</v>
      </c>
      <c r="AV935" s="15" t="s">
        <v>167</v>
      </c>
      <c r="AW935" s="15" t="s">
        <v>30</v>
      </c>
      <c r="AX935" s="15" t="s">
        <v>80</v>
      </c>
      <c r="AY935" s="232" t="s">
        <v>160</v>
      </c>
    </row>
    <row r="936" spans="1:65" s="2" customFormat="1" ht="14.45" customHeight="1">
      <c r="A936" s="35"/>
      <c r="B936" s="36"/>
      <c r="C936" s="187" t="s">
        <v>583</v>
      </c>
      <c r="D936" s="187" t="s">
        <v>162</v>
      </c>
      <c r="E936" s="188" t="s">
        <v>912</v>
      </c>
      <c r="F936" s="189" t="s">
        <v>913</v>
      </c>
      <c r="G936" s="190" t="s">
        <v>222</v>
      </c>
      <c r="H936" s="191">
        <v>4996.804</v>
      </c>
      <c r="I936" s="192"/>
      <c r="J936" s="193">
        <f>ROUND(I936*H936,2)</f>
        <v>0</v>
      </c>
      <c r="K936" s="189" t="s">
        <v>166</v>
      </c>
      <c r="L936" s="40"/>
      <c r="M936" s="194" t="s">
        <v>1</v>
      </c>
      <c r="N936" s="195" t="s">
        <v>38</v>
      </c>
      <c r="O936" s="72"/>
      <c r="P936" s="196">
        <f>O936*H936</f>
        <v>0</v>
      </c>
      <c r="Q936" s="196">
        <v>0</v>
      </c>
      <c r="R936" s="196">
        <f>Q936*H936</f>
        <v>0</v>
      </c>
      <c r="S936" s="196">
        <v>0</v>
      </c>
      <c r="T936" s="19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8" t="s">
        <v>167</v>
      </c>
      <c r="AT936" s="198" t="s">
        <v>162</v>
      </c>
      <c r="AU936" s="198" t="s">
        <v>82</v>
      </c>
      <c r="AY936" s="18" t="s">
        <v>160</v>
      </c>
      <c r="BE936" s="199">
        <f>IF(N936="základní",J936,0)</f>
        <v>0</v>
      </c>
      <c r="BF936" s="199">
        <f>IF(N936="snížená",J936,0)</f>
        <v>0</v>
      </c>
      <c r="BG936" s="199">
        <f>IF(N936="zákl. přenesená",J936,0)</f>
        <v>0</v>
      </c>
      <c r="BH936" s="199">
        <f>IF(N936="sníž. přenesená",J936,0)</f>
        <v>0</v>
      </c>
      <c r="BI936" s="199">
        <f>IF(N936="nulová",J936,0)</f>
        <v>0</v>
      </c>
      <c r="BJ936" s="18" t="s">
        <v>80</v>
      </c>
      <c r="BK936" s="199">
        <f>ROUND(I936*H936,2)</f>
        <v>0</v>
      </c>
      <c r="BL936" s="18" t="s">
        <v>167</v>
      </c>
      <c r="BM936" s="198" t="s">
        <v>914</v>
      </c>
    </row>
    <row r="937" spans="1:65" s="2" customFormat="1" ht="24.2" customHeight="1">
      <c r="A937" s="35"/>
      <c r="B937" s="36"/>
      <c r="C937" s="187" t="s">
        <v>915</v>
      </c>
      <c r="D937" s="187" t="s">
        <v>162</v>
      </c>
      <c r="E937" s="188" t="s">
        <v>916</v>
      </c>
      <c r="F937" s="189" t="s">
        <v>917</v>
      </c>
      <c r="G937" s="190" t="s">
        <v>222</v>
      </c>
      <c r="H937" s="191">
        <v>600</v>
      </c>
      <c r="I937" s="192"/>
      <c r="J937" s="193">
        <f>ROUND(I937*H937,2)</f>
        <v>0</v>
      </c>
      <c r="K937" s="189" t="s">
        <v>166</v>
      </c>
      <c r="L937" s="40"/>
      <c r="M937" s="194" t="s">
        <v>1</v>
      </c>
      <c r="N937" s="195" t="s">
        <v>38</v>
      </c>
      <c r="O937" s="72"/>
      <c r="P937" s="196">
        <f>O937*H937</f>
        <v>0</v>
      </c>
      <c r="Q937" s="196">
        <v>0</v>
      </c>
      <c r="R937" s="196">
        <f>Q937*H937</f>
        <v>0</v>
      </c>
      <c r="S937" s="196">
        <v>0</v>
      </c>
      <c r="T937" s="197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98" t="s">
        <v>167</v>
      </c>
      <c r="AT937" s="198" t="s">
        <v>162</v>
      </c>
      <c r="AU937" s="198" t="s">
        <v>82</v>
      </c>
      <c r="AY937" s="18" t="s">
        <v>160</v>
      </c>
      <c r="BE937" s="199">
        <f>IF(N937="základní",J937,0)</f>
        <v>0</v>
      </c>
      <c r="BF937" s="199">
        <f>IF(N937="snížená",J937,0)</f>
        <v>0</v>
      </c>
      <c r="BG937" s="199">
        <f>IF(N937="zákl. přenesená",J937,0)</f>
        <v>0</v>
      </c>
      <c r="BH937" s="199">
        <f>IF(N937="sníž. přenesená",J937,0)</f>
        <v>0</v>
      </c>
      <c r="BI937" s="199">
        <f>IF(N937="nulová",J937,0)</f>
        <v>0</v>
      </c>
      <c r="BJ937" s="18" t="s">
        <v>80</v>
      </c>
      <c r="BK937" s="199">
        <f>ROUND(I937*H937,2)</f>
        <v>0</v>
      </c>
      <c r="BL937" s="18" t="s">
        <v>167</v>
      </c>
      <c r="BM937" s="198" t="s">
        <v>918</v>
      </c>
    </row>
    <row r="938" spans="2:51" s="14" customFormat="1" ht="12">
      <c r="B938" s="211"/>
      <c r="C938" s="212"/>
      <c r="D938" s="202" t="s">
        <v>168</v>
      </c>
      <c r="E938" s="213" t="s">
        <v>1</v>
      </c>
      <c r="F938" s="214" t="s">
        <v>919</v>
      </c>
      <c r="G938" s="212"/>
      <c r="H938" s="215">
        <v>600</v>
      </c>
      <c r="I938" s="216"/>
      <c r="J938" s="212"/>
      <c r="K938" s="212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168</v>
      </c>
      <c r="AU938" s="221" t="s">
        <v>82</v>
      </c>
      <c r="AV938" s="14" t="s">
        <v>82</v>
      </c>
      <c r="AW938" s="14" t="s">
        <v>30</v>
      </c>
      <c r="AX938" s="14" t="s">
        <v>73</v>
      </c>
      <c r="AY938" s="221" t="s">
        <v>160</v>
      </c>
    </row>
    <row r="939" spans="2:51" s="15" customFormat="1" ht="12">
      <c r="B939" s="222"/>
      <c r="C939" s="223"/>
      <c r="D939" s="202" t="s">
        <v>168</v>
      </c>
      <c r="E939" s="224" t="s">
        <v>1</v>
      </c>
      <c r="F939" s="225" t="s">
        <v>179</v>
      </c>
      <c r="G939" s="223"/>
      <c r="H939" s="226">
        <v>600</v>
      </c>
      <c r="I939" s="227"/>
      <c r="J939" s="223"/>
      <c r="K939" s="223"/>
      <c r="L939" s="228"/>
      <c r="M939" s="229"/>
      <c r="N939" s="230"/>
      <c r="O939" s="230"/>
      <c r="P939" s="230"/>
      <c r="Q939" s="230"/>
      <c r="R939" s="230"/>
      <c r="S939" s="230"/>
      <c r="T939" s="231"/>
      <c r="AT939" s="232" t="s">
        <v>168</v>
      </c>
      <c r="AU939" s="232" t="s">
        <v>82</v>
      </c>
      <c r="AV939" s="15" t="s">
        <v>167</v>
      </c>
      <c r="AW939" s="15" t="s">
        <v>30</v>
      </c>
      <c r="AX939" s="15" t="s">
        <v>80</v>
      </c>
      <c r="AY939" s="232" t="s">
        <v>160</v>
      </c>
    </row>
    <row r="940" spans="1:65" s="2" customFormat="1" ht="14.45" customHeight="1">
      <c r="A940" s="35"/>
      <c r="B940" s="36"/>
      <c r="C940" s="187" t="s">
        <v>618</v>
      </c>
      <c r="D940" s="187" t="s">
        <v>162</v>
      </c>
      <c r="E940" s="188" t="s">
        <v>920</v>
      </c>
      <c r="F940" s="189" t="s">
        <v>921</v>
      </c>
      <c r="G940" s="190" t="s">
        <v>222</v>
      </c>
      <c r="H940" s="191">
        <v>961.68</v>
      </c>
      <c r="I940" s="192"/>
      <c r="J940" s="193">
        <f>ROUND(I940*H940,2)</f>
        <v>0</v>
      </c>
      <c r="K940" s="189" t="s">
        <v>1</v>
      </c>
      <c r="L940" s="40"/>
      <c r="M940" s="194" t="s">
        <v>1</v>
      </c>
      <c r="N940" s="195" t="s">
        <v>38</v>
      </c>
      <c r="O940" s="72"/>
      <c r="P940" s="196">
        <f>O940*H940</f>
        <v>0</v>
      </c>
      <c r="Q940" s="196">
        <v>0</v>
      </c>
      <c r="R940" s="196">
        <f>Q940*H940</f>
        <v>0</v>
      </c>
      <c r="S940" s="196">
        <v>0</v>
      </c>
      <c r="T940" s="197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98" t="s">
        <v>167</v>
      </c>
      <c r="AT940" s="198" t="s">
        <v>162</v>
      </c>
      <c r="AU940" s="198" t="s">
        <v>82</v>
      </c>
      <c r="AY940" s="18" t="s">
        <v>160</v>
      </c>
      <c r="BE940" s="199">
        <f>IF(N940="základní",J940,0)</f>
        <v>0</v>
      </c>
      <c r="BF940" s="199">
        <f>IF(N940="snížená",J940,0)</f>
        <v>0</v>
      </c>
      <c r="BG940" s="199">
        <f>IF(N940="zákl. přenesená",J940,0)</f>
        <v>0</v>
      </c>
      <c r="BH940" s="199">
        <f>IF(N940="sníž. přenesená",J940,0)</f>
        <v>0</v>
      </c>
      <c r="BI940" s="199">
        <f>IF(N940="nulová",J940,0)</f>
        <v>0</v>
      </c>
      <c r="BJ940" s="18" t="s">
        <v>80</v>
      </c>
      <c r="BK940" s="199">
        <f>ROUND(I940*H940,2)</f>
        <v>0</v>
      </c>
      <c r="BL940" s="18" t="s">
        <v>167</v>
      </c>
      <c r="BM940" s="198" t="s">
        <v>922</v>
      </c>
    </row>
    <row r="941" spans="1:65" s="2" customFormat="1" ht="24.2" customHeight="1">
      <c r="A941" s="35"/>
      <c r="B941" s="36"/>
      <c r="C941" s="187" t="s">
        <v>923</v>
      </c>
      <c r="D941" s="187" t="s">
        <v>162</v>
      </c>
      <c r="E941" s="188" t="s">
        <v>924</v>
      </c>
      <c r="F941" s="189" t="s">
        <v>925</v>
      </c>
      <c r="G941" s="190" t="s">
        <v>222</v>
      </c>
      <c r="H941" s="191">
        <v>1000</v>
      </c>
      <c r="I941" s="192"/>
      <c r="J941" s="193">
        <f>ROUND(I941*H941,2)</f>
        <v>0</v>
      </c>
      <c r="K941" s="189" t="s">
        <v>166</v>
      </c>
      <c r="L941" s="40"/>
      <c r="M941" s="194" t="s">
        <v>1</v>
      </c>
      <c r="N941" s="195" t="s">
        <v>38</v>
      </c>
      <c r="O941" s="72"/>
      <c r="P941" s="196">
        <f>O941*H941</f>
        <v>0</v>
      </c>
      <c r="Q941" s="196">
        <v>0</v>
      </c>
      <c r="R941" s="196">
        <f>Q941*H941</f>
        <v>0</v>
      </c>
      <c r="S941" s="196">
        <v>0</v>
      </c>
      <c r="T941" s="197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98" t="s">
        <v>167</v>
      </c>
      <c r="AT941" s="198" t="s">
        <v>162</v>
      </c>
      <c r="AU941" s="198" t="s">
        <v>82</v>
      </c>
      <c r="AY941" s="18" t="s">
        <v>160</v>
      </c>
      <c r="BE941" s="199">
        <f>IF(N941="základní",J941,0)</f>
        <v>0</v>
      </c>
      <c r="BF941" s="199">
        <f>IF(N941="snížená",J941,0)</f>
        <v>0</v>
      </c>
      <c r="BG941" s="199">
        <f>IF(N941="zákl. přenesená",J941,0)</f>
        <v>0</v>
      </c>
      <c r="BH941" s="199">
        <f>IF(N941="sníž. přenesená",J941,0)</f>
        <v>0</v>
      </c>
      <c r="BI941" s="199">
        <f>IF(N941="nulová",J941,0)</f>
        <v>0</v>
      </c>
      <c r="BJ941" s="18" t="s">
        <v>80</v>
      </c>
      <c r="BK941" s="199">
        <f>ROUND(I941*H941,2)</f>
        <v>0</v>
      </c>
      <c r="BL941" s="18" t="s">
        <v>167</v>
      </c>
      <c r="BM941" s="198" t="s">
        <v>926</v>
      </c>
    </row>
    <row r="942" spans="2:51" s="14" customFormat="1" ht="12">
      <c r="B942" s="211"/>
      <c r="C942" s="212"/>
      <c r="D942" s="202" t="s">
        <v>168</v>
      </c>
      <c r="E942" s="213" t="s">
        <v>1</v>
      </c>
      <c r="F942" s="214" t="s">
        <v>927</v>
      </c>
      <c r="G942" s="212"/>
      <c r="H942" s="215">
        <v>1000</v>
      </c>
      <c r="I942" s="216"/>
      <c r="J942" s="212"/>
      <c r="K942" s="212"/>
      <c r="L942" s="217"/>
      <c r="M942" s="218"/>
      <c r="N942" s="219"/>
      <c r="O942" s="219"/>
      <c r="P942" s="219"/>
      <c r="Q942" s="219"/>
      <c r="R942" s="219"/>
      <c r="S942" s="219"/>
      <c r="T942" s="220"/>
      <c r="AT942" s="221" t="s">
        <v>168</v>
      </c>
      <c r="AU942" s="221" t="s">
        <v>82</v>
      </c>
      <c r="AV942" s="14" t="s">
        <v>82</v>
      </c>
      <c r="AW942" s="14" t="s">
        <v>30</v>
      </c>
      <c r="AX942" s="14" t="s">
        <v>73</v>
      </c>
      <c r="AY942" s="221" t="s">
        <v>160</v>
      </c>
    </row>
    <row r="943" spans="2:51" s="15" customFormat="1" ht="12">
      <c r="B943" s="222"/>
      <c r="C943" s="223"/>
      <c r="D943" s="202" t="s">
        <v>168</v>
      </c>
      <c r="E943" s="224" t="s">
        <v>1</v>
      </c>
      <c r="F943" s="225" t="s">
        <v>179</v>
      </c>
      <c r="G943" s="223"/>
      <c r="H943" s="226">
        <v>1000</v>
      </c>
      <c r="I943" s="227"/>
      <c r="J943" s="223"/>
      <c r="K943" s="223"/>
      <c r="L943" s="228"/>
      <c r="M943" s="229"/>
      <c r="N943" s="230"/>
      <c r="O943" s="230"/>
      <c r="P943" s="230"/>
      <c r="Q943" s="230"/>
      <c r="R943" s="230"/>
      <c r="S943" s="230"/>
      <c r="T943" s="231"/>
      <c r="AT943" s="232" t="s">
        <v>168</v>
      </c>
      <c r="AU943" s="232" t="s">
        <v>82</v>
      </c>
      <c r="AV943" s="15" t="s">
        <v>167</v>
      </c>
      <c r="AW943" s="15" t="s">
        <v>30</v>
      </c>
      <c r="AX943" s="15" t="s">
        <v>80</v>
      </c>
      <c r="AY943" s="232" t="s">
        <v>160</v>
      </c>
    </row>
    <row r="944" spans="1:65" s="2" customFormat="1" ht="14.45" customHeight="1">
      <c r="A944" s="35"/>
      <c r="B944" s="36"/>
      <c r="C944" s="187" t="s">
        <v>653</v>
      </c>
      <c r="D944" s="187" t="s">
        <v>162</v>
      </c>
      <c r="E944" s="188" t="s">
        <v>928</v>
      </c>
      <c r="F944" s="189" t="s">
        <v>929</v>
      </c>
      <c r="G944" s="190" t="s">
        <v>222</v>
      </c>
      <c r="H944" s="191">
        <v>3000</v>
      </c>
      <c r="I944" s="192"/>
      <c r="J944" s="193">
        <f>ROUND(I944*H944,2)</f>
        <v>0</v>
      </c>
      <c r="K944" s="189" t="s">
        <v>166</v>
      </c>
      <c r="L944" s="40"/>
      <c r="M944" s="194" t="s">
        <v>1</v>
      </c>
      <c r="N944" s="195" t="s">
        <v>38</v>
      </c>
      <c r="O944" s="72"/>
      <c r="P944" s="196">
        <f>O944*H944</f>
        <v>0</v>
      </c>
      <c r="Q944" s="196">
        <v>0</v>
      </c>
      <c r="R944" s="196">
        <f>Q944*H944</f>
        <v>0</v>
      </c>
      <c r="S944" s="196">
        <v>0</v>
      </c>
      <c r="T944" s="197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98" t="s">
        <v>167</v>
      </c>
      <c r="AT944" s="198" t="s">
        <v>162</v>
      </c>
      <c r="AU944" s="198" t="s">
        <v>82</v>
      </c>
      <c r="AY944" s="18" t="s">
        <v>160</v>
      </c>
      <c r="BE944" s="199">
        <f>IF(N944="základní",J944,0)</f>
        <v>0</v>
      </c>
      <c r="BF944" s="199">
        <f>IF(N944="snížená",J944,0)</f>
        <v>0</v>
      </c>
      <c r="BG944" s="199">
        <f>IF(N944="zákl. přenesená",J944,0)</f>
        <v>0</v>
      </c>
      <c r="BH944" s="199">
        <f>IF(N944="sníž. přenesená",J944,0)</f>
        <v>0</v>
      </c>
      <c r="BI944" s="199">
        <f>IF(N944="nulová",J944,0)</f>
        <v>0</v>
      </c>
      <c r="BJ944" s="18" t="s">
        <v>80</v>
      </c>
      <c r="BK944" s="199">
        <f>ROUND(I944*H944,2)</f>
        <v>0</v>
      </c>
      <c r="BL944" s="18" t="s">
        <v>167</v>
      </c>
      <c r="BM944" s="198" t="s">
        <v>930</v>
      </c>
    </row>
    <row r="945" spans="2:51" s="14" customFormat="1" ht="12">
      <c r="B945" s="211"/>
      <c r="C945" s="212"/>
      <c r="D945" s="202" t="s">
        <v>168</v>
      </c>
      <c r="E945" s="213" t="s">
        <v>1</v>
      </c>
      <c r="F945" s="214" t="s">
        <v>931</v>
      </c>
      <c r="G945" s="212"/>
      <c r="H945" s="215">
        <v>3000</v>
      </c>
      <c r="I945" s="216"/>
      <c r="J945" s="212"/>
      <c r="K945" s="212"/>
      <c r="L945" s="217"/>
      <c r="M945" s="218"/>
      <c r="N945" s="219"/>
      <c r="O945" s="219"/>
      <c r="P945" s="219"/>
      <c r="Q945" s="219"/>
      <c r="R945" s="219"/>
      <c r="S945" s="219"/>
      <c r="T945" s="220"/>
      <c r="AT945" s="221" t="s">
        <v>168</v>
      </c>
      <c r="AU945" s="221" t="s">
        <v>82</v>
      </c>
      <c r="AV945" s="14" t="s">
        <v>82</v>
      </c>
      <c r="AW945" s="14" t="s">
        <v>30</v>
      </c>
      <c r="AX945" s="14" t="s">
        <v>73</v>
      </c>
      <c r="AY945" s="221" t="s">
        <v>160</v>
      </c>
    </row>
    <row r="946" spans="2:51" s="15" customFormat="1" ht="12">
      <c r="B946" s="222"/>
      <c r="C946" s="223"/>
      <c r="D946" s="202" t="s">
        <v>168</v>
      </c>
      <c r="E946" s="224" t="s">
        <v>1</v>
      </c>
      <c r="F946" s="225" t="s">
        <v>179</v>
      </c>
      <c r="G946" s="223"/>
      <c r="H946" s="226">
        <v>3000</v>
      </c>
      <c r="I946" s="227"/>
      <c r="J946" s="223"/>
      <c r="K946" s="223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168</v>
      </c>
      <c r="AU946" s="232" t="s">
        <v>82</v>
      </c>
      <c r="AV946" s="15" t="s">
        <v>167</v>
      </c>
      <c r="AW946" s="15" t="s">
        <v>30</v>
      </c>
      <c r="AX946" s="15" t="s">
        <v>80</v>
      </c>
      <c r="AY946" s="232" t="s">
        <v>160</v>
      </c>
    </row>
    <row r="947" spans="1:65" s="2" customFormat="1" ht="14.45" customHeight="1">
      <c r="A947" s="35"/>
      <c r="B947" s="36"/>
      <c r="C947" s="187" t="s">
        <v>932</v>
      </c>
      <c r="D947" s="187" t="s">
        <v>162</v>
      </c>
      <c r="E947" s="188" t="s">
        <v>933</v>
      </c>
      <c r="F947" s="189" t="s">
        <v>934</v>
      </c>
      <c r="G947" s="190" t="s">
        <v>222</v>
      </c>
      <c r="H947" s="191">
        <v>3000</v>
      </c>
      <c r="I947" s="192"/>
      <c r="J947" s="193">
        <f>ROUND(I947*H947,2)</f>
        <v>0</v>
      </c>
      <c r="K947" s="189" t="s">
        <v>166</v>
      </c>
      <c r="L947" s="40"/>
      <c r="M947" s="194" t="s">
        <v>1</v>
      </c>
      <c r="N947" s="195" t="s">
        <v>38</v>
      </c>
      <c r="O947" s="72"/>
      <c r="P947" s="196">
        <f>O947*H947</f>
        <v>0</v>
      </c>
      <c r="Q947" s="196">
        <v>0</v>
      </c>
      <c r="R947" s="196">
        <f>Q947*H947</f>
        <v>0</v>
      </c>
      <c r="S947" s="196">
        <v>0</v>
      </c>
      <c r="T947" s="19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8" t="s">
        <v>167</v>
      </c>
      <c r="AT947" s="198" t="s">
        <v>162</v>
      </c>
      <c r="AU947" s="198" t="s">
        <v>82</v>
      </c>
      <c r="AY947" s="18" t="s">
        <v>160</v>
      </c>
      <c r="BE947" s="199">
        <f>IF(N947="základní",J947,0)</f>
        <v>0</v>
      </c>
      <c r="BF947" s="199">
        <f>IF(N947="snížená",J947,0)</f>
        <v>0</v>
      </c>
      <c r="BG947" s="199">
        <f>IF(N947="zákl. přenesená",J947,0)</f>
        <v>0</v>
      </c>
      <c r="BH947" s="199">
        <f>IF(N947="sníž. přenesená",J947,0)</f>
        <v>0</v>
      </c>
      <c r="BI947" s="199">
        <f>IF(N947="nulová",J947,0)</f>
        <v>0</v>
      </c>
      <c r="BJ947" s="18" t="s">
        <v>80</v>
      </c>
      <c r="BK947" s="199">
        <f>ROUND(I947*H947,2)</f>
        <v>0</v>
      </c>
      <c r="BL947" s="18" t="s">
        <v>167</v>
      </c>
      <c r="BM947" s="198" t="s">
        <v>935</v>
      </c>
    </row>
    <row r="948" spans="2:51" s="14" customFormat="1" ht="12">
      <c r="B948" s="211"/>
      <c r="C948" s="212"/>
      <c r="D948" s="202" t="s">
        <v>168</v>
      </c>
      <c r="E948" s="213" t="s">
        <v>1</v>
      </c>
      <c r="F948" s="214" t="s">
        <v>936</v>
      </c>
      <c r="G948" s="212"/>
      <c r="H948" s="215">
        <v>3000</v>
      </c>
      <c r="I948" s="216"/>
      <c r="J948" s="212"/>
      <c r="K948" s="212"/>
      <c r="L948" s="217"/>
      <c r="M948" s="218"/>
      <c r="N948" s="219"/>
      <c r="O948" s="219"/>
      <c r="P948" s="219"/>
      <c r="Q948" s="219"/>
      <c r="R948" s="219"/>
      <c r="S948" s="219"/>
      <c r="T948" s="220"/>
      <c r="AT948" s="221" t="s">
        <v>168</v>
      </c>
      <c r="AU948" s="221" t="s">
        <v>82</v>
      </c>
      <c r="AV948" s="14" t="s">
        <v>82</v>
      </c>
      <c r="AW948" s="14" t="s">
        <v>30</v>
      </c>
      <c r="AX948" s="14" t="s">
        <v>73</v>
      </c>
      <c r="AY948" s="221" t="s">
        <v>160</v>
      </c>
    </row>
    <row r="949" spans="2:51" s="15" customFormat="1" ht="12">
      <c r="B949" s="222"/>
      <c r="C949" s="223"/>
      <c r="D949" s="202" t="s">
        <v>168</v>
      </c>
      <c r="E949" s="224" t="s">
        <v>1</v>
      </c>
      <c r="F949" s="225" t="s">
        <v>179</v>
      </c>
      <c r="G949" s="223"/>
      <c r="H949" s="226">
        <v>3000</v>
      </c>
      <c r="I949" s="227"/>
      <c r="J949" s="223"/>
      <c r="K949" s="223"/>
      <c r="L949" s="228"/>
      <c r="M949" s="229"/>
      <c r="N949" s="230"/>
      <c r="O949" s="230"/>
      <c r="P949" s="230"/>
      <c r="Q949" s="230"/>
      <c r="R949" s="230"/>
      <c r="S949" s="230"/>
      <c r="T949" s="231"/>
      <c r="AT949" s="232" t="s">
        <v>168</v>
      </c>
      <c r="AU949" s="232" t="s">
        <v>82</v>
      </c>
      <c r="AV949" s="15" t="s">
        <v>167</v>
      </c>
      <c r="AW949" s="15" t="s">
        <v>30</v>
      </c>
      <c r="AX949" s="15" t="s">
        <v>80</v>
      </c>
      <c r="AY949" s="232" t="s">
        <v>160</v>
      </c>
    </row>
    <row r="950" spans="1:65" s="2" customFormat="1" ht="14.45" customHeight="1">
      <c r="A950" s="35"/>
      <c r="B950" s="36"/>
      <c r="C950" s="187" t="s">
        <v>660</v>
      </c>
      <c r="D950" s="187" t="s">
        <v>162</v>
      </c>
      <c r="E950" s="188" t="s">
        <v>937</v>
      </c>
      <c r="F950" s="189" t="s">
        <v>938</v>
      </c>
      <c r="G950" s="190" t="s">
        <v>222</v>
      </c>
      <c r="H950" s="191">
        <v>2000</v>
      </c>
      <c r="I950" s="192"/>
      <c r="J950" s="193">
        <f>ROUND(I950*H950,2)</f>
        <v>0</v>
      </c>
      <c r="K950" s="189" t="s">
        <v>166</v>
      </c>
      <c r="L950" s="40"/>
      <c r="M950" s="194" t="s">
        <v>1</v>
      </c>
      <c r="N950" s="195" t="s">
        <v>38</v>
      </c>
      <c r="O950" s="72"/>
      <c r="P950" s="196">
        <f>O950*H950</f>
        <v>0</v>
      </c>
      <c r="Q950" s="196">
        <v>0</v>
      </c>
      <c r="R950" s="196">
        <f>Q950*H950</f>
        <v>0</v>
      </c>
      <c r="S950" s="196">
        <v>0</v>
      </c>
      <c r="T950" s="197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8" t="s">
        <v>167</v>
      </c>
      <c r="AT950" s="198" t="s">
        <v>162</v>
      </c>
      <c r="AU950" s="198" t="s">
        <v>82</v>
      </c>
      <c r="AY950" s="18" t="s">
        <v>160</v>
      </c>
      <c r="BE950" s="199">
        <f>IF(N950="základní",J950,0)</f>
        <v>0</v>
      </c>
      <c r="BF950" s="199">
        <f>IF(N950="snížená",J950,0)</f>
        <v>0</v>
      </c>
      <c r="BG950" s="199">
        <f>IF(N950="zákl. přenesená",J950,0)</f>
        <v>0</v>
      </c>
      <c r="BH950" s="199">
        <f>IF(N950="sníž. přenesená",J950,0)</f>
        <v>0</v>
      </c>
      <c r="BI950" s="199">
        <f>IF(N950="nulová",J950,0)</f>
        <v>0</v>
      </c>
      <c r="BJ950" s="18" t="s">
        <v>80</v>
      </c>
      <c r="BK950" s="199">
        <f>ROUND(I950*H950,2)</f>
        <v>0</v>
      </c>
      <c r="BL950" s="18" t="s">
        <v>167</v>
      </c>
      <c r="BM950" s="198" t="s">
        <v>939</v>
      </c>
    </row>
    <row r="951" spans="2:51" s="14" customFormat="1" ht="12">
      <c r="B951" s="211"/>
      <c r="C951" s="212"/>
      <c r="D951" s="202" t="s">
        <v>168</v>
      </c>
      <c r="E951" s="213" t="s">
        <v>1</v>
      </c>
      <c r="F951" s="214" t="s">
        <v>940</v>
      </c>
      <c r="G951" s="212"/>
      <c r="H951" s="215">
        <v>2000</v>
      </c>
      <c r="I951" s="216"/>
      <c r="J951" s="212"/>
      <c r="K951" s="212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168</v>
      </c>
      <c r="AU951" s="221" t="s">
        <v>82</v>
      </c>
      <c r="AV951" s="14" t="s">
        <v>82</v>
      </c>
      <c r="AW951" s="14" t="s">
        <v>30</v>
      </c>
      <c r="AX951" s="14" t="s">
        <v>73</v>
      </c>
      <c r="AY951" s="221" t="s">
        <v>160</v>
      </c>
    </row>
    <row r="952" spans="2:51" s="15" customFormat="1" ht="12">
      <c r="B952" s="222"/>
      <c r="C952" s="223"/>
      <c r="D952" s="202" t="s">
        <v>168</v>
      </c>
      <c r="E952" s="224" t="s">
        <v>1</v>
      </c>
      <c r="F952" s="225" t="s">
        <v>179</v>
      </c>
      <c r="G952" s="223"/>
      <c r="H952" s="226">
        <v>2000</v>
      </c>
      <c r="I952" s="227"/>
      <c r="J952" s="223"/>
      <c r="K952" s="223"/>
      <c r="L952" s="228"/>
      <c r="M952" s="229"/>
      <c r="N952" s="230"/>
      <c r="O952" s="230"/>
      <c r="P952" s="230"/>
      <c r="Q952" s="230"/>
      <c r="R952" s="230"/>
      <c r="S952" s="230"/>
      <c r="T952" s="231"/>
      <c r="AT952" s="232" t="s">
        <v>168</v>
      </c>
      <c r="AU952" s="232" t="s">
        <v>82</v>
      </c>
      <c r="AV952" s="15" t="s">
        <v>167</v>
      </c>
      <c r="AW952" s="15" t="s">
        <v>30</v>
      </c>
      <c r="AX952" s="15" t="s">
        <v>80</v>
      </c>
      <c r="AY952" s="232" t="s">
        <v>160</v>
      </c>
    </row>
    <row r="953" spans="1:65" s="2" customFormat="1" ht="14.45" customHeight="1">
      <c r="A953" s="35"/>
      <c r="B953" s="36"/>
      <c r="C953" s="187" t="s">
        <v>941</v>
      </c>
      <c r="D953" s="187" t="s">
        <v>162</v>
      </c>
      <c r="E953" s="188" t="s">
        <v>942</v>
      </c>
      <c r="F953" s="189" t="s">
        <v>943</v>
      </c>
      <c r="G953" s="190" t="s">
        <v>222</v>
      </c>
      <c r="H953" s="191">
        <v>2000</v>
      </c>
      <c r="I953" s="192"/>
      <c r="J953" s="193">
        <f>ROUND(I953*H953,2)</f>
        <v>0</v>
      </c>
      <c r="K953" s="189" t="s">
        <v>166</v>
      </c>
      <c r="L953" s="40"/>
      <c r="M953" s="194" t="s">
        <v>1</v>
      </c>
      <c r="N953" s="195" t="s">
        <v>38</v>
      </c>
      <c r="O953" s="72"/>
      <c r="P953" s="196">
        <f>O953*H953</f>
        <v>0</v>
      </c>
      <c r="Q953" s="196">
        <v>0</v>
      </c>
      <c r="R953" s="196">
        <f>Q953*H953</f>
        <v>0</v>
      </c>
      <c r="S953" s="196">
        <v>0</v>
      </c>
      <c r="T953" s="197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198" t="s">
        <v>167</v>
      </c>
      <c r="AT953" s="198" t="s">
        <v>162</v>
      </c>
      <c r="AU953" s="198" t="s">
        <v>82</v>
      </c>
      <c r="AY953" s="18" t="s">
        <v>160</v>
      </c>
      <c r="BE953" s="199">
        <f>IF(N953="základní",J953,0)</f>
        <v>0</v>
      </c>
      <c r="BF953" s="199">
        <f>IF(N953="snížená",J953,0)</f>
        <v>0</v>
      </c>
      <c r="BG953" s="199">
        <f>IF(N953="zákl. přenesená",J953,0)</f>
        <v>0</v>
      </c>
      <c r="BH953" s="199">
        <f>IF(N953="sníž. přenesená",J953,0)</f>
        <v>0</v>
      </c>
      <c r="BI953" s="199">
        <f>IF(N953="nulová",J953,0)</f>
        <v>0</v>
      </c>
      <c r="BJ953" s="18" t="s">
        <v>80</v>
      </c>
      <c r="BK953" s="199">
        <f>ROUND(I953*H953,2)</f>
        <v>0</v>
      </c>
      <c r="BL953" s="18" t="s">
        <v>167</v>
      </c>
      <c r="BM953" s="198" t="s">
        <v>944</v>
      </c>
    </row>
    <row r="954" spans="2:51" s="14" customFormat="1" ht="12">
      <c r="B954" s="211"/>
      <c r="C954" s="212"/>
      <c r="D954" s="202" t="s">
        <v>168</v>
      </c>
      <c r="E954" s="213" t="s">
        <v>1</v>
      </c>
      <c r="F954" s="214" t="s">
        <v>940</v>
      </c>
      <c r="G954" s="212"/>
      <c r="H954" s="215">
        <v>2000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168</v>
      </c>
      <c r="AU954" s="221" t="s">
        <v>82</v>
      </c>
      <c r="AV954" s="14" t="s">
        <v>82</v>
      </c>
      <c r="AW954" s="14" t="s">
        <v>30</v>
      </c>
      <c r="AX954" s="14" t="s">
        <v>73</v>
      </c>
      <c r="AY954" s="221" t="s">
        <v>160</v>
      </c>
    </row>
    <row r="955" spans="2:51" s="15" customFormat="1" ht="12">
      <c r="B955" s="222"/>
      <c r="C955" s="223"/>
      <c r="D955" s="202" t="s">
        <v>168</v>
      </c>
      <c r="E955" s="224" t="s">
        <v>1</v>
      </c>
      <c r="F955" s="225" t="s">
        <v>179</v>
      </c>
      <c r="G955" s="223"/>
      <c r="H955" s="226">
        <v>2000</v>
      </c>
      <c r="I955" s="227"/>
      <c r="J955" s="223"/>
      <c r="K955" s="223"/>
      <c r="L955" s="228"/>
      <c r="M955" s="229"/>
      <c r="N955" s="230"/>
      <c r="O955" s="230"/>
      <c r="P955" s="230"/>
      <c r="Q955" s="230"/>
      <c r="R955" s="230"/>
      <c r="S955" s="230"/>
      <c r="T955" s="231"/>
      <c r="AT955" s="232" t="s">
        <v>168</v>
      </c>
      <c r="AU955" s="232" t="s">
        <v>82</v>
      </c>
      <c r="AV955" s="15" t="s">
        <v>167</v>
      </c>
      <c r="AW955" s="15" t="s">
        <v>30</v>
      </c>
      <c r="AX955" s="15" t="s">
        <v>80</v>
      </c>
      <c r="AY955" s="232" t="s">
        <v>160</v>
      </c>
    </row>
    <row r="956" spans="1:65" s="2" customFormat="1" ht="24.2" customHeight="1">
      <c r="A956" s="35"/>
      <c r="B956" s="36"/>
      <c r="C956" s="187" t="s">
        <v>668</v>
      </c>
      <c r="D956" s="187" t="s">
        <v>162</v>
      </c>
      <c r="E956" s="188" t="s">
        <v>945</v>
      </c>
      <c r="F956" s="189" t="s">
        <v>946</v>
      </c>
      <c r="G956" s="190" t="s">
        <v>165</v>
      </c>
      <c r="H956" s="191">
        <v>0.293</v>
      </c>
      <c r="I956" s="192"/>
      <c r="J956" s="193">
        <f>ROUND(I956*H956,2)</f>
        <v>0</v>
      </c>
      <c r="K956" s="189" t="s">
        <v>166</v>
      </c>
      <c r="L956" s="40"/>
      <c r="M956" s="194" t="s">
        <v>1</v>
      </c>
      <c r="N956" s="195" t="s">
        <v>38</v>
      </c>
      <c r="O956" s="72"/>
      <c r="P956" s="196">
        <f>O956*H956</f>
        <v>0</v>
      </c>
      <c r="Q956" s="196">
        <v>0</v>
      </c>
      <c r="R956" s="196">
        <f>Q956*H956</f>
        <v>0</v>
      </c>
      <c r="S956" s="196">
        <v>0</v>
      </c>
      <c r="T956" s="197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8" t="s">
        <v>167</v>
      </c>
      <c r="AT956" s="198" t="s">
        <v>162</v>
      </c>
      <c r="AU956" s="198" t="s">
        <v>82</v>
      </c>
      <c r="AY956" s="18" t="s">
        <v>160</v>
      </c>
      <c r="BE956" s="199">
        <f>IF(N956="základní",J956,0)</f>
        <v>0</v>
      </c>
      <c r="BF956" s="199">
        <f>IF(N956="snížená",J956,0)</f>
        <v>0</v>
      </c>
      <c r="BG956" s="199">
        <f>IF(N956="zákl. přenesená",J956,0)</f>
        <v>0</v>
      </c>
      <c r="BH956" s="199">
        <f>IF(N956="sníž. přenesená",J956,0)</f>
        <v>0</v>
      </c>
      <c r="BI956" s="199">
        <f>IF(N956="nulová",J956,0)</f>
        <v>0</v>
      </c>
      <c r="BJ956" s="18" t="s">
        <v>80</v>
      </c>
      <c r="BK956" s="199">
        <f>ROUND(I956*H956,2)</f>
        <v>0</v>
      </c>
      <c r="BL956" s="18" t="s">
        <v>167</v>
      </c>
      <c r="BM956" s="198" t="s">
        <v>947</v>
      </c>
    </row>
    <row r="957" spans="2:51" s="13" customFormat="1" ht="12">
      <c r="B957" s="200"/>
      <c r="C957" s="201"/>
      <c r="D957" s="202" t="s">
        <v>168</v>
      </c>
      <c r="E957" s="203" t="s">
        <v>1</v>
      </c>
      <c r="F957" s="204" t="s">
        <v>170</v>
      </c>
      <c r="G957" s="201"/>
      <c r="H957" s="203" t="s">
        <v>1</v>
      </c>
      <c r="I957" s="205"/>
      <c r="J957" s="201"/>
      <c r="K957" s="201"/>
      <c r="L957" s="206"/>
      <c r="M957" s="207"/>
      <c r="N957" s="208"/>
      <c r="O957" s="208"/>
      <c r="P957" s="208"/>
      <c r="Q957" s="208"/>
      <c r="R957" s="208"/>
      <c r="S957" s="208"/>
      <c r="T957" s="209"/>
      <c r="AT957" s="210" t="s">
        <v>168</v>
      </c>
      <c r="AU957" s="210" t="s">
        <v>82</v>
      </c>
      <c r="AV957" s="13" t="s">
        <v>80</v>
      </c>
      <c r="AW957" s="13" t="s">
        <v>30</v>
      </c>
      <c r="AX957" s="13" t="s">
        <v>73</v>
      </c>
      <c r="AY957" s="210" t="s">
        <v>160</v>
      </c>
    </row>
    <row r="958" spans="2:51" s="14" customFormat="1" ht="12">
      <c r="B958" s="211"/>
      <c r="C958" s="212"/>
      <c r="D958" s="202" t="s">
        <v>168</v>
      </c>
      <c r="E958" s="213" t="s">
        <v>1</v>
      </c>
      <c r="F958" s="214" t="s">
        <v>948</v>
      </c>
      <c r="G958" s="212"/>
      <c r="H958" s="215">
        <v>0.293</v>
      </c>
      <c r="I958" s="216"/>
      <c r="J958" s="212"/>
      <c r="K958" s="212"/>
      <c r="L958" s="217"/>
      <c r="M958" s="218"/>
      <c r="N958" s="219"/>
      <c r="O958" s="219"/>
      <c r="P958" s="219"/>
      <c r="Q958" s="219"/>
      <c r="R958" s="219"/>
      <c r="S958" s="219"/>
      <c r="T958" s="220"/>
      <c r="AT958" s="221" t="s">
        <v>168</v>
      </c>
      <c r="AU958" s="221" t="s">
        <v>82</v>
      </c>
      <c r="AV958" s="14" t="s">
        <v>82</v>
      </c>
      <c r="AW958" s="14" t="s">
        <v>30</v>
      </c>
      <c r="AX958" s="14" t="s">
        <v>73</v>
      </c>
      <c r="AY958" s="221" t="s">
        <v>160</v>
      </c>
    </row>
    <row r="959" spans="2:51" s="15" customFormat="1" ht="12">
      <c r="B959" s="222"/>
      <c r="C959" s="223"/>
      <c r="D959" s="202" t="s">
        <v>168</v>
      </c>
      <c r="E959" s="224" t="s">
        <v>1</v>
      </c>
      <c r="F959" s="225" t="s">
        <v>179</v>
      </c>
      <c r="G959" s="223"/>
      <c r="H959" s="226">
        <v>0.293</v>
      </c>
      <c r="I959" s="227"/>
      <c r="J959" s="223"/>
      <c r="K959" s="223"/>
      <c r="L959" s="228"/>
      <c r="M959" s="229"/>
      <c r="N959" s="230"/>
      <c r="O959" s="230"/>
      <c r="P959" s="230"/>
      <c r="Q959" s="230"/>
      <c r="R959" s="230"/>
      <c r="S959" s="230"/>
      <c r="T959" s="231"/>
      <c r="AT959" s="232" t="s">
        <v>168</v>
      </c>
      <c r="AU959" s="232" t="s">
        <v>82</v>
      </c>
      <c r="AV959" s="15" t="s">
        <v>167</v>
      </c>
      <c r="AW959" s="15" t="s">
        <v>30</v>
      </c>
      <c r="AX959" s="15" t="s">
        <v>80</v>
      </c>
      <c r="AY959" s="232" t="s">
        <v>160</v>
      </c>
    </row>
    <row r="960" spans="1:65" s="2" customFormat="1" ht="24.2" customHeight="1">
      <c r="A960" s="35"/>
      <c r="B960" s="36"/>
      <c r="C960" s="187" t="s">
        <v>949</v>
      </c>
      <c r="D960" s="187" t="s">
        <v>162</v>
      </c>
      <c r="E960" s="188" t="s">
        <v>950</v>
      </c>
      <c r="F960" s="189" t="s">
        <v>951</v>
      </c>
      <c r="G960" s="190" t="s">
        <v>165</v>
      </c>
      <c r="H960" s="191">
        <v>9.343</v>
      </c>
      <c r="I960" s="192"/>
      <c r="J960" s="193">
        <f>ROUND(I960*H960,2)</f>
        <v>0</v>
      </c>
      <c r="K960" s="189" t="s">
        <v>166</v>
      </c>
      <c r="L960" s="40"/>
      <c r="M960" s="194" t="s">
        <v>1</v>
      </c>
      <c r="N960" s="195" t="s">
        <v>38</v>
      </c>
      <c r="O960" s="72"/>
      <c r="P960" s="196">
        <f>O960*H960</f>
        <v>0</v>
      </c>
      <c r="Q960" s="196">
        <v>0</v>
      </c>
      <c r="R960" s="196">
        <f>Q960*H960</f>
        <v>0</v>
      </c>
      <c r="S960" s="196">
        <v>0</v>
      </c>
      <c r="T960" s="197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98" t="s">
        <v>167</v>
      </c>
      <c r="AT960" s="198" t="s">
        <v>162</v>
      </c>
      <c r="AU960" s="198" t="s">
        <v>82</v>
      </c>
      <c r="AY960" s="18" t="s">
        <v>160</v>
      </c>
      <c r="BE960" s="199">
        <f>IF(N960="základní",J960,0)</f>
        <v>0</v>
      </c>
      <c r="BF960" s="199">
        <f>IF(N960="snížená",J960,0)</f>
        <v>0</v>
      </c>
      <c r="BG960" s="199">
        <f>IF(N960="zákl. přenesená",J960,0)</f>
        <v>0</v>
      </c>
      <c r="BH960" s="199">
        <f>IF(N960="sníž. přenesená",J960,0)</f>
        <v>0</v>
      </c>
      <c r="BI960" s="199">
        <f>IF(N960="nulová",J960,0)</f>
        <v>0</v>
      </c>
      <c r="BJ960" s="18" t="s">
        <v>80</v>
      </c>
      <c r="BK960" s="199">
        <f>ROUND(I960*H960,2)</f>
        <v>0</v>
      </c>
      <c r="BL960" s="18" t="s">
        <v>167</v>
      </c>
      <c r="BM960" s="198" t="s">
        <v>952</v>
      </c>
    </row>
    <row r="961" spans="2:51" s="13" customFormat="1" ht="12">
      <c r="B961" s="200"/>
      <c r="C961" s="201"/>
      <c r="D961" s="202" t="s">
        <v>168</v>
      </c>
      <c r="E961" s="203" t="s">
        <v>1</v>
      </c>
      <c r="F961" s="204" t="s">
        <v>953</v>
      </c>
      <c r="G961" s="201"/>
      <c r="H961" s="203" t="s">
        <v>1</v>
      </c>
      <c r="I961" s="205"/>
      <c r="J961" s="201"/>
      <c r="K961" s="201"/>
      <c r="L961" s="206"/>
      <c r="M961" s="207"/>
      <c r="N961" s="208"/>
      <c r="O961" s="208"/>
      <c r="P961" s="208"/>
      <c r="Q961" s="208"/>
      <c r="R961" s="208"/>
      <c r="S961" s="208"/>
      <c r="T961" s="209"/>
      <c r="AT961" s="210" t="s">
        <v>168</v>
      </c>
      <c r="AU961" s="210" t="s">
        <v>82</v>
      </c>
      <c r="AV961" s="13" t="s">
        <v>80</v>
      </c>
      <c r="AW961" s="13" t="s">
        <v>30</v>
      </c>
      <c r="AX961" s="13" t="s">
        <v>73</v>
      </c>
      <c r="AY961" s="210" t="s">
        <v>160</v>
      </c>
    </row>
    <row r="962" spans="2:51" s="14" customFormat="1" ht="12">
      <c r="B962" s="211"/>
      <c r="C962" s="212"/>
      <c r="D962" s="202" t="s">
        <v>168</v>
      </c>
      <c r="E962" s="213" t="s">
        <v>1</v>
      </c>
      <c r="F962" s="214" t="s">
        <v>954</v>
      </c>
      <c r="G962" s="212"/>
      <c r="H962" s="215">
        <v>1.49</v>
      </c>
      <c r="I962" s="216"/>
      <c r="J962" s="212"/>
      <c r="K962" s="212"/>
      <c r="L962" s="217"/>
      <c r="M962" s="218"/>
      <c r="N962" s="219"/>
      <c r="O962" s="219"/>
      <c r="P962" s="219"/>
      <c r="Q962" s="219"/>
      <c r="R962" s="219"/>
      <c r="S962" s="219"/>
      <c r="T962" s="220"/>
      <c r="AT962" s="221" t="s">
        <v>168</v>
      </c>
      <c r="AU962" s="221" t="s">
        <v>82</v>
      </c>
      <c r="AV962" s="14" t="s">
        <v>82</v>
      </c>
      <c r="AW962" s="14" t="s">
        <v>30</v>
      </c>
      <c r="AX962" s="14" t="s">
        <v>73</v>
      </c>
      <c r="AY962" s="221" t="s">
        <v>160</v>
      </c>
    </row>
    <row r="963" spans="2:51" s="14" customFormat="1" ht="12">
      <c r="B963" s="211"/>
      <c r="C963" s="212"/>
      <c r="D963" s="202" t="s">
        <v>168</v>
      </c>
      <c r="E963" s="213" t="s">
        <v>1</v>
      </c>
      <c r="F963" s="214" t="s">
        <v>955</v>
      </c>
      <c r="G963" s="212"/>
      <c r="H963" s="215">
        <v>1.853</v>
      </c>
      <c r="I963" s="216"/>
      <c r="J963" s="212"/>
      <c r="K963" s="212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168</v>
      </c>
      <c r="AU963" s="221" t="s">
        <v>82</v>
      </c>
      <c r="AV963" s="14" t="s">
        <v>82</v>
      </c>
      <c r="AW963" s="14" t="s">
        <v>30</v>
      </c>
      <c r="AX963" s="14" t="s">
        <v>73</v>
      </c>
      <c r="AY963" s="221" t="s">
        <v>160</v>
      </c>
    </row>
    <row r="964" spans="2:51" s="13" customFormat="1" ht="12">
      <c r="B964" s="200"/>
      <c r="C964" s="201"/>
      <c r="D964" s="202" t="s">
        <v>168</v>
      </c>
      <c r="E964" s="203" t="s">
        <v>1</v>
      </c>
      <c r="F964" s="204" t="s">
        <v>176</v>
      </c>
      <c r="G964" s="201"/>
      <c r="H964" s="203" t="s">
        <v>1</v>
      </c>
      <c r="I964" s="205"/>
      <c r="J964" s="201"/>
      <c r="K964" s="201"/>
      <c r="L964" s="206"/>
      <c r="M964" s="207"/>
      <c r="N964" s="208"/>
      <c r="O964" s="208"/>
      <c r="P964" s="208"/>
      <c r="Q964" s="208"/>
      <c r="R964" s="208"/>
      <c r="S964" s="208"/>
      <c r="T964" s="209"/>
      <c r="AT964" s="210" t="s">
        <v>168</v>
      </c>
      <c r="AU964" s="210" t="s">
        <v>82</v>
      </c>
      <c r="AV964" s="13" t="s">
        <v>80</v>
      </c>
      <c r="AW964" s="13" t="s">
        <v>30</v>
      </c>
      <c r="AX964" s="13" t="s">
        <v>73</v>
      </c>
      <c r="AY964" s="210" t="s">
        <v>160</v>
      </c>
    </row>
    <row r="965" spans="2:51" s="14" customFormat="1" ht="12">
      <c r="B965" s="211"/>
      <c r="C965" s="212"/>
      <c r="D965" s="202" t="s">
        <v>168</v>
      </c>
      <c r="E965" s="213" t="s">
        <v>1</v>
      </c>
      <c r="F965" s="214" t="s">
        <v>956</v>
      </c>
      <c r="G965" s="212"/>
      <c r="H965" s="215">
        <v>6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168</v>
      </c>
      <c r="AU965" s="221" t="s">
        <v>82</v>
      </c>
      <c r="AV965" s="14" t="s">
        <v>82</v>
      </c>
      <c r="AW965" s="14" t="s">
        <v>30</v>
      </c>
      <c r="AX965" s="14" t="s">
        <v>73</v>
      </c>
      <c r="AY965" s="221" t="s">
        <v>160</v>
      </c>
    </row>
    <row r="966" spans="2:51" s="15" customFormat="1" ht="12">
      <c r="B966" s="222"/>
      <c r="C966" s="223"/>
      <c r="D966" s="202" t="s">
        <v>168</v>
      </c>
      <c r="E966" s="224" t="s">
        <v>1</v>
      </c>
      <c r="F966" s="225" t="s">
        <v>179</v>
      </c>
      <c r="G966" s="223"/>
      <c r="H966" s="226">
        <v>9.343</v>
      </c>
      <c r="I966" s="227"/>
      <c r="J966" s="223"/>
      <c r="K966" s="223"/>
      <c r="L966" s="228"/>
      <c r="M966" s="229"/>
      <c r="N966" s="230"/>
      <c r="O966" s="230"/>
      <c r="P966" s="230"/>
      <c r="Q966" s="230"/>
      <c r="R966" s="230"/>
      <c r="S966" s="230"/>
      <c r="T966" s="231"/>
      <c r="AT966" s="232" t="s">
        <v>168</v>
      </c>
      <c r="AU966" s="232" t="s">
        <v>82</v>
      </c>
      <c r="AV966" s="15" t="s">
        <v>167</v>
      </c>
      <c r="AW966" s="15" t="s">
        <v>30</v>
      </c>
      <c r="AX966" s="15" t="s">
        <v>80</v>
      </c>
      <c r="AY966" s="232" t="s">
        <v>160</v>
      </c>
    </row>
    <row r="967" spans="1:65" s="2" customFormat="1" ht="14.45" customHeight="1">
      <c r="A967" s="35"/>
      <c r="B967" s="36"/>
      <c r="C967" s="187" t="s">
        <v>672</v>
      </c>
      <c r="D967" s="187" t="s">
        <v>162</v>
      </c>
      <c r="E967" s="188" t="s">
        <v>957</v>
      </c>
      <c r="F967" s="189" t="s">
        <v>958</v>
      </c>
      <c r="G967" s="190" t="s">
        <v>222</v>
      </c>
      <c r="H967" s="191">
        <v>4.425</v>
      </c>
      <c r="I967" s="192"/>
      <c r="J967" s="193">
        <f>ROUND(I967*H967,2)</f>
        <v>0</v>
      </c>
      <c r="K967" s="189" t="s">
        <v>166</v>
      </c>
      <c r="L967" s="40"/>
      <c r="M967" s="194" t="s">
        <v>1</v>
      </c>
      <c r="N967" s="195" t="s">
        <v>38</v>
      </c>
      <c r="O967" s="72"/>
      <c r="P967" s="196">
        <f>O967*H967</f>
        <v>0</v>
      </c>
      <c r="Q967" s="196">
        <v>0</v>
      </c>
      <c r="R967" s="196">
        <f>Q967*H967</f>
        <v>0</v>
      </c>
      <c r="S967" s="196">
        <v>0</v>
      </c>
      <c r="T967" s="19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8" t="s">
        <v>167</v>
      </c>
      <c r="AT967" s="198" t="s">
        <v>162</v>
      </c>
      <c r="AU967" s="198" t="s">
        <v>82</v>
      </c>
      <c r="AY967" s="18" t="s">
        <v>160</v>
      </c>
      <c r="BE967" s="199">
        <f>IF(N967="základní",J967,0)</f>
        <v>0</v>
      </c>
      <c r="BF967" s="199">
        <f>IF(N967="snížená",J967,0)</f>
        <v>0</v>
      </c>
      <c r="BG967" s="199">
        <f>IF(N967="zákl. přenesená",J967,0)</f>
        <v>0</v>
      </c>
      <c r="BH967" s="199">
        <f>IF(N967="sníž. přenesená",J967,0)</f>
        <v>0</v>
      </c>
      <c r="BI967" s="199">
        <f>IF(N967="nulová",J967,0)</f>
        <v>0</v>
      </c>
      <c r="BJ967" s="18" t="s">
        <v>80</v>
      </c>
      <c r="BK967" s="199">
        <f>ROUND(I967*H967,2)</f>
        <v>0</v>
      </c>
      <c r="BL967" s="18" t="s">
        <v>167</v>
      </c>
      <c r="BM967" s="198" t="s">
        <v>959</v>
      </c>
    </row>
    <row r="968" spans="2:51" s="13" customFormat="1" ht="12">
      <c r="B968" s="200"/>
      <c r="C968" s="201"/>
      <c r="D968" s="202" t="s">
        <v>168</v>
      </c>
      <c r="E968" s="203" t="s">
        <v>1</v>
      </c>
      <c r="F968" s="204" t="s">
        <v>213</v>
      </c>
      <c r="G968" s="201"/>
      <c r="H968" s="203" t="s">
        <v>1</v>
      </c>
      <c r="I968" s="205"/>
      <c r="J968" s="201"/>
      <c r="K968" s="201"/>
      <c r="L968" s="206"/>
      <c r="M968" s="207"/>
      <c r="N968" s="208"/>
      <c r="O968" s="208"/>
      <c r="P968" s="208"/>
      <c r="Q968" s="208"/>
      <c r="R968" s="208"/>
      <c r="S968" s="208"/>
      <c r="T968" s="209"/>
      <c r="AT968" s="210" t="s">
        <v>168</v>
      </c>
      <c r="AU968" s="210" t="s">
        <v>82</v>
      </c>
      <c r="AV968" s="13" t="s">
        <v>80</v>
      </c>
      <c r="AW968" s="13" t="s">
        <v>30</v>
      </c>
      <c r="AX968" s="13" t="s">
        <v>73</v>
      </c>
      <c r="AY968" s="210" t="s">
        <v>160</v>
      </c>
    </row>
    <row r="969" spans="2:51" s="14" customFormat="1" ht="12">
      <c r="B969" s="211"/>
      <c r="C969" s="212"/>
      <c r="D969" s="202" t="s">
        <v>168</v>
      </c>
      <c r="E969" s="213" t="s">
        <v>1</v>
      </c>
      <c r="F969" s="214" t="s">
        <v>960</v>
      </c>
      <c r="G969" s="212"/>
      <c r="H969" s="215">
        <v>1.475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168</v>
      </c>
      <c r="AU969" s="221" t="s">
        <v>82</v>
      </c>
      <c r="AV969" s="14" t="s">
        <v>82</v>
      </c>
      <c r="AW969" s="14" t="s">
        <v>30</v>
      </c>
      <c r="AX969" s="14" t="s">
        <v>73</v>
      </c>
      <c r="AY969" s="221" t="s">
        <v>160</v>
      </c>
    </row>
    <row r="970" spans="2:51" s="14" customFormat="1" ht="12">
      <c r="B970" s="211"/>
      <c r="C970" s="212"/>
      <c r="D970" s="202" t="s">
        <v>168</v>
      </c>
      <c r="E970" s="213" t="s">
        <v>1</v>
      </c>
      <c r="F970" s="214" t="s">
        <v>961</v>
      </c>
      <c r="G970" s="212"/>
      <c r="H970" s="215">
        <v>1.475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168</v>
      </c>
      <c r="AU970" s="221" t="s">
        <v>82</v>
      </c>
      <c r="AV970" s="14" t="s">
        <v>82</v>
      </c>
      <c r="AW970" s="14" t="s">
        <v>30</v>
      </c>
      <c r="AX970" s="14" t="s">
        <v>73</v>
      </c>
      <c r="AY970" s="221" t="s">
        <v>160</v>
      </c>
    </row>
    <row r="971" spans="2:51" s="14" customFormat="1" ht="12">
      <c r="B971" s="211"/>
      <c r="C971" s="212"/>
      <c r="D971" s="202" t="s">
        <v>168</v>
      </c>
      <c r="E971" s="213" t="s">
        <v>1</v>
      </c>
      <c r="F971" s="214" t="s">
        <v>962</v>
      </c>
      <c r="G971" s="212"/>
      <c r="H971" s="215">
        <v>1.475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168</v>
      </c>
      <c r="AU971" s="221" t="s">
        <v>82</v>
      </c>
      <c r="AV971" s="14" t="s">
        <v>82</v>
      </c>
      <c r="AW971" s="14" t="s">
        <v>30</v>
      </c>
      <c r="AX971" s="14" t="s">
        <v>73</v>
      </c>
      <c r="AY971" s="221" t="s">
        <v>160</v>
      </c>
    </row>
    <row r="972" spans="2:51" s="15" customFormat="1" ht="12">
      <c r="B972" s="222"/>
      <c r="C972" s="223"/>
      <c r="D972" s="202" t="s">
        <v>168</v>
      </c>
      <c r="E972" s="224" t="s">
        <v>1</v>
      </c>
      <c r="F972" s="225" t="s">
        <v>179</v>
      </c>
      <c r="G972" s="223"/>
      <c r="H972" s="226">
        <v>4.425000000000001</v>
      </c>
      <c r="I972" s="227"/>
      <c r="J972" s="223"/>
      <c r="K972" s="223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168</v>
      </c>
      <c r="AU972" s="232" t="s">
        <v>82</v>
      </c>
      <c r="AV972" s="15" t="s">
        <v>167</v>
      </c>
      <c r="AW972" s="15" t="s">
        <v>30</v>
      </c>
      <c r="AX972" s="15" t="s">
        <v>80</v>
      </c>
      <c r="AY972" s="232" t="s">
        <v>160</v>
      </c>
    </row>
    <row r="973" spans="1:65" s="2" customFormat="1" ht="24.2" customHeight="1">
      <c r="A973" s="35"/>
      <c r="B973" s="36"/>
      <c r="C973" s="187" t="s">
        <v>963</v>
      </c>
      <c r="D973" s="187" t="s">
        <v>162</v>
      </c>
      <c r="E973" s="188" t="s">
        <v>964</v>
      </c>
      <c r="F973" s="189" t="s">
        <v>965</v>
      </c>
      <c r="G973" s="190" t="s">
        <v>800</v>
      </c>
      <c r="H973" s="191">
        <v>1</v>
      </c>
      <c r="I973" s="192"/>
      <c r="J973" s="193">
        <f>ROUND(I973*H973,2)</f>
        <v>0</v>
      </c>
      <c r="K973" s="189" t="s">
        <v>166</v>
      </c>
      <c r="L973" s="40"/>
      <c r="M973" s="194" t="s">
        <v>1</v>
      </c>
      <c r="N973" s="195" t="s">
        <v>38</v>
      </c>
      <c r="O973" s="72"/>
      <c r="P973" s="196">
        <f>O973*H973</f>
        <v>0</v>
      </c>
      <c r="Q973" s="196">
        <v>0</v>
      </c>
      <c r="R973" s="196">
        <f>Q973*H973</f>
        <v>0</v>
      </c>
      <c r="S973" s="196">
        <v>0</v>
      </c>
      <c r="T973" s="197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198" t="s">
        <v>167</v>
      </c>
      <c r="AT973" s="198" t="s">
        <v>162</v>
      </c>
      <c r="AU973" s="198" t="s">
        <v>82</v>
      </c>
      <c r="AY973" s="18" t="s">
        <v>160</v>
      </c>
      <c r="BE973" s="199">
        <f>IF(N973="základní",J973,0)</f>
        <v>0</v>
      </c>
      <c r="BF973" s="199">
        <f>IF(N973="snížená",J973,0)</f>
        <v>0</v>
      </c>
      <c r="BG973" s="199">
        <f>IF(N973="zákl. přenesená",J973,0)</f>
        <v>0</v>
      </c>
      <c r="BH973" s="199">
        <f>IF(N973="sníž. přenesená",J973,0)</f>
        <v>0</v>
      </c>
      <c r="BI973" s="199">
        <f>IF(N973="nulová",J973,0)</f>
        <v>0</v>
      </c>
      <c r="BJ973" s="18" t="s">
        <v>80</v>
      </c>
      <c r="BK973" s="199">
        <f>ROUND(I973*H973,2)</f>
        <v>0</v>
      </c>
      <c r="BL973" s="18" t="s">
        <v>167</v>
      </c>
      <c r="BM973" s="198" t="s">
        <v>966</v>
      </c>
    </row>
    <row r="974" spans="2:51" s="13" customFormat="1" ht="12">
      <c r="B974" s="200"/>
      <c r="C974" s="201"/>
      <c r="D974" s="202" t="s">
        <v>168</v>
      </c>
      <c r="E974" s="203" t="s">
        <v>1</v>
      </c>
      <c r="F974" s="204" t="s">
        <v>170</v>
      </c>
      <c r="G974" s="201"/>
      <c r="H974" s="203" t="s">
        <v>1</v>
      </c>
      <c r="I974" s="205"/>
      <c r="J974" s="201"/>
      <c r="K974" s="201"/>
      <c r="L974" s="206"/>
      <c r="M974" s="207"/>
      <c r="N974" s="208"/>
      <c r="O974" s="208"/>
      <c r="P974" s="208"/>
      <c r="Q974" s="208"/>
      <c r="R974" s="208"/>
      <c r="S974" s="208"/>
      <c r="T974" s="209"/>
      <c r="AT974" s="210" t="s">
        <v>168</v>
      </c>
      <c r="AU974" s="210" t="s">
        <v>82</v>
      </c>
      <c r="AV974" s="13" t="s">
        <v>80</v>
      </c>
      <c r="AW974" s="13" t="s">
        <v>30</v>
      </c>
      <c r="AX974" s="13" t="s">
        <v>73</v>
      </c>
      <c r="AY974" s="210" t="s">
        <v>160</v>
      </c>
    </row>
    <row r="975" spans="2:51" s="13" customFormat="1" ht="12">
      <c r="B975" s="200"/>
      <c r="C975" s="201"/>
      <c r="D975" s="202" t="s">
        <v>168</v>
      </c>
      <c r="E975" s="203" t="s">
        <v>1</v>
      </c>
      <c r="F975" s="204" t="s">
        <v>967</v>
      </c>
      <c r="G975" s="201"/>
      <c r="H975" s="203" t="s">
        <v>1</v>
      </c>
      <c r="I975" s="205"/>
      <c r="J975" s="201"/>
      <c r="K975" s="201"/>
      <c r="L975" s="206"/>
      <c r="M975" s="207"/>
      <c r="N975" s="208"/>
      <c r="O975" s="208"/>
      <c r="P975" s="208"/>
      <c r="Q975" s="208"/>
      <c r="R975" s="208"/>
      <c r="S975" s="208"/>
      <c r="T975" s="209"/>
      <c r="AT975" s="210" t="s">
        <v>168</v>
      </c>
      <c r="AU975" s="210" t="s">
        <v>82</v>
      </c>
      <c r="AV975" s="13" t="s">
        <v>80</v>
      </c>
      <c r="AW975" s="13" t="s">
        <v>30</v>
      </c>
      <c r="AX975" s="13" t="s">
        <v>73</v>
      </c>
      <c r="AY975" s="210" t="s">
        <v>160</v>
      </c>
    </row>
    <row r="976" spans="2:51" s="14" customFormat="1" ht="12">
      <c r="B976" s="211"/>
      <c r="C976" s="212"/>
      <c r="D976" s="202" t="s">
        <v>168</v>
      </c>
      <c r="E976" s="213" t="s">
        <v>1</v>
      </c>
      <c r="F976" s="214" t="s">
        <v>80</v>
      </c>
      <c r="G976" s="212"/>
      <c r="H976" s="215">
        <v>1</v>
      </c>
      <c r="I976" s="216"/>
      <c r="J976" s="212"/>
      <c r="K976" s="212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168</v>
      </c>
      <c r="AU976" s="221" t="s">
        <v>82</v>
      </c>
      <c r="AV976" s="14" t="s">
        <v>82</v>
      </c>
      <c r="AW976" s="14" t="s">
        <v>30</v>
      </c>
      <c r="AX976" s="14" t="s">
        <v>73</v>
      </c>
      <c r="AY976" s="221" t="s">
        <v>160</v>
      </c>
    </row>
    <row r="977" spans="2:51" s="15" customFormat="1" ht="12">
      <c r="B977" s="222"/>
      <c r="C977" s="223"/>
      <c r="D977" s="202" t="s">
        <v>168</v>
      </c>
      <c r="E977" s="224" t="s">
        <v>1</v>
      </c>
      <c r="F977" s="225" t="s">
        <v>179</v>
      </c>
      <c r="G977" s="223"/>
      <c r="H977" s="226">
        <v>1</v>
      </c>
      <c r="I977" s="227"/>
      <c r="J977" s="223"/>
      <c r="K977" s="223"/>
      <c r="L977" s="228"/>
      <c r="M977" s="229"/>
      <c r="N977" s="230"/>
      <c r="O977" s="230"/>
      <c r="P977" s="230"/>
      <c r="Q977" s="230"/>
      <c r="R977" s="230"/>
      <c r="S977" s="230"/>
      <c r="T977" s="231"/>
      <c r="AT977" s="232" t="s">
        <v>168</v>
      </c>
      <c r="AU977" s="232" t="s">
        <v>82</v>
      </c>
      <c r="AV977" s="15" t="s">
        <v>167</v>
      </c>
      <c r="AW977" s="15" t="s">
        <v>30</v>
      </c>
      <c r="AX977" s="15" t="s">
        <v>80</v>
      </c>
      <c r="AY977" s="232" t="s">
        <v>160</v>
      </c>
    </row>
    <row r="978" spans="1:65" s="2" customFormat="1" ht="37.9" customHeight="1">
      <c r="A978" s="35"/>
      <c r="B978" s="36"/>
      <c r="C978" s="187" t="s">
        <v>677</v>
      </c>
      <c r="D978" s="187" t="s">
        <v>162</v>
      </c>
      <c r="E978" s="188" t="s">
        <v>968</v>
      </c>
      <c r="F978" s="189" t="s">
        <v>969</v>
      </c>
      <c r="G978" s="190" t="s">
        <v>165</v>
      </c>
      <c r="H978" s="191">
        <v>0.18</v>
      </c>
      <c r="I978" s="192"/>
      <c r="J978" s="193">
        <f>ROUND(I978*H978,2)</f>
        <v>0</v>
      </c>
      <c r="K978" s="189" t="s">
        <v>166</v>
      </c>
      <c r="L978" s="40"/>
      <c r="M978" s="194" t="s">
        <v>1</v>
      </c>
      <c r="N978" s="195" t="s">
        <v>38</v>
      </c>
      <c r="O978" s="72"/>
      <c r="P978" s="196">
        <f>O978*H978</f>
        <v>0</v>
      </c>
      <c r="Q978" s="196">
        <v>0</v>
      </c>
      <c r="R978" s="196">
        <f>Q978*H978</f>
        <v>0</v>
      </c>
      <c r="S978" s="196">
        <v>0</v>
      </c>
      <c r="T978" s="197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8" t="s">
        <v>167</v>
      </c>
      <c r="AT978" s="198" t="s">
        <v>162</v>
      </c>
      <c r="AU978" s="198" t="s">
        <v>82</v>
      </c>
      <c r="AY978" s="18" t="s">
        <v>160</v>
      </c>
      <c r="BE978" s="199">
        <f>IF(N978="základní",J978,0)</f>
        <v>0</v>
      </c>
      <c r="BF978" s="199">
        <f>IF(N978="snížená",J978,0)</f>
        <v>0</v>
      </c>
      <c r="BG978" s="199">
        <f>IF(N978="zákl. přenesená",J978,0)</f>
        <v>0</v>
      </c>
      <c r="BH978" s="199">
        <f>IF(N978="sníž. přenesená",J978,0)</f>
        <v>0</v>
      </c>
      <c r="BI978" s="199">
        <f>IF(N978="nulová",J978,0)</f>
        <v>0</v>
      </c>
      <c r="BJ978" s="18" t="s">
        <v>80</v>
      </c>
      <c r="BK978" s="199">
        <f>ROUND(I978*H978,2)</f>
        <v>0</v>
      </c>
      <c r="BL978" s="18" t="s">
        <v>167</v>
      </c>
      <c r="BM978" s="198" t="s">
        <v>970</v>
      </c>
    </row>
    <row r="979" spans="2:51" s="13" customFormat="1" ht="12">
      <c r="B979" s="200"/>
      <c r="C979" s="201"/>
      <c r="D979" s="202" t="s">
        <v>168</v>
      </c>
      <c r="E979" s="203" t="s">
        <v>1</v>
      </c>
      <c r="F979" s="204" t="s">
        <v>971</v>
      </c>
      <c r="G979" s="201"/>
      <c r="H979" s="203" t="s">
        <v>1</v>
      </c>
      <c r="I979" s="205"/>
      <c r="J979" s="201"/>
      <c r="K979" s="201"/>
      <c r="L979" s="206"/>
      <c r="M979" s="207"/>
      <c r="N979" s="208"/>
      <c r="O979" s="208"/>
      <c r="P979" s="208"/>
      <c r="Q979" s="208"/>
      <c r="R979" s="208"/>
      <c r="S979" s="208"/>
      <c r="T979" s="209"/>
      <c r="AT979" s="210" t="s">
        <v>168</v>
      </c>
      <c r="AU979" s="210" t="s">
        <v>82</v>
      </c>
      <c r="AV979" s="13" t="s">
        <v>80</v>
      </c>
      <c r="AW979" s="13" t="s">
        <v>30</v>
      </c>
      <c r="AX979" s="13" t="s">
        <v>73</v>
      </c>
      <c r="AY979" s="210" t="s">
        <v>160</v>
      </c>
    </row>
    <row r="980" spans="2:51" s="14" customFormat="1" ht="12">
      <c r="B980" s="211"/>
      <c r="C980" s="212"/>
      <c r="D980" s="202" t="s">
        <v>168</v>
      </c>
      <c r="E980" s="213" t="s">
        <v>1</v>
      </c>
      <c r="F980" s="214" t="s">
        <v>972</v>
      </c>
      <c r="G980" s="212"/>
      <c r="H980" s="215">
        <v>0.18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168</v>
      </c>
      <c r="AU980" s="221" t="s">
        <v>82</v>
      </c>
      <c r="AV980" s="14" t="s">
        <v>82</v>
      </c>
      <c r="AW980" s="14" t="s">
        <v>30</v>
      </c>
      <c r="AX980" s="14" t="s">
        <v>73</v>
      </c>
      <c r="AY980" s="221" t="s">
        <v>160</v>
      </c>
    </row>
    <row r="981" spans="2:51" s="15" customFormat="1" ht="12">
      <c r="B981" s="222"/>
      <c r="C981" s="223"/>
      <c r="D981" s="202" t="s">
        <v>168</v>
      </c>
      <c r="E981" s="224" t="s">
        <v>1</v>
      </c>
      <c r="F981" s="225" t="s">
        <v>179</v>
      </c>
      <c r="G981" s="223"/>
      <c r="H981" s="226">
        <v>0.18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168</v>
      </c>
      <c r="AU981" s="232" t="s">
        <v>82</v>
      </c>
      <c r="AV981" s="15" t="s">
        <v>167</v>
      </c>
      <c r="AW981" s="15" t="s">
        <v>30</v>
      </c>
      <c r="AX981" s="15" t="s">
        <v>80</v>
      </c>
      <c r="AY981" s="232" t="s">
        <v>160</v>
      </c>
    </row>
    <row r="982" spans="1:65" s="2" customFormat="1" ht="37.9" customHeight="1">
      <c r="A982" s="35"/>
      <c r="B982" s="36"/>
      <c r="C982" s="187" t="s">
        <v>973</v>
      </c>
      <c r="D982" s="187" t="s">
        <v>162</v>
      </c>
      <c r="E982" s="188" t="s">
        <v>974</v>
      </c>
      <c r="F982" s="189" t="s">
        <v>975</v>
      </c>
      <c r="G982" s="190" t="s">
        <v>165</v>
      </c>
      <c r="H982" s="191">
        <v>4.088</v>
      </c>
      <c r="I982" s="192"/>
      <c r="J982" s="193">
        <f>ROUND(I982*H982,2)</f>
        <v>0</v>
      </c>
      <c r="K982" s="189" t="s">
        <v>166</v>
      </c>
      <c r="L982" s="40"/>
      <c r="M982" s="194" t="s">
        <v>1</v>
      </c>
      <c r="N982" s="195" t="s">
        <v>38</v>
      </c>
      <c r="O982" s="72"/>
      <c r="P982" s="196">
        <f>O982*H982</f>
        <v>0</v>
      </c>
      <c r="Q982" s="196">
        <v>0</v>
      </c>
      <c r="R982" s="196">
        <f>Q982*H982</f>
        <v>0</v>
      </c>
      <c r="S982" s="196">
        <v>0</v>
      </c>
      <c r="T982" s="197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8" t="s">
        <v>167</v>
      </c>
      <c r="AT982" s="198" t="s">
        <v>162</v>
      </c>
      <c r="AU982" s="198" t="s">
        <v>82</v>
      </c>
      <c r="AY982" s="18" t="s">
        <v>160</v>
      </c>
      <c r="BE982" s="199">
        <f>IF(N982="základní",J982,0)</f>
        <v>0</v>
      </c>
      <c r="BF982" s="199">
        <f>IF(N982="snížená",J982,0)</f>
        <v>0</v>
      </c>
      <c r="BG982" s="199">
        <f>IF(N982="zákl. přenesená",J982,0)</f>
        <v>0</v>
      </c>
      <c r="BH982" s="199">
        <f>IF(N982="sníž. přenesená",J982,0)</f>
        <v>0</v>
      </c>
      <c r="BI982" s="199">
        <f>IF(N982="nulová",J982,0)</f>
        <v>0</v>
      </c>
      <c r="BJ982" s="18" t="s">
        <v>80</v>
      </c>
      <c r="BK982" s="199">
        <f>ROUND(I982*H982,2)</f>
        <v>0</v>
      </c>
      <c r="BL982" s="18" t="s">
        <v>167</v>
      </c>
      <c r="BM982" s="198" t="s">
        <v>976</v>
      </c>
    </row>
    <row r="983" spans="2:51" s="13" customFormat="1" ht="12">
      <c r="B983" s="200"/>
      <c r="C983" s="201"/>
      <c r="D983" s="202" t="s">
        <v>168</v>
      </c>
      <c r="E983" s="203" t="s">
        <v>1</v>
      </c>
      <c r="F983" s="204" t="s">
        <v>971</v>
      </c>
      <c r="G983" s="201"/>
      <c r="H983" s="203" t="s">
        <v>1</v>
      </c>
      <c r="I983" s="205"/>
      <c r="J983" s="201"/>
      <c r="K983" s="201"/>
      <c r="L983" s="206"/>
      <c r="M983" s="207"/>
      <c r="N983" s="208"/>
      <c r="O983" s="208"/>
      <c r="P983" s="208"/>
      <c r="Q983" s="208"/>
      <c r="R983" s="208"/>
      <c r="S983" s="208"/>
      <c r="T983" s="209"/>
      <c r="AT983" s="210" t="s">
        <v>168</v>
      </c>
      <c r="AU983" s="210" t="s">
        <v>82</v>
      </c>
      <c r="AV983" s="13" t="s">
        <v>80</v>
      </c>
      <c r="AW983" s="13" t="s">
        <v>30</v>
      </c>
      <c r="AX983" s="13" t="s">
        <v>73</v>
      </c>
      <c r="AY983" s="210" t="s">
        <v>160</v>
      </c>
    </row>
    <row r="984" spans="2:51" s="14" customFormat="1" ht="12">
      <c r="B984" s="211"/>
      <c r="C984" s="212"/>
      <c r="D984" s="202" t="s">
        <v>168</v>
      </c>
      <c r="E984" s="213" t="s">
        <v>1</v>
      </c>
      <c r="F984" s="214" t="s">
        <v>977</v>
      </c>
      <c r="G984" s="212"/>
      <c r="H984" s="215">
        <v>1.016</v>
      </c>
      <c r="I984" s="216"/>
      <c r="J984" s="212"/>
      <c r="K984" s="212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168</v>
      </c>
      <c r="AU984" s="221" t="s">
        <v>82</v>
      </c>
      <c r="AV984" s="14" t="s">
        <v>82</v>
      </c>
      <c r="AW984" s="14" t="s">
        <v>30</v>
      </c>
      <c r="AX984" s="14" t="s">
        <v>73</v>
      </c>
      <c r="AY984" s="221" t="s">
        <v>160</v>
      </c>
    </row>
    <row r="985" spans="2:51" s="14" customFormat="1" ht="12">
      <c r="B985" s="211"/>
      <c r="C985" s="212"/>
      <c r="D985" s="202" t="s">
        <v>168</v>
      </c>
      <c r="E985" s="213" t="s">
        <v>1</v>
      </c>
      <c r="F985" s="214" t="s">
        <v>978</v>
      </c>
      <c r="G985" s="212"/>
      <c r="H985" s="215">
        <v>0.419</v>
      </c>
      <c r="I985" s="216"/>
      <c r="J985" s="212"/>
      <c r="K985" s="212"/>
      <c r="L985" s="217"/>
      <c r="M985" s="218"/>
      <c r="N985" s="219"/>
      <c r="O985" s="219"/>
      <c r="P985" s="219"/>
      <c r="Q985" s="219"/>
      <c r="R985" s="219"/>
      <c r="S985" s="219"/>
      <c r="T985" s="220"/>
      <c r="AT985" s="221" t="s">
        <v>168</v>
      </c>
      <c r="AU985" s="221" t="s">
        <v>82</v>
      </c>
      <c r="AV985" s="14" t="s">
        <v>82</v>
      </c>
      <c r="AW985" s="14" t="s">
        <v>30</v>
      </c>
      <c r="AX985" s="14" t="s">
        <v>73</v>
      </c>
      <c r="AY985" s="221" t="s">
        <v>160</v>
      </c>
    </row>
    <row r="986" spans="2:51" s="14" customFormat="1" ht="12">
      <c r="B986" s="211"/>
      <c r="C986" s="212"/>
      <c r="D986" s="202" t="s">
        <v>168</v>
      </c>
      <c r="E986" s="213" t="s">
        <v>1</v>
      </c>
      <c r="F986" s="214" t="s">
        <v>979</v>
      </c>
      <c r="G986" s="212"/>
      <c r="H986" s="215">
        <v>0.539</v>
      </c>
      <c r="I986" s="216"/>
      <c r="J986" s="212"/>
      <c r="K986" s="212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168</v>
      </c>
      <c r="AU986" s="221" t="s">
        <v>82</v>
      </c>
      <c r="AV986" s="14" t="s">
        <v>82</v>
      </c>
      <c r="AW986" s="14" t="s">
        <v>30</v>
      </c>
      <c r="AX986" s="14" t="s">
        <v>73</v>
      </c>
      <c r="AY986" s="221" t="s">
        <v>160</v>
      </c>
    </row>
    <row r="987" spans="2:51" s="14" customFormat="1" ht="12">
      <c r="B987" s="211"/>
      <c r="C987" s="212"/>
      <c r="D987" s="202" t="s">
        <v>168</v>
      </c>
      <c r="E987" s="213" t="s">
        <v>1</v>
      </c>
      <c r="F987" s="214" t="s">
        <v>980</v>
      </c>
      <c r="G987" s="212"/>
      <c r="H987" s="215">
        <v>0.943</v>
      </c>
      <c r="I987" s="216"/>
      <c r="J987" s="212"/>
      <c r="K987" s="212"/>
      <c r="L987" s="217"/>
      <c r="M987" s="218"/>
      <c r="N987" s="219"/>
      <c r="O987" s="219"/>
      <c r="P987" s="219"/>
      <c r="Q987" s="219"/>
      <c r="R987" s="219"/>
      <c r="S987" s="219"/>
      <c r="T987" s="220"/>
      <c r="AT987" s="221" t="s">
        <v>168</v>
      </c>
      <c r="AU987" s="221" t="s">
        <v>82</v>
      </c>
      <c r="AV987" s="14" t="s">
        <v>82</v>
      </c>
      <c r="AW987" s="14" t="s">
        <v>30</v>
      </c>
      <c r="AX987" s="14" t="s">
        <v>73</v>
      </c>
      <c r="AY987" s="221" t="s">
        <v>160</v>
      </c>
    </row>
    <row r="988" spans="2:51" s="14" customFormat="1" ht="12">
      <c r="B988" s="211"/>
      <c r="C988" s="212"/>
      <c r="D988" s="202" t="s">
        <v>168</v>
      </c>
      <c r="E988" s="213" t="s">
        <v>1</v>
      </c>
      <c r="F988" s="214" t="s">
        <v>981</v>
      </c>
      <c r="G988" s="212"/>
      <c r="H988" s="215">
        <v>1.171</v>
      </c>
      <c r="I988" s="216"/>
      <c r="J988" s="212"/>
      <c r="K988" s="212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168</v>
      </c>
      <c r="AU988" s="221" t="s">
        <v>82</v>
      </c>
      <c r="AV988" s="14" t="s">
        <v>82</v>
      </c>
      <c r="AW988" s="14" t="s">
        <v>30</v>
      </c>
      <c r="AX988" s="14" t="s">
        <v>73</v>
      </c>
      <c r="AY988" s="221" t="s">
        <v>160</v>
      </c>
    </row>
    <row r="989" spans="2:51" s="15" customFormat="1" ht="12">
      <c r="B989" s="222"/>
      <c r="C989" s="223"/>
      <c r="D989" s="202" t="s">
        <v>168</v>
      </c>
      <c r="E989" s="224" t="s">
        <v>1</v>
      </c>
      <c r="F989" s="225" t="s">
        <v>179</v>
      </c>
      <c r="G989" s="223"/>
      <c r="H989" s="226">
        <v>4.088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168</v>
      </c>
      <c r="AU989" s="232" t="s">
        <v>82</v>
      </c>
      <c r="AV989" s="15" t="s">
        <v>167</v>
      </c>
      <c r="AW989" s="15" t="s">
        <v>30</v>
      </c>
      <c r="AX989" s="15" t="s">
        <v>80</v>
      </c>
      <c r="AY989" s="232" t="s">
        <v>160</v>
      </c>
    </row>
    <row r="990" spans="1:65" s="2" customFormat="1" ht="24.2" customHeight="1">
      <c r="A990" s="35"/>
      <c r="B990" s="36"/>
      <c r="C990" s="187" t="s">
        <v>689</v>
      </c>
      <c r="D990" s="187" t="s">
        <v>162</v>
      </c>
      <c r="E990" s="188" t="s">
        <v>982</v>
      </c>
      <c r="F990" s="189" t="s">
        <v>983</v>
      </c>
      <c r="G990" s="190" t="s">
        <v>165</v>
      </c>
      <c r="H990" s="191">
        <v>4.268</v>
      </c>
      <c r="I990" s="192"/>
      <c r="J990" s="193">
        <f>ROUND(I990*H990,2)</f>
        <v>0</v>
      </c>
      <c r="K990" s="189" t="s">
        <v>166</v>
      </c>
      <c r="L990" s="40"/>
      <c r="M990" s="194" t="s">
        <v>1</v>
      </c>
      <c r="N990" s="195" t="s">
        <v>38</v>
      </c>
      <c r="O990" s="72"/>
      <c r="P990" s="196">
        <f>O990*H990</f>
        <v>0</v>
      </c>
      <c r="Q990" s="196">
        <v>0</v>
      </c>
      <c r="R990" s="196">
        <f>Q990*H990</f>
        <v>0</v>
      </c>
      <c r="S990" s="196">
        <v>0</v>
      </c>
      <c r="T990" s="197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98" t="s">
        <v>167</v>
      </c>
      <c r="AT990" s="198" t="s">
        <v>162</v>
      </c>
      <c r="AU990" s="198" t="s">
        <v>82</v>
      </c>
      <c r="AY990" s="18" t="s">
        <v>160</v>
      </c>
      <c r="BE990" s="199">
        <f>IF(N990="základní",J990,0)</f>
        <v>0</v>
      </c>
      <c r="BF990" s="199">
        <f>IF(N990="snížená",J990,0)</f>
        <v>0</v>
      </c>
      <c r="BG990" s="199">
        <f>IF(N990="zákl. přenesená",J990,0)</f>
        <v>0</v>
      </c>
      <c r="BH990" s="199">
        <f>IF(N990="sníž. přenesená",J990,0)</f>
        <v>0</v>
      </c>
      <c r="BI990" s="199">
        <f>IF(N990="nulová",J990,0)</f>
        <v>0</v>
      </c>
      <c r="BJ990" s="18" t="s">
        <v>80</v>
      </c>
      <c r="BK990" s="199">
        <f>ROUND(I990*H990,2)</f>
        <v>0</v>
      </c>
      <c r="BL990" s="18" t="s">
        <v>167</v>
      </c>
      <c r="BM990" s="198" t="s">
        <v>984</v>
      </c>
    </row>
    <row r="991" spans="2:51" s="13" customFormat="1" ht="12">
      <c r="B991" s="200"/>
      <c r="C991" s="201"/>
      <c r="D991" s="202" t="s">
        <v>168</v>
      </c>
      <c r="E991" s="203" t="s">
        <v>1</v>
      </c>
      <c r="F991" s="204" t="s">
        <v>971</v>
      </c>
      <c r="G991" s="201"/>
      <c r="H991" s="203" t="s">
        <v>1</v>
      </c>
      <c r="I991" s="205"/>
      <c r="J991" s="201"/>
      <c r="K991" s="201"/>
      <c r="L991" s="206"/>
      <c r="M991" s="207"/>
      <c r="N991" s="208"/>
      <c r="O991" s="208"/>
      <c r="P991" s="208"/>
      <c r="Q991" s="208"/>
      <c r="R991" s="208"/>
      <c r="S991" s="208"/>
      <c r="T991" s="209"/>
      <c r="AT991" s="210" t="s">
        <v>168</v>
      </c>
      <c r="AU991" s="210" t="s">
        <v>82</v>
      </c>
      <c r="AV991" s="13" t="s">
        <v>80</v>
      </c>
      <c r="AW991" s="13" t="s">
        <v>30</v>
      </c>
      <c r="AX991" s="13" t="s">
        <v>73</v>
      </c>
      <c r="AY991" s="210" t="s">
        <v>160</v>
      </c>
    </row>
    <row r="992" spans="2:51" s="14" customFormat="1" ht="12">
      <c r="B992" s="211"/>
      <c r="C992" s="212"/>
      <c r="D992" s="202" t="s">
        <v>168</v>
      </c>
      <c r="E992" s="213" t="s">
        <v>1</v>
      </c>
      <c r="F992" s="214" t="s">
        <v>972</v>
      </c>
      <c r="G992" s="212"/>
      <c r="H992" s="215">
        <v>0.18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168</v>
      </c>
      <c r="AU992" s="221" t="s">
        <v>82</v>
      </c>
      <c r="AV992" s="14" t="s">
        <v>82</v>
      </c>
      <c r="AW992" s="14" t="s">
        <v>30</v>
      </c>
      <c r="AX992" s="14" t="s">
        <v>73</v>
      </c>
      <c r="AY992" s="221" t="s">
        <v>160</v>
      </c>
    </row>
    <row r="993" spans="2:51" s="13" customFormat="1" ht="12">
      <c r="B993" s="200"/>
      <c r="C993" s="201"/>
      <c r="D993" s="202" t="s">
        <v>168</v>
      </c>
      <c r="E993" s="203" t="s">
        <v>1</v>
      </c>
      <c r="F993" s="204" t="s">
        <v>971</v>
      </c>
      <c r="G993" s="201"/>
      <c r="H993" s="203" t="s">
        <v>1</v>
      </c>
      <c r="I993" s="205"/>
      <c r="J993" s="201"/>
      <c r="K993" s="201"/>
      <c r="L993" s="206"/>
      <c r="M993" s="207"/>
      <c r="N993" s="208"/>
      <c r="O993" s="208"/>
      <c r="P993" s="208"/>
      <c r="Q993" s="208"/>
      <c r="R993" s="208"/>
      <c r="S993" s="208"/>
      <c r="T993" s="209"/>
      <c r="AT993" s="210" t="s">
        <v>168</v>
      </c>
      <c r="AU993" s="210" t="s">
        <v>82</v>
      </c>
      <c r="AV993" s="13" t="s">
        <v>80</v>
      </c>
      <c r="AW993" s="13" t="s">
        <v>30</v>
      </c>
      <c r="AX993" s="13" t="s">
        <v>73</v>
      </c>
      <c r="AY993" s="210" t="s">
        <v>160</v>
      </c>
    </row>
    <row r="994" spans="2:51" s="14" customFormat="1" ht="12">
      <c r="B994" s="211"/>
      <c r="C994" s="212"/>
      <c r="D994" s="202" t="s">
        <v>168</v>
      </c>
      <c r="E994" s="213" t="s">
        <v>1</v>
      </c>
      <c r="F994" s="214" t="s">
        <v>977</v>
      </c>
      <c r="G994" s="212"/>
      <c r="H994" s="215">
        <v>1.016</v>
      </c>
      <c r="I994" s="216"/>
      <c r="J994" s="212"/>
      <c r="K994" s="212"/>
      <c r="L994" s="217"/>
      <c r="M994" s="218"/>
      <c r="N994" s="219"/>
      <c r="O994" s="219"/>
      <c r="P994" s="219"/>
      <c r="Q994" s="219"/>
      <c r="R994" s="219"/>
      <c r="S994" s="219"/>
      <c r="T994" s="220"/>
      <c r="AT994" s="221" t="s">
        <v>168</v>
      </c>
      <c r="AU994" s="221" t="s">
        <v>82</v>
      </c>
      <c r="AV994" s="14" t="s">
        <v>82</v>
      </c>
      <c r="AW994" s="14" t="s">
        <v>30</v>
      </c>
      <c r="AX994" s="14" t="s">
        <v>73</v>
      </c>
      <c r="AY994" s="221" t="s">
        <v>160</v>
      </c>
    </row>
    <row r="995" spans="2:51" s="14" customFormat="1" ht="12">
      <c r="B995" s="211"/>
      <c r="C995" s="212"/>
      <c r="D995" s="202" t="s">
        <v>168</v>
      </c>
      <c r="E995" s="213" t="s">
        <v>1</v>
      </c>
      <c r="F995" s="214" t="s">
        <v>978</v>
      </c>
      <c r="G995" s="212"/>
      <c r="H995" s="215">
        <v>0.419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168</v>
      </c>
      <c r="AU995" s="221" t="s">
        <v>82</v>
      </c>
      <c r="AV995" s="14" t="s">
        <v>82</v>
      </c>
      <c r="AW995" s="14" t="s">
        <v>30</v>
      </c>
      <c r="AX995" s="14" t="s">
        <v>73</v>
      </c>
      <c r="AY995" s="221" t="s">
        <v>160</v>
      </c>
    </row>
    <row r="996" spans="2:51" s="14" customFormat="1" ht="12">
      <c r="B996" s="211"/>
      <c r="C996" s="212"/>
      <c r="D996" s="202" t="s">
        <v>168</v>
      </c>
      <c r="E996" s="213" t="s">
        <v>1</v>
      </c>
      <c r="F996" s="214" t="s">
        <v>979</v>
      </c>
      <c r="G996" s="212"/>
      <c r="H996" s="215">
        <v>0.539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168</v>
      </c>
      <c r="AU996" s="221" t="s">
        <v>82</v>
      </c>
      <c r="AV996" s="14" t="s">
        <v>82</v>
      </c>
      <c r="AW996" s="14" t="s">
        <v>30</v>
      </c>
      <c r="AX996" s="14" t="s">
        <v>73</v>
      </c>
      <c r="AY996" s="221" t="s">
        <v>160</v>
      </c>
    </row>
    <row r="997" spans="2:51" s="14" customFormat="1" ht="12">
      <c r="B997" s="211"/>
      <c r="C997" s="212"/>
      <c r="D997" s="202" t="s">
        <v>168</v>
      </c>
      <c r="E997" s="213" t="s">
        <v>1</v>
      </c>
      <c r="F997" s="214" t="s">
        <v>980</v>
      </c>
      <c r="G997" s="212"/>
      <c r="H997" s="215">
        <v>0.943</v>
      </c>
      <c r="I997" s="216"/>
      <c r="J997" s="212"/>
      <c r="K997" s="212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168</v>
      </c>
      <c r="AU997" s="221" t="s">
        <v>82</v>
      </c>
      <c r="AV997" s="14" t="s">
        <v>82</v>
      </c>
      <c r="AW997" s="14" t="s">
        <v>30</v>
      </c>
      <c r="AX997" s="14" t="s">
        <v>73</v>
      </c>
      <c r="AY997" s="221" t="s">
        <v>160</v>
      </c>
    </row>
    <row r="998" spans="2:51" s="14" customFormat="1" ht="12">
      <c r="B998" s="211"/>
      <c r="C998" s="212"/>
      <c r="D998" s="202" t="s">
        <v>168</v>
      </c>
      <c r="E998" s="213" t="s">
        <v>1</v>
      </c>
      <c r="F998" s="214" t="s">
        <v>981</v>
      </c>
      <c r="G998" s="212"/>
      <c r="H998" s="215">
        <v>1.171</v>
      </c>
      <c r="I998" s="216"/>
      <c r="J998" s="212"/>
      <c r="K998" s="212"/>
      <c r="L998" s="217"/>
      <c r="M998" s="218"/>
      <c r="N998" s="219"/>
      <c r="O998" s="219"/>
      <c r="P998" s="219"/>
      <c r="Q998" s="219"/>
      <c r="R998" s="219"/>
      <c r="S998" s="219"/>
      <c r="T998" s="220"/>
      <c r="AT998" s="221" t="s">
        <v>168</v>
      </c>
      <c r="AU998" s="221" t="s">
        <v>82</v>
      </c>
      <c r="AV998" s="14" t="s">
        <v>82</v>
      </c>
      <c r="AW998" s="14" t="s">
        <v>30</v>
      </c>
      <c r="AX998" s="14" t="s">
        <v>73</v>
      </c>
      <c r="AY998" s="221" t="s">
        <v>160</v>
      </c>
    </row>
    <row r="999" spans="2:51" s="15" customFormat="1" ht="12">
      <c r="B999" s="222"/>
      <c r="C999" s="223"/>
      <c r="D999" s="202" t="s">
        <v>168</v>
      </c>
      <c r="E999" s="224" t="s">
        <v>1</v>
      </c>
      <c r="F999" s="225" t="s">
        <v>179</v>
      </c>
      <c r="G999" s="223"/>
      <c r="H999" s="226">
        <v>4.268</v>
      </c>
      <c r="I999" s="227"/>
      <c r="J999" s="223"/>
      <c r="K999" s="223"/>
      <c r="L999" s="228"/>
      <c r="M999" s="229"/>
      <c r="N999" s="230"/>
      <c r="O999" s="230"/>
      <c r="P999" s="230"/>
      <c r="Q999" s="230"/>
      <c r="R999" s="230"/>
      <c r="S999" s="230"/>
      <c r="T999" s="231"/>
      <c r="AT999" s="232" t="s">
        <v>168</v>
      </c>
      <c r="AU999" s="232" t="s">
        <v>82</v>
      </c>
      <c r="AV999" s="15" t="s">
        <v>167</v>
      </c>
      <c r="AW999" s="15" t="s">
        <v>30</v>
      </c>
      <c r="AX999" s="15" t="s">
        <v>80</v>
      </c>
      <c r="AY999" s="232" t="s">
        <v>160</v>
      </c>
    </row>
    <row r="1000" spans="1:65" s="2" customFormat="1" ht="24.2" customHeight="1">
      <c r="A1000" s="35"/>
      <c r="B1000" s="36"/>
      <c r="C1000" s="187" t="s">
        <v>985</v>
      </c>
      <c r="D1000" s="187" t="s">
        <v>162</v>
      </c>
      <c r="E1000" s="188" t="s">
        <v>986</v>
      </c>
      <c r="F1000" s="189" t="s">
        <v>987</v>
      </c>
      <c r="G1000" s="190" t="s">
        <v>238</v>
      </c>
      <c r="H1000" s="191">
        <v>444.686</v>
      </c>
      <c r="I1000" s="192"/>
      <c r="J1000" s="193">
        <f>ROUND(I1000*H1000,2)</f>
        <v>0</v>
      </c>
      <c r="K1000" s="189" t="s">
        <v>166</v>
      </c>
      <c r="L1000" s="40"/>
      <c r="M1000" s="194" t="s">
        <v>1</v>
      </c>
      <c r="N1000" s="195" t="s">
        <v>38</v>
      </c>
      <c r="O1000" s="72"/>
      <c r="P1000" s="196">
        <f>O1000*H1000</f>
        <v>0</v>
      </c>
      <c r="Q1000" s="196">
        <v>0</v>
      </c>
      <c r="R1000" s="196">
        <f>Q1000*H1000</f>
        <v>0</v>
      </c>
      <c r="S1000" s="196">
        <v>0</v>
      </c>
      <c r="T1000" s="197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98" t="s">
        <v>167</v>
      </c>
      <c r="AT1000" s="198" t="s">
        <v>162</v>
      </c>
      <c r="AU1000" s="198" t="s">
        <v>82</v>
      </c>
      <c r="AY1000" s="18" t="s">
        <v>160</v>
      </c>
      <c r="BE1000" s="199">
        <f>IF(N1000="základní",J1000,0)</f>
        <v>0</v>
      </c>
      <c r="BF1000" s="199">
        <f>IF(N1000="snížená",J1000,0)</f>
        <v>0</v>
      </c>
      <c r="BG1000" s="199">
        <f>IF(N1000="zákl. přenesená",J1000,0)</f>
        <v>0</v>
      </c>
      <c r="BH1000" s="199">
        <f>IF(N1000="sníž. přenesená",J1000,0)</f>
        <v>0</v>
      </c>
      <c r="BI1000" s="199">
        <f>IF(N1000="nulová",J1000,0)</f>
        <v>0</v>
      </c>
      <c r="BJ1000" s="18" t="s">
        <v>80</v>
      </c>
      <c r="BK1000" s="199">
        <f>ROUND(I1000*H1000,2)</f>
        <v>0</v>
      </c>
      <c r="BL1000" s="18" t="s">
        <v>167</v>
      </c>
      <c r="BM1000" s="198" t="s">
        <v>988</v>
      </c>
    </row>
    <row r="1001" spans="2:51" s="13" customFormat="1" ht="12">
      <c r="B1001" s="200"/>
      <c r="C1001" s="201"/>
      <c r="D1001" s="202" t="s">
        <v>168</v>
      </c>
      <c r="E1001" s="203" t="s">
        <v>1</v>
      </c>
      <c r="F1001" s="204" t="s">
        <v>989</v>
      </c>
      <c r="G1001" s="201"/>
      <c r="H1001" s="203" t="s">
        <v>1</v>
      </c>
      <c r="I1001" s="205"/>
      <c r="J1001" s="201"/>
      <c r="K1001" s="201"/>
      <c r="L1001" s="206"/>
      <c r="M1001" s="207"/>
      <c r="N1001" s="208"/>
      <c r="O1001" s="208"/>
      <c r="P1001" s="208"/>
      <c r="Q1001" s="208"/>
      <c r="R1001" s="208"/>
      <c r="S1001" s="208"/>
      <c r="T1001" s="209"/>
      <c r="AT1001" s="210" t="s">
        <v>168</v>
      </c>
      <c r="AU1001" s="210" t="s">
        <v>82</v>
      </c>
      <c r="AV1001" s="13" t="s">
        <v>80</v>
      </c>
      <c r="AW1001" s="13" t="s">
        <v>30</v>
      </c>
      <c r="AX1001" s="13" t="s">
        <v>73</v>
      </c>
      <c r="AY1001" s="210" t="s">
        <v>160</v>
      </c>
    </row>
    <row r="1002" spans="2:51" s="14" customFormat="1" ht="12">
      <c r="B1002" s="211"/>
      <c r="C1002" s="212"/>
      <c r="D1002" s="202" t="s">
        <v>168</v>
      </c>
      <c r="E1002" s="213" t="s">
        <v>1</v>
      </c>
      <c r="F1002" s="214" t="s">
        <v>990</v>
      </c>
      <c r="G1002" s="212"/>
      <c r="H1002" s="215">
        <v>155.282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168</v>
      </c>
      <c r="AU1002" s="221" t="s">
        <v>82</v>
      </c>
      <c r="AV1002" s="14" t="s">
        <v>82</v>
      </c>
      <c r="AW1002" s="14" t="s">
        <v>30</v>
      </c>
      <c r="AX1002" s="14" t="s">
        <v>73</v>
      </c>
      <c r="AY1002" s="221" t="s">
        <v>160</v>
      </c>
    </row>
    <row r="1003" spans="2:51" s="14" customFormat="1" ht="12">
      <c r="B1003" s="211"/>
      <c r="C1003" s="212"/>
      <c r="D1003" s="202" t="s">
        <v>168</v>
      </c>
      <c r="E1003" s="213" t="s">
        <v>1</v>
      </c>
      <c r="F1003" s="214" t="s">
        <v>991</v>
      </c>
      <c r="G1003" s="212"/>
      <c r="H1003" s="215">
        <v>155.414</v>
      </c>
      <c r="I1003" s="216"/>
      <c r="J1003" s="212"/>
      <c r="K1003" s="212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168</v>
      </c>
      <c r="AU1003" s="221" t="s">
        <v>82</v>
      </c>
      <c r="AV1003" s="14" t="s">
        <v>82</v>
      </c>
      <c r="AW1003" s="14" t="s">
        <v>30</v>
      </c>
      <c r="AX1003" s="14" t="s">
        <v>73</v>
      </c>
      <c r="AY1003" s="221" t="s">
        <v>160</v>
      </c>
    </row>
    <row r="1004" spans="2:51" s="14" customFormat="1" ht="12">
      <c r="B1004" s="211"/>
      <c r="C1004" s="212"/>
      <c r="D1004" s="202" t="s">
        <v>168</v>
      </c>
      <c r="E1004" s="213" t="s">
        <v>1</v>
      </c>
      <c r="F1004" s="214" t="s">
        <v>992</v>
      </c>
      <c r="G1004" s="212"/>
      <c r="H1004" s="215">
        <v>70.76</v>
      </c>
      <c r="I1004" s="216"/>
      <c r="J1004" s="212"/>
      <c r="K1004" s="212"/>
      <c r="L1004" s="217"/>
      <c r="M1004" s="218"/>
      <c r="N1004" s="219"/>
      <c r="O1004" s="219"/>
      <c r="P1004" s="219"/>
      <c r="Q1004" s="219"/>
      <c r="R1004" s="219"/>
      <c r="S1004" s="219"/>
      <c r="T1004" s="220"/>
      <c r="AT1004" s="221" t="s">
        <v>168</v>
      </c>
      <c r="AU1004" s="221" t="s">
        <v>82</v>
      </c>
      <c r="AV1004" s="14" t="s">
        <v>82</v>
      </c>
      <c r="AW1004" s="14" t="s">
        <v>30</v>
      </c>
      <c r="AX1004" s="14" t="s">
        <v>73</v>
      </c>
      <c r="AY1004" s="221" t="s">
        <v>160</v>
      </c>
    </row>
    <row r="1005" spans="2:51" s="14" customFormat="1" ht="12">
      <c r="B1005" s="211"/>
      <c r="C1005" s="212"/>
      <c r="D1005" s="202" t="s">
        <v>168</v>
      </c>
      <c r="E1005" s="213" t="s">
        <v>1</v>
      </c>
      <c r="F1005" s="214" t="s">
        <v>993</v>
      </c>
      <c r="G1005" s="212"/>
      <c r="H1005" s="215">
        <v>63.23</v>
      </c>
      <c r="I1005" s="216"/>
      <c r="J1005" s="212"/>
      <c r="K1005" s="212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168</v>
      </c>
      <c r="AU1005" s="221" t="s">
        <v>82</v>
      </c>
      <c r="AV1005" s="14" t="s">
        <v>82</v>
      </c>
      <c r="AW1005" s="14" t="s">
        <v>30</v>
      </c>
      <c r="AX1005" s="14" t="s">
        <v>73</v>
      </c>
      <c r="AY1005" s="221" t="s">
        <v>160</v>
      </c>
    </row>
    <row r="1006" spans="2:51" s="15" customFormat="1" ht="12">
      <c r="B1006" s="222"/>
      <c r="C1006" s="223"/>
      <c r="D1006" s="202" t="s">
        <v>168</v>
      </c>
      <c r="E1006" s="224" t="s">
        <v>1</v>
      </c>
      <c r="F1006" s="225" t="s">
        <v>179</v>
      </c>
      <c r="G1006" s="223"/>
      <c r="H1006" s="226">
        <v>444.68600000000004</v>
      </c>
      <c r="I1006" s="227"/>
      <c r="J1006" s="223"/>
      <c r="K1006" s="223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168</v>
      </c>
      <c r="AU1006" s="232" t="s">
        <v>82</v>
      </c>
      <c r="AV1006" s="15" t="s">
        <v>167</v>
      </c>
      <c r="AW1006" s="15" t="s">
        <v>30</v>
      </c>
      <c r="AX1006" s="15" t="s">
        <v>80</v>
      </c>
      <c r="AY1006" s="232" t="s">
        <v>160</v>
      </c>
    </row>
    <row r="1007" spans="1:65" s="2" customFormat="1" ht="24.2" customHeight="1">
      <c r="A1007" s="35"/>
      <c r="B1007" s="36"/>
      <c r="C1007" s="187" t="s">
        <v>694</v>
      </c>
      <c r="D1007" s="187" t="s">
        <v>162</v>
      </c>
      <c r="E1007" s="188" t="s">
        <v>994</v>
      </c>
      <c r="F1007" s="189" t="s">
        <v>995</v>
      </c>
      <c r="G1007" s="190" t="s">
        <v>222</v>
      </c>
      <c r="H1007" s="191">
        <v>2.738</v>
      </c>
      <c r="I1007" s="192"/>
      <c r="J1007" s="193">
        <f>ROUND(I1007*H1007,2)</f>
        <v>0</v>
      </c>
      <c r="K1007" s="189" t="s">
        <v>166</v>
      </c>
      <c r="L1007" s="40"/>
      <c r="M1007" s="194" t="s">
        <v>1</v>
      </c>
      <c r="N1007" s="195" t="s">
        <v>38</v>
      </c>
      <c r="O1007" s="72"/>
      <c r="P1007" s="196">
        <f>O1007*H1007</f>
        <v>0</v>
      </c>
      <c r="Q1007" s="196">
        <v>0</v>
      </c>
      <c r="R1007" s="196">
        <f>Q1007*H1007</f>
        <v>0</v>
      </c>
      <c r="S1007" s="196">
        <v>0</v>
      </c>
      <c r="T1007" s="19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98" t="s">
        <v>167</v>
      </c>
      <c r="AT1007" s="198" t="s">
        <v>162</v>
      </c>
      <c r="AU1007" s="198" t="s">
        <v>82</v>
      </c>
      <c r="AY1007" s="18" t="s">
        <v>160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8" t="s">
        <v>80</v>
      </c>
      <c r="BK1007" s="199">
        <f>ROUND(I1007*H1007,2)</f>
        <v>0</v>
      </c>
      <c r="BL1007" s="18" t="s">
        <v>167</v>
      </c>
      <c r="BM1007" s="198" t="s">
        <v>996</v>
      </c>
    </row>
    <row r="1008" spans="2:51" s="13" customFormat="1" ht="12">
      <c r="B1008" s="200"/>
      <c r="C1008" s="201"/>
      <c r="D1008" s="202" t="s">
        <v>168</v>
      </c>
      <c r="E1008" s="203" t="s">
        <v>1</v>
      </c>
      <c r="F1008" s="204" t="s">
        <v>213</v>
      </c>
      <c r="G1008" s="201"/>
      <c r="H1008" s="203" t="s">
        <v>1</v>
      </c>
      <c r="I1008" s="205"/>
      <c r="J1008" s="201"/>
      <c r="K1008" s="201"/>
      <c r="L1008" s="206"/>
      <c r="M1008" s="207"/>
      <c r="N1008" s="208"/>
      <c r="O1008" s="208"/>
      <c r="P1008" s="208"/>
      <c r="Q1008" s="208"/>
      <c r="R1008" s="208"/>
      <c r="S1008" s="208"/>
      <c r="T1008" s="209"/>
      <c r="AT1008" s="210" t="s">
        <v>168</v>
      </c>
      <c r="AU1008" s="210" t="s">
        <v>82</v>
      </c>
      <c r="AV1008" s="13" t="s">
        <v>80</v>
      </c>
      <c r="AW1008" s="13" t="s">
        <v>30</v>
      </c>
      <c r="AX1008" s="13" t="s">
        <v>73</v>
      </c>
      <c r="AY1008" s="210" t="s">
        <v>160</v>
      </c>
    </row>
    <row r="1009" spans="2:51" s="13" customFormat="1" ht="12">
      <c r="B1009" s="200"/>
      <c r="C1009" s="201"/>
      <c r="D1009" s="202" t="s">
        <v>168</v>
      </c>
      <c r="E1009" s="203" t="s">
        <v>1</v>
      </c>
      <c r="F1009" s="204" t="s">
        <v>997</v>
      </c>
      <c r="G1009" s="201"/>
      <c r="H1009" s="203" t="s">
        <v>1</v>
      </c>
      <c r="I1009" s="205"/>
      <c r="J1009" s="201"/>
      <c r="K1009" s="201"/>
      <c r="L1009" s="206"/>
      <c r="M1009" s="207"/>
      <c r="N1009" s="208"/>
      <c r="O1009" s="208"/>
      <c r="P1009" s="208"/>
      <c r="Q1009" s="208"/>
      <c r="R1009" s="208"/>
      <c r="S1009" s="208"/>
      <c r="T1009" s="209"/>
      <c r="AT1009" s="210" t="s">
        <v>168</v>
      </c>
      <c r="AU1009" s="210" t="s">
        <v>82</v>
      </c>
      <c r="AV1009" s="13" t="s">
        <v>80</v>
      </c>
      <c r="AW1009" s="13" t="s">
        <v>30</v>
      </c>
      <c r="AX1009" s="13" t="s">
        <v>73</v>
      </c>
      <c r="AY1009" s="210" t="s">
        <v>160</v>
      </c>
    </row>
    <row r="1010" spans="2:51" s="14" customFormat="1" ht="12">
      <c r="B1010" s="211"/>
      <c r="C1010" s="212"/>
      <c r="D1010" s="202" t="s">
        <v>168</v>
      </c>
      <c r="E1010" s="213" t="s">
        <v>1</v>
      </c>
      <c r="F1010" s="214" t="s">
        <v>998</v>
      </c>
      <c r="G1010" s="212"/>
      <c r="H1010" s="215">
        <v>0.96</v>
      </c>
      <c r="I1010" s="216"/>
      <c r="J1010" s="212"/>
      <c r="K1010" s="212"/>
      <c r="L1010" s="217"/>
      <c r="M1010" s="218"/>
      <c r="N1010" s="219"/>
      <c r="O1010" s="219"/>
      <c r="P1010" s="219"/>
      <c r="Q1010" s="219"/>
      <c r="R1010" s="219"/>
      <c r="S1010" s="219"/>
      <c r="T1010" s="220"/>
      <c r="AT1010" s="221" t="s">
        <v>168</v>
      </c>
      <c r="AU1010" s="221" t="s">
        <v>82</v>
      </c>
      <c r="AV1010" s="14" t="s">
        <v>82</v>
      </c>
      <c r="AW1010" s="14" t="s">
        <v>30</v>
      </c>
      <c r="AX1010" s="14" t="s">
        <v>73</v>
      </c>
      <c r="AY1010" s="221" t="s">
        <v>160</v>
      </c>
    </row>
    <row r="1011" spans="2:51" s="14" customFormat="1" ht="12">
      <c r="B1011" s="211"/>
      <c r="C1011" s="212"/>
      <c r="D1011" s="202" t="s">
        <v>168</v>
      </c>
      <c r="E1011" s="213" t="s">
        <v>1</v>
      </c>
      <c r="F1011" s="214" t="s">
        <v>999</v>
      </c>
      <c r="G1011" s="212"/>
      <c r="H1011" s="215">
        <v>0.518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168</v>
      </c>
      <c r="AU1011" s="221" t="s">
        <v>82</v>
      </c>
      <c r="AV1011" s="14" t="s">
        <v>82</v>
      </c>
      <c r="AW1011" s="14" t="s">
        <v>30</v>
      </c>
      <c r="AX1011" s="14" t="s">
        <v>73</v>
      </c>
      <c r="AY1011" s="221" t="s">
        <v>160</v>
      </c>
    </row>
    <row r="1012" spans="2:51" s="14" customFormat="1" ht="12">
      <c r="B1012" s="211"/>
      <c r="C1012" s="212"/>
      <c r="D1012" s="202" t="s">
        <v>168</v>
      </c>
      <c r="E1012" s="213" t="s">
        <v>1</v>
      </c>
      <c r="F1012" s="214" t="s">
        <v>1000</v>
      </c>
      <c r="G1012" s="212"/>
      <c r="H1012" s="215">
        <v>0.87</v>
      </c>
      <c r="I1012" s="216"/>
      <c r="J1012" s="212"/>
      <c r="K1012" s="212"/>
      <c r="L1012" s="217"/>
      <c r="M1012" s="218"/>
      <c r="N1012" s="219"/>
      <c r="O1012" s="219"/>
      <c r="P1012" s="219"/>
      <c r="Q1012" s="219"/>
      <c r="R1012" s="219"/>
      <c r="S1012" s="219"/>
      <c r="T1012" s="220"/>
      <c r="AT1012" s="221" t="s">
        <v>168</v>
      </c>
      <c r="AU1012" s="221" t="s">
        <v>82</v>
      </c>
      <c r="AV1012" s="14" t="s">
        <v>82</v>
      </c>
      <c r="AW1012" s="14" t="s">
        <v>30</v>
      </c>
      <c r="AX1012" s="14" t="s">
        <v>73</v>
      </c>
      <c r="AY1012" s="221" t="s">
        <v>160</v>
      </c>
    </row>
    <row r="1013" spans="2:51" s="14" customFormat="1" ht="12">
      <c r="B1013" s="211"/>
      <c r="C1013" s="212"/>
      <c r="D1013" s="202" t="s">
        <v>168</v>
      </c>
      <c r="E1013" s="213" t="s">
        <v>1</v>
      </c>
      <c r="F1013" s="214" t="s">
        <v>1001</v>
      </c>
      <c r="G1013" s="212"/>
      <c r="H1013" s="215">
        <v>0.39</v>
      </c>
      <c r="I1013" s="216"/>
      <c r="J1013" s="212"/>
      <c r="K1013" s="212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168</v>
      </c>
      <c r="AU1013" s="221" t="s">
        <v>82</v>
      </c>
      <c r="AV1013" s="14" t="s">
        <v>82</v>
      </c>
      <c r="AW1013" s="14" t="s">
        <v>30</v>
      </c>
      <c r="AX1013" s="14" t="s">
        <v>73</v>
      </c>
      <c r="AY1013" s="221" t="s">
        <v>160</v>
      </c>
    </row>
    <row r="1014" spans="2:51" s="15" customFormat="1" ht="12">
      <c r="B1014" s="222"/>
      <c r="C1014" s="223"/>
      <c r="D1014" s="202" t="s">
        <v>168</v>
      </c>
      <c r="E1014" s="224" t="s">
        <v>1</v>
      </c>
      <c r="F1014" s="225" t="s">
        <v>179</v>
      </c>
      <c r="G1014" s="223"/>
      <c r="H1014" s="226">
        <v>2.738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168</v>
      </c>
      <c r="AU1014" s="232" t="s">
        <v>82</v>
      </c>
      <c r="AV1014" s="15" t="s">
        <v>167</v>
      </c>
      <c r="AW1014" s="15" t="s">
        <v>30</v>
      </c>
      <c r="AX1014" s="15" t="s">
        <v>80</v>
      </c>
      <c r="AY1014" s="232" t="s">
        <v>160</v>
      </c>
    </row>
    <row r="1015" spans="1:65" s="2" customFormat="1" ht="24.2" customHeight="1">
      <c r="A1015" s="35"/>
      <c r="B1015" s="36"/>
      <c r="C1015" s="187" t="s">
        <v>1002</v>
      </c>
      <c r="D1015" s="187" t="s">
        <v>162</v>
      </c>
      <c r="E1015" s="188" t="s">
        <v>1003</v>
      </c>
      <c r="F1015" s="189" t="s">
        <v>1004</v>
      </c>
      <c r="G1015" s="190" t="s">
        <v>222</v>
      </c>
      <c r="H1015" s="191">
        <v>14.915</v>
      </c>
      <c r="I1015" s="192"/>
      <c r="J1015" s="193">
        <f>ROUND(I1015*H1015,2)</f>
        <v>0</v>
      </c>
      <c r="K1015" s="189" t="s">
        <v>166</v>
      </c>
      <c r="L1015" s="40"/>
      <c r="M1015" s="194" t="s">
        <v>1</v>
      </c>
      <c r="N1015" s="195" t="s">
        <v>38</v>
      </c>
      <c r="O1015" s="72"/>
      <c r="P1015" s="196">
        <f>O1015*H1015</f>
        <v>0</v>
      </c>
      <c r="Q1015" s="196">
        <v>0</v>
      </c>
      <c r="R1015" s="196">
        <f>Q1015*H1015</f>
        <v>0</v>
      </c>
      <c r="S1015" s="196">
        <v>0</v>
      </c>
      <c r="T1015" s="197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8" t="s">
        <v>167</v>
      </c>
      <c r="AT1015" s="198" t="s">
        <v>162</v>
      </c>
      <c r="AU1015" s="198" t="s">
        <v>82</v>
      </c>
      <c r="AY1015" s="18" t="s">
        <v>160</v>
      </c>
      <c r="BE1015" s="199">
        <f>IF(N1015="základní",J1015,0)</f>
        <v>0</v>
      </c>
      <c r="BF1015" s="199">
        <f>IF(N1015="snížená",J1015,0)</f>
        <v>0</v>
      </c>
      <c r="BG1015" s="199">
        <f>IF(N1015="zákl. přenesená",J1015,0)</f>
        <v>0</v>
      </c>
      <c r="BH1015" s="199">
        <f>IF(N1015="sníž. přenesená",J1015,0)</f>
        <v>0</v>
      </c>
      <c r="BI1015" s="199">
        <f>IF(N1015="nulová",J1015,0)</f>
        <v>0</v>
      </c>
      <c r="BJ1015" s="18" t="s">
        <v>80</v>
      </c>
      <c r="BK1015" s="199">
        <f>ROUND(I1015*H1015,2)</f>
        <v>0</v>
      </c>
      <c r="BL1015" s="18" t="s">
        <v>167</v>
      </c>
      <c r="BM1015" s="198" t="s">
        <v>1005</v>
      </c>
    </row>
    <row r="1016" spans="2:51" s="13" customFormat="1" ht="12">
      <c r="B1016" s="200"/>
      <c r="C1016" s="201"/>
      <c r="D1016" s="202" t="s">
        <v>168</v>
      </c>
      <c r="E1016" s="203" t="s">
        <v>1</v>
      </c>
      <c r="F1016" s="204" t="s">
        <v>213</v>
      </c>
      <c r="G1016" s="201"/>
      <c r="H1016" s="203" t="s">
        <v>1</v>
      </c>
      <c r="I1016" s="205"/>
      <c r="J1016" s="201"/>
      <c r="K1016" s="201"/>
      <c r="L1016" s="206"/>
      <c r="M1016" s="207"/>
      <c r="N1016" s="208"/>
      <c r="O1016" s="208"/>
      <c r="P1016" s="208"/>
      <c r="Q1016" s="208"/>
      <c r="R1016" s="208"/>
      <c r="S1016" s="208"/>
      <c r="T1016" s="209"/>
      <c r="AT1016" s="210" t="s">
        <v>168</v>
      </c>
      <c r="AU1016" s="210" t="s">
        <v>82</v>
      </c>
      <c r="AV1016" s="13" t="s">
        <v>80</v>
      </c>
      <c r="AW1016" s="13" t="s">
        <v>30</v>
      </c>
      <c r="AX1016" s="13" t="s">
        <v>73</v>
      </c>
      <c r="AY1016" s="210" t="s">
        <v>160</v>
      </c>
    </row>
    <row r="1017" spans="2:51" s="13" customFormat="1" ht="12">
      <c r="B1017" s="200"/>
      <c r="C1017" s="201"/>
      <c r="D1017" s="202" t="s">
        <v>168</v>
      </c>
      <c r="E1017" s="203" t="s">
        <v>1</v>
      </c>
      <c r="F1017" s="204" t="s">
        <v>997</v>
      </c>
      <c r="G1017" s="201"/>
      <c r="H1017" s="203" t="s">
        <v>1</v>
      </c>
      <c r="I1017" s="205"/>
      <c r="J1017" s="201"/>
      <c r="K1017" s="201"/>
      <c r="L1017" s="206"/>
      <c r="M1017" s="207"/>
      <c r="N1017" s="208"/>
      <c r="O1017" s="208"/>
      <c r="P1017" s="208"/>
      <c r="Q1017" s="208"/>
      <c r="R1017" s="208"/>
      <c r="S1017" s="208"/>
      <c r="T1017" s="209"/>
      <c r="AT1017" s="210" t="s">
        <v>168</v>
      </c>
      <c r="AU1017" s="210" t="s">
        <v>82</v>
      </c>
      <c r="AV1017" s="13" t="s">
        <v>80</v>
      </c>
      <c r="AW1017" s="13" t="s">
        <v>30</v>
      </c>
      <c r="AX1017" s="13" t="s">
        <v>73</v>
      </c>
      <c r="AY1017" s="210" t="s">
        <v>160</v>
      </c>
    </row>
    <row r="1018" spans="2:51" s="14" customFormat="1" ht="12">
      <c r="B1018" s="211"/>
      <c r="C1018" s="212"/>
      <c r="D1018" s="202" t="s">
        <v>168</v>
      </c>
      <c r="E1018" s="213" t="s">
        <v>1</v>
      </c>
      <c r="F1018" s="214" t="s">
        <v>741</v>
      </c>
      <c r="G1018" s="212"/>
      <c r="H1018" s="215">
        <v>1.35</v>
      </c>
      <c r="I1018" s="216"/>
      <c r="J1018" s="212"/>
      <c r="K1018" s="212"/>
      <c r="L1018" s="217"/>
      <c r="M1018" s="218"/>
      <c r="N1018" s="219"/>
      <c r="O1018" s="219"/>
      <c r="P1018" s="219"/>
      <c r="Q1018" s="219"/>
      <c r="R1018" s="219"/>
      <c r="S1018" s="219"/>
      <c r="T1018" s="220"/>
      <c r="AT1018" s="221" t="s">
        <v>168</v>
      </c>
      <c r="AU1018" s="221" t="s">
        <v>82</v>
      </c>
      <c r="AV1018" s="14" t="s">
        <v>82</v>
      </c>
      <c r="AW1018" s="14" t="s">
        <v>30</v>
      </c>
      <c r="AX1018" s="14" t="s">
        <v>73</v>
      </c>
      <c r="AY1018" s="221" t="s">
        <v>160</v>
      </c>
    </row>
    <row r="1019" spans="2:51" s="14" customFormat="1" ht="12">
      <c r="B1019" s="211"/>
      <c r="C1019" s="212"/>
      <c r="D1019" s="202" t="s">
        <v>168</v>
      </c>
      <c r="E1019" s="213" t="s">
        <v>1</v>
      </c>
      <c r="F1019" s="214" t="s">
        <v>1006</v>
      </c>
      <c r="G1019" s="212"/>
      <c r="H1019" s="215">
        <v>1.408</v>
      </c>
      <c r="I1019" s="216"/>
      <c r="J1019" s="212"/>
      <c r="K1019" s="212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168</v>
      </c>
      <c r="AU1019" s="221" t="s">
        <v>82</v>
      </c>
      <c r="AV1019" s="14" t="s">
        <v>82</v>
      </c>
      <c r="AW1019" s="14" t="s">
        <v>30</v>
      </c>
      <c r="AX1019" s="14" t="s">
        <v>73</v>
      </c>
      <c r="AY1019" s="221" t="s">
        <v>160</v>
      </c>
    </row>
    <row r="1020" spans="2:51" s="14" customFormat="1" ht="12">
      <c r="B1020" s="211"/>
      <c r="C1020" s="212"/>
      <c r="D1020" s="202" t="s">
        <v>168</v>
      </c>
      <c r="E1020" s="213" t="s">
        <v>1</v>
      </c>
      <c r="F1020" s="214" t="s">
        <v>1007</v>
      </c>
      <c r="G1020" s="212"/>
      <c r="H1020" s="215">
        <v>2.4</v>
      </c>
      <c r="I1020" s="216"/>
      <c r="J1020" s="212"/>
      <c r="K1020" s="212"/>
      <c r="L1020" s="217"/>
      <c r="M1020" s="218"/>
      <c r="N1020" s="219"/>
      <c r="O1020" s="219"/>
      <c r="P1020" s="219"/>
      <c r="Q1020" s="219"/>
      <c r="R1020" s="219"/>
      <c r="S1020" s="219"/>
      <c r="T1020" s="220"/>
      <c r="AT1020" s="221" t="s">
        <v>168</v>
      </c>
      <c r="AU1020" s="221" t="s">
        <v>82</v>
      </c>
      <c r="AV1020" s="14" t="s">
        <v>82</v>
      </c>
      <c r="AW1020" s="14" t="s">
        <v>30</v>
      </c>
      <c r="AX1020" s="14" t="s">
        <v>73</v>
      </c>
      <c r="AY1020" s="221" t="s">
        <v>160</v>
      </c>
    </row>
    <row r="1021" spans="2:51" s="14" customFormat="1" ht="12">
      <c r="B1021" s="211"/>
      <c r="C1021" s="212"/>
      <c r="D1021" s="202" t="s">
        <v>168</v>
      </c>
      <c r="E1021" s="213" t="s">
        <v>1</v>
      </c>
      <c r="F1021" s="214" t="s">
        <v>1008</v>
      </c>
      <c r="G1021" s="212"/>
      <c r="H1021" s="215">
        <v>2.362</v>
      </c>
      <c r="I1021" s="216"/>
      <c r="J1021" s="212"/>
      <c r="K1021" s="212"/>
      <c r="L1021" s="217"/>
      <c r="M1021" s="218"/>
      <c r="N1021" s="219"/>
      <c r="O1021" s="219"/>
      <c r="P1021" s="219"/>
      <c r="Q1021" s="219"/>
      <c r="R1021" s="219"/>
      <c r="S1021" s="219"/>
      <c r="T1021" s="220"/>
      <c r="AT1021" s="221" t="s">
        <v>168</v>
      </c>
      <c r="AU1021" s="221" t="s">
        <v>82</v>
      </c>
      <c r="AV1021" s="14" t="s">
        <v>82</v>
      </c>
      <c r="AW1021" s="14" t="s">
        <v>30</v>
      </c>
      <c r="AX1021" s="14" t="s">
        <v>73</v>
      </c>
      <c r="AY1021" s="221" t="s">
        <v>160</v>
      </c>
    </row>
    <row r="1022" spans="2:51" s="14" customFormat="1" ht="12">
      <c r="B1022" s="211"/>
      <c r="C1022" s="212"/>
      <c r="D1022" s="202" t="s">
        <v>168</v>
      </c>
      <c r="E1022" s="213" t="s">
        <v>1</v>
      </c>
      <c r="F1022" s="214" t="s">
        <v>1009</v>
      </c>
      <c r="G1022" s="212"/>
      <c r="H1022" s="215">
        <v>7.395</v>
      </c>
      <c r="I1022" s="216"/>
      <c r="J1022" s="212"/>
      <c r="K1022" s="212"/>
      <c r="L1022" s="217"/>
      <c r="M1022" s="218"/>
      <c r="N1022" s="219"/>
      <c r="O1022" s="219"/>
      <c r="P1022" s="219"/>
      <c r="Q1022" s="219"/>
      <c r="R1022" s="219"/>
      <c r="S1022" s="219"/>
      <c r="T1022" s="220"/>
      <c r="AT1022" s="221" t="s">
        <v>168</v>
      </c>
      <c r="AU1022" s="221" t="s">
        <v>82</v>
      </c>
      <c r="AV1022" s="14" t="s">
        <v>82</v>
      </c>
      <c r="AW1022" s="14" t="s">
        <v>30</v>
      </c>
      <c r="AX1022" s="14" t="s">
        <v>73</v>
      </c>
      <c r="AY1022" s="221" t="s">
        <v>160</v>
      </c>
    </row>
    <row r="1023" spans="2:51" s="15" customFormat="1" ht="12">
      <c r="B1023" s="222"/>
      <c r="C1023" s="223"/>
      <c r="D1023" s="202" t="s">
        <v>168</v>
      </c>
      <c r="E1023" s="224" t="s">
        <v>1</v>
      </c>
      <c r="F1023" s="225" t="s">
        <v>179</v>
      </c>
      <c r="G1023" s="223"/>
      <c r="H1023" s="226">
        <v>14.915</v>
      </c>
      <c r="I1023" s="227"/>
      <c r="J1023" s="223"/>
      <c r="K1023" s="223"/>
      <c r="L1023" s="228"/>
      <c r="M1023" s="229"/>
      <c r="N1023" s="230"/>
      <c r="O1023" s="230"/>
      <c r="P1023" s="230"/>
      <c r="Q1023" s="230"/>
      <c r="R1023" s="230"/>
      <c r="S1023" s="230"/>
      <c r="T1023" s="231"/>
      <c r="AT1023" s="232" t="s">
        <v>168</v>
      </c>
      <c r="AU1023" s="232" t="s">
        <v>82</v>
      </c>
      <c r="AV1023" s="15" t="s">
        <v>167</v>
      </c>
      <c r="AW1023" s="15" t="s">
        <v>30</v>
      </c>
      <c r="AX1023" s="15" t="s">
        <v>80</v>
      </c>
      <c r="AY1023" s="232" t="s">
        <v>160</v>
      </c>
    </row>
    <row r="1024" spans="1:65" s="2" customFormat="1" ht="24.2" customHeight="1">
      <c r="A1024" s="35"/>
      <c r="B1024" s="36"/>
      <c r="C1024" s="187" t="s">
        <v>698</v>
      </c>
      <c r="D1024" s="187" t="s">
        <v>162</v>
      </c>
      <c r="E1024" s="188" t="s">
        <v>1010</v>
      </c>
      <c r="F1024" s="189" t="s">
        <v>1011</v>
      </c>
      <c r="G1024" s="190" t="s">
        <v>222</v>
      </c>
      <c r="H1024" s="191">
        <v>7.395</v>
      </c>
      <c r="I1024" s="192"/>
      <c r="J1024" s="193">
        <f>ROUND(I1024*H1024,2)</f>
        <v>0</v>
      </c>
      <c r="K1024" s="189" t="s">
        <v>166</v>
      </c>
      <c r="L1024" s="40"/>
      <c r="M1024" s="194" t="s">
        <v>1</v>
      </c>
      <c r="N1024" s="195" t="s">
        <v>38</v>
      </c>
      <c r="O1024" s="72"/>
      <c r="P1024" s="196">
        <f>O1024*H1024</f>
        <v>0</v>
      </c>
      <c r="Q1024" s="196">
        <v>0</v>
      </c>
      <c r="R1024" s="196">
        <f>Q1024*H1024</f>
        <v>0</v>
      </c>
      <c r="S1024" s="196">
        <v>0</v>
      </c>
      <c r="T1024" s="197">
        <f>S1024*H1024</f>
        <v>0</v>
      </c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R1024" s="198" t="s">
        <v>167</v>
      </c>
      <c r="AT1024" s="198" t="s">
        <v>162</v>
      </c>
      <c r="AU1024" s="198" t="s">
        <v>82</v>
      </c>
      <c r="AY1024" s="18" t="s">
        <v>160</v>
      </c>
      <c r="BE1024" s="199">
        <f>IF(N1024="základní",J1024,0)</f>
        <v>0</v>
      </c>
      <c r="BF1024" s="199">
        <f>IF(N1024="snížená",J1024,0)</f>
        <v>0</v>
      </c>
      <c r="BG1024" s="199">
        <f>IF(N1024="zákl. přenesená",J1024,0)</f>
        <v>0</v>
      </c>
      <c r="BH1024" s="199">
        <f>IF(N1024="sníž. přenesená",J1024,0)</f>
        <v>0</v>
      </c>
      <c r="BI1024" s="199">
        <f>IF(N1024="nulová",J1024,0)</f>
        <v>0</v>
      </c>
      <c r="BJ1024" s="18" t="s">
        <v>80</v>
      </c>
      <c r="BK1024" s="199">
        <f>ROUND(I1024*H1024,2)</f>
        <v>0</v>
      </c>
      <c r="BL1024" s="18" t="s">
        <v>167</v>
      </c>
      <c r="BM1024" s="198" t="s">
        <v>1012</v>
      </c>
    </row>
    <row r="1025" spans="2:51" s="13" customFormat="1" ht="12">
      <c r="B1025" s="200"/>
      <c r="C1025" s="201"/>
      <c r="D1025" s="202" t="s">
        <v>168</v>
      </c>
      <c r="E1025" s="203" t="s">
        <v>1</v>
      </c>
      <c r="F1025" s="204" t="s">
        <v>213</v>
      </c>
      <c r="G1025" s="201"/>
      <c r="H1025" s="203" t="s">
        <v>1</v>
      </c>
      <c r="I1025" s="205"/>
      <c r="J1025" s="201"/>
      <c r="K1025" s="201"/>
      <c r="L1025" s="206"/>
      <c r="M1025" s="207"/>
      <c r="N1025" s="208"/>
      <c r="O1025" s="208"/>
      <c r="P1025" s="208"/>
      <c r="Q1025" s="208"/>
      <c r="R1025" s="208"/>
      <c r="S1025" s="208"/>
      <c r="T1025" s="209"/>
      <c r="AT1025" s="210" t="s">
        <v>168</v>
      </c>
      <c r="AU1025" s="210" t="s">
        <v>82</v>
      </c>
      <c r="AV1025" s="13" t="s">
        <v>80</v>
      </c>
      <c r="AW1025" s="13" t="s">
        <v>30</v>
      </c>
      <c r="AX1025" s="13" t="s">
        <v>73</v>
      </c>
      <c r="AY1025" s="210" t="s">
        <v>160</v>
      </c>
    </row>
    <row r="1026" spans="2:51" s="13" customFormat="1" ht="12">
      <c r="B1026" s="200"/>
      <c r="C1026" s="201"/>
      <c r="D1026" s="202" t="s">
        <v>168</v>
      </c>
      <c r="E1026" s="203" t="s">
        <v>1</v>
      </c>
      <c r="F1026" s="204" t="s">
        <v>997</v>
      </c>
      <c r="G1026" s="201"/>
      <c r="H1026" s="203" t="s">
        <v>1</v>
      </c>
      <c r="I1026" s="205"/>
      <c r="J1026" s="201"/>
      <c r="K1026" s="201"/>
      <c r="L1026" s="206"/>
      <c r="M1026" s="207"/>
      <c r="N1026" s="208"/>
      <c r="O1026" s="208"/>
      <c r="P1026" s="208"/>
      <c r="Q1026" s="208"/>
      <c r="R1026" s="208"/>
      <c r="S1026" s="208"/>
      <c r="T1026" s="209"/>
      <c r="AT1026" s="210" t="s">
        <v>168</v>
      </c>
      <c r="AU1026" s="210" t="s">
        <v>82</v>
      </c>
      <c r="AV1026" s="13" t="s">
        <v>80</v>
      </c>
      <c r="AW1026" s="13" t="s">
        <v>30</v>
      </c>
      <c r="AX1026" s="13" t="s">
        <v>73</v>
      </c>
      <c r="AY1026" s="210" t="s">
        <v>160</v>
      </c>
    </row>
    <row r="1027" spans="2:51" s="14" customFormat="1" ht="12">
      <c r="B1027" s="211"/>
      <c r="C1027" s="212"/>
      <c r="D1027" s="202" t="s">
        <v>168</v>
      </c>
      <c r="E1027" s="213" t="s">
        <v>1</v>
      </c>
      <c r="F1027" s="214" t="s">
        <v>1009</v>
      </c>
      <c r="G1027" s="212"/>
      <c r="H1027" s="215">
        <v>7.395</v>
      </c>
      <c r="I1027" s="216"/>
      <c r="J1027" s="212"/>
      <c r="K1027" s="212"/>
      <c r="L1027" s="217"/>
      <c r="M1027" s="218"/>
      <c r="N1027" s="219"/>
      <c r="O1027" s="219"/>
      <c r="P1027" s="219"/>
      <c r="Q1027" s="219"/>
      <c r="R1027" s="219"/>
      <c r="S1027" s="219"/>
      <c r="T1027" s="220"/>
      <c r="AT1027" s="221" t="s">
        <v>168</v>
      </c>
      <c r="AU1027" s="221" t="s">
        <v>82</v>
      </c>
      <c r="AV1027" s="14" t="s">
        <v>82</v>
      </c>
      <c r="AW1027" s="14" t="s">
        <v>30</v>
      </c>
      <c r="AX1027" s="14" t="s">
        <v>73</v>
      </c>
      <c r="AY1027" s="221" t="s">
        <v>160</v>
      </c>
    </row>
    <row r="1028" spans="2:51" s="15" customFormat="1" ht="12">
      <c r="B1028" s="222"/>
      <c r="C1028" s="223"/>
      <c r="D1028" s="202" t="s">
        <v>168</v>
      </c>
      <c r="E1028" s="224" t="s">
        <v>1</v>
      </c>
      <c r="F1028" s="225" t="s">
        <v>179</v>
      </c>
      <c r="G1028" s="223"/>
      <c r="H1028" s="226">
        <v>7.395</v>
      </c>
      <c r="I1028" s="227"/>
      <c r="J1028" s="223"/>
      <c r="K1028" s="223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168</v>
      </c>
      <c r="AU1028" s="232" t="s">
        <v>82</v>
      </c>
      <c r="AV1028" s="15" t="s">
        <v>167</v>
      </c>
      <c r="AW1028" s="15" t="s">
        <v>30</v>
      </c>
      <c r="AX1028" s="15" t="s">
        <v>80</v>
      </c>
      <c r="AY1028" s="232" t="s">
        <v>160</v>
      </c>
    </row>
    <row r="1029" spans="1:65" s="2" customFormat="1" ht="24.2" customHeight="1">
      <c r="A1029" s="35"/>
      <c r="B1029" s="36"/>
      <c r="C1029" s="187" t="s">
        <v>1013</v>
      </c>
      <c r="D1029" s="187" t="s">
        <v>162</v>
      </c>
      <c r="E1029" s="188" t="s">
        <v>1014</v>
      </c>
      <c r="F1029" s="189" t="s">
        <v>1015</v>
      </c>
      <c r="G1029" s="190" t="s">
        <v>222</v>
      </c>
      <c r="H1029" s="191">
        <v>23.967</v>
      </c>
      <c r="I1029" s="192"/>
      <c r="J1029" s="193">
        <f>ROUND(I1029*H1029,2)</f>
        <v>0</v>
      </c>
      <c r="K1029" s="189" t="s">
        <v>166</v>
      </c>
      <c r="L1029" s="40"/>
      <c r="M1029" s="194" t="s">
        <v>1</v>
      </c>
      <c r="N1029" s="195" t="s">
        <v>38</v>
      </c>
      <c r="O1029" s="72"/>
      <c r="P1029" s="196">
        <f>O1029*H1029</f>
        <v>0</v>
      </c>
      <c r="Q1029" s="196">
        <v>0</v>
      </c>
      <c r="R1029" s="196">
        <f>Q1029*H1029</f>
        <v>0</v>
      </c>
      <c r="S1029" s="196">
        <v>0</v>
      </c>
      <c r="T1029" s="197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198" t="s">
        <v>167</v>
      </c>
      <c r="AT1029" s="198" t="s">
        <v>162</v>
      </c>
      <c r="AU1029" s="198" t="s">
        <v>82</v>
      </c>
      <c r="AY1029" s="18" t="s">
        <v>160</v>
      </c>
      <c r="BE1029" s="199">
        <f>IF(N1029="základní",J1029,0)</f>
        <v>0</v>
      </c>
      <c r="BF1029" s="199">
        <f>IF(N1029="snížená",J1029,0)</f>
        <v>0</v>
      </c>
      <c r="BG1029" s="199">
        <f>IF(N1029="zákl. přenesená",J1029,0)</f>
        <v>0</v>
      </c>
      <c r="BH1029" s="199">
        <f>IF(N1029="sníž. přenesená",J1029,0)</f>
        <v>0</v>
      </c>
      <c r="BI1029" s="199">
        <f>IF(N1029="nulová",J1029,0)</f>
        <v>0</v>
      </c>
      <c r="BJ1029" s="18" t="s">
        <v>80</v>
      </c>
      <c r="BK1029" s="199">
        <f>ROUND(I1029*H1029,2)</f>
        <v>0</v>
      </c>
      <c r="BL1029" s="18" t="s">
        <v>167</v>
      </c>
      <c r="BM1029" s="198" t="s">
        <v>1016</v>
      </c>
    </row>
    <row r="1030" spans="2:51" s="13" customFormat="1" ht="12">
      <c r="B1030" s="200"/>
      <c r="C1030" s="201"/>
      <c r="D1030" s="202" t="s">
        <v>168</v>
      </c>
      <c r="E1030" s="203" t="s">
        <v>1</v>
      </c>
      <c r="F1030" s="204" t="s">
        <v>176</v>
      </c>
      <c r="G1030" s="201"/>
      <c r="H1030" s="203" t="s">
        <v>1</v>
      </c>
      <c r="I1030" s="205"/>
      <c r="J1030" s="201"/>
      <c r="K1030" s="201"/>
      <c r="L1030" s="206"/>
      <c r="M1030" s="207"/>
      <c r="N1030" s="208"/>
      <c r="O1030" s="208"/>
      <c r="P1030" s="208"/>
      <c r="Q1030" s="208"/>
      <c r="R1030" s="208"/>
      <c r="S1030" s="208"/>
      <c r="T1030" s="209"/>
      <c r="AT1030" s="210" t="s">
        <v>168</v>
      </c>
      <c r="AU1030" s="210" t="s">
        <v>82</v>
      </c>
      <c r="AV1030" s="13" t="s">
        <v>80</v>
      </c>
      <c r="AW1030" s="13" t="s">
        <v>30</v>
      </c>
      <c r="AX1030" s="13" t="s">
        <v>73</v>
      </c>
      <c r="AY1030" s="210" t="s">
        <v>160</v>
      </c>
    </row>
    <row r="1031" spans="2:51" s="13" customFormat="1" ht="12">
      <c r="B1031" s="200"/>
      <c r="C1031" s="201"/>
      <c r="D1031" s="202" t="s">
        <v>168</v>
      </c>
      <c r="E1031" s="203" t="s">
        <v>1</v>
      </c>
      <c r="F1031" s="204" t="s">
        <v>1017</v>
      </c>
      <c r="G1031" s="201"/>
      <c r="H1031" s="203" t="s">
        <v>1</v>
      </c>
      <c r="I1031" s="205"/>
      <c r="J1031" s="201"/>
      <c r="K1031" s="201"/>
      <c r="L1031" s="206"/>
      <c r="M1031" s="207"/>
      <c r="N1031" s="208"/>
      <c r="O1031" s="208"/>
      <c r="P1031" s="208"/>
      <c r="Q1031" s="208"/>
      <c r="R1031" s="208"/>
      <c r="S1031" s="208"/>
      <c r="T1031" s="209"/>
      <c r="AT1031" s="210" t="s">
        <v>168</v>
      </c>
      <c r="AU1031" s="210" t="s">
        <v>82</v>
      </c>
      <c r="AV1031" s="13" t="s">
        <v>80</v>
      </c>
      <c r="AW1031" s="13" t="s">
        <v>30</v>
      </c>
      <c r="AX1031" s="13" t="s">
        <v>73</v>
      </c>
      <c r="AY1031" s="210" t="s">
        <v>160</v>
      </c>
    </row>
    <row r="1032" spans="2:51" s="14" customFormat="1" ht="12">
      <c r="B1032" s="211"/>
      <c r="C1032" s="212"/>
      <c r="D1032" s="202" t="s">
        <v>168</v>
      </c>
      <c r="E1032" s="213" t="s">
        <v>1</v>
      </c>
      <c r="F1032" s="214" t="s">
        <v>1018</v>
      </c>
      <c r="G1032" s="212"/>
      <c r="H1032" s="215">
        <v>4.864</v>
      </c>
      <c r="I1032" s="216"/>
      <c r="J1032" s="212"/>
      <c r="K1032" s="212"/>
      <c r="L1032" s="217"/>
      <c r="M1032" s="218"/>
      <c r="N1032" s="219"/>
      <c r="O1032" s="219"/>
      <c r="P1032" s="219"/>
      <c r="Q1032" s="219"/>
      <c r="R1032" s="219"/>
      <c r="S1032" s="219"/>
      <c r="T1032" s="220"/>
      <c r="AT1032" s="221" t="s">
        <v>168</v>
      </c>
      <c r="AU1032" s="221" t="s">
        <v>82</v>
      </c>
      <c r="AV1032" s="14" t="s">
        <v>82</v>
      </c>
      <c r="AW1032" s="14" t="s">
        <v>30</v>
      </c>
      <c r="AX1032" s="14" t="s">
        <v>73</v>
      </c>
      <c r="AY1032" s="221" t="s">
        <v>160</v>
      </c>
    </row>
    <row r="1033" spans="2:51" s="14" customFormat="1" ht="12">
      <c r="B1033" s="211"/>
      <c r="C1033" s="212"/>
      <c r="D1033" s="202" t="s">
        <v>168</v>
      </c>
      <c r="E1033" s="213" t="s">
        <v>1</v>
      </c>
      <c r="F1033" s="214" t="s">
        <v>1019</v>
      </c>
      <c r="G1033" s="212"/>
      <c r="H1033" s="215">
        <v>2.918</v>
      </c>
      <c r="I1033" s="216"/>
      <c r="J1033" s="212"/>
      <c r="K1033" s="212"/>
      <c r="L1033" s="217"/>
      <c r="M1033" s="218"/>
      <c r="N1033" s="219"/>
      <c r="O1033" s="219"/>
      <c r="P1033" s="219"/>
      <c r="Q1033" s="219"/>
      <c r="R1033" s="219"/>
      <c r="S1033" s="219"/>
      <c r="T1033" s="220"/>
      <c r="AT1033" s="221" t="s">
        <v>168</v>
      </c>
      <c r="AU1033" s="221" t="s">
        <v>82</v>
      </c>
      <c r="AV1033" s="14" t="s">
        <v>82</v>
      </c>
      <c r="AW1033" s="14" t="s">
        <v>30</v>
      </c>
      <c r="AX1033" s="14" t="s">
        <v>73</v>
      </c>
      <c r="AY1033" s="221" t="s">
        <v>160</v>
      </c>
    </row>
    <row r="1034" spans="2:51" s="13" customFormat="1" ht="12">
      <c r="B1034" s="200"/>
      <c r="C1034" s="201"/>
      <c r="D1034" s="202" t="s">
        <v>168</v>
      </c>
      <c r="E1034" s="203" t="s">
        <v>1</v>
      </c>
      <c r="F1034" s="204" t="s">
        <v>1020</v>
      </c>
      <c r="G1034" s="201"/>
      <c r="H1034" s="203" t="s">
        <v>1</v>
      </c>
      <c r="I1034" s="205"/>
      <c r="J1034" s="201"/>
      <c r="K1034" s="201"/>
      <c r="L1034" s="206"/>
      <c r="M1034" s="207"/>
      <c r="N1034" s="208"/>
      <c r="O1034" s="208"/>
      <c r="P1034" s="208"/>
      <c r="Q1034" s="208"/>
      <c r="R1034" s="208"/>
      <c r="S1034" s="208"/>
      <c r="T1034" s="209"/>
      <c r="AT1034" s="210" t="s">
        <v>168</v>
      </c>
      <c r="AU1034" s="210" t="s">
        <v>82</v>
      </c>
      <c r="AV1034" s="13" t="s">
        <v>80</v>
      </c>
      <c r="AW1034" s="13" t="s">
        <v>30</v>
      </c>
      <c r="AX1034" s="13" t="s">
        <v>73</v>
      </c>
      <c r="AY1034" s="210" t="s">
        <v>160</v>
      </c>
    </row>
    <row r="1035" spans="2:51" s="14" customFormat="1" ht="12">
      <c r="B1035" s="211"/>
      <c r="C1035" s="212"/>
      <c r="D1035" s="202" t="s">
        <v>168</v>
      </c>
      <c r="E1035" s="213" t="s">
        <v>1</v>
      </c>
      <c r="F1035" s="214" t="s">
        <v>1021</v>
      </c>
      <c r="G1035" s="212"/>
      <c r="H1035" s="215">
        <v>7.834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168</v>
      </c>
      <c r="AU1035" s="221" t="s">
        <v>82</v>
      </c>
      <c r="AV1035" s="14" t="s">
        <v>82</v>
      </c>
      <c r="AW1035" s="14" t="s">
        <v>30</v>
      </c>
      <c r="AX1035" s="14" t="s">
        <v>73</v>
      </c>
      <c r="AY1035" s="221" t="s">
        <v>160</v>
      </c>
    </row>
    <row r="1036" spans="2:51" s="13" customFormat="1" ht="12">
      <c r="B1036" s="200"/>
      <c r="C1036" s="201"/>
      <c r="D1036" s="202" t="s">
        <v>168</v>
      </c>
      <c r="E1036" s="203" t="s">
        <v>1</v>
      </c>
      <c r="F1036" s="204" t="s">
        <v>1022</v>
      </c>
      <c r="G1036" s="201"/>
      <c r="H1036" s="203" t="s">
        <v>1</v>
      </c>
      <c r="I1036" s="205"/>
      <c r="J1036" s="201"/>
      <c r="K1036" s="201"/>
      <c r="L1036" s="206"/>
      <c r="M1036" s="207"/>
      <c r="N1036" s="208"/>
      <c r="O1036" s="208"/>
      <c r="P1036" s="208"/>
      <c r="Q1036" s="208"/>
      <c r="R1036" s="208"/>
      <c r="S1036" s="208"/>
      <c r="T1036" s="209"/>
      <c r="AT1036" s="210" t="s">
        <v>168</v>
      </c>
      <c r="AU1036" s="210" t="s">
        <v>82</v>
      </c>
      <c r="AV1036" s="13" t="s">
        <v>80</v>
      </c>
      <c r="AW1036" s="13" t="s">
        <v>30</v>
      </c>
      <c r="AX1036" s="13" t="s">
        <v>73</v>
      </c>
      <c r="AY1036" s="210" t="s">
        <v>160</v>
      </c>
    </row>
    <row r="1037" spans="2:51" s="14" customFormat="1" ht="12">
      <c r="B1037" s="211"/>
      <c r="C1037" s="212"/>
      <c r="D1037" s="202" t="s">
        <v>168</v>
      </c>
      <c r="E1037" s="213" t="s">
        <v>1</v>
      </c>
      <c r="F1037" s="214" t="s">
        <v>1023</v>
      </c>
      <c r="G1037" s="212"/>
      <c r="H1037" s="215">
        <v>0.415</v>
      </c>
      <c r="I1037" s="216"/>
      <c r="J1037" s="212"/>
      <c r="K1037" s="212"/>
      <c r="L1037" s="217"/>
      <c r="M1037" s="218"/>
      <c r="N1037" s="219"/>
      <c r="O1037" s="219"/>
      <c r="P1037" s="219"/>
      <c r="Q1037" s="219"/>
      <c r="R1037" s="219"/>
      <c r="S1037" s="219"/>
      <c r="T1037" s="220"/>
      <c r="AT1037" s="221" t="s">
        <v>168</v>
      </c>
      <c r="AU1037" s="221" t="s">
        <v>82</v>
      </c>
      <c r="AV1037" s="14" t="s">
        <v>82</v>
      </c>
      <c r="AW1037" s="14" t="s">
        <v>30</v>
      </c>
      <c r="AX1037" s="14" t="s">
        <v>73</v>
      </c>
      <c r="AY1037" s="221" t="s">
        <v>160</v>
      </c>
    </row>
    <row r="1038" spans="2:51" s="14" customFormat="1" ht="12">
      <c r="B1038" s="211"/>
      <c r="C1038" s="212"/>
      <c r="D1038" s="202" t="s">
        <v>168</v>
      </c>
      <c r="E1038" s="213" t="s">
        <v>1</v>
      </c>
      <c r="F1038" s="214" t="s">
        <v>1024</v>
      </c>
      <c r="G1038" s="212"/>
      <c r="H1038" s="215">
        <v>6.944</v>
      </c>
      <c r="I1038" s="216"/>
      <c r="J1038" s="212"/>
      <c r="K1038" s="212"/>
      <c r="L1038" s="217"/>
      <c r="M1038" s="218"/>
      <c r="N1038" s="219"/>
      <c r="O1038" s="219"/>
      <c r="P1038" s="219"/>
      <c r="Q1038" s="219"/>
      <c r="R1038" s="219"/>
      <c r="S1038" s="219"/>
      <c r="T1038" s="220"/>
      <c r="AT1038" s="221" t="s">
        <v>168</v>
      </c>
      <c r="AU1038" s="221" t="s">
        <v>82</v>
      </c>
      <c r="AV1038" s="14" t="s">
        <v>82</v>
      </c>
      <c r="AW1038" s="14" t="s">
        <v>30</v>
      </c>
      <c r="AX1038" s="14" t="s">
        <v>73</v>
      </c>
      <c r="AY1038" s="221" t="s">
        <v>160</v>
      </c>
    </row>
    <row r="1039" spans="2:51" s="14" customFormat="1" ht="12">
      <c r="B1039" s="211"/>
      <c r="C1039" s="212"/>
      <c r="D1039" s="202" t="s">
        <v>168</v>
      </c>
      <c r="E1039" s="213" t="s">
        <v>1</v>
      </c>
      <c r="F1039" s="214" t="s">
        <v>1025</v>
      </c>
      <c r="G1039" s="212"/>
      <c r="H1039" s="215">
        <v>0.992</v>
      </c>
      <c r="I1039" s="216"/>
      <c r="J1039" s="212"/>
      <c r="K1039" s="212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168</v>
      </c>
      <c r="AU1039" s="221" t="s">
        <v>82</v>
      </c>
      <c r="AV1039" s="14" t="s">
        <v>82</v>
      </c>
      <c r="AW1039" s="14" t="s">
        <v>30</v>
      </c>
      <c r="AX1039" s="14" t="s">
        <v>73</v>
      </c>
      <c r="AY1039" s="221" t="s">
        <v>160</v>
      </c>
    </row>
    <row r="1040" spans="2:51" s="15" customFormat="1" ht="12">
      <c r="B1040" s="222"/>
      <c r="C1040" s="223"/>
      <c r="D1040" s="202" t="s">
        <v>168</v>
      </c>
      <c r="E1040" s="224" t="s">
        <v>1</v>
      </c>
      <c r="F1040" s="225" t="s">
        <v>179</v>
      </c>
      <c r="G1040" s="223"/>
      <c r="H1040" s="226">
        <v>23.967</v>
      </c>
      <c r="I1040" s="227"/>
      <c r="J1040" s="223"/>
      <c r="K1040" s="223"/>
      <c r="L1040" s="228"/>
      <c r="M1040" s="229"/>
      <c r="N1040" s="230"/>
      <c r="O1040" s="230"/>
      <c r="P1040" s="230"/>
      <c r="Q1040" s="230"/>
      <c r="R1040" s="230"/>
      <c r="S1040" s="230"/>
      <c r="T1040" s="231"/>
      <c r="AT1040" s="232" t="s">
        <v>168</v>
      </c>
      <c r="AU1040" s="232" t="s">
        <v>82</v>
      </c>
      <c r="AV1040" s="15" t="s">
        <v>167</v>
      </c>
      <c r="AW1040" s="15" t="s">
        <v>30</v>
      </c>
      <c r="AX1040" s="15" t="s">
        <v>80</v>
      </c>
      <c r="AY1040" s="232" t="s">
        <v>160</v>
      </c>
    </row>
    <row r="1041" spans="1:65" s="2" customFormat="1" ht="24.2" customHeight="1">
      <c r="A1041" s="35"/>
      <c r="B1041" s="36"/>
      <c r="C1041" s="187" t="s">
        <v>701</v>
      </c>
      <c r="D1041" s="187" t="s">
        <v>162</v>
      </c>
      <c r="E1041" s="188" t="s">
        <v>1026</v>
      </c>
      <c r="F1041" s="189" t="s">
        <v>1027</v>
      </c>
      <c r="G1041" s="190" t="s">
        <v>222</v>
      </c>
      <c r="H1041" s="191">
        <v>197.992</v>
      </c>
      <c r="I1041" s="192"/>
      <c r="J1041" s="193">
        <f>ROUND(I1041*H1041,2)</f>
        <v>0</v>
      </c>
      <c r="K1041" s="189" t="s">
        <v>166</v>
      </c>
      <c r="L1041" s="40"/>
      <c r="M1041" s="194" t="s">
        <v>1</v>
      </c>
      <c r="N1041" s="195" t="s">
        <v>38</v>
      </c>
      <c r="O1041" s="72"/>
      <c r="P1041" s="196">
        <f>O1041*H1041</f>
        <v>0</v>
      </c>
      <c r="Q1041" s="196">
        <v>0</v>
      </c>
      <c r="R1041" s="196">
        <f>Q1041*H1041</f>
        <v>0</v>
      </c>
      <c r="S1041" s="196">
        <v>0</v>
      </c>
      <c r="T1041" s="19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198" t="s">
        <v>167</v>
      </c>
      <c r="AT1041" s="198" t="s">
        <v>162</v>
      </c>
      <c r="AU1041" s="198" t="s">
        <v>82</v>
      </c>
      <c r="AY1041" s="18" t="s">
        <v>160</v>
      </c>
      <c r="BE1041" s="199">
        <f>IF(N1041="základní",J1041,0)</f>
        <v>0</v>
      </c>
      <c r="BF1041" s="199">
        <f>IF(N1041="snížená",J1041,0)</f>
        <v>0</v>
      </c>
      <c r="BG1041" s="199">
        <f>IF(N1041="zákl. přenesená",J1041,0)</f>
        <v>0</v>
      </c>
      <c r="BH1041" s="199">
        <f>IF(N1041="sníž. přenesená",J1041,0)</f>
        <v>0</v>
      </c>
      <c r="BI1041" s="199">
        <f>IF(N1041="nulová",J1041,0)</f>
        <v>0</v>
      </c>
      <c r="BJ1041" s="18" t="s">
        <v>80</v>
      </c>
      <c r="BK1041" s="199">
        <f>ROUND(I1041*H1041,2)</f>
        <v>0</v>
      </c>
      <c r="BL1041" s="18" t="s">
        <v>167</v>
      </c>
      <c r="BM1041" s="198" t="s">
        <v>1028</v>
      </c>
    </row>
    <row r="1042" spans="2:51" s="13" customFormat="1" ht="12">
      <c r="B1042" s="200"/>
      <c r="C1042" s="201"/>
      <c r="D1042" s="202" t="s">
        <v>168</v>
      </c>
      <c r="E1042" s="203" t="s">
        <v>1</v>
      </c>
      <c r="F1042" s="204" t="s">
        <v>176</v>
      </c>
      <c r="G1042" s="201"/>
      <c r="H1042" s="203" t="s">
        <v>1</v>
      </c>
      <c r="I1042" s="205"/>
      <c r="J1042" s="201"/>
      <c r="K1042" s="201"/>
      <c r="L1042" s="206"/>
      <c r="M1042" s="207"/>
      <c r="N1042" s="208"/>
      <c r="O1042" s="208"/>
      <c r="P1042" s="208"/>
      <c r="Q1042" s="208"/>
      <c r="R1042" s="208"/>
      <c r="S1042" s="208"/>
      <c r="T1042" s="209"/>
      <c r="AT1042" s="210" t="s">
        <v>168</v>
      </c>
      <c r="AU1042" s="210" t="s">
        <v>82</v>
      </c>
      <c r="AV1042" s="13" t="s">
        <v>80</v>
      </c>
      <c r="AW1042" s="13" t="s">
        <v>30</v>
      </c>
      <c r="AX1042" s="13" t="s">
        <v>73</v>
      </c>
      <c r="AY1042" s="210" t="s">
        <v>160</v>
      </c>
    </row>
    <row r="1043" spans="2:51" s="13" customFormat="1" ht="12">
      <c r="B1043" s="200"/>
      <c r="C1043" s="201"/>
      <c r="D1043" s="202" t="s">
        <v>168</v>
      </c>
      <c r="E1043" s="203" t="s">
        <v>1</v>
      </c>
      <c r="F1043" s="204" t="s">
        <v>1017</v>
      </c>
      <c r="G1043" s="201"/>
      <c r="H1043" s="203" t="s">
        <v>1</v>
      </c>
      <c r="I1043" s="205"/>
      <c r="J1043" s="201"/>
      <c r="K1043" s="201"/>
      <c r="L1043" s="206"/>
      <c r="M1043" s="207"/>
      <c r="N1043" s="208"/>
      <c r="O1043" s="208"/>
      <c r="P1043" s="208"/>
      <c r="Q1043" s="208"/>
      <c r="R1043" s="208"/>
      <c r="S1043" s="208"/>
      <c r="T1043" s="209"/>
      <c r="AT1043" s="210" t="s">
        <v>168</v>
      </c>
      <c r="AU1043" s="210" t="s">
        <v>82</v>
      </c>
      <c r="AV1043" s="13" t="s">
        <v>80</v>
      </c>
      <c r="AW1043" s="13" t="s">
        <v>30</v>
      </c>
      <c r="AX1043" s="13" t="s">
        <v>73</v>
      </c>
      <c r="AY1043" s="210" t="s">
        <v>160</v>
      </c>
    </row>
    <row r="1044" spans="2:51" s="14" customFormat="1" ht="12">
      <c r="B1044" s="211"/>
      <c r="C1044" s="212"/>
      <c r="D1044" s="202" t="s">
        <v>168</v>
      </c>
      <c r="E1044" s="213" t="s">
        <v>1</v>
      </c>
      <c r="F1044" s="214" t="s">
        <v>1029</v>
      </c>
      <c r="G1044" s="212"/>
      <c r="H1044" s="215">
        <v>3.214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168</v>
      </c>
      <c r="AU1044" s="221" t="s">
        <v>82</v>
      </c>
      <c r="AV1044" s="14" t="s">
        <v>82</v>
      </c>
      <c r="AW1044" s="14" t="s">
        <v>30</v>
      </c>
      <c r="AX1044" s="14" t="s">
        <v>73</v>
      </c>
      <c r="AY1044" s="221" t="s">
        <v>160</v>
      </c>
    </row>
    <row r="1045" spans="2:51" s="14" customFormat="1" ht="12">
      <c r="B1045" s="211"/>
      <c r="C1045" s="212"/>
      <c r="D1045" s="202" t="s">
        <v>168</v>
      </c>
      <c r="E1045" s="213" t="s">
        <v>1</v>
      </c>
      <c r="F1045" s="214" t="s">
        <v>1030</v>
      </c>
      <c r="G1045" s="212"/>
      <c r="H1045" s="215">
        <v>7.17</v>
      </c>
      <c r="I1045" s="216"/>
      <c r="J1045" s="212"/>
      <c r="K1045" s="212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168</v>
      </c>
      <c r="AU1045" s="221" t="s">
        <v>82</v>
      </c>
      <c r="AV1045" s="14" t="s">
        <v>82</v>
      </c>
      <c r="AW1045" s="14" t="s">
        <v>30</v>
      </c>
      <c r="AX1045" s="14" t="s">
        <v>73</v>
      </c>
      <c r="AY1045" s="221" t="s">
        <v>160</v>
      </c>
    </row>
    <row r="1046" spans="2:51" s="14" customFormat="1" ht="12">
      <c r="B1046" s="211"/>
      <c r="C1046" s="212"/>
      <c r="D1046" s="202" t="s">
        <v>168</v>
      </c>
      <c r="E1046" s="213" t="s">
        <v>1</v>
      </c>
      <c r="F1046" s="214" t="s">
        <v>1031</v>
      </c>
      <c r="G1046" s="212"/>
      <c r="H1046" s="215">
        <v>22.86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168</v>
      </c>
      <c r="AU1046" s="221" t="s">
        <v>82</v>
      </c>
      <c r="AV1046" s="14" t="s">
        <v>82</v>
      </c>
      <c r="AW1046" s="14" t="s">
        <v>30</v>
      </c>
      <c r="AX1046" s="14" t="s">
        <v>73</v>
      </c>
      <c r="AY1046" s="221" t="s">
        <v>160</v>
      </c>
    </row>
    <row r="1047" spans="2:51" s="14" customFormat="1" ht="12">
      <c r="B1047" s="211"/>
      <c r="C1047" s="212"/>
      <c r="D1047" s="202" t="s">
        <v>168</v>
      </c>
      <c r="E1047" s="213" t="s">
        <v>1</v>
      </c>
      <c r="F1047" s="214" t="s">
        <v>1032</v>
      </c>
      <c r="G1047" s="212"/>
      <c r="H1047" s="215">
        <v>43.574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168</v>
      </c>
      <c r="AU1047" s="221" t="s">
        <v>82</v>
      </c>
      <c r="AV1047" s="14" t="s">
        <v>82</v>
      </c>
      <c r="AW1047" s="14" t="s">
        <v>30</v>
      </c>
      <c r="AX1047" s="14" t="s">
        <v>73</v>
      </c>
      <c r="AY1047" s="221" t="s">
        <v>160</v>
      </c>
    </row>
    <row r="1048" spans="2:51" s="14" customFormat="1" ht="12">
      <c r="B1048" s="211"/>
      <c r="C1048" s="212"/>
      <c r="D1048" s="202" t="s">
        <v>168</v>
      </c>
      <c r="E1048" s="213" t="s">
        <v>1</v>
      </c>
      <c r="F1048" s="214" t="s">
        <v>1033</v>
      </c>
      <c r="G1048" s="212"/>
      <c r="H1048" s="215">
        <v>2.64</v>
      </c>
      <c r="I1048" s="216"/>
      <c r="J1048" s="212"/>
      <c r="K1048" s="212"/>
      <c r="L1048" s="217"/>
      <c r="M1048" s="218"/>
      <c r="N1048" s="219"/>
      <c r="O1048" s="219"/>
      <c r="P1048" s="219"/>
      <c r="Q1048" s="219"/>
      <c r="R1048" s="219"/>
      <c r="S1048" s="219"/>
      <c r="T1048" s="220"/>
      <c r="AT1048" s="221" t="s">
        <v>168</v>
      </c>
      <c r="AU1048" s="221" t="s">
        <v>82</v>
      </c>
      <c r="AV1048" s="14" t="s">
        <v>82</v>
      </c>
      <c r="AW1048" s="14" t="s">
        <v>30</v>
      </c>
      <c r="AX1048" s="14" t="s">
        <v>73</v>
      </c>
      <c r="AY1048" s="221" t="s">
        <v>160</v>
      </c>
    </row>
    <row r="1049" spans="2:51" s="13" customFormat="1" ht="12">
      <c r="B1049" s="200"/>
      <c r="C1049" s="201"/>
      <c r="D1049" s="202" t="s">
        <v>168</v>
      </c>
      <c r="E1049" s="203" t="s">
        <v>1</v>
      </c>
      <c r="F1049" s="204" t="s">
        <v>1020</v>
      </c>
      <c r="G1049" s="201"/>
      <c r="H1049" s="203" t="s">
        <v>1</v>
      </c>
      <c r="I1049" s="205"/>
      <c r="J1049" s="201"/>
      <c r="K1049" s="201"/>
      <c r="L1049" s="206"/>
      <c r="M1049" s="207"/>
      <c r="N1049" s="208"/>
      <c r="O1049" s="208"/>
      <c r="P1049" s="208"/>
      <c r="Q1049" s="208"/>
      <c r="R1049" s="208"/>
      <c r="S1049" s="208"/>
      <c r="T1049" s="209"/>
      <c r="AT1049" s="210" t="s">
        <v>168</v>
      </c>
      <c r="AU1049" s="210" t="s">
        <v>82</v>
      </c>
      <c r="AV1049" s="13" t="s">
        <v>80</v>
      </c>
      <c r="AW1049" s="13" t="s">
        <v>30</v>
      </c>
      <c r="AX1049" s="13" t="s">
        <v>73</v>
      </c>
      <c r="AY1049" s="210" t="s">
        <v>160</v>
      </c>
    </row>
    <row r="1050" spans="2:51" s="14" customFormat="1" ht="12">
      <c r="B1050" s="211"/>
      <c r="C1050" s="212"/>
      <c r="D1050" s="202" t="s">
        <v>168</v>
      </c>
      <c r="E1050" s="213" t="s">
        <v>1</v>
      </c>
      <c r="F1050" s="214" t="s">
        <v>1034</v>
      </c>
      <c r="G1050" s="212"/>
      <c r="H1050" s="215">
        <v>7.65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168</v>
      </c>
      <c r="AU1050" s="221" t="s">
        <v>82</v>
      </c>
      <c r="AV1050" s="14" t="s">
        <v>82</v>
      </c>
      <c r="AW1050" s="14" t="s">
        <v>30</v>
      </c>
      <c r="AX1050" s="14" t="s">
        <v>73</v>
      </c>
      <c r="AY1050" s="221" t="s">
        <v>160</v>
      </c>
    </row>
    <row r="1051" spans="2:51" s="14" customFormat="1" ht="12">
      <c r="B1051" s="211"/>
      <c r="C1051" s="212"/>
      <c r="D1051" s="202" t="s">
        <v>168</v>
      </c>
      <c r="E1051" s="213" t="s">
        <v>1</v>
      </c>
      <c r="F1051" s="214" t="s">
        <v>1035</v>
      </c>
      <c r="G1051" s="212"/>
      <c r="H1051" s="215">
        <v>11.475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168</v>
      </c>
      <c r="AU1051" s="221" t="s">
        <v>82</v>
      </c>
      <c r="AV1051" s="14" t="s">
        <v>82</v>
      </c>
      <c r="AW1051" s="14" t="s">
        <v>30</v>
      </c>
      <c r="AX1051" s="14" t="s">
        <v>73</v>
      </c>
      <c r="AY1051" s="221" t="s">
        <v>160</v>
      </c>
    </row>
    <row r="1052" spans="2:51" s="14" customFormat="1" ht="12">
      <c r="B1052" s="211"/>
      <c r="C1052" s="212"/>
      <c r="D1052" s="202" t="s">
        <v>168</v>
      </c>
      <c r="E1052" s="213" t="s">
        <v>1</v>
      </c>
      <c r="F1052" s="214" t="s">
        <v>1036</v>
      </c>
      <c r="G1052" s="212"/>
      <c r="H1052" s="215">
        <v>3.825</v>
      </c>
      <c r="I1052" s="216"/>
      <c r="J1052" s="212"/>
      <c r="K1052" s="212"/>
      <c r="L1052" s="217"/>
      <c r="M1052" s="218"/>
      <c r="N1052" s="219"/>
      <c r="O1052" s="219"/>
      <c r="P1052" s="219"/>
      <c r="Q1052" s="219"/>
      <c r="R1052" s="219"/>
      <c r="S1052" s="219"/>
      <c r="T1052" s="220"/>
      <c r="AT1052" s="221" t="s">
        <v>168</v>
      </c>
      <c r="AU1052" s="221" t="s">
        <v>82</v>
      </c>
      <c r="AV1052" s="14" t="s">
        <v>82</v>
      </c>
      <c r="AW1052" s="14" t="s">
        <v>30</v>
      </c>
      <c r="AX1052" s="14" t="s">
        <v>73</v>
      </c>
      <c r="AY1052" s="221" t="s">
        <v>160</v>
      </c>
    </row>
    <row r="1053" spans="2:51" s="14" customFormat="1" ht="12">
      <c r="B1053" s="211"/>
      <c r="C1053" s="212"/>
      <c r="D1053" s="202" t="s">
        <v>168</v>
      </c>
      <c r="E1053" s="213" t="s">
        <v>1</v>
      </c>
      <c r="F1053" s="214" t="s">
        <v>1037</v>
      </c>
      <c r="G1053" s="212"/>
      <c r="H1053" s="215">
        <v>3.825</v>
      </c>
      <c r="I1053" s="216"/>
      <c r="J1053" s="212"/>
      <c r="K1053" s="212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168</v>
      </c>
      <c r="AU1053" s="221" t="s">
        <v>82</v>
      </c>
      <c r="AV1053" s="14" t="s">
        <v>82</v>
      </c>
      <c r="AW1053" s="14" t="s">
        <v>30</v>
      </c>
      <c r="AX1053" s="14" t="s">
        <v>73</v>
      </c>
      <c r="AY1053" s="221" t="s">
        <v>160</v>
      </c>
    </row>
    <row r="1054" spans="2:51" s="14" customFormat="1" ht="12">
      <c r="B1054" s="211"/>
      <c r="C1054" s="212"/>
      <c r="D1054" s="202" t="s">
        <v>168</v>
      </c>
      <c r="E1054" s="213" t="s">
        <v>1</v>
      </c>
      <c r="F1054" s="214" t="s">
        <v>1038</v>
      </c>
      <c r="G1054" s="212"/>
      <c r="H1054" s="215">
        <v>3.825</v>
      </c>
      <c r="I1054" s="216"/>
      <c r="J1054" s="212"/>
      <c r="K1054" s="212"/>
      <c r="L1054" s="217"/>
      <c r="M1054" s="218"/>
      <c r="N1054" s="219"/>
      <c r="O1054" s="219"/>
      <c r="P1054" s="219"/>
      <c r="Q1054" s="219"/>
      <c r="R1054" s="219"/>
      <c r="S1054" s="219"/>
      <c r="T1054" s="220"/>
      <c r="AT1054" s="221" t="s">
        <v>168</v>
      </c>
      <c r="AU1054" s="221" t="s">
        <v>82</v>
      </c>
      <c r="AV1054" s="14" t="s">
        <v>82</v>
      </c>
      <c r="AW1054" s="14" t="s">
        <v>30</v>
      </c>
      <c r="AX1054" s="14" t="s">
        <v>73</v>
      </c>
      <c r="AY1054" s="221" t="s">
        <v>160</v>
      </c>
    </row>
    <row r="1055" spans="2:51" s="14" customFormat="1" ht="12">
      <c r="B1055" s="211"/>
      <c r="C1055" s="212"/>
      <c r="D1055" s="202" t="s">
        <v>168</v>
      </c>
      <c r="E1055" s="213" t="s">
        <v>1</v>
      </c>
      <c r="F1055" s="214" t="s">
        <v>1039</v>
      </c>
      <c r="G1055" s="212"/>
      <c r="H1055" s="215">
        <v>15.3</v>
      </c>
      <c r="I1055" s="216"/>
      <c r="J1055" s="212"/>
      <c r="K1055" s="212"/>
      <c r="L1055" s="217"/>
      <c r="M1055" s="218"/>
      <c r="N1055" s="219"/>
      <c r="O1055" s="219"/>
      <c r="P1055" s="219"/>
      <c r="Q1055" s="219"/>
      <c r="R1055" s="219"/>
      <c r="S1055" s="219"/>
      <c r="T1055" s="220"/>
      <c r="AT1055" s="221" t="s">
        <v>168</v>
      </c>
      <c r="AU1055" s="221" t="s">
        <v>82</v>
      </c>
      <c r="AV1055" s="14" t="s">
        <v>82</v>
      </c>
      <c r="AW1055" s="14" t="s">
        <v>30</v>
      </c>
      <c r="AX1055" s="14" t="s">
        <v>73</v>
      </c>
      <c r="AY1055" s="221" t="s">
        <v>160</v>
      </c>
    </row>
    <row r="1056" spans="2:51" s="14" customFormat="1" ht="12">
      <c r="B1056" s="211"/>
      <c r="C1056" s="212"/>
      <c r="D1056" s="202" t="s">
        <v>168</v>
      </c>
      <c r="E1056" s="213" t="s">
        <v>1</v>
      </c>
      <c r="F1056" s="214" t="s">
        <v>1040</v>
      </c>
      <c r="G1056" s="212"/>
      <c r="H1056" s="215">
        <v>7.65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168</v>
      </c>
      <c r="AU1056" s="221" t="s">
        <v>82</v>
      </c>
      <c r="AV1056" s="14" t="s">
        <v>82</v>
      </c>
      <c r="AW1056" s="14" t="s">
        <v>30</v>
      </c>
      <c r="AX1056" s="14" t="s">
        <v>73</v>
      </c>
      <c r="AY1056" s="221" t="s">
        <v>160</v>
      </c>
    </row>
    <row r="1057" spans="2:51" s="14" customFormat="1" ht="12">
      <c r="B1057" s="211"/>
      <c r="C1057" s="212"/>
      <c r="D1057" s="202" t="s">
        <v>168</v>
      </c>
      <c r="E1057" s="213" t="s">
        <v>1</v>
      </c>
      <c r="F1057" s="214" t="s">
        <v>1041</v>
      </c>
      <c r="G1057" s="212"/>
      <c r="H1057" s="215">
        <v>3.81</v>
      </c>
      <c r="I1057" s="216"/>
      <c r="J1057" s="212"/>
      <c r="K1057" s="212"/>
      <c r="L1057" s="217"/>
      <c r="M1057" s="218"/>
      <c r="N1057" s="219"/>
      <c r="O1057" s="219"/>
      <c r="P1057" s="219"/>
      <c r="Q1057" s="219"/>
      <c r="R1057" s="219"/>
      <c r="S1057" s="219"/>
      <c r="T1057" s="220"/>
      <c r="AT1057" s="221" t="s">
        <v>168</v>
      </c>
      <c r="AU1057" s="221" t="s">
        <v>82</v>
      </c>
      <c r="AV1057" s="14" t="s">
        <v>82</v>
      </c>
      <c r="AW1057" s="14" t="s">
        <v>30</v>
      </c>
      <c r="AX1057" s="14" t="s">
        <v>73</v>
      </c>
      <c r="AY1057" s="221" t="s">
        <v>160</v>
      </c>
    </row>
    <row r="1058" spans="2:51" s="14" customFormat="1" ht="12">
      <c r="B1058" s="211"/>
      <c r="C1058" s="212"/>
      <c r="D1058" s="202" t="s">
        <v>168</v>
      </c>
      <c r="E1058" s="213" t="s">
        <v>1</v>
      </c>
      <c r="F1058" s="214" t="s">
        <v>1021</v>
      </c>
      <c r="G1058" s="212"/>
      <c r="H1058" s="215">
        <v>7.834</v>
      </c>
      <c r="I1058" s="216"/>
      <c r="J1058" s="212"/>
      <c r="K1058" s="212"/>
      <c r="L1058" s="217"/>
      <c r="M1058" s="218"/>
      <c r="N1058" s="219"/>
      <c r="O1058" s="219"/>
      <c r="P1058" s="219"/>
      <c r="Q1058" s="219"/>
      <c r="R1058" s="219"/>
      <c r="S1058" s="219"/>
      <c r="T1058" s="220"/>
      <c r="AT1058" s="221" t="s">
        <v>168</v>
      </c>
      <c r="AU1058" s="221" t="s">
        <v>82</v>
      </c>
      <c r="AV1058" s="14" t="s">
        <v>82</v>
      </c>
      <c r="AW1058" s="14" t="s">
        <v>30</v>
      </c>
      <c r="AX1058" s="14" t="s">
        <v>73</v>
      </c>
      <c r="AY1058" s="221" t="s">
        <v>160</v>
      </c>
    </row>
    <row r="1059" spans="2:51" s="13" customFormat="1" ht="12">
      <c r="B1059" s="200"/>
      <c r="C1059" s="201"/>
      <c r="D1059" s="202" t="s">
        <v>168</v>
      </c>
      <c r="E1059" s="203" t="s">
        <v>1</v>
      </c>
      <c r="F1059" s="204" t="s">
        <v>1022</v>
      </c>
      <c r="G1059" s="201"/>
      <c r="H1059" s="203" t="s">
        <v>1</v>
      </c>
      <c r="I1059" s="205"/>
      <c r="J1059" s="201"/>
      <c r="K1059" s="201"/>
      <c r="L1059" s="206"/>
      <c r="M1059" s="207"/>
      <c r="N1059" s="208"/>
      <c r="O1059" s="208"/>
      <c r="P1059" s="208"/>
      <c r="Q1059" s="208"/>
      <c r="R1059" s="208"/>
      <c r="S1059" s="208"/>
      <c r="T1059" s="209"/>
      <c r="AT1059" s="210" t="s">
        <v>168</v>
      </c>
      <c r="AU1059" s="210" t="s">
        <v>82</v>
      </c>
      <c r="AV1059" s="13" t="s">
        <v>80</v>
      </c>
      <c r="AW1059" s="13" t="s">
        <v>30</v>
      </c>
      <c r="AX1059" s="13" t="s">
        <v>73</v>
      </c>
      <c r="AY1059" s="210" t="s">
        <v>160</v>
      </c>
    </row>
    <row r="1060" spans="2:51" s="14" customFormat="1" ht="12">
      <c r="B1060" s="211"/>
      <c r="C1060" s="212"/>
      <c r="D1060" s="202" t="s">
        <v>168</v>
      </c>
      <c r="E1060" s="213" t="s">
        <v>1</v>
      </c>
      <c r="F1060" s="214" t="s">
        <v>1042</v>
      </c>
      <c r="G1060" s="212"/>
      <c r="H1060" s="215">
        <v>3.81</v>
      </c>
      <c r="I1060" s="216"/>
      <c r="J1060" s="212"/>
      <c r="K1060" s="212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168</v>
      </c>
      <c r="AU1060" s="221" t="s">
        <v>82</v>
      </c>
      <c r="AV1060" s="14" t="s">
        <v>82</v>
      </c>
      <c r="AW1060" s="14" t="s">
        <v>30</v>
      </c>
      <c r="AX1060" s="14" t="s">
        <v>73</v>
      </c>
      <c r="AY1060" s="221" t="s">
        <v>160</v>
      </c>
    </row>
    <row r="1061" spans="2:51" s="14" customFormat="1" ht="12">
      <c r="B1061" s="211"/>
      <c r="C1061" s="212"/>
      <c r="D1061" s="202" t="s">
        <v>168</v>
      </c>
      <c r="E1061" s="213" t="s">
        <v>1</v>
      </c>
      <c r="F1061" s="214" t="s">
        <v>1043</v>
      </c>
      <c r="G1061" s="212"/>
      <c r="H1061" s="215">
        <v>49.53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168</v>
      </c>
      <c r="AU1061" s="221" t="s">
        <v>82</v>
      </c>
      <c r="AV1061" s="14" t="s">
        <v>82</v>
      </c>
      <c r="AW1061" s="14" t="s">
        <v>30</v>
      </c>
      <c r="AX1061" s="14" t="s">
        <v>73</v>
      </c>
      <c r="AY1061" s="221" t="s">
        <v>160</v>
      </c>
    </row>
    <row r="1062" spans="2:51" s="15" customFormat="1" ht="12">
      <c r="B1062" s="222"/>
      <c r="C1062" s="223"/>
      <c r="D1062" s="202" t="s">
        <v>168</v>
      </c>
      <c r="E1062" s="224" t="s">
        <v>1</v>
      </c>
      <c r="F1062" s="225" t="s">
        <v>179</v>
      </c>
      <c r="G1062" s="223"/>
      <c r="H1062" s="226">
        <v>197.99200000000002</v>
      </c>
      <c r="I1062" s="227"/>
      <c r="J1062" s="223"/>
      <c r="K1062" s="223"/>
      <c r="L1062" s="228"/>
      <c r="M1062" s="229"/>
      <c r="N1062" s="230"/>
      <c r="O1062" s="230"/>
      <c r="P1062" s="230"/>
      <c r="Q1062" s="230"/>
      <c r="R1062" s="230"/>
      <c r="S1062" s="230"/>
      <c r="T1062" s="231"/>
      <c r="AT1062" s="232" t="s">
        <v>168</v>
      </c>
      <c r="AU1062" s="232" t="s">
        <v>82</v>
      </c>
      <c r="AV1062" s="15" t="s">
        <v>167</v>
      </c>
      <c r="AW1062" s="15" t="s">
        <v>30</v>
      </c>
      <c r="AX1062" s="15" t="s">
        <v>80</v>
      </c>
      <c r="AY1062" s="232" t="s">
        <v>160</v>
      </c>
    </row>
    <row r="1063" spans="1:65" s="2" customFormat="1" ht="24.2" customHeight="1">
      <c r="A1063" s="35"/>
      <c r="B1063" s="36"/>
      <c r="C1063" s="187" t="s">
        <v>1044</v>
      </c>
      <c r="D1063" s="187" t="s">
        <v>162</v>
      </c>
      <c r="E1063" s="188" t="s">
        <v>1045</v>
      </c>
      <c r="F1063" s="189" t="s">
        <v>1046</v>
      </c>
      <c r="G1063" s="190" t="s">
        <v>222</v>
      </c>
      <c r="H1063" s="191">
        <v>172.386</v>
      </c>
      <c r="I1063" s="192"/>
      <c r="J1063" s="193">
        <f>ROUND(I1063*H1063,2)</f>
        <v>0</v>
      </c>
      <c r="K1063" s="189" t="s">
        <v>166</v>
      </c>
      <c r="L1063" s="40"/>
      <c r="M1063" s="194" t="s">
        <v>1</v>
      </c>
      <c r="N1063" s="195" t="s">
        <v>38</v>
      </c>
      <c r="O1063" s="72"/>
      <c r="P1063" s="196">
        <f>O1063*H1063</f>
        <v>0</v>
      </c>
      <c r="Q1063" s="196">
        <v>0</v>
      </c>
      <c r="R1063" s="196">
        <f>Q1063*H1063</f>
        <v>0</v>
      </c>
      <c r="S1063" s="196">
        <v>0</v>
      </c>
      <c r="T1063" s="197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198" t="s">
        <v>167</v>
      </c>
      <c r="AT1063" s="198" t="s">
        <v>162</v>
      </c>
      <c r="AU1063" s="198" t="s">
        <v>82</v>
      </c>
      <c r="AY1063" s="18" t="s">
        <v>160</v>
      </c>
      <c r="BE1063" s="199">
        <f>IF(N1063="základní",J1063,0)</f>
        <v>0</v>
      </c>
      <c r="BF1063" s="199">
        <f>IF(N1063="snížená",J1063,0)</f>
        <v>0</v>
      </c>
      <c r="BG1063" s="199">
        <f>IF(N1063="zákl. přenesená",J1063,0)</f>
        <v>0</v>
      </c>
      <c r="BH1063" s="199">
        <f>IF(N1063="sníž. přenesená",J1063,0)</f>
        <v>0</v>
      </c>
      <c r="BI1063" s="199">
        <f>IF(N1063="nulová",J1063,0)</f>
        <v>0</v>
      </c>
      <c r="BJ1063" s="18" t="s">
        <v>80</v>
      </c>
      <c r="BK1063" s="199">
        <f>ROUND(I1063*H1063,2)</f>
        <v>0</v>
      </c>
      <c r="BL1063" s="18" t="s">
        <v>167</v>
      </c>
      <c r="BM1063" s="198" t="s">
        <v>1047</v>
      </c>
    </row>
    <row r="1064" spans="2:51" s="13" customFormat="1" ht="12">
      <c r="B1064" s="200"/>
      <c r="C1064" s="201"/>
      <c r="D1064" s="202" t="s">
        <v>168</v>
      </c>
      <c r="E1064" s="203" t="s">
        <v>1</v>
      </c>
      <c r="F1064" s="204" t="s">
        <v>1020</v>
      </c>
      <c r="G1064" s="201"/>
      <c r="H1064" s="203" t="s">
        <v>1</v>
      </c>
      <c r="I1064" s="205"/>
      <c r="J1064" s="201"/>
      <c r="K1064" s="201"/>
      <c r="L1064" s="206"/>
      <c r="M1064" s="207"/>
      <c r="N1064" s="208"/>
      <c r="O1064" s="208"/>
      <c r="P1064" s="208"/>
      <c r="Q1064" s="208"/>
      <c r="R1064" s="208"/>
      <c r="S1064" s="208"/>
      <c r="T1064" s="209"/>
      <c r="AT1064" s="210" t="s">
        <v>168</v>
      </c>
      <c r="AU1064" s="210" t="s">
        <v>82</v>
      </c>
      <c r="AV1064" s="13" t="s">
        <v>80</v>
      </c>
      <c r="AW1064" s="13" t="s">
        <v>30</v>
      </c>
      <c r="AX1064" s="13" t="s">
        <v>73</v>
      </c>
      <c r="AY1064" s="210" t="s">
        <v>160</v>
      </c>
    </row>
    <row r="1065" spans="2:51" s="14" customFormat="1" ht="12">
      <c r="B1065" s="211"/>
      <c r="C1065" s="212"/>
      <c r="D1065" s="202" t="s">
        <v>168</v>
      </c>
      <c r="E1065" s="213" t="s">
        <v>1</v>
      </c>
      <c r="F1065" s="214" t="s">
        <v>1048</v>
      </c>
      <c r="G1065" s="212"/>
      <c r="H1065" s="215">
        <v>13.724</v>
      </c>
      <c r="I1065" s="216"/>
      <c r="J1065" s="212"/>
      <c r="K1065" s="212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168</v>
      </c>
      <c r="AU1065" s="221" t="s">
        <v>82</v>
      </c>
      <c r="AV1065" s="14" t="s">
        <v>82</v>
      </c>
      <c r="AW1065" s="14" t="s">
        <v>30</v>
      </c>
      <c r="AX1065" s="14" t="s">
        <v>73</v>
      </c>
      <c r="AY1065" s="221" t="s">
        <v>160</v>
      </c>
    </row>
    <row r="1066" spans="2:51" s="14" customFormat="1" ht="12">
      <c r="B1066" s="211"/>
      <c r="C1066" s="212"/>
      <c r="D1066" s="202" t="s">
        <v>168</v>
      </c>
      <c r="E1066" s="213" t="s">
        <v>1</v>
      </c>
      <c r="F1066" s="214" t="s">
        <v>1049</v>
      </c>
      <c r="G1066" s="212"/>
      <c r="H1066" s="215">
        <v>13.724</v>
      </c>
      <c r="I1066" s="216"/>
      <c r="J1066" s="212"/>
      <c r="K1066" s="212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168</v>
      </c>
      <c r="AU1066" s="221" t="s">
        <v>82</v>
      </c>
      <c r="AV1066" s="14" t="s">
        <v>82</v>
      </c>
      <c r="AW1066" s="14" t="s">
        <v>30</v>
      </c>
      <c r="AX1066" s="14" t="s">
        <v>73</v>
      </c>
      <c r="AY1066" s="221" t="s">
        <v>160</v>
      </c>
    </row>
    <row r="1067" spans="2:51" s="14" customFormat="1" ht="12">
      <c r="B1067" s="211"/>
      <c r="C1067" s="212"/>
      <c r="D1067" s="202" t="s">
        <v>168</v>
      </c>
      <c r="E1067" s="213" t="s">
        <v>1</v>
      </c>
      <c r="F1067" s="214" t="s">
        <v>1050</v>
      </c>
      <c r="G1067" s="212"/>
      <c r="H1067" s="215">
        <v>13.724</v>
      </c>
      <c r="I1067" s="216"/>
      <c r="J1067" s="212"/>
      <c r="K1067" s="212"/>
      <c r="L1067" s="217"/>
      <c r="M1067" s="218"/>
      <c r="N1067" s="219"/>
      <c r="O1067" s="219"/>
      <c r="P1067" s="219"/>
      <c r="Q1067" s="219"/>
      <c r="R1067" s="219"/>
      <c r="S1067" s="219"/>
      <c r="T1067" s="220"/>
      <c r="AT1067" s="221" t="s">
        <v>168</v>
      </c>
      <c r="AU1067" s="221" t="s">
        <v>82</v>
      </c>
      <c r="AV1067" s="14" t="s">
        <v>82</v>
      </c>
      <c r="AW1067" s="14" t="s">
        <v>30</v>
      </c>
      <c r="AX1067" s="14" t="s">
        <v>73</v>
      </c>
      <c r="AY1067" s="221" t="s">
        <v>160</v>
      </c>
    </row>
    <row r="1068" spans="2:51" s="14" customFormat="1" ht="12">
      <c r="B1068" s="211"/>
      <c r="C1068" s="212"/>
      <c r="D1068" s="202" t="s">
        <v>168</v>
      </c>
      <c r="E1068" s="213" t="s">
        <v>1</v>
      </c>
      <c r="F1068" s="214" t="s">
        <v>1051</v>
      </c>
      <c r="G1068" s="212"/>
      <c r="H1068" s="215">
        <v>13.724</v>
      </c>
      <c r="I1068" s="216"/>
      <c r="J1068" s="212"/>
      <c r="K1068" s="212"/>
      <c r="L1068" s="217"/>
      <c r="M1068" s="218"/>
      <c r="N1068" s="219"/>
      <c r="O1068" s="219"/>
      <c r="P1068" s="219"/>
      <c r="Q1068" s="219"/>
      <c r="R1068" s="219"/>
      <c r="S1068" s="219"/>
      <c r="T1068" s="220"/>
      <c r="AT1068" s="221" t="s">
        <v>168</v>
      </c>
      <c r="AU1068" s="221" t="s">
        <v>82</v>
      </c>
      <c r="AV1068" s="14" t="s">
        <v>82</v>
      </c>
      <c r="AW1068" s="14" t="s">
        <v>30</v>
      </c>
      <c r="AX1068" s="14" t="s">
        <v>73</v>
      </c>
      <c r="AY1068" s="221" t="s">
        <v>160</v>
      </c>
    </row>
    <row r="1069" spans="2:51" s="13" customFormat="1" ht="12">
      <c r="B1069" s="200"/>
      <c r="C1069" s="201"/>
      <c r="D1069" s="202" t="s">
        <v>168</v>
      </c>
      <c r="E1069" s="203" t="s">
        <v>1</v>
      </c>
      <c r="F1069" s="204" t="s">
        <v>1022</v>
      </c>
      <c r="G1069" s="201"/>
      <c r="H1069" s="203" t="s">
        <v>1</v>
      </c>
      <c r="I1069" s="205"/>
      <c r="J1069" s="201"/>
      <c r="K1069" s="201"/>
      <c r="L1069" s="206"/>
      <c r="M1069" s="207"/>
      <c r="N1069" s="208"/>
      <c r="O1069" s="208"/>
      <c r="P1069" s="208"/>
      <c r="Q1069" s="208"/>
      <c r="R1069" s="208"/>
      <c r="S1069" s="208"/>
      <c r="T1069" s="209"/>
      <c r="AT1069" s="210" t="s">
        <v>168</v>
      </c>
      <c r="AU1069" s="210" t="s">
        <v>82</v>
      </c>
      <c r="AV1069" s="13" t="s">
        <v>80</v>
      </c>
      <c r="AW1069" s="13" t="s">
        <v>30</v>
      </c>
      <c r="AX1069" s="13" t="s">
        <v>73</v>
      </c>
      <c r="AY1069" s="210" t="s">
        <v>160</v>
      </c>
    </row>
    <row r="1070" spans="2:51" s="14" customFormat="1" ht="12">
      <c r="B1070" s="211"/>
      <c r="C1070" s="212"/>
      <c r="D1070" s="202" t="s">
        <v>168</v>
      </c>
      <c r="E1070" s="213" t="s">
        <v>1</v>
      </c>
      <c r="F1070" s="214" t="s">
        <v>1052</v>
      </c>
      <c r="G1070" s="212"/>
      <c r="H1070" s="215">
        <v>8.339</v>
      </c>
      <c r="I1070" s="216"/>
      <c r="J1070" s="212"/>
      <c r="K1070" s="212"/>
      <c r="L1070" s="217"/>
      <c r="M1070" s="218"/>
      <c r="N1070" s="219"/>
      <c r="O1070" s="219"/>
      <c r="P1070" s="219"/>
      <c r="Q1070" s="219"/>
      <c r="R1070" s="219"/>
      <c r="S1070" s="219"/>
      <c r="T1070" s="220"/>
      <c r="AT1070" s="221" t="s">
        <v>168</v>
      </c>
      <c r="AU1070" s="221" t="s">
        <v>82</v>
      </c>
      <c r="AV1070" s="14" t="s">
        <v>82</v>
      </c>
      <c r="AW1070" s="14" t="s">
        <v>30</v>
      </c>
      <c r="AX1070" s="14" t="s">
        <v>73</v>
      </c>
      <c r="AY1070" s="221" t="s">
        <v>160</v>
      </c>
    </row>
    <row r="1071" spans="2:51" s="14" customFormat="1" ht="12">
      <c r="B1071" s="211"/>
      <c r="C1071" s="212"/>
      <c r="D1071" s="202" t="s">
        <v>168</v>
      </c>
      <c r="E1071" s="213" t="s">
        <v>1</v>
      </c>
      <c r="F1071" s="214" t="s">
        <v>1053</v>
      </c>
      <c r="G1071" s="212"/>
      <c r="H1071" s="215">
        <v>13.564</v>
      </c>
      <c r="I1071" s="216"/>
      <c r="J1071" s="212"/>
      <c r="K1071" s="212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168</v>
      </c>
      <c r="AU1071" s="221" t="s">
        <v>82</v>
      </c>
      <c r="AV1071" s="14" t="s">
        <v>82</v>
      </c>
      <c r="AW1071" s="14" t="s">
        <v>30</v>
      </c>
      <c r="AX1071" s="14" t="s">
        <v>73</v>
      </c>
      <c r="AY1071" s="221" t="s">
        <v>160</v>
      </c>
    </row>
    <row r="1072" spans="2:51" s="14" customFormat="1" ht="12">
      <c r="B1072" s="211"/>
      <c r="C1072" s="212"/>
      <c r="D1072" s="202" t="s">
        <v>168</v>
      </c>
      <c r="E1072" s="213" t="s">
        <v>1</v>
      </c>
      <c r="F1072" s="214" t="s">
        <v>1054</v>
      </c>
      <c r="G1072" s="212"/>
      <c r="H1072" s="215">
        <v>13.564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168</v>
      </c>
      <c r="AU1072" s="221" t="s">
        <v>82</v>
      </c>
      <c r="AV1072" s="14" t="s">
        <v>82</v>
      </c>
      <c r="AW1072" s="14" t="s">
        <v>30</v>
      </c>
      <c r="AX1072" s="14" t="s">
        <v>73</v>
      </c>
      <c r="AY1072" s="221" t="s">
        <v>160</v>
      </c>
    </row>
    <row r="1073" spans="2:51" s="14" customFormat="1" ht="12">
      <c r="B1073" s="211"/>
      <c r="C1073" s="212"/>
      <c r="D1073" s="202" t="s">
        <v>168</v>
      </c>
      <c r="E1073" s="213" t="s">
        <v>1</v>
      </c>
      <c r="F1073" s="214" t="s">
        <v>1055</v>
      </c>
      <c r="G1073" s="212"/>
      <c r="H1073" s="215">
        <v>13.564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168</v>
      </c>
      <c r="AU1073" s="221" t="s">
        <v>82</v>
      </c>
      <c r="AV1073" s="14" t="s">
        <v>82</v>
      </c>
      <c r="AW1073" s="14" t="s">
        <v>30</v>
      </c>
      <c r="AX1073" s="14" t="s">
        <v>73</v>
      </c>
      <c r="AY1073" s="221" t="s">
        <v>160</v>
      </c>
    </row>
    <row r="1074" spans="2:51" s="14" customFormat="1" ht="12">
      <c r="B1074" s="211"/>
      <c r="C1074" s="212"/>
      <c r="D1074" s="202" t="s">
        <v>168</v>
      </c>
      <c r="E1074" s="213" t="s">
        <v>1</v>
      </c>
      <c r="F1074" s="214" t="s">
        <v>1056</v>
      </c>
      <c r="G1074" s="212"/>
      <c r="H1074" s="215">
        <v>13.564</v>
      </c>
      <c r="I1074" s="216"/>
      <c r="J1074" s="212"/>
      <c r="K1074" s="212"/>
      <c r="L1074" s="217"/>
      <c r="M1074" s="218"/>
      <c r="N1074" s="219"/>
      <c r="O1074" s="219"/>
      <c r="P1074" s="219"/>
      <c r="Q1074" s="219"/>
      <c r="R1074" s="219"/>
      <c r="S1074" s="219"/>
      <c r="T1074" s="220"/>
      <c r="AT1074" s="221" t="s">
        <v>168</v>
      </c>
      <c r="AU1074" s="221" t="s">
        <v>82</v>
      </c>
      <c r="AV1074" s="14" t="s">
        <v>82</v>
      </c>
      <c r="AW1074" s="14" t="s">
        <v>30</v>
      </c>
      <c r="AX1074" s="14" t="s">
        <v>73</v>
      </c>
      <c r="AY1074" s="221" t="s">
        <v>160</v>
      </c>
    </row>
    <row r="1075" spans="2:51" s="13" customFormat="1" ht="12">
      <c r="B1075" s="200"/>
      <c r="C1075" s="201"/>
      <c r="D1075" s="202" t="s">
        <v>168</v>
      </c>
      <c r="E1075" s="203" t="s">
        <v>1</v>
      </c>
      <c r="F1075" s="204" t="s">
        <v>1057</v>
      </c>
      <c r="G1075" s="201"/>
      <c r="H1075" s="203" t="s">
        <v>1</v>
      </c>
      <c r="I1075" s="205"/>
      <c r="J1075" s="201"/>
      <c r="K1075" s="201"/>
      <c r="L1075" s="206"/>
      <c r="M1075" s="207"/>
      <c r="N1075" s="208"/>
      <c r="O1075" s="208"/>
      <c r="P1075" s="208"/>
      <c r="Q1075" s="208"/>
      <c r="R1075" s="208"/>
      <c r="S1075" s="208"/>
      <c r="T1075" s="209"/>
      <c r="AT1075" s="210" t="s">
        <v>168</v>
      </c>
      <c r="AU1075" s="210" t="s">
        <v>82</v>
      </c>
      <c r="AV1075" s="13" t="s">
        <v>80</v>
      </c>
      <c r="AW1075" s="13" t="s">
        <v>30</v>
      </c>
      <c r="AX1075" s="13" t="s">
        <v>73</v>
      </c>
      <c r="AY1075" s="210" t="s">
        <v>160</v>
      </c>
    </row>
    <row r="1076" spans="2:51" s="14" customFormat="1" ht="12">
      <c r="B1076" s="211"/>
      <c r="C1076" s="212"/>
      <c r="D1076" s="202" t="s">
        <v>168</v>
      </c>
      <c r="E1076" s="213" t="s">
        <v>1</v>
      </c>
      <c r="F1076" s="214" t="s">
        <v>1058</v>
      </c>
      <c r="G1076" s="212"/>
      <c r="H1076" s="215">
        <v>54.895</v>
      </c>
      <c r="I1076" s="216"/>
      <c r="J1076" s="212"/>
      <c r="K1076" s="212"/>
      <c r="L1076" s="217"/>
      <c r="M1076" s="218"/>
      <c r="N1076" s="219"/>
      <c r="O1076" s="219"/>
      <c r="P1076" s="219"/>
      <c r="Q1076" s="219"/>
      <c r="R1076" s="219"/>
      <c r="S1076" s="219"/>
      <c r="T1076" s="220"/>
      <c r="AT1076" s="221" t="s">
        <v>168</v>
      </c>
      <c r="AU1076" s="221" t="s">
        <v>82</v>
      </c>
      <c r="AV1076" s="14" t="s">
        <v>82</v>
      </c>
      <c r="AW1076" s="14" t="s">
        <v>30</v>
      </c>
      <c r="AX1076" s="14" t="s">
        <v>73</v>
      </c>
      <c r="AY1076" s="221" t="s">
        <v>160</v>
      </c>
    </row>
    <row r="1077" spans="2:51" s="15" customFormat="1" ht="12">
      <c r="B1077" s="222"/>
      <c r="C1077" s="223"/>
      <c r="D1077" s="202" t="s">
        <v>168</v>
      </c>
      <c r="E1077" s="224" t="s">
        <v>1</v>
      </c>
      <c r="F1077" s="225" t="s">
        <v>179</v>
      </c>
      <c r="G1077" s="223"/>
      <c r="H1077" s="226">
        <v>172.386</v>
      </c>
      <c r="I1077" s="227"/>
      <c r="J1077" s="223"/>
      <c r="K1077" s="223"/>
      <c r="L1077" s="228"/>
      <c r="M1077" s="229"/>
      <c r="N1077" s="230"/>
      <c r="O1077" s="230"/>
      <c r="P1077" s="230"/>
      <c r="Q1077" s="230"/>
      <c r="R1077" s="230"/>
      <c r="S1077" s="230"/>
      <c r="T1077" s="231"/>
      <c r="AT1077" s="232" t="s">
        <v>168</v>
      </c>
      <c r="AU1077" s="232" t="s">
        <v>82</v>
      </c>
      <c r="AV1077" s="15" t="s">
        <v>167</v>
      </c>
      <c r="AW1077" s="15" t="s">
        <v>30</v>
      </c>
      <c r="AX1077" s="15" t="s">
        <v>80</v>
      </c>
      <c r="AY1077" s="232" t="s">
        <v>160</v>
      </c>
    </row>
    <row r="1078" spans="1:65" s="2" customFormat="1" ht="14.45" customHeight="1">
      <c r="A1078" s="35"/>
      <c r="B1078" s="36"/>
      <c r="C1078" s="187" t="s">
        <v>712</v>
      </c>
      <c r="D1078" s="187" t="s">
        <v>162</v>
      </c>
      <c r="E1078" s="188" t="s">
        <v>1059</v>
      </c>
      <c r="F1078" s="189" t="s">
        <v>1060</v>
      </c>
      <c r="G1078" s="190" t="s">
        <v>222</v>
      </c>
      <c r="H1078" s="191">
        <v>394.345</v>
      </c>
      <c r="I1078" s="192"/>
      <c r="J1078" s="193">
        <f>ROUND(I1078*H1078,2)</f>
        <v>0</v>
      </c>
      <c r="K1078" s="189" t="s">
        <v>1</v>
      </c>
      <c r="L1078" s="40"/>
      <c r="M1078" s="194" t="s">
        <v>1</v>
      </c>
      <c r="N1078" s="195" t="s">
        <v>38</v>
      </c>
      <c r="O1078" s="72"/>
      <c r="P1078" s="196">
        <f>O1078*H1078</f>
        <v>0</v>
      </c>
      <c r="Q1078" s="196">
        <v>0</v>
      </c>
      <c r="R1078" s="196">
        <f>Q1078*H1078</f>
        <v>0</v>
      </c>
      <c r="S1078" s="196">
        <v>0</v>
      </c>
      <c r="T1078" s="197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8" t="s">
        <v>167</v>
      </c>
      <c r="AT1078" s="198" t="s">
        <v>162</v>
      </c>
      <c r="AU1078" s="198" t="s">
        <v>82</v>
      </c>
      <c r="AY1078" s="18" t="s">
        <v>160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8" t="s">
        <v>80</v>
      </c>
      <c r="BK1078" s="199">
        <f>ROUND(I1078*H1078,2)</f>
        <v>0</v>
      </c>
      <c r="BL1078" s="18" t="s">
        <v>167</v>
      </c>
      <c r="BM1078" s="198" t="s">
        <v>1061</v>
      </c>
    </row>
    <row r="1079" spans="2:51" s="13" customFormat="1" ht="12">
      <c r="B1079" s="200"/>
      <c r="C1079" s="201"/>
      <c r="D1079" s="202" t="s">
        <v>168</v>
      </c>
      <c r="E1079" s="203" t="s">
        <v>1</v>
      </c>
      <c r="F1079" s="204" t="s">
        <v>176</v>
      </c>
      <c r="G1079" s="201"/>
      <c r="H1079" s="203" t="s">
        <v>1</v>
      </c>
      <c r="I1079" s="205"/>
      <c r="J1079" s="201"/>
      <c r="K1079" s="201"/>
      <c r="L1079" s="206"/>
      <c r="M1079" s="207"/>
      <c r="N1079" s="208"/>
      <c r="O1079" s="208"/>
      <c r="P1079" s="208"/>
      <c r="Q1079" s="208"/>
      <c r="R1079" s="208"/>
      <c r="S1079" s="208"/>
      <c r="T1079" s="209"/>
      <c r="AT1079" s="210" t="s">
        <v>168</v>
      </c>
      <c r="AU1079" s="210" t="s">
        <v>82</v>
      </c>
      <c r="AV1079" s="13" t="s">
        <v>80</v>
      </c>
      <c r="AW1079" s="13" t="s">
        <v>30</v>
      </c>
      <c r="AX1079" s="13" t="s">
        <v>73</v>
      </c>
      <c r="AY1079" s="210" t="s">
        <v>160</v>
      </c>
    </row>
    <row r="1080" spans="2:51" s="13" customFormat="1" ht="12">
      <c r="B1080" s="200"/>
      <c r="C1080" s="201"/>
      <c r="D1080" s="202" t="s">
        <v>168</v>
      </c>
      <c r="E1080" s="203" t="s">
        <v>1</v>
      </c>
      <c r="F1080" s="204" t="s">
        <v>1017</v>
      </c>
      <c r="G1080" s="201"/>
      <c r="H1080" s="203" t="s">
        <v>1</v>
      </c>
      <c r="I1080" s="205"/>
      <c r="J1080" s="201"/>
      <c r="K1080" s="201"/>
      <c r="L1080" s="206"/>
      <c r="M1080" s="207"/>
      <c r="N1080" s="208"/>
      <c r="O1080" s="208"/>
      <c r="P1080" s="208"/>
      <c r="Q1080" s="208"/>
      <c r="R1080" s="208"/>
      <c r="S1080" s="208"/>
      <c r="T1080" s="209"/>
      <c r="AT1080" s="210" t="s">
        <v>168</v>
      </c>
      <c r="AU1080" s="210" t="s">
        <v>82</v>
      </c>
      <c r="AV1080" s="13" t="s">
        <v>80</v>
      </c>
      <c r="AW1080" s="13" t="s">
        <v>30</v>
      </c>
      <c r="AX1080" s="13" t="s">
        <v>73</v>
      </c>
      <c r="AY1080" s="210" t="s">
        <v>160</v>
      </c>
    </row>
    <row r="1081" spans="2:51" s="14" customFormat="1" ht="12">
      <c r="B1081" s="211"/>
      <c r="C1081" s="212"/>
      <c r="D1081" s="202" t="s">
        <v>168</v>
      </c>
      <c r="E1081" s="213" t="s">
        <v>1</v>
      </c>
      <c r="F1081" s="214" t="s">
        <v>1018</v>
      </c>
      <c r="G1081" s="212"/>
      <c r="H1081" s="215">
        <v>4.864</v>
      </c>
      <c r="I1081" s="216"/>
      <c r="J1081" s="212"/>
      <c r="K1081" s="212"/>
      <c r="L1081" s="217"/>
      <c r="M1081" s="218"/>
      <c r="N1081" s="219"/>
      <c r="O1081" s="219"/>
      <c r="P1081" s="219"/>
      <c r="Q1081" s="219"/>
      <c r="R1081" s="219"/>
      <c r="S1081" s="219"/>
      <c r="T1081" s="220"/>
      <c r="AT1081" s="221" t="s">
        <v>168</v>
      </c>
      <c r="AU1081" s="221" t="s">
        <v>82</v>
      </c>
      <c r="AV1081" s="14" t="s">
        <v>82</v>
      </c>
      <c r="AW1081" s="14" t="s">
        <v>30</v>
      </c>
      <c r="AX1081" s="14" t="s">
        <v>73</v>
      </c>
      <c r="AY1081" s="221" t="s">
        <v>160</v>
      </c>
    </row>
    <row r="1082" spans="2:51" s="14" customFormat="1" ht="12">
      <c r="B1082" s="211"/>
      <c r="C1082" s="212"/>
      <c r="D1082" s="202" t="s">
        <v>168</v>
      </c>
      <c r="E1082" s="213" t="s">
        <v>1</v>
      </c>
      <c r="F1082" s="214" t="s">
        <v>1019</v>
      </c>
      <c r="G1082" s="212"/>
      <c r="H1082" s="215">
        <v>2.918</v>
      </c>
      <c r="I1082" s="216"/>
      <c r="J1082" s="212"/>
      <c r="K1082" s="212"/>
      <c r="L1082" s="217"/>
      <c r="M1082" s="218"/>
      <c r="N1082" s="219"/>
      <c r="O1082" s="219"/>
      <c r="P1082" s="219"/>
      <c r="Q1082" s="219"/>
      <c r="R1082" s="219"/>
      <c r="S1082" s="219"/>
      <c r="T1082" s="220"/>
      <c r="AT1082" s="221" t="s">
        <v>168</v>
      </c>
      <c r="AU1082" s="221" t="s">
        <v>82</v>
      </c>
      <c r="AV1082" s="14" t="s">
        <v>82</v>
      </c>
      <c r="AW1082" s="14" t="s">
        <v>30</v>
      </c>
      <c r="AX1082" s="14" t="s">
        <v>73</v>
      </c>
      <c r="AY1082" s="221" t="s">
        <v>160</v>
      </c>
    </row>
    <row r="1083" spans="2:51" s="13" customFormat="1" ht="12">
      <c r="B1083" s="200"/>
      <c r="C1083" s="201"/>
      <c r="D1083" s="202" t="s">
        <v>168</v>
      </c>
      <c r="E1083" s="203" t="s">
        <v>1</v>
      </c>
      <c r="F1083" s="204" t="s">
        <v>1020</v>
      </c>
      <c r="G1083" s="201"/>
      <c r="H1083" s="203" t="s">
        <v>1</v>
      </c>
      <c r="I1083" s="205"/>
      <c r="J1083" s="201"/>
      <c r="K1083" s="201"/>
      <c r="L1083" s="206"/>
      <c r="M1083" s="207"/>
      <c r="N1083" s="208"/>
      <c r="O1083" s="208"/>
      <c r="P1083" s="208"/>
      <c r="Q1083" s="208"/>
      <c r="R1083" s="208"/>
      <c r="S1083" s="208"/>
      <c r="T1083" s="209"/>
      <c r="AT1083" s="210" t="s">
        <v>168</v>
      </c>
      <c r="AU1083" s="210" t="s">
        <v>82</v>
      </c>
      <c r="AV1083" s="13" t="s">
        <v>80</v>
      </c>
      <c r="AW1083" s="13" t="s">
        <v>30</v>
      </c>
      <c r="AX1083" s="13" t="s">
        <v>73</v>
      </c>
      <c r="AY1083" s="210" t="s">
        <v>160</v>
      </c>
    </row>
    <row r="1084" spans="2:51" s="14" customFormat="1" ht="12">
      <c r="B1084" s="211"/>
      <c r="C1084" s="212"/>
      <c r="D1084" s="202" t="s">
        <v>168</v>
      </c>
      <c r="E1084" s="213" t="s">
        <v>1</v>
      </c>
      <c r="F1084" s="214" t="s">
        <v>1021</v>
      </c>
      <c r="G1084" s="212"/>
      <c r="H1084" s="215">
        <v>7.834</v>
      </c>
      <c r="I1084" s="216"/>
      <c r="J1084" s="212"/>
      <c r="K1084" s="212"/>
      <c r="L1084" s="217"/>
      <c r="M1084" s="218"/>
      <c r="N1084" s="219"/>
      <c r="O1084" s="219"/>
      <c r="P1084" s="219"/>
      <c r="Q1084" s="219"/>
      <c r="R1084" s="219"/>
      <c r="S1084" s="219"/>
      <c r="T1084" s="220"/>
      <c r="AT1084" s="221" t="s">
        <v>168</v>
      </c>
      <c r="AU1084" s="221" t="s">
        <v>82</v>
      </c>
      <c r="AV1084" s="14" t="s">
        <v>82</v>
      </c>
      <c r="AW1084" s="14" t="s">
        <v>30</v>
      </c>
      <c r="AX1084" s="14" t="s">
        <v>73</v>
      </c>
      <c r="AY1084" s="221" t="s">
        <v>160</v>
      </c>
    </row>
    <row r="1085" spans="2:51" s="13" customFormat="1" ht="12">
      <c r="B1085" s="200"/>
      <c r="C1085" s="201"/>
      <c r="D1085" s="202" t="s">
        <v>168</v>
      </c>
      <c r="E1085" s="203" t="s">
        <v>1</v>
      </c>
      <c r="F1085" s="204" t="s">
        <v>1022</v>
      </c>
      <c r="G1085" s="201"/>
      <c r="H1085" s="203" t="s">
        <v>1</v>
      </c>
      <c r="I1085" s="205"/>
      <c r="J1085" s="201"/>
      <c r="K1085" s="201"/>
      <c r="L1085" s="206"/>
      <c r="M1085" s="207"/>
      <c r="N1085" s="208"/>
      <c r="O1085" s="208"/>
      <c r="P1085" s="208"/>
      <c r="Q1085" s="208"/>
      <c r="R1085" s="208"/>
      <c r="S1085" s="208"/>
      <c r="T1085" s="209"/>
      <c r="AT1085" s="210" t="s">
        <v>168</v>
      </c>
      <c r="AU1085" s="210" t="s">
        <v>82</v>
      </c>
      <c r="AV1085" s="13" t="s">
        <v>80</v>
      </c>
      <c r="AW1085" s="13" t="s">
        <v>30</v>
      </c>
      <c r="AX1085" s="13" t="s">
        <v>73</v>
      </c>
      <c r="AY1085" s="210" t="s">
        <v>160</v>
      </c>
    </row>
    <row r="1086" spans="2:51" s="14" customFormat="1" ht="12">
      <c r="B1086" s="211"/>
      <c r="C1086" s="212"/>
      <c r="D1086" s="202" t="s">
        <v>168</v>
      </c>
      <c r="E1086" s="213" t="s">
        <v>1</v>
      </c>
      <c r="F1086" s="214" t="s">
        <v>1023</v>
      </c>
      <c r="G1086" s="212"/>
      <c r="H1086" s="215">
        <v>0.415</v>
      </c>
      <c r="I1086" s="216"/>
      <c r="J1086" s="212"/>
      <c r="K1086" s="212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168</v>
      </c>
      <c r="AU1086" s="221" t="s">
        <v>82</v>
      </c>
      <c r="AV1086" s="14" t="s">
        <v>82</v>
      </c>
      <c r="AW1086" s="14" t="s">
        <v>30</v>
      </c>
      <c r="AX1086" s="14" t="s">
        <v>73</v>
      </c>
      <c r="AY1086" s="221" t="s">
        <v>160</v>
      </c>
    </row>
    <row r="1087" spans="2:51" s="14" customFormat="1" ht="12">
      <c r="B1087" s="211"/>
      <c r="C1087" s="212"/>
      <c r="D1087" s="202" t="s">
        <v>168</v>
      </c>
      <c r="E1087" s="213" t="s">
        <v>1</v>
      </c>
      <c r="F1087" s="214" t="s">
        <v>1024</v>
      </c>
      <c r="G1087" s="212"/>
      <c r="H1087" s="215">
        <v>6.944</v>
      </c>
      <c r="I1087" s="216"/>
      <c r="J1087" s="212"/>
      <c r="K1087" s="212"/>
      <c r="L1087" s="217"/>
      <c r="M1087" s="218"/>
      <c r="N1087" s="219"/>
      <c r="O1087" s="219"/>
      <c r="P1087" s="219"/>
      <c r="Q1087" s="219"/>
      <c r="R1087" s="219"/>
      <c r="S1087" s="219"/>
      <c r="T1087" s="220"/>
      <c r="AT1087" s="221" t="s">
        <v>168</v>
      </c>
      <c r="AU1087" s="221" t="s">
        <v>82</v>
      </c>
      <c r="AV1087" s="14" t="s">
        <v>82</v>
      </c>
      <c r="AW1087" s="14" t="s">
        <v>30</v>
      </c>
      <c r="AX1087" s="14" t="s">
        <v>73</v>
      </c>
      <c r="AY1087" s="221" t="s">
        <v>160</v>
      </c>
    </row>
    <row r="1088" spans="2:51" s="14" customFormat="1" ht="12">
      <c r="B1088" s="211"/>
      <c r="C1088" s="212"/>
      <c r="D1088" s="202" t="s">
        <v>168</v>
      </c>
      <c r="E1088" s="213" t="s">
        <v>1</v>
      </c>
      <c r="F1088" s="214" t="s">
        <v>1025</v>
      </c>
      <c r="G1088" s="212"/>
      <c r="H1088" s="215">
        <v>0.992</v>
      </c>
      <c r="I1088" s="216"/>
      <c r="J1088" s="212"/>
      <c r="K1088" s="212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168</v>
      </c>
      <c r="AU1088" s="221" t="s">
        <v>82</v>
      </c>
      <c r="AV1088" s="14" t="s">
        <v>82</v>
      </c>
      <c r="AW1088" s="14" t="s">
        <v>30</v>
      </c>
      <c r="AX1088" s="14" t="s">
        <v>73</v>
      </c>
      <c r="AY1088" s="221" t="s">
        <v>160</v>
      </c>
    </row>
    <row r="1089" spans="2:51" s="13" customFormat="1" ht="12">
      <c r="B1089" s="200"/>
      <c r="C1089" s="201"/>
      <c r="D1089" s="202" t="s">
        <v>168</v>
      </c>
      <c r="E1089" s="203" t="s">
        <v>1</v>
      </c>
      <c r="F1089" s="204" t="s">
        <v>176</v>
      </c>
      <c r="G1089" s="201"/>
      <c r="H1089" s="203" t="s">
        <v>1</v>
      </c>
      <c r="I1089" s="205"/>
      <c r="J1089" s="201"/>
      <c r="K1089" s="201"/>
      <c r="L1089" s="206"/>
      <c r="M1089" s="207"/>
      <c r="N1089" s="208"/>
      <c r="O1089" s="208"/>
      <c r="P1089" s="208"/>
      <c r="Q1089" s="208"/>
      <c r="R1089" s="208"/>
      <c r="S1089" s="208"/>
      <c r="T1089" s="209"/>
      <c r="AT1089" s="210" t="s">
        <v>168</v>
      </c>
      <c r="AU1089" s="210" t="s">
        <v>82</v>
      </c>
      <c r="AV1089" s="13" t="s">
        <v>80</v>
      </c>
      <c r="AW1089" s="13" t="s">
        <v>30</v>
      </c>
      <c r="AX1089" s="13" t="s">
        <v>73</v>
      </c>
      <c r="AY1089" s="210" t="s">
        <v>160</v>
      </c>
    </row>
    <row r="1090" spans="2:51" s="13" customFormat="1" ht="12">
      <c r="B1090" s="200"/>
      <c r="C1090" s="201"/>
      <c r="D1090" s="202" t="s">
        <v>168</v>
      </c>
      <c r="E1090" s="203" t="s">
        <v>1</v>
      </c>
      <c r="F1090" s="204" t="s">
        <v>1017</v>
      </c>
      <c r="G1090" s="201"/>
      <c r="H1090" s="203" t="s">
        <v>1</v>
      </c>
      <c r="I1090" s="205"/>
      <c r="J1090" s="201"/>
      <c r="K1090" s="201"/>
      <c r="L1090" s="206"/>
      <c r="M1090" s="207"/>
      <c r="N1090" s="208"/>
      <c r="O1090" s="208"/>
      <c r="P1090" s="208"/>
      <c r="Q1090" s="208"/>
      <c r="R1090" s="208"/>
      <c r="S1090" s="208"/>
      <c r="T1090" s="209"/>
      <c r="AT1090" s="210" t="s">
        <v>168</v>
      </c>
      <c r="AU1090" s="210" t="s">
        <v>82</v>
      </c>
      <c r="AV1090" s="13" t="s">
        <v>80</v>
      </c>
      <c r="AW1090" s="13" t="s">
        <v>30</v>
      </c>
      <c r="AX1090" s="13" t="s">
        <v>73</v>
      </c>
      <c r="AY1090" s="210" t="s">
        <v>160</v>
      </c>
    </row>
    <row r="1091" spans="2:51" s="14" customFormat="1" ht="12">
      <c r="B1091" s="211"/>
      <c r="C1091" s="212"/>
      <c r="D1091" s="202" t="s">
        <v>168</v>
      </c>
      <c r="E1091" s="213" t="s">
        <v>1</v>
      </c>
      <c r="F1091" s="214" t="s">
        <v>1029</v>
      </c>
      <c r="G1091" s="212"/>
      <c r="H1091" s="215">
        <v>3.214</v>
      </c>
      <c r="I1091" s="216"/>
      <c r="J1091" s="212"/>
      <c r="K1091" s="212"/>
      <c r="L1091" s="217"/>
      <c r="M1091" s="218"/>
      <c r="N1091" s="219"/>
      <c r="O1091" s="219"/>
      <c r="P1091" s="219"/>
      <c r="Q1091" s="219"/>
      <c r="R1091" s="219"/>
      <c r="S1091" s="219"/>
      <c r="T1091" s="220"/>
      <c r="AT1091" s="221" t="s">
        <v>168</v>
      </c>
      <c r="AU1091" s="221" t="s">
        <v>82</v>
      </c>
      <c r="AV1091" s="14" t="s">
        <v>82</v>
      </c>
      <c r="AW1091" s="14" t="s">
        <v>30</v>
      </c>
      <c r="AX1091" s="14" t="s">
        <v>73</v>
      </c>
      <c r="AY1091" s="221" t="s">
        <v>160</v>
      </c>
    </row>
    <row r="1092" spans="2:51" s="14" customFormat="1" ht="12">
      <c r="B1092" s="211"/>
      <c r="C1092" s="212"/>
      <c r="D1092" s="202" t="s">
        <v>168</v>
      </c>
      <c r="E1092" s="213" t="s">
        <v>1</v>
      </c>
      <c r="F1092" s="214" t="s">
        <v>1030</v>
      </c>
      <c r="G1092" s="212"/>
      <c r="H1092" s="215">
        <v>7.17</v>
      </c>
      <c r="I1092" s="216"/>
      <c r="J1092" s="212"/>
      <c r="K1092" s="212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168</v>
      </c>
      <c r="AU1092" s="221" t="s">
        <v>82</v>
      </c>
      <c r="AV1092" s="14" t="s">
        <v>82</v>
      </c>
      <c r="AW1092" s="14" t="s">
        <v>30</v>
      </c>
      <c r="AX1092" s="14" t="s">
        <v>73</v>
      </c>
      <c r="AY1092" s="221" t="s">
        <v>160</v>
      </c>
    </row>
    <row r="1093" spans="2:51" s="14" customFormat="1" ht="12">
      <c r="B1093" s="211"/>
      <c r="C1093" s="212"/>
      <c r="D1093" s="202" t="s">
        <v>168</v>
      </c>
      <c r="E1093" s="213" t="s">
        <v>1</v>
      </c>
      <c r="F1093" s="214" t="s">
        <v>1031</v>
      </c>
      <c r="G1093" s="212"/>
      <c r="H1093" s="215">
        <v>22.86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168</v>
      </c>
      <c r="AU1093" s="221" t="s">
        <v>82</v>
      </c>
      <c r="AV1093" s="14" t="s">
        <v>82</v>
      </c>
      <c r="AW1093" s="14" t="s">
        <v>30</v>
      </c>
      <c r="AX1093" s="14" t="s">
        <v>73</v>
      </c>
      <c r="AY1093" s="221" t="s">
        <v>160</v>
      </c>
    </row>
    <row r="1094" spans="2:51" s="14" customFormat="1" ht="12">
      <c r="B1094" s="211"/>
      <c r="C1094" s="212"/>
      <c r="D1094" s="202" t="s">
        <v>168</v>
      </c>
      <c r="E1094" s="213" t="s">
        <v>1</v>
      </c>
      <c r="F1094" s="214" t="s">
        <v>1032</v>
      </c>
      <c r="G1094" s="212"/>
      <c r="H1094" s="215">
        <v>43.574</v>
      </c>
      <c r="I1094" s="216"/>
      <c r="J1094" s="212"/>
      <c r="K1094" s="212"/>
      <c r="L1094" s="217"/>
      <c r="M1094" s="218"/>
      <c r="N1094" s="219"/>
      <c r="O1094" s="219"/>
      <c r="P1094" s="219"/>
      <c r="Q1094" s="219"/>
      <c r="R1094" s="219"/>
      <c r="S1094" s="219"/>
      <c r="T1094" s="220"/>
      <c r="AT1094" s="221" t="s">
        <v>168</v>
      </c>
      <c r="AU1094" s="221" t="s">
        <v>82</v>
      </c>
      <c r="AV1094" s="14" t="s">
        <v>82</v>
      </c>
      <c r="AW1094" s="14" t="s">
        <v>30</v>
      </c>
      <c r="AX1094" s="14" t="s">
        <v>73</v>
      </c>
      <c r="AY1094" s="221" t="s">
        <v>160</v>
      </c>
    </row>
    <row r="1095" spans="2:51" s="14" customFormat="1" ht="12">
      <c r="B1095" s="211"/>
      <c r="C1095" s="212"/>
      <c r="D1095" s="202" t="s">
        <v>168</v>
      </c>
      <c r="E1095" s="213" t="s">
        <v>1</v>
      </c>
      <c r="F1095" s="214" t="s">
        <v>1033</v>
      </c>
      <c r="G1095" s="212"/>
      <c r="H1095" s="215">
        <v>2.64</v>
      </c>
      <c r="I1095" s="216"/>
      <c r="J1095" s="212"/>
      <c r="K1095" s="212"/>
      <c r="L1095" s="217"/>
      <c r="M1095" s="218"/>
      <c r="N1095" s="219"/>
      <c r="O1095" s="219"/>
      <c r="P1095" s="219"/>
      <c r="Q1095" s="219"/>
      <c r="R1095" s="219"/>
      <c r="S1095" s="219"/>
      <c r="T1095" s="220"/>
      <c r="AT1095" s="221" t="s">
        <v>168</v>
      </c>
      <c r="AU1095" s="221" t="s">
        <v>82</v>
      </c>
      <c r="AV1095" s="14" t="s">
        <v>82</v>
      </c>
      <c r="AW1095" s="14" t="s">
        <v>30</v>
      </c>
      <c r="AX1095" s="14" t="s">
        <v>73</v>
      </c>
      <c r="AY1095" s="221" t="s">
        <v>160</v>
      </c>
    </row>
    <row r="1096" spans="2:51" s="13" customFormat="1" ht="12">
      <c r="B1096" s="200"/>
      <c r="C1096" s="201"/>
      <c r="D1096" s="202" t="s">
        <v>168</v>
      </c>
      <c r="E1096" s="203" t="s">
        <v>1</v>
      </c>
      <c r="F1096" s="204" t="s">
        <v>1020</v>
      </c>
      <c r="G1096" s="201"/>
      <c r="H1096" s="203" t="s">
        <v>1</v>
      </c>
      <c r="I1096" s="205"/>
      <c r="J1096" s="201"/>
      <c r="K1096" s="201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168</v>
      </c>
      <c r="AU1096" s="210" t="s">
        <v>82</v>
      </c>
      <c r="AV1096" s="13" t="s">
        <v>80</v>
      </c>
      <c r="AW1096" s="13" t="s">
        <v>30</v>
      </c>
      <c r="AX1096" s="13" t="s">
        <v>73</v>
      </c>
      <c r="AY1096" s="210" t="s">
        <v>160</v>
      </c>
    </row>
    <row r="1097" spans="2:51" s="14" customFormat="1" ht="12">
      <c r="B1097" s="211"/>
      <c r="C1097" s="212"/>
      <c r="D1097" s="202" t="s">
        <v>168</v>
      </c>
      <c r="E1097" s="213" t="s">
        <v>1</v>
      </c>
      <c r="F1097" s="214" t="s">
        <v>1034</v>
      </c>
      <c r="G1097" s="212"/>
      <c r="H1097" s="215">
        <v>7.65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168</v>
      </c>
      <c r="AU1097" s="221" t="s">
        <v>82</v>
      </c>
      <c r="AV1097" s="14" t="s">
        <v>82</v>
      </c>
      <c r="AW1097" s="14" t="s">
        <v>30</v>
      </c>
      <c r="AX1097" s="14" t="s">
        <v>73</v>
      </c>
      <c r="AY1097" s="221" t="s">
        <v>160</v>
      </c>
    </row>
    <row r="1098" spans="2:51" s="14" customFormat="1" ht="12">
      <c r="B1098" s="211"/>
      <c r="C1098" s="212"/>
      <c r="D1098" s="202" t="s">
        <v>168</v>
      </c>
      <c r="E1098" s="213" t="s">
        <v>1</v>
      </c>
      <c r="F1098" s="214" t="s">
        <v>1035</v>
      </c>
      <c r="G1098" s="212"/>
      <c r="H1098" s="215">
        <v>11.475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168</v>
      </c>
      <c r="AU1098" s="221" t="s">
        <v>82</v>
      </c>
      <c r="AV1098" s="14" t="s">
        <v>82</v>
      </c>
      <c r="AW1098" s="14" t="s">
        <v>30</v>
      </c>
      <c r="AX1098" s="14" t="s">
        <v>73</v>
      </c>
      <c r="AY1098" s="221" t="s">
        <v>160</v>
      </c>
    </row>
    <row r="1099" spans="2:51" s="14" customFormat="1" ht="12">
      <c r="B1099" s="211"/>
      <c r="C1099" s="212"/>
      <c r="D1099" s="202" t="s">
        <v>168</v>
      </c>
      <c r="E1099" s="213" t="s">
        <v>1</v>
      </c>
      <c r="F1099" s="214" t="s">
        <v>1036</v>
      </c>
      <c r="G1099" s="212"/>
      <c r="H1099" s="215">
        <v>3.825</v>
      </c>
      <c r="I1099" s="216"/>
      <c r="J1099" s="212"/>
      <c r="K1099" s="212"/>
      <c r="L1099" s="217"/>
      <c r="M1099" s="218"/>
      <c r="N1099" s="219"/>
      <c r="O1099" s="219"/>
      <c r="P1099" s="219"/>
      <c r="Q1099" s="219"/>
      <c r="R1099" s="219"/>
      <c r="S1099" s="219"/>
      <c r="T1099" s="220"/>
      <c r="AT1099" s="221" t="s">
        <v>168</v>
      </c>
      <c r="AU1099" s="221" t="s">
        <v>82</v>
      </c>
      <c r="AV1099" s="14" t="s">
        <v>82</v>
      </c>
      <c r="AW1099" s="14" t="s">
        <v>30</v>
      </c>
      <c r="AX1099" s="14" t="s">
        <v>73</v>
      </c>
      <c r="AY1099" s="221" t="s">
        <v>160</v>
      </c>
    </row>
    <row r="1100" spans="2:51" s="14" customFormat="1" ht="12">
      <c r="B1100" s="211"/>
      <c r="C1100" s="212"/>
      <c r="D1100" s="202" t="s">
        <v>168</v>
      </c>
      <c r="E1100" s="213" t="s">
        <v>1</v>
      </c>
      <c r="F1100" s="214" t="s">
        <v>1037</v>
      </c>
      <c r="G1100" s="212"/>
      <c r="H1100" s="215">
        <v>3.825</v>
      </c>
      <c r="I1100" s="216"/>
      <c r="J1100" s="212"/>
      <c r="K1100" s="212"/>
      <c r="L1100" s="217"/>
      <c r="M1100" s="218"/>
      <c r="N1100" s="219"/>
      <c r="O1100" s="219"/>
      <c r="P1100" s="219"/>
      <c r="Q1100" s="219"/>
      <c r="R1100" s="219"/>
      <c r="S1100" s="219"/>
      <c r="T1100" s="220"/>
      <c r="AT1100" s="221" t="s">
        <v>168</v>
      </c>
      <c r="AU1100" s="221" t="s">
        <v>82</v>
      </c>
      <c r="AV1100" s="14" t="s">
        <v>82</v>
      </c>
      <c r="AW1100" s="14" t="s">
        <v>30</v>
      </c>
      <c r="AX1100" s="14" t="s">
        <v>73</v>
      </c>
      <c r="AY1100" s="221" t="s">
        <v>160</v>
      </c>
    </row>
    <row r="1101" spans="2:51" s="14" customFormat="1" ht="12">
      <c r="B1101" s="211"/>
      <c r="C1101" s="212"/>
      <c r="D1101" s="202" t="s">
        <v>168</v>
      </c>
      <c r="E1101" s="213" t="s">
        <v>1</v>
      </c>
      <c r="F1101" s="214" t="s">
        <v>1038</v>
      </c>
      <c r="G1101" s="212"/>
      <c r="H1101" s="215">
        <v>3.825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168</v>
      </c>
      <c r="AU1101" s="221" t="s">
        <v>82</v>
      </c>
      <c r="AV1101" s="14" t="s">
        <v>82</v>
      </c>
      <c r="AW1101" s="14" t="s">
        <v>30</v>
      </c>
      <c r="AX1101" s="14" t="s">
        <v>73</v>
      </c>
      <c r="AY1101" s="221" t="s">
        <v>160</v>
      </c>
    </row>
    <row r="1102" spans="2:51" s="14" customFormat="1" ht="12">
      <c r="B1102" s="211"/>
      <c r="C1102" s="212"/>
      <c r="D1102" s="202" t="s">
        <v>168</v>
      </c>
      <c r="E1102" s="213" t="s">
        <v>1</v>
      </c>
      <c r="F1102" s="214" t="s">
        <v>1039</v>
      </c>
      <c r="G1102" s="212"/>
      <c r="H1102" s="215">
        <v>15.3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168</v>
      </c>
      <c r="AU1102" s="221" t="s">
        <v>82</v>
      </c>
      <c r="AV1102" s="14" t="s">
        <v>82</v>
      </c>
      <c r="AW1102" s="14" t="s">
        <v>30</v>
      </c>
      <c r="AX1102" s="14" t="s">
        <v>73</v>
      </c>
      <c r="AY1102" s="221" t="s">
        <v>160</v>
      </c>
    </row>
    <row r="1103" spans="2:51" s="14" customFormat="1" ht="12">
      <c r="B1103" s="211"/>
      <c r="C1103" s="212"/>
      <c r="D1103" s="202" t="s">
        <v>168</v>
      </c>
      <c r="E1103" s="213" t="s">
        <v>1</v>
      </c>
      <c r="F1103" s="214" t="s">
        <v>1040</v>
      </c>
      <c r="G1103" s="212"/>
      <c r="H1103" s="215">
        <v>7.65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168</v>
      </c>
      <c r="AU1103" s="221" t="s">
        <v>82</v>
      </c>
      <c r="AV1103" s="14" t="s">
        <v>82</v>
      </c>
      <c r="AW1103" s="14" t="s">
        <v>30</v>
      </c>
      <c r="AX1103" s="14" t="s">
        <v>73</v>
      </c>
      <c r="AY1103" s="221" t="s">
        <v>160</v>
      </c>
    </row>
    <row r="1104" spans="2:51" s="14" customFormat="1" ht="12">
      <c r="B1104" s="211"/>
      <c r="C1104" s="212"/>
      <c r="D1104" s="202" t="s">
        <v>168</v>
      </c>
      <c r="E1104" s="213" t="s">
        <v>1</v>
      </c>
      <c r="F1104" s="214" t="s">
        <v>1041</v>
      </c>
      <c r="G1104" s="212"/>
      <c r="H1104" s="215">
        <v>3.81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168</v>
      </c>
      <c r="AU1104" s="221" t="s">
        <v>82</v>
      </c>
      <c r="AV1104" s="14" t="s">
        <v>82</v>
      </c>
      <c r="AW1104" s="14" t="s">
        <v>30</v>
      </c>
      <c r="AX1104" s="14" t="s">
        <v>73</v>
      </c>
      <c r="AY1104" s="221" t="s">
        <v>160</v>
      </c>
    </row>
    <row r="1105" spans="2:51" s="14" customFormat="1" ht="12">
      <c r="B1105" s="211"/>
      <c r="C1105" s="212"/>
      <c r="D1105" s="202" t="s">
        <v>168</v>
      </c>
      <c r="E1105" s="213" t="s">
        <v>1</v>
      </c>
      <c r="F1105" s="214" t="s">
        <v>1021</v>
      </c>
      <c r="G1105" s="212"/>
      <c r="H1105" s="215">
        <v>7.834</v>
      </c>
      <c r="I1105" s="216"/>
      <c r="J1105" s="212"/>
      <c r="K1105" s="212"/>
      <c r="L1105" s="217"/>
      <c r="M1105" s="218"/>
      <c r="N1105" s="219"/>
      <c r="O1105" s="219"/>
      <c r="P1105" s="219"/>
      <c r="Q1105" s="219"/>
      <c r="R1105" s="219"/>
      <c r="S1105" s="219"/>
      <c r="T1105" s="220"/>
      <c r="AT1105" s="221" t="s">
        <v>168</v>
      </c>
      <c r="AU1105" s="221" t="s">
        <v>82</v>
      </c>
      <c r="AV1105" s="14" t="s">
        <v>82</v>
      </c>
      <c r="AW1105" s="14" t="s">
        <v>30</v>
      </c>
      <c r="AX1105" s="14" t="s">
        <v>73</v>
      </c>
      <c r="AY1105" s="221" t="s">
        <v>160</v>
      </c>
    </row>
    <row r="1106" spans="2:51" s="13" customFormat="1" ht="12">
      <c r="B1106" s="200"/>
      <c r="C1106" s="201"/>
      <c r="D1106" s="202" t="s">
        <v>168</v>
      </c>
      <c r="E1106" s="203" t="s">
        <v>1</v>
      </c>
      <c r="F1106" s="204" t="s">
        <v>1022</v>
      </c>
      <c r="G1106" s="201"/>
      <c r="H1106" s="203" t="s">
        <v>1</v>
      </c>
      <c r="I1106" s="205"/>
      <c r="J1106" s="201"/>
      <c r="K1106" s="201"/>
      <c r="L1106" s="206"/>
      <c r="M1106" s="207"/>
      <c r="N1106" s="208"/>
      <c r="O1106" s="208"/>
      <c r="P1106" s="208"/>
      <c r="Q1106" s="208"/>
      <c r="R1106" s="208"/>
      <c r="S1106" s="208"/>
      <c r="T1106" s="209"/>
      <c r="AT1106" s="210" t="s">
        <v>168</v>
      </c>
      <c r="AU1106" s="210" t="s">
        <v>82</v>
      </c>
      <c r="AV1106" s="13" t="s">
        <v>80</v>
      </c>
      <c r="AW1106" s="13" t="s">
        <v>30</v>
      </c>
      <c r="AX1106" s="13" t="s">
        <v>73</v>
      </c>
      <c r="AY1106" s="210" t="s">
        <v>160</v>
      </c>
    </row>
    <row r="1107" spans="2:51" s="14" customFormat="1" ht="12">
      <c r="B1107" s="211"/>
      <c r="C1107" s="212"/>
      <c r="D1107" s="202" t="s">
        <v>168</v>
      </c>
      <c r="E1107" s="213" t="s">
        <v>1</v>
      </c>
      <c r="F1107" s="214" t="s">
        <v>1042</v>
      </c>
      <c r="G1107" s="212"/>
      <c r="H1107" s="215">
        <v>3.81</v>
      </c>
      <c r="I1107" s="216"/>
      <c r="J1107" s="212"/>
      <c r="K1107" s="212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168</v>
      </c>
      <c r="AU1107" s="221" t="s">
        <v>82</v>
      </c>
      <c r="AV1107" s="14" t="s">
        <v>82</v>
      </c>
      <c r="AW1107" s="14" t="s">
        <v>30</v>
      </c>
      <c r="AX1107" s="14" t="s">
        <v>73</v>
      </c>
      <c r="AY1107" s="221" t="s">
        <v>160</v>
      </c>
    </row>
    <row r="1108" spans="2:51" s="14" customFormat="1" ht="12">
      <c r="B1108" s="211"/>
      <c r="C1108" s="212"/>
      <c r="D1108" s="202" t="s">
        <v>168</v>
      </c>
      <c r="E1108" s="213" t="s">
        <v>1</v>
      </c>
      <c r="F1108" s="214" t="s">
        <v>1043</v>
      </c>
      <c r="G1108" s="212"/>
      <c r="H1108" s="215">
        <v>49.53</v>
      </c>
      <c r="I1108" s="216"/>
      <c r="J1108" s="212"/>
      <c r="K1108" s="212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168</v>
      </c>
      <c r="AU1108" s="221" t="s">
        <v>82</v>
      </c>
      <c r="AV1108" s="14" t="s">
        <v>82</v>
      </c>
      <c r="AW1108" s="14" t="s">
        <v>30</v>
      </c>
      <c r="AX1108" s="14" t="s">
        <v>73</v>
      </c>
      <c r="AY1108" s="221" t="s">
        <v>160</v>
      </c>
    </row>
    <row r="1109" spans="2:51" s="13" customFormat="1" ht="12">
      <c r="B1109" s="200"/>
      <c r="C1109" s="201"/>
      <c r="D1109" s="202" t="s">
        <v>168</v>
      </c>
      <c r="E1109" s="203" t="s">
        <v>1</v>
      </c>
      <c r="F1109" s="204" t="s">
        <v>1020</v>
      </c>
      <c r="G1109" s="201"/>
      <c r="H1109" s="203" t="s">
        <v>1</v>
      </c>
      <c r="I1109" s="205"/>
      <c r="J1109" s="201"/>
      <c r="K1109" s="201"/>
      <c r="L1109" s="206"/>
      <c r="M1109" s="207"/>
      <c r="N1109" s="208"/>
      <c r="O1109" s="208"/>
      <c r="P1109" s="208"/>
      <c r="Q1109" s="208"/>
      <c r="R1109" s="208"/>
      <c r="S1109" s="208"/>
      <c r="T1109" s="209"/>
      <c r="AT1109" s="210" t="s">
        <v>168</v>
      </c>
      <c r="AU1109" s="210" t="s">
        <v>82</v>
      </c>
      <c r="AV1109" s="13" t="s">
        <v>80</v>
      </c>
      <c r="AW1109" s="13" t="s">
        <v>30</v>
      </c>
      <c r="AX1109" s="13" t="s">
        <v>73</v>
      </c>
      <c r="AY1109" s="210" t="s">
        <v>160</v>
      </c>
    </row>
    <row r="1110" spans="2:51" s="14" customFormat="1" ht="12">
      <c r="B1110" s="211"/>
      <c r="C1110" s="212"/>
      <c r="D1110" s="202" t="s">
        <v>168</v>
      </c>
      <c r="E1110" s="213" t="s">
        <v>1</v>
      </c>
      <c r="F1110" s="214" t="s">
        <v>1048</v>
      </c>
      <c r="G1110" s="212"/>
      <c r="H1110" s="215">
        <v>13.724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168</v>
      </c>
      <c r="AU1110" s="221" t="s">
        <v>82</v>
      </c>
      <c r="AV1110" s="14" t="s">
        <v>82</v>
      </c>
      <c r="AW1110" s="14" t="s">
        <v>30</v>
      </c>
      <c r="AX1110" s="14" t="s">
        <v>73</v>
      </c>
      <c r="AY1110" s="221" t="s">
        <v>160</v>
      </c>
    </row>
    <row r="1111" spans="2:51" s="14" customFormat="1" ht="12">
      <c r="B1111" s="211"/>
      <c r="C1111" s="212"/>
      <c r="D1111" s="202" t="s">
        <v>168</v>
      </c>
      <c r="E1111" s="213" t="s">
        <v>1</v>
      </c>
      <c r="F1111" s="214" t="s">
        <v>1049</v>
      </c>
      <c r="G1111" s="212"/>
      <c r="H1111" s="215">
        <v>13.724</v>
      </c>
      <c r="I1111" s="216"/>
      <c r="J1111" s="212"/>
      <c r="K1111" s="212"/>
      <c r="L1111" s="217"/>
      <c r="M1111" s="218"/>
      <c r="N1111" s="219"/>
      <c r="O1111" s="219"/>
      <c r="P1111" s="219"/>
      <c r="Q1111" s="219"/>
      <c r="R1111" s="219"/>
      <c r="S1111" s="219"/>
      <c r="T1111" s="220"/>
      <c r="AT1111" s="221" t="s">
        <v>168</v>
      </c>
      <c r="AU1111" s="221" t="s">
        <v>82</v>
      </c>
      <c r="AV1111" s="14" t="s">
        <v>82</v>
      </c>
      <c r="AW1111" s="14" t="s">
        <v>30</v>
      </c>
      <c r="AX1111" s="14" t="s">
        <v>73</v>
      </c>
      <c r="AY1111" s="221" t="s">
        <v>160</v>
      </c>
    </row>
    <row r="1112" spans="2:51" s="14" customFormat="1" ht="12">
      <c r="B1112" s="211"/>
      <c r="C1112" s="212"/>
      <c r="D1112" s="202" t="s">
        <v>168</v>
      </c>
      <c r="E1112" s="213" t="s">
        <v>1</v>
      </c>
      <c r="F1112" s="214" t="s">
        <v>1050</v>
      </c>
      <c r="G1112" s="212"/>
      <c r="H1112" s="215">
        <v>13.724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168</v>
      </c>
      <c r="AU1112" s="221" t="s">
        <v>82</v>
      </c>
      <c r="AV1112" s="14" t="s">
        <v>82</v>
      </c>
      <c r="AW1112" s="14" t="s">
        <v>30</v>
      </c>
      <c r="AX1112" s="14" t="s">
        <v>73</v>
      </c>
      <c r="AY1112" s="221" t="s">
        <v>160</v>
      </c>
    </row>
    <row r="1113" spans="2:51" s="14" customFormat="1" ht="12">
      <c r="B1113" s="211"/>
      <c r="C1113" s="212"/>
      <c r="D1113" s="202" t="s">
        <v>168</v>
      </c>
      <c r="E1113" s="213" t="s">
        <v>1</v>
      </c>
      <c r="F1113" s="214" t="s">
        <v>1051</v>
      </c>
      <c r="G1113" s="212"/>
      <c r="H1113" s="215">
        <v>13.724</v>
      </c>
      <c r="I1113" s="216"/>
      <c r="J1113" s="212"/>
      <c r="K1113" s="212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168</v>
      </c>
      <c r="AU1113" s="221" t="s">
        <v>82</v>
      </c>
      <c r="AV1113" s="14" t="s">
        <v>82</v>
      </c>
      <c r="AW1113" s="14" t="s">
        <v>30</v>
      </c>
      <c r="AX1113" s="14" t="s">
        <v>73</v>
      </c>
      <c r="AY1113" s="221" t="s">
        <v>160</v>
      </c>
    </row>
    <row r="1114" spans="2:51" s="13" customFormat="1" ht="12">
      <c r="B1114" s="200"/>
      <c r="C1114" s="201"/>
      <c r="D1114" s="202" t="s">
        <v>168</v>
      </c>
      <c r="E1114" s="203" t="s">
        <v>1</v>
      </c>
      <c r="F1114" s="204" t="s">
        <v>1022</v>
      </c>
      <c r="G1114" s="201"/>
      <c r="H1114" s="203" t="s">
        <v>1</v>
      </c>
      <c r="I1114" s="205"/>
      <c r="J1114" s="201"/>
      <c r="K1114" s="201"/>
      <c r="L1114" s="206"/>
      <c r="M1114" s="207"/>
      <c r="N1114" s="208"/>
      <c r="O1114" s="208"/>
      <c r="P1114" s="208"/>
      <c r="Q1114" s="208"/>
      <c r="R1114" s="208"/>
      <c r="S1114" s="208"/>
      <c r="T1114" s="209"/>
      <c r="AT1114" s="210" t="s">
        <v>168</v>
      </c>
      <c r="AU1114" s="210" t="s">
        <v>82</v>
      </c>
      <c r="AV1114" s="13" t="s">
        <v>80</v>
      </c>
      <c r="AW1114" s="13" t="s">
        <v>30</v>
      </c>
      <c r="AX1114" s="13" t="s">
        <v>73</v>
      </c>
      <c r="AY1114" s="210" t="s">
        <v>160</v>
      </c>
    </row>
    <row r="1115" spans="2:51" s="14" customFormat="1" ht="12">
      <c r="B1115" s="211"/>
      <c r="C1115" s="212"/>
      <c r="D1115" s="202" t="s">
        <v>168</v>
      </c>
      <c r="E1115" s="213" t="s">
        <v>1</v>
      </c>
      <c r="F1115" s="214" t="s">
        <v>1052</v>
      </c>
      <c r="G1115" s="212"/>
      <c r="H1115" s="215">
        <v>8.339</v>
      </c>
      <c r="I1115" s="216"/>
      <c r="J1115" s="212"/>
      <c r="K1115" s="212"/>
      <c r="L1115" s="217"/>
      <c r="M1115" s="218"/>
      <c r="N1115" s="219"/>
      <c r="O1115" s="219"/>
      <c r="P1115" s="219"/>
      <c r="Q1115" s="219"/>
      <c r="R1115" s="219"/>
      <c r="S1115" s="219"/>
      <c r="T1115" s="220"/>
      <c r="AT1115" s="221" t="s">
        <v>168</v>
      </c>
      <c r="AU1115" s="221" t="s">
        <v>82</v>
      </c>
      <c r="AV1115" s="14" t="s">
        <v>82</v>
      </c>
      <c r="AW1115" s="14" t="s">
        <v>30</v>
      </c>
      <c r="AX1115" s="14" t="s">
        <v>73</v>
      </c>
      <c r="AY1115" s="221" t="s">
        <v>160</v>
      </c>
    </row>
    <row r="1116" spans="2:51" s="14" customFormat="1" ht="12">
      <c r="B1116" s="211"/>
      <c r="C1116" s="212"/>
      <c r="D1116" s="202" t="s">
        <v>168</v>
      </c>
      <c r="E1116" s="213" t="s">
        <v>1</v>
      </c>
      <c r="F1116" s="214" t="s">
        <v>1053</v>
      </c>
      <c r="G1116" s="212"/>
      <c r="H1116" s="215">
        <v>13.564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168</v>
      </c>
      <c r="AU1116" s="221" t="s">
        <v>82</v>
      </c>
      <c r="AV1116" s="14" t="s">
        <v>82</v>
      </c>
      <c r="AW1116" s="14" t="s">
        <v>30</v>
      </c>
      <c r="AX1116" s="14" t="s">
        <v>73</v>
      </c>
      <c r="AY1116" s="221" t="s">
        <v>160</v>
      </c>
    </row>
    <row r="1117" spans="2:51" s="14" customFormat="1" ht="12">
      <c r="B1117" s="211"/>
      <c r="C1117" s="212"/>
      <c r="D1117" s="202" t="s">
        <v>168</v>
      </c>
      <c r="E1117" s="213" t="s">
        <v>1</v>
      </c>
      <c r="F1117" s="214" t="s">
        <v>1054</v>
      </c>
      <c r="G1117" s="212"/>
      <c r="H1117" s="215">
        <v>13.564</v>
      </c>
      <c r="I1117" s="216"/>
      <c r="J1117" s="212"/>
      <c r="K1117" s="212"/>
      <c r="L1117" s="217"/>
      <c r="M1117" s="218"/>
      <c r="N1117" s="219"/>
      <c r="O1117" s="219"/>
      <c r="P1117" s="219"/>
      <c r="Q1117" s="219"/>
      <c r="R1117" s="219"/>
      <c r="S1117" s="219"/>
      <c r="T1117" s="220"/>
      <c r="AT1117" s="221" t="s">
        <v>168</v>
      </c>
      <c r="AU1117" s="221" t="s">
        <v>82</v>
      </c>
      <c r="AV1117" s="14" t="s">
        <v>82</v>
      </c>
      <c r="AW1117" s="14" t="s">
        <v>30</v>
      </c>
      <c r="AX1117" s="14" t="s">
        <v>73</v>
      </c>
      <c r="AY1117" s="221" t="s">
        <v>160</v>
      </c>
    </row>
    <row r="1118" spans="2:51" s="14" customFormat="1" ht="12">
      <c r="B1118" s="211"/>
      <c r="C1118" s="212"/>
      <c r="D1118" s="202" t="s">
        <v>168</v>
      </c>
      <c r="E1118" s="213" t="s">
        <v>1</v>
      </c>
      <c r="F1118" s="214" t="s">
        <v>1055</v>
      </c>
      <c r="G1118" s="212"/>
      <c r="H1118" s="215">
        <v>13.564</v>
      </c>
      <c r="I1118" s="216"/>
      <c r="J1118" s="212"/>
      <c r="K1118" s="212"/>
      <c r="L1118" s="217"/>
      <c r="M1118" s="218"/>
      <c r="N1118" s="219"/>
      <c r="O1118" s="219"/>
      <c r="P1118" s="219"/>
      <c r="Q1118" s="219"/>
      <c r="R1118" s="219"/>
      <c r="S1118" s="219"/>
      <c r="T1118" s="220"/>
      <c r="AT1118" s="221" t="s">
        <v>168</v>
      </c>
      <c r="AU1118" s="221" t="s">
        <v>82</v>
      </c>
      <c r="AV1118" s="14" t="s">
        <v>82</v>
      </c>
      <c r="AW1118" s="14" t="s">
        <v>30</v>
      </c>
      <c r="AX1118" s="14" t="s">
        <v>73</v>
      </c>
      <c r="AY1118" s="221" t="s">
        <v>160</v>
      </c>
    </row>
    <row r="1119" spans="2:51" s="14" customFormat="1" ht="12">
      <c r="B1119" s="211"/>
      <c r="C1119" s="212"/>
      <c r="D1119" s="202" t="s">
        <v>168</v>
      </c>
      <c r="E1119" s="213" t="s">
        <v>1</v>
      </c>
      <c r="F1119" s="214" t="s">
        <v>1056</v>
      </c>
      <c r="G1119" s="212"/>
      <c r="H1119" s="215">
        <v>13.564</v>
      </c>
      <c r="I1119" s="216"/>
      <c r="J1119" s="212"/>
      <c r="K1119" s="212"/>
      <c r="L1119" s="217"/>
      <c r="M1119" s="218"/>
      <c r="N1119" s="219"/>
      <c r="O1119" s="219"/>
      <c r="P1119" s="219"/>
      <c r="Q1119" s="219"/>
      <c r="R1119" s="219"/>
      <c r="S1119" s="219"/>
      <c r="T1119" s="220"/>
      <c r="AT1119" s="221" t="s">
        <v>168</v>
      </c>
      <c r="AU1119" s="221" t="s">
        <v>82</v>
      </c>
      <c r="AV1119" s="14" t="s">
        <v>82</v>
      </c>
      <c r="AW1119" s="14" t="s">
        <v>30</v>
      </c>
      <c r="AX1119" s="14" t="s">
        <v>73</v>
      </c>
      <c r="AY1119" s="221" t="s">
        <v>160</v>
      </c>
    </row>
    <row r="1120" spans="2:51" s="13" customFormat="1" ht="12">
      <c r="B1120" s="200"/>
      <c r="C1120" s="201"/>
      <c r="D1120" s="202" t="s">
        <v>168</v>
      </c>
      <c r="E1120" s="203" t="s">
        <v>1</v>
      </c>
      <c r="F1120" s="204" t="s">
        <v>1057</v>
      </c>
      <c r="G1120" s="201"/>
      <c r="H1120" s="203" t="s">
        <v>1</v>
      </c>
      <c r="I1120" s="205"/>
      <c r="J1120" s="201"/>
      <c r="K1120" s="201"/>
      <c r="L1120" s="206"/>
      <c r="M1120" s="207"/>
      <c r="N1120" s="208"/>
      <c r="O1120" s="208"/>
      <c r="P1120" s="208"/>
      <c r="Q1120" s="208"/>
      <c r="R1120" s="208"/>
      <c r="S1120" s="208"/>
      <c r="T1120" s="209"/>
      <c r="AT1120" s="210" t="s">
        <v>168</v>
      </c>
      <c r="AU1120" s="210" t="s">
        <v>82</v>
      </c>
      <c r="AV1120" s="13" t="s">
        <v>80</v>
      </c>
      <c r="AW1120" s="13" t="s">
        <v>30</v>
      </c>
      <c r="AX1120" s="13" t="s">
        <v>73</v>
      </c>
      <c r="AY1120" s="210" t="s">
        <v>160</v>
      </c>
    </row>
    <row r="1121" spans="2:51" s="14" customFormat="1" ht="12">
      <c r="B1121" s="211"/>
      <c r="C1121" s="212"/>
      <c r="D1121" s="202" t="s">
        <v>168</v>
      </c>
      <c r="E1121" s="213" t="s">
        <v>1</v>
      </c>
      <c r="F1121" s="214" t="s">
        <v>1058</v>
      </c>
      <c r="G1121" s="212"/>
      <c r="H1121" s="215">
        <v>54.895</v>
      </c>
      <c r="I1121" s="216"/>
      <c r="J1121" s="212"/>
      <c r="K1121" s="212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168</v>
      </c>
      <c r="AU1121" s="221" t="s">
        <v>82</v>
      </c>
      <c r="AV1121" s="14" t="s">
        <v>82</v>
      </c>
      <c r="AW1121" s="14" t="s">
        <v>30</v>
      </c>
      <c r="AX1121" s="14" t="s">
        <v>73</v>
      </c>
      <c r="AY1121" s="221" t="s">
        <v>160</v>
      </c>
    </row>
    <row r="1122" spans="2:51" s="15" customFormat="1" ht="12">
      <c r="B1122" s="222"/>
      <c r="C1122" s="223"/>
      <c r="D1122" s="202" t="s">
        <v>168</v>
      </c>
      <c r="E1122" s="224" t="s">
        <v>1</v>
      </c>
      <c r="F1122" s="225" t="s">
        <v>179</v>
      </c>
      <c r="G1122" s="223"/>
      <c r="H1122" s="226">
        <v>394.345</v>
      </c>
      <c r="I1122" s="227"/>
      <c r="J1122" s="223"/>
      <c r="K1122" s="223"/>
      <c r="L1122" s="228"/>
      <c r="M1122" s="229"/>
      <c r="N1122" s="230"/>
      <c r="O1122" s="230"/>
      <c r="P1122" s="230"/>
      <c r="Q1122" s="230"/>
      <c r="R1122" s="230"/>
      <c r="S1122" s="230"/>
      <c r="T1122" s="231"/>
      <c r="AT1122" s="232" t="s">
        <v>168</v>
      </c>
      <c r="AU1122" s="232" t="s">
        <v>82</v>
      </c>
      <c r="AV1122" s="15" t="s">
        <v>167</v>
      </c>
      <c r="AW1122" s="15" t="s">
        <v>30</v>
      </c>
      <c r="AX1122" s="15" t="s">
        <v>80</v>
      </c>
      <c r="AY1122" s="232" t="s">
        <v>160</v>
      </c>
    </row>
    <row r="1123" spans="1:65" s="2" customFormat="1" ht="14.45" customHeight="1">
      <c r="A1123" s="35"/>
      <c r="B1123" s="36"/>
      <c r="C1123" s="187" t="s">
        <v>1062</v>
      </c>
      <c r="D1123" s="187" t="s">
        <v>162</v>
      </c>
      <c r="E1123" s="188" t="s">
        <v>1063</v>
      </c>
      <c r="F1123" s="189" t="s">
        <v>1064</v>
      </c>
      <c r="G1123" s="190" t="s">
        <v>238</v>
      </c>
      <c r="H1123" s="191">
        <v>20.48</v>
      </c>
      <c r="I1123" s="192"/>
      <c r="J1123" s="193">
        <f>ROUND(I1123*H1123,2)</f>
        <v>0</v>
      </c>
      <c r="K1123" s="189" t="s">
        <v>1</v>
      </c>
      <c r="L1123" s="40"/>
      <c r="M1123" s="194" t="s">
        <v>1</v>
      </c>
      <c r="N1123" s="195" t="s">
        <v>38</v>
      </c>
      <c r="O1123" s="72"/>
      <c r="P1123" s="196">
        <f>O1123*H1123</f>
        <v>0</v>
      </c>
      <c r="Q1123" s="196">
        <v>0</v>
      </c>
      <c r="R1123" s="196">
        <f>Q1123*H1123</f>
        <v>0</v>
      </c>
      <c r="S1123" s="196">
        <v>0</v>
      </c>
      <c r="T1123" s="197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8" t="s">
        <v>167</v>
      </c>
      <c r="AT1123" s="198" t="s">
        <v>162</v>
      </c>
      <c r="AU1123" s="198" t="s">
        <v>82</v>
      </c>
      <c r="AY1123" s="18" t="s">
        <v>160</v>
      </c>
      <c r="BE1123" s="199">
        <f>IF(N1123="základní",J1123,0)</f>
        <v>0</v>
      </c>
      <c r="BF1123" s="199">
        <f>IF(N1123="snížená",J1123,0)</f>
        <v>0</v>
      </c>
      <c r="BG1123" s="199">
        <f>IF(N1123="zákl. přenesená",J1123,0)</f>
        <v>0</v>
      </c>
      <c r="BH1123" s="199">
        <f>IF(N1123="sníž. přenesená",J1123,0)</f>
        <v>0</v>
      </c>
      <c r="BI1123" s="199">
        <f>IF(N1123="nulová",J1123,0)</f>
        <v>0</v>
      </c>
      <c r="BJ1123" s="18" t="s">
        <v>80</v>
      </c>
      <c r="BK1123" s="199">
        <f>ROUND(I1123*H1123,2)</f>
        <v>0</v>
      </c>
      <c r="BL1123" s="18" t="s">
        <v>167</v>
      </c>
      <c r="BM1123" s="198" t="s">
        <v>1065</v>
      </c>
    </row>
    <row r="1124" spans="2:51" s="13" customFormat="1" ht="12">
      <c r="B1124" s="200"/>
      <c r="C1124" s="201"/>
      <c r="D1124" s="202" t="s">
        <v>168</v>
      </c>
      <c r="E1124" s="203" t="s">
        <v>1</v>
      </c>
      <c r="F1124" s="204" t="s">
        <v>1066</v>
      </c>
      <c r="G1124" s="201"/>
      <c r="H1124" s="203" t="s">
        <v>1</v>
      </c>
      <c r="I1124" s="205"/>
      <c r="J1124" s="201"/>
      <c r="K1124" s="201"/>
      <c r="L1124" s="206"/>
      <c r="M1124" s="207"/>
      <c r="N1124" s="208"/>
      <c r="O1124" s="208"/>
      <c r="P1124" s="208"/>
      <c r="Q1124" s="208"/>
      <c r="R1124" s="208"/>
      <c r="S1124" s="208"/>
      <c r="T1124" s="209"/>
      <c r="AT1124" s="210" t="s">
        <v>168</v>
      </c>
      <c r="AU1124" s="210" t="s">
        <v>82</v>
      </c>
      <c r="AV1124" s="13" t="s">
        <v>80</v>
      </c>
      <c r="AW1124" s="13" t="s">
        <v>30</v>
      </c>
      <c r="AX1124" s="13" t="s">
        <v>73</v>
      </c>
      <c r="AY1124" s="210" t="s">
        <v>160</v>
      </c>
    </row>
    <row r="1125" spans="2:51" s="14" customFormat="1" ht="12">
      <c r="B1125" s="211"/>
      <c r="C1125" s="212"/>
      <c r="D1125" s="202" t="s">
        <v>168</v>
      </c>
      <c r="E1125" s="213" t="s">
        <v>1</v>
      </c>
      <c r="F1125" s="214" t="s">
        <v>1067</v>
      </c>
      <c r="G1125" s="212"/>
      <c r="H1125" s="215">
        <v>5.12</v>
      </c>
      <c r="I1125" s="216"/>
      <c r="J1125" s="212"/>
      <c r="K1125" s="212"/>
      <c r="L1125" s="217"/>
      <c r="M1125" s="218"/>
      <c r="N1125" s="219"/>
      <c r="O1125" s="219"/>
      <c r="P1125" s="219"/>
      <c r="Q1125" s="219"/>
      <c r="R1125" s="219"/>
      <c r="S1125" s="219"/>
      <c r="T1125" s="220"/>
      <c r="AT1125" s="221" t="s">
        <v>168</v>
      </c>
      <c r="AU1125" s="221" t="s">
        <v>82</v>
      </c>
      <c r="AV1125" s="14" t="s">
        <v>82</v>
      </c>
      <c r="AW1125" s="14" t="s">
        <v>30</v>
      </c>
      <c r="AX1125" s="14" t="s">
        <v>73</v>
      </c>
      <c r="AY1125" s="221" t="s">
        <v>160</v>
      </c>
    </row>
    <row r="1126" spans="2:51" s="13" customFormat="1" ht="12">
      <c r="B1126" s="200"/>
      <c r="C1126" s="201"/>
      <c r="D1126" s="202" t="s">
        <v>168</v>
      </c>
      <c r="E1126" s="203" t="s">
        <v>1</v>
      </c>
      <c r="F1126" s="204" t="s">
        <v>1022</v>
      </c>
      <c r="G1126" s="201"/>
      <c r="H1126" s="203" t="s">
        <v>1</v>
      </c>
      <c r="I1126" s="205"/>
      <c r="J1126" s="201"/>
      <c r="K1126" s="201"/>
      <c r="L1126" s="206"/>
      <c r="M1126" s="207"/>
      <c r="N1126" s="208"/>
      <c r="O1126" s="208"/>
      <c r="P1126" s="208"/>
      <c r="Q1126" s="208"/>
      <c r="R1126" s="208"/>
      <c r="S1126" s="208"/>
      <c r="T1126" s="209"/>
      <c r="AT1126" s="210" t="s">
        <v>168</v>
      </c>
      <c r="AU1126" s="210" t="s">
        <v>82</v>
      </c>
      <c r="AV1126" s="13" t="s">
        <v>80</v>
      </c>
      <c r="AW1126" s="13" t="s">
        <v>30</v>
      </c>
      <c r="AX1126" s="13" t="s">
        <v>73</v>
      </c>
      <c r="AY1126" s="210" t="s">
        <v>160</v>
      </c>
    </row>
    <row r="1127" spans="2:51" s="14" customFormat="1" ht="12">
      <c r="B1127" s="211"/>
      <c r="C1127" s="212"/>
      <c r="D1127" s="202" t="s">
        <v>168</v>
      </c>
      <c r="E1127" s="213" t="s">
        <v>1</v>
      </c>
      <c r="F1127" s="214" t="s">
        <v>1068</v>
      </c>
      <c r="G1127" s="212"/>
      <c r="H1127" s="215">
        <v>5.12</v>
      </c>
      <c r="I1127" s="216"/>
      <c r="J1127" s="212"/>
      <c r="K1127" s="212"/>
      <c r="L1127" s="217"/>
      <c r="M1127" s="218"/>
      <c r="N1127" s="219"/>
      <c r="O1127" s="219"/>
      <c r="P1127" s="219"/>
      <c r="Q1127" s="219"/>
      <c r="R1127" s="219"/>
      <c r="S1127" s="219"/>
      <c r="T1127" s="220"/>
      <c r="AT1127" s="221" t="s">
        <v>168</v>
      </c>
      <c r="AU1127" s="221" t="s">
        <v>82</v>
      </c>
      <c r="AV1127" s="14" t="s">
        <v>82</v>
      </c>
      <c r="AW1127" s="14" t="s">
        <v>30</v>
      </c>
      <c r="AX1127" s="14" t="s">
        <v>73</v>
      </c>
      <c r="AY1127" s="221" t="s">
        <v>160</v>
      </c>
    </row>
    <row r="1128" spans="2:51" s="13" customFormat="1" ht="12">
      <c r="B1128" s="200"/>
      <c r="C1128" s="201"/>
      <c r="D1128" s="202" t="s">
        <v>168</v>
      </c>
      <c r="E1128" s="203" t="s">
        <v>1</v>
      </c>
      <c r="F1128" s="204" t="s">
        <v>1020</v>
      </c>
      <c r="G1128" s="201"/>
      <c r="H1128" s="203" t="s">
        <v>1</v>
      </c>
      <c r="I1128" s="205"/>
      <c r="J1128" s="201"/>
      <c r="K1128" s="201"/>
      <c r="L1128" s="206"/>
      <c r="M1128" s="207"/>
      <c r="N1128" s="208"/>
      <c r="O1128" s="208"/>
      <c r="P1128" s="208"/>
      <c r="Q1128" s="208"/>
      <c r="R1128" s="208"/>
      <c r="S1128" s="208"/>
      <c r="T1128" s="209"/>
      <c r="AT1128" s="210" t="s">
        <v>168</v>
      </c>
      <c r="AU1128" s="210" t="s">
        <v>82</v>
      </c>
      <c r="AV1128" s="13" t="s">
        <v>80</v>
      </c>
      <c r="AW1128" s="13" t="s">
        <v>30</v>
      </c>
      <c r="AX1128" s="13" t="s">
        <v>73</v>
      </c>
      <c r="AY1128" s="210" t="s">
        <v>160</v>
      </c>
    </row>
    <row r="1129" spans="2:51" s="14" customFormat="1" ht="12">
      <c r="B1129" s="211"/>
      <c r="C1129" s="212"/>
      <c r="D1129" s="202" t="s">
        <v>168</v>
      </c>
      <c r="E1129" s="213" t="s">
        <v>1</v>
      </c>
      <c r="F1129" s="214" t="s">
        <v>1069</v>
      </c>
      <c r="G1129" s="212"/>
      <c r="H1129" s="215">
        <v>5.12</v>
      </c>
      <c r="I1129" s="216"/>
      <c r="J1129" s="212"/>
      <c r="K1129" s="212"/>
      <c r="L1129" s="217"/>
      <c r="M1129" s="218"/>
      <c r="N1129" s="219"/>
      <c r="O1129" s="219"/>
      <c r="P1129" s="219"/>
      <c r="Q1129" s="219"/>
      <c r="R1129" s="219"/>
      <c r="S1129" s="219"/>
      <c r="T1129" s="220"/>
      <c r="AT1129" s="221" t="s">
        <v>168</v>
      </c>
      <c r="AU1129" s="221" t="s">
        <v>82</v>
      </c>
      <c r="AV1129" s="14" t="s">
        <v>82</v>
      </c>
      <c r="AW1129" s="14" t="s">
        <v>30</v>
      </c>
      <c r="AX1129" s="14" t="s">
        <v>73</v>
      </c>
      <c r="AY1129" s="221" t="s">
        <v>160</v>
      </c>
    </row>
    <row r="1130" spans="2:51" s="13" customFormat="1" ht="12">
      <c r="B1130" s="200"/>
      <c r="C1130" s="201"/>
      <c r="D1130" s="202" t="s">
        <v>168</v>
      </c>
      <c r="E1130" s="203" t="s">
        <v>1</v>
      </c>
      <c r="F1130" s="204" t="s">
        <v>176</v>
      </c>
      <c r="G1130" s="201"/>
      <c r="H1130" s="203" t="s">
        <v>1</v>
      </c>
      <c r="I1130" s="205"/>
      <c r="J1130" s="201"/>
      <c r="K1130" s="201"/>
      <c r="L1130" s="206"/>
      <c r="M1130" s="207"/>
      <c r="N1130" s="208"/>
      <c r="O1130" s="208"/>
      <c r="P1130" s="208"/>
      <c r="Q1130" s="208"/>
      <c r="R1130" s="208"/>
      <c r="S1130" s="208"/>
      <c r="T1130" s="209"/>
      <c r="AT1130" s="210" t="s">
        <v>168</v>
      </c>
      <c r="AU1130" s="210" t="s">
        <v>82</v>
      </c>
      <c r="AV1130" s="13" t="s">
        <v>80</v>
      </c>
      <c r="AW1130" s="13" t="s">
        <v>30</v>
      </c>
      <c r="AX1130" s="13" t="s">
        <v>73</v>
      </c>
      <c r="AY1130" s="210" t="s">
        <v>160</v>
      </c>
    </row>
    <row r="1131" spans="2:51" s="14" customFormat="1" ht="12">
      <c r="B1131" s="211"/>
      <c r="C1131" s="212"/>
      <c r="D1131" s="202" t="s">
        <v>168</v>
      </c>
      <c r="E1131" s="213" t="s">
        <v>1</v>
      </c>
      <c r="F1131" s="214" t="s">
        <v>1070</v>
      </c>
      <c r="G1131" s="212"/>
      <c r="H1131" s="215">
        <v>5.12</v>
      </c>
      <c r="I1131" s="216"/>
      <c r="J1131" s="212"/>
      <c r="K1131" s="212"/>
      <c r="L1131" s="217"/>
      <c r="M1131" s="218"/>
      <c r="N1131" s="219"/>
      <c r="O1131" s="219"/>
      <c r="P1131" s="219"/>
      <c r="Q1131" s="219"/>
      <c r="R1131" s="219"/>
      <c r="S1131" s="219"/>
      <c r="T1131" s="220"/>
      <c r="AT1131" s="221" t="s">
        <v>168</v>
      </c>
      <c r="AU1131" s="221" t="s">
        <v>82</v>
      </c>
      <c r="AV1131" s="14" t="s">
        <v>82</v>
      </c>
      <c r="AW1131" s="14" t="s">
        <v>30</v>
      </c>
      <c r="AX1131" s="14" t="s">
        <v>73</v>
      </c>
      <c r="AY1131" s="221" t="s">
        <v>160</v>
      </c>
    </row>
    <row r="1132" spans="2:51" s="15" customFormat="1" ht="12">
      <c r="B1132" s="222"/>
      <c r="C1132" s="223"/>
      <c r="D1132" s="202" t="s">
        <v>168</v>
      </c>
      <c r="E1132" s="224" t="s">
        <v>1</v>
      </c>
      <c r="F1132" s="225" t="s">
        <v>179</v>
      </c>
      <c r="G1132" s="223"/>
      <c r="H1132" s="226">
        <v>20.48</v>
      </c>
      <c r="I1132" s="227"/>
      <c r="J1132" s="223"/>
      <c r="K1132" s="223"/>
      <c r="L1132" s="228"/>
      <c r="M1132" s="229"/>
      <c r="N1132" s="230"/>
      <c r="O1132" s="230"/>
      <c r="P1132" s="230"/>
      <c r="Q1132" s="230"/>
      <c r="R1132" s="230"/>
      <c r="S1132" s="230"/>
      <c r="T1132" s="231"/>
      <c r="AT1132" s="232" t="s">
        <v>168</v>
      </c>
      <c r="AU1132" s="232" t="s">
        <v>82</v>
      </c>
      <c r="AV1132" s="15" t="s">
        <v>167</v>
      </c>
      <c r="AW1132" s="15" t="s">
        <v>30</v>
      </c>
      <c r="AX1132" s="15" t="s">
        <v>80</v>
      </c>
      <c r="AY1132" s="232" t="s">
        <v>160</v>
      </c>
    </row>
    <row r="1133" spans="1:65" s="2" customFormat="1" ht="24.2" customHeight="1">
      <c r="A1133" s="35"/>
      <c r="B1133" s="36"/>
      <c r="C1133" s="187" t="s">
        <v>751</v>
      </c>
      <c r="D1133" s="187" t="s">
        <v>162</v>
      </c>
      <c r="E1133" s="188" t="s">
        <v>1071</v>
      </c>
      <c r="F1133" s="189" t="s">
        <v>1072</v>
      </c>
      <c r="G1133" s="190" t="s">
        <v>238</v>
      </c>
      <c r="H1133" s="191">
        <v>1.2</v>
      </c>
      <c r="I1133" s="192"/>
      <c r="J1133" s="193">
        <f>ROUND(I1133*H1133,2)</f>
        <v>0</v>
      </c>
      <c r="K1133" s="189" t="s">
        <v>166</v>
      </c>
      <c r="L1133" s="40"/>
      <c r="M1133" s="194" t="s">
        <v>1</v>
      </c>
      <c r="N1133" s="195" t="s">
        <v>38</v>
      </c>
      <c r="O1133" s="72"/>
      <c r="P1133" s="196">
        <f>O1133*H1133</f>
        <v>0</v>
      </c>
      <c r="Q1133" s="196">
        <v>0</v>
      </c>
      <c r="R1133" s="196">
        <f>Q1133*H1133</f>
        <v>0</v>
      </c>
      <c r="S1133" s="196">
        <v>0</v>
      </c>
      <c r="T1133" s="197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8" t="s">
        <v>167</v>
      </c>
      <c r="AT1133" s="198" t="s">
        <v>162</v>
      </c>
      <c r="AU1133" s="198" t="s">
        <v>82</v>
      </c>
      <c r="AY1133" s="18" t="s">
        <v>160</v>
      </c>
      <c r="BE1133" s="199">
        <f>IF(N1133="základní",J1133,0)</f>
        <v>0</v>
      </c>
      <c r="BF1133" s="199">
        <f>IF(N1133="snížená",J1133,0)</f>
        <v>0</v>
      </c>
      <c r="BG1133" s="199">
        <f>IF(N1133="zákl. přenesená",J1133,0)</f>
        <v>0</v>
      </c>
      <c r="BH1133" s="199">
        <f>IF(N1133="sníž. přenesená",J1133,0)</f>
        <v>0</v>
      </c>
      <c r="BI1133" s="199">
        <f>IF(N1133="nulová",J1133,0)</f>
        <v>0</v>
      </c>
      <c r="BJ1133" s="18" t="s">
        <v>80</v>
      </c>
      <c r="BK1133" s="199">
        <f>ROUND(I1133*H1133,2)</f>
        <v>0</v>
      </c>
      <c r="BL1133" s="18" t="s">
        <v>167</v>
      </c>
      <c r="BM1133" s="198" t="s">
        <v>1073</v>
      </c>
    </row>
    <row r="1134" spans="2:51" s="13" customFormat="1" ht="12">
      <c r="B1134" s="200"/>
      <c r="C1134" s="201"/>
      <c r="D1134" s="202" t="s">
        <v>168</v>
      </c>
      <c r="E1134" s="203" t="s">
        <v>1</v>
      </c>
      <c r="F1134" s="204" t="s">
        <v>802</v>
      </c>
      <c r="G1134" s="201"/>
      <c r="H1134" s="203" t="s">
        <v>1</v>
      </c>
      <c r="I1134" s="205"/>
      <c r="J1134" s="201"/>
      <c r="K1134" s="201"/>
      <c r="L1134" s="206"/>
      <c r="M1134" s="207"/>
      <c r="N1134" s="208"/>
      <c r="O1134" s="208"/>
      <c r="P1134" s="208"/>
      <c r="Q1134" s="208"/>
      <c r="R1134" s="208"/>
      <c r="S1134" s="208"/>
      <c r="T1134" s="209"/>
      <c r="AT1134" s="210" t="s">
        <v>168</v>
      </c>
      <c r="AU1134" s="210" t="s">
        <v>82</v>
      </c>
      <c r="AV1134" s="13" t="s">
        <v>80</v>
      </c>
      <c r="AW1134" s="13" t="s">
        <v>30</v>
      </c>
      <c r="AX1134" s="13" t="s">
        <v>73</v>
      </c>
      <c r="AY1134" s="210" t="s">
        <v>160</v>
      </c>
    </row>
    <row r="1135" spans="2:51" s="14" customFormat="1" ht="12">
      <c r="B1135" s="211"/>
      <c r="C1135" s="212"/>
      <c r="D1135" s="202" t="s">
        <v>168</v>
      </c>
      <c r="E1135" s="213" t="s">
        <v>1</v>
      </c>
      <c r="F1135" s="214" t="s">
        <v>1074</v>
      </c>
      <c r="G1135" s="212"/>
      <c r="H1135" s="215">
        <v>1.2</v>
      </c>
      <c r="I1135" s="216"/>
      <c r="J1135" s="212"/>
      <c r="K1135" s="212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168</v>
      </c>
      <c r="AU1135" s="221" t="s">
        <v>82</v>
      </c>
      <c r="AV1135" s="14" t="s">
        <v>82</v>
      </c>
      <c r="AW1135" s="14" t="s">
        <v>30</v>
      </c>
      <c r="AX1135" s="14" t="s">
        <v>73</v>
      </c>
      <c r="AY1135" s="221" t="s">
        <v>160</v>
      </c>
    </row>
    <row r="1136" spans="2:51" s="15" customFormat="1" ht="12">
      <c r="B1136" s="222"/>
      <c r="C1136" s="223"/>
      <c r="D1136" s="202" t="s">
        <v>168</v>
      </c>
      <c r="E1136" s="224" t="s">
        <v>1</v>
      </c>
      <c r="F1136" s="225" t="s">
        <v>179</v>
      </c>
      <c r="G1136" s="223"/>
      <c r="H1136" s="226">
        <v>1.2</v>
      </c>
      <c r="I1136" s="227"/>
      <c r="J1136" s="223"/>
      <c r="K1136" s="223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168</v>
      </c>
      <c r="AU1136" s="232" t="s">
        <v>82</v>
      </c>
      <c r="AV1136" s="15" t="s">
        <v>167</v>
      </c>
      <c r="AW1136" s="15" t="s">
        <v>30</v>
      </c>
      <c r="AX1136" s="15" t="s">
        <v>80</v>
      </c>
      <c r="AY1136" s="232" t="s">
        <v>160</v>
      </c>
    </row>
    <row r="1137" spans="1:65" s="2" customFormat="1" ht="24.2" customHeight="1">
      <c r="A1137" s="35"/>
      <c r="B1137" s="36"/>
      <c r="C1137" s="187" t="s">
        <v>1075</v>
      </c>
      <c r="D1137" s="187" t="s">
        <v>162</v>
      </c>
      <c r="E1137" s="188" t="s">
        <v>1076</v>
      </c>
      <c r="F1137" s="189" t="s">
        <v>1077</v>
      </c>
      <c r="G1137" s="190" t="s">
        <v>222</v>
      </c>
      <c r="H1137" s="191">
        <v>172.763</v>
      </c>
      <c r="I1137" s="192"/>
      <c r="J1137" s="193">
        <f>ROUND(I1137*H1137,2)</f>
        <v>0</v>
      </c>
      <c r="K1137" s="189" t="s">
        <v>166</v>
      </c>
      <c r="L1137" s="40"/>
      <c r="M1137" s="194" t="s">
        <v>1</v>
      </c>
      <c r="N1137" s="195" t="s">
        <v>38</v>
      </c>
      <c r="O1137" s="72"/>
      <c r="P1137" s="196">
        <f>O1137*H1137</f>
        <v>0</v>
      </c>
      <c r="Q1137" s="196">
        <v>0</v>
      </c>
      <c r="R1137" s="196">
        <f>Q1137*H1137</f>
        <v>0</v>
      </c>
      <c r="S1137" s="196">
        <v>0</v>
      </c>
      <c r="T1137" s="197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198" t="s">
        <v>167</v>
      </c>
      <c r="AT1137" s="198" t="s">
        <v>162</v>
      </c>
      <c r="AU1137" s="198" t="s">
        <v>82</v>
      </c>
      <c r="AY1137" s="18" t="s">
        <v>160</v>
      </c>
      <c r="BE1137" s="199">
        <f>IF(N1137="základní",J1137,0)</f>
        <v>0</v>
      </c>
      <c r="BF1137" s="199">
        <f>IF(N1137="snížená",J1137,0)</f>
        <v>0</v>
      </c>
      <c r="BG1137" s="199">
        <f>IF(N1137="zákl. přenesená",J1137,0)</f>
        <v>0</v>
      </c>
      <c r="BH1137" s="199">
        <f>IF(N1137="sníž. přenesená",J1137,0)</f>
        <v>0</v>
      </c>
      <c r="BI1137" s="199">
        <f>IF(N1137="nulová",J1137,0)</f>
        <v>0</v>
      </c>
      <c r="BJ1137" s="18" t="s">
        <v>80</v>
      </c>
      <c r="BK1137" s="199">
        <f>ROUND(I1137*H1137,2)</f>
        <v>0</v>
      </c>
      <c r="BL1137" s="18" t="s">
        <v>167</v>
      </c>
      <c r="BM1137" s="198" t="s">
        <v>1078</v>
      </c>
    </row>
    <row r="1138" spans="1:65" s="2" customFormat="1" ht="37.9" customHeight="1">
      <c r="A1138" s="35"/>
      <c r="B1138" s="36"/>
      <c r="C1138" s="187" t="s">
        <v>756</v>
      </c>
      <c r="D1138" s="187" t="s">
        <v>162</v>
      </c>
      <c r="E1138" s="188" t="s">
        <v>1079</v>
      </c>
      <c r="F1138" s="189" t="s">
        <v>1080</v>
      </c>
      <c r="G1138" s="190" t="s">
        <v>222</v>
      </c>
      <c r="H1138" s="191">
        <v>4.254</v>
      </c>
      <c r="I1138" s="192"/>
      <c r="J1138" s="193">
        <f>ROUND(I1138*H1138,2)</f>
        <v>0</v>
      </c>
      <c r="K1138" s="189" t="s">
        <v>166</v>
      </c>
      <c r="L1138" s="40"/>
      <c r="M1138" s="194" t="s">
        <v>1</v>
      </c>
      <c r="N1138" s="195" t="s">
        <v>38</v>
      </c>
      <c r="O1138" s="72"/>
      <c r="P1138" s="196">
        <f>O1138*H1138</f>
        <v>0</v>
      </c>
      <c r="Q1138" s="196">
        <v>0</v>
      </c>
      <c r="R1138" s="196">
        <f>Q1138*H1138</f>
        <v>0</v>
      </c>
      <c r="S1138" s="196">
        <v>0</v>
      </c>
      <c r="T1138" s="197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8" t="s">
        <v>167</v>
      </c>
      <c r="AT1138" s="198" t="s">
        <v>162</v>
      </c>
      <c r="AU1138" s="198" t="s">
        <v>82</v>
      </c>
      <c r="AY1138" s="18" t="s">
        <v>160</v>
      </c>
      <c r="BE1138" s="199">
        <f>IF(N1138="základní",J1138,0)</f>
        <v>0</v>
      </c>
      <c r="BF1138" s="199">
        <f>IF(N1138="snížená",J1138,0)</f>
        <v>0</v>
      </c>
      <c r="BG1138" s="199">
        <f>IF(N1138="zákl. přenesená",J1138,0)</f>
        <v>0</v>
      </c>
      <c r="BH1138" s="199">
        <f>IF(N1138="sníž. přenesená",J1138,0)</f>
        <v>0</v>
      </c>
      <c r="BI1138" s="199">
        <f>IF(N1138="nulová",J1138,0)</f>
        <v>0</v>
      </c>
      <c r="BJ1138" s="18" t="s">
        <v>80</v>
      </c>
      <c r="BK1138" s="199">
        <f>ROUND(I1138*H1138,2)</f>
        <v>0</v>
      </c>
      <c r="BL1138" s="18" t="s">
        <v>167</v>
      </c>
      <c r="BM1138" s="198" t="s">
        <v>1081</v>
      </c>
    </row>
    <row r="1139" spans="2:51" s="13" customFormat="1" ht="12">
      <c r="B1139" s="200"/>
      <c r="C1139" s="201"/>
      <c r="D1139" s="202" t="s">
        <v>168</v>
      </c>
      <c r="E1139" s="203" t="s">
        <v>1</v>
      </c>
      <c r="F1139" s="204" t="s">
        <v>676</v>
      </c>
      <c r="G1139" s="201"/>
      <c r="H1139" s="203" t="s">
        <v>1</v>
      </c>
      <c r="I1139" s="205"/>
      <c r="J1139" s="201"/>
      <c r="K1139" s="201"/>
      <c r="L1139" s="206"/>
      <c r="M1139" s="207"/>
      <c r="N1139" s="208"/>
      <c r="O1139" s="208"/>
      <c r="P1139" s="208"/>
      <c r="Q1139" s="208"/>
      <c r="R1139" s="208"/>
      <c r="S1139" s="208"/>
      <c r="T1139" s="209"/>
      <c r="AT1139" s="210" t="s">
        <v>168</v>
      </c>
      <c r="AU1139" s="210" t="s">
        <v>82</v>
      </c>
      <c r="AV1139" s="13" t="s">
        <v>80</v>
      </c>
      <c r="AW1139" s="13" t="s">
        <v>30</v>
      </c>
      <c r="AX1139" s="13" t="s">
        <v>73</v>
      </c>
      <c r="AY1139" s="210" t="s">
        <v>160</v>
      </c>
    </row>
    <row r="1140" spans="2:51" s="14" customFormat="1" ht="12">
      <c r="B1140" s="211"/>
      <c r="C1140" s="212"/>
      <c r="D1140" s="202" t="s">
        <v>168</v>
      </c>
      <c r="E1140" s="213" t="s">
        <v>1</v>
      </c>
      <c r="F1140" s="214" t="s">
        <v>1082</v>
      </c>
      <c r="G1140" s="212"/>
      <c r="H1140" s="215">
        <v>4.254</v>
      </c>
      <c r="I1140" s="216"/>
      <c r="J1140" s="212"/>
      <c r="K1140" s="212"/>
      <c r="L1140" s="217"/>
      <c r="M1140" s="218"/>
      <c r="N1140" s="219"/>
      <c r="O1140" s="219"/>
      <c r="P1140" s="219"/>
      <c r="Q1140" s="219"/>
      <c r="R1140" s="219"/>
      <c r="S1140" s="219"/>
      <c r="T1140" s="220"/>
      <c r="AT1140" s="221" t="s">
        <v>168</v>
      </c>
      <c r="AU1140" s="221" t="s">
        <v>82</v>
      </c>
      <c r="AV1140" s="14" t="s">
        <v>82</v>
      </c>
      <c r="AW1140" s="14" t="s">
        <v>30</v>
      </c>
      <c r="AX1140" s="14" t="s">
        <v>73</v>
      </c>
      <c r="AY1140" s="221" t="s">
        <v>160</v>
      </c>
    </row>
    <row r="1141" spans="2:51" s="15" customFormat="1" ht="12">
      <c r="B1141" s="222"/>
      <c r="C1141" s="223"/>
      <c r="D1141" s="202" t="s">
        <v>168</v>
      </c>
      <c r="E1141" s="224" t="s">
        <v>1</v>
      </c>
      <c r="F1141" s="225" t="s">
        <v>179</v>
      </c>
      <c r="G1141" s="223"/>
      <c r="H1141" s="226">
        <v>4.254</v>
      </c>
      <c r="I1141" s="227"/>
      <c r="J1141" s="223"/>
      <c r="K1141" s="223"/>
      <c r="L1141" s="228"/>
      <c r="M1141" s="229"/>
      <c r="N1141" s="230"/>
      <c r="O1141" s="230"/>
      <c r="P1141" s="230"/>
      <c r="Q1141" s="230"/>
      <c r="R1141" s="230"/>
      <c r="S1141" s="230"/>
      <c r="T1141" s="231"/>
      <c r="AT1141" s="232" t="s">
        <v>168</v>
      </c>
      <c r="AU1141" s="232" t="s">
        <v>82</v>
      </c>
      <c r="AV1141" s="15" t="s">
        <v>167</v>
      </c>
      <c r="AW1141" s="15" t="s">
        <v>30</v>
      </c>
      <c r="AX1141" s="15" t="s">
        <v>80</v>
      </c>
      <c r="AY1141" s="232" t="s">
        <v>160</v>
      </c>
    </row>
    <row r="1142" spans="1:65" s="2" customFormat="1" ht="37.9" customHeight="1">
      <c r="A1142" s="35"/>
      <c r="B1142" s="36"/>
      <c r="C1142" s="187" t="s">
        <v>1083</v>
      </c>
      <c r="D1142" s="187" t="s">
        <v>162</v>
      </c>
      <c r="E1142" s="188" t="s">
        <v>1084</v>
      </c>
      <c r="F1142" s="189" t="s">
        <v>1085</v>
      </c>
      <c r="G1142" s="190" t="s">
        <v>222</v>
      </c>
      <c r="H1142" s="191">
        <v>25.36</v>
      </c>
      <c r="I1142" s="192"/>
      <c r="J1142" s="193">
        <f>ROUND(I1142*H1142,2)</f>
        <v>0</v>
      </c>
      <c r="K1142" s="189" t="s">
        <v>166</v>
      </c>
      <c r="L1142" s="40"/>
      <c r="M1142" s="194" t="s">
        <v>1</v>
      </c>
      <c r="N1142" s="195" t="s">
        <v>38</v>
      </c>
      <c r="O1142" s="72"/>
      <c r="P1142" s="196">
        <f>O1142*H1142</f>
        <v>0</v>
      </c>
      <c r="Q1142" s="196">
        <v>0</v>
      </c>
      <c r="R1142" s="196">
        <f>Q1142*H1142</f>
        <v>0</v>
      </c>
      <c r="S1142" s="196">
        <v>0</v>
      </c>
      <c r="T1142" s="197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198" t="s">
        <v>167</v>
      </c>
      <c r="AT1142" s="198" t="s">
        <v>162</v>
      </c>
      <c r="AU1142" s="198" t="s">
        <v>82</v>
      </c>
      <c r="AY1142" s="18" t="s">
        <v>160</v>
      </c>
      <c r="BE1142" s="199">
        <f>IF(N1142="základní",J1142,0)</f>
        <v>0</v>
      </c>
      <c r="BF1142" s="199">
        <f>IF(N1142="snížená",J1142,0)</f>
        <v>0</v>
      </c>
      <c r="BG1142" s="199">
        <f>IF(N1142="zákl. přenesená",J1142,0)</f>
        <v>0</v>
      </c>
      <c r="BH1142" s="199">
        <f>IF(N1142="sníž. přenesená",J1142,0)</f>
        <v>0</v>
      </c>
      <c r="BI1142" s="199">
        <f>IF(N1142="nulová",J1142,0)</f>
        <v>0</v>
      </c>
      <c r="BJ1142" s="18" t="s">
        <v>80</v>
      </c>
      <c r="BK1142" s="199">
        <f>ROUND(I1142*H1142,2)</f>
        <v>0</v>
      </c>
      <c r="BL1142" s="18" t="s">
        <v>167</v>
      </c>
      <c r="BM1142" s="198" t="s">
        <v>1086</v>
      </c>
    </row>
    <row r="1143" spans="2:51" s="14" customFormat="1" ht="12">
      <c r="B1143" s="211"/>
      <c r="C1143" s="212"/>
      <c r="D1143" s="202" t="s">
        <v>168</v>
      </c>
      <c r="E1143" s="213" t="s">
        <v>1</v>
      </c>
      <c r="F1143" s="214" t="s">
        <v>1087</v>
      </c>
      <c r="G1143" s="212"/>
      <c r="H1143" s="215">
        <v>12.4</v>
      </c>
      <c r="I1143" s="216"/>
      <c r="J1143" s="212"/>
      <c r="K1143" s="212"/>
      <c r="L1143" s="217"/>
      <c r="M1143" s="218"/>
      <c r="N1143" s="219"/>
      <c r="O1143" s="219"/>
      <c r="P1143" s="219"/>
      <c r="Q1143" s="219"/>
      <c r="R1143" s="219"/>
      <c r="S1143" s="219"/>
      <c r="T1143" s="220"/>
      <c r="AT1143" s="221" t="s">
        <v>168</v>
      </c>
      <c r="AU1143" s="221" t="s">
        <v>82</v>
      </c>
      <c r="AV1143" s="14" t="s">
        <v>82</v>
      </c>
      <c r="AW1143" s="14" t="s">
        <v>30</v>
      </c>
      <c r="AX1143" s="14" t="s">
        <v>73</v>
      </c>
      <c r="AY1143" s="221" t="s">
        <v>160</v>
      </c>
    </row>
    <row r="1144" spans="2:51" s="14" customFormat="1" ht="12">
      <c r="B1144" s="211"/>
      <c r="C1144" s="212"/>
      <c r="D1144" s="202" t="s">
        <v>168</v>
      </c>
      <c r="E1144" s="213" t="s">
        <v>1</v>
      </c>
      <c r="F1144" s="214" t="s">
        <v>1088</v>
      </c>
      <c r="G1144" s="212"/>
      <c r="H1144" s="215">
        <v>12.96</v>
      </c>
      <c r="I1144" s="216"/>
      <c r="J1144" s="212"/>
      <c r="K1144" s="212"/>
      <c r="L1144" s="217"/>
      <c r="M1144" s="218"/>
      <c r="N1144" s="219"/>
      <c r="O1144" s="219"/>
      <c r="P1144" s="219"/>
      <c r="Q1144" s="219"/>
      <c r="R1144" s="219"/>
      <c r="S1144" s="219"/>
      <c r="T1144" s="220"/>
      <c r="AT1144" s="221" t="s">
        <v>168</v>
      </c>
      <c r="AU1144" s="221" t="s">
        <v>82</v>
      </c>
      <c r="AV1144" s="14" t="s">
        <v>82</v>
      </c>
      <c r="AW1144" s="14" t="s">
        <v>30</v>
      </c>
      <c r="AX1144" s="14" t="s">
        <v>73</v>
      </c>
      <c r="AY1144" s="221" t="s">
        <v>160</v>
      </c>
    </row>
    <row r="1145" spans="2:51" s="15" customFormat="1" ht="12">
      <c r="B1145" s="222"/>
      <c r="C1145" s="223"/>
      <c r="D1145" s="202" t="s">
        <v>168</v>
      </c>
      <c r="E1145" s="224" t="s">
        <v>1</v>
      </c>
      <c r="F1145" s="225" t="s">
        <v>179</v>
      </c>
      <c r="G1145" s="223"/>
      <c r="H1145" s="226">
        <v>25.36</v>
      </c>
      <c r="I1145" s="227"/>
      <c r="J1145" s="223"/>
      <c r="K1145" s="223"/>
      <c r="L1145" s="228"/>
      <c r="M1145" s="229"/>
      <c r="N1145" s="230"/>
      <c r="O1145" s="230"/>
      <c r="P1145" s="230"/>
      <c r="Q1145" s="230"/>
      <c r="R1145" s="230"/>
      <c r="S1145" s="230"/>
      <c r="T1145" s="231"/>
      <c r="AT1145" s="232" t="s">
        <v>168</v>
      </c>
      <c r="AU1145" s="232" t="s">
        <v>82</v>
      </c>
      <c r="AV1145" s="15" t="s">
        <v>167</v>
      </c>
      <c r="AW1145" s="15" t="s">
        <v>30</v>
      </c>
      <c r="AX1145" s="15" t="s">
        <v>80</v>
      </c>
      <c r="AY1145" s="232" t="s">
        <v>160</v>
      </c>
    </row>
    <row r="1146" spans="1:65" s="2" customFormat="1" ht="37.9" customHeight="1">
      <c r="A1146" s="35"/>
      <c r="B1146" s="36"/>
      <c r="C1146" s="187" t="s">
        <v>762</v>
      </c>
      <c r="D1146" s="187" t="s">
        <v>162</v>
      </c>
      <c r="E1146" s="188" t="s">
        <v>1089</v>
      </c>
      <c r="F1146" s="189" t="s">
        <v>1090</v>
      </c>
      <c r="G1146" s="190" t="s">
        <v>222</v>
      </c>
      <c r="H1146" s="191">
        <v>155.577</v>
      </c>
      <c r="I1146" s="192"/>
      <c r="J1146" s="193">
        <f>ROUND(I1146*H1146,2)</f>
        <v>0</v>
      </c>
      <c r="K1146" s="189" t="s">
        <v>166</v>
      </c>
      <c r="L1146" s="40"/>
      <c r="M1146" s="194" t="s">
        <v>1</v>
      </c>
      <c r="N1146" s="195" t="s">
        <v>38</v>
      </c>
      <c r="O1146" s="72"/>
      <c r="P1146" s="196">
        <f>O1146*H1146</f>
        <v>0</v>
      </c>
      <c r="Q1146" s="196">
        <v>0</v>
      </c>
      <c r="R1146" s="196">
        <f>Q1146*H1146</f>
        <v>0</v>
      </c>
      <c r="S1146" s="196">
        <v>0</v>
      </c>
      <c r="T1146" s="197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8" t="s">
        <v>167</v>
      </c>
      <c r="AT1146" s="198" t="s">
        <v>162</v>
      </c>
      <c r="AU1146" s="198" t="s">
        <v>82</v>
      </c>
      <c r="AY1146" s="18" t="s">
        <v>160</v>
      </c>
      <c r="BE1146" s="199">
        <f>IF(N1146="základní",J1146,0)</f>
        <v>0</v>
      </c>
      <c r="BF1146" s="199">
        <f>IF(N1146="snížená",J1146,0)</f>
        <v>0</v>
      </c>
      <c r="BG1146" s="199">
        <f>IF(N1146="zákl. přenesená",J1146,0)</f>
        <v>0</v>
      </c>
      <c r="BH1146" s="199">
        <f>IF(N1146="sníž. přenesená",J1146,0)</f>
        <v>0</v>
      </c>
      <c r="BI1146" s="199">
        <f>IF(N1146="nulová",J1146,0)</f>
        <v>0</v>
      </c>
      <c r="BJ1146" s="18" t="s">
        <v>80</v>
      </c>
      <c r="BK1146" s="199">
        <f>ROUND(I1146*H1146,2)</f>
        <v>0</v>
      </c>
      <c r="BL1146" s="18" t="s">
        <v>167</v>
      </c>
      <c r="BM1146" s="198" t="s">
        <v>1091</v>
      </c>
    </row>
    <row r="1147" spans="2:51" s="13" customFormat="1" ht="12">
      <c r="B1147" s="200"/>
      <c r="C1147" s="201"/>
      <c r="D1147" s="202" t="s">
        <v>168</v>
      </c>
      <c r="E1147" s="203" t="s">
        <v>1</v>
      </c>
      <c r="F1147" s="204" t="s">
        <v>176</v>
      </c>
      <c r="G1147" s="201"/>
      <c r="H1147" s="203" t="s">
        <v>1</v>
      </c>
      <c r="I1147" s="205"/>
      <c r="J1147" s="201"/>
      <c r="K1147" s="201"/>
      <c r="L1147" s="206"/>
      <c r="M1147" s="207"/>
      <c r="N1147" s="208"/>
      <c r="O1147" s="208"/>
      <c r="P1147" s="208"/>
      <c r="Q1147" s="208"/>
      <c r="R1147" s="208"/>
      <c r="S1147" s="208"/>
      <c r="T1147" s="209"/>
      <c r="AT1147" s="210" t="s">
        <v>168</v>
      </c>
      <c r="AU1147" s="210" t="s">
        <v>82</v>
      </c>
      <c r="AV1147" s="13" t="s">
        <v>80</v>
      </c>
      <c r="AW1147" s="13" t="s">
        <v>30</v>
      </c>
      <c r="AX1147" s="13" t="s">
        <v>73</v>
      </c>
      <c r="AY1147" s="210" t="s">
        <v>160</v>
      </c>
    </row>
    <row r="1148" spans="2:51" s="14" customFormat="1" ht="12">
      <c r="B1148" s="211"/>
      <c r="C1148" s="212"/>
      <c r="D1148" s="202" t="s">
        <v>168</v>
      </c>
      <c r="E1148" s="213" t="s">
        <v>1</v>
      </c>
      <c r="F1148" s="214" t="s">
        <v>1092</v>
      </c>
      <c r="G1148" s="212"/>
      <c r="H1148" s="215">
        <v>77.277</v>
      </c>
      <c r="I1148" s="216"/>
      <c r="J1148" s="212"/>
      <c r="K1148" s="212"/>
      <c r="L1148" s="217"/>
      <c r="M1148" s="218"/>
      <c r="N1148" s="219"/>
      <c r="O1148" s="219"/>
      <c r="P1148" s="219"/>
      <c r="Q1148" s="219"/>
      <c r="R1148" s="219"/>
      <c r="S1148" s="219"/>
      <c r="T1148" s="220"/>
      <c r="AT1148" s="221" t="s">
        <v>168</v>
      </c>
      <c r="AU1148" s="221" t="s">
        <v>82</v>
      </c>
      <c r="AV1148" s="14" t="s">
        <v>82</v>
      </c>
      <c r="AW1148" s="14" t="s">
        <v>30</v>
      </c>
      <c r="AX1148" s="14" t="s">
        <v>73</v>
      </c>
      <c r="AY1148" s="221" t="s">
        <v>160</v>
      </c>
    </row>
    <row r="1149" spans="2:51" s="14" customFormat="1" ht="12">
      <c r="B1149" s="211"/>
      <c r="C1149" s="212"/>
      <c r="D1149" s="202" t="s">
        <v>168</v>
      </c>
      <c r="E1149" s="213" t="s">
        <v>1</v>
      </c>
      <c r="F1149" s="214" t="s">
        <v>1093</v>
      </c>
      <c r="G1149" s="212"/>
      <c r="H1149" s="215">
        <v>16.745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168</v>
      </c>
      <c r="AU1149" s="221" t="s">
        <v>82</v>
      </c>
      <c r="AV1149" s="14" t="s">
        <v>82</v>
      </c>
      <c r="AW1149" s="14" t="s">
        <v>30</v>
      </c>
      <c r="AX1149" s="14" t="s">
        <v>73</v>
      </c>
      <c r="AY1149" s="221" t="s">
        <v>160</v>
      </c>
    </row>
    <row r="1150" spans="2:51" s="13" customFormat="1" ht="12">
      <c r="B1150" s="200"/>
      <c r="C1150" s="201"/>
      <c r="D1150" s="202" t="s">
        <v>168</v>
      </c>
      <c r="E1150" s="203" t="s">
        <v>1</v>
      </c>
      <c r="F1150" s="204" t="s">
        <v>662</v>
      </c>
      <c r="G1150" s="201"/>
      <c r="H1150" s="203" t="s">
        <v>1</v>
      </c>
      <c r="I1150" s="205"/>
      <c r="J1150" s="201"/>
      <c r="K1150" s="201"/>
      <c r="L1150" s="206"/>
      <c r="M1150" s="207"/>
      <c r="N1150" s="208"/>
      <c r="O1150" s="208"/>
      <c r="P1150" s="208"/>
      <c r="Q1150" s="208"/>
      <c r="R1150" s="208"/>
      <c r="S1150" s="208"/>
      <c r="T1150" s="209"/>
      <c r="AT1150" s="210" t="s">
        <v>168</v>
      </c>
      <c r="AU1150" s="210" t="s">
        <v>82</v>
      </c>
      <c r="AV1150" s="13" t="s">
        <v>80</v>
      </c>
      <c r="AW1150" s="13" t="s">
        <v>30</v>
      </c>
      <c r="AX1150" s="13" t="s">
        <v>73</v>
      </c>
      <c r="AY1150" s="210" t="s">
        <v>160</v>
      </c>
    </row>
    <row r="1151" spans="2:51" s="14" customFormat="1" ht="12">
      <c r="B1151" s="211"/>
      <c r="C1151" s="212"/>
      <c r="D1151" s="202" t="s">
        <v>168</v>
      </c>
      <c r="E1151" s="213" t="s">
        <v>1</v>
      </c>
      <c r="F1151" s="214" t="s">
        <v>1094</v>
      </c>
      <c r="G1151" s="212"/>
      <c r="H1151" s="215">
        <v>61.555</v>
      </c>
      <c r="I1151" s="216"/>
      <c r="J1151" s="212"/>
      <c r="K1151" s="212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168</v>
      </c>
      <c r="AU1151" s="221" t="s">
        <v>82</v>
      </c>
      <c r="AV1151" s="14" t="s">
        <v>82</v>
      </c>
      <c r="AW1151" s="14" t="s">
        <v>30</v>
      </c>
      <c r="AX1151" s="14" t="s">
        <v>73</v>
      </c>
      <c r="AY1151" s="221" t="s">
        <v>160</v>
      </c>
    </row>
    <row r="1152" spans="2:51" s="15" customFormat="1" ht="12">
      <c r="B1152" s="222"/>
      <c r="C1152" s="223"/>
      <c r="D1152" s="202" t="s">
        <v>168</v>
      </c>
      <c r="E1152" s="224" t="s">
        <v>1</v>
      </c>
      <c r="F1152" s="225" t="s">
        <v>179</v>
      </c>
      <c r="G1152" s="223"/>
      <c r="H1152" s="226">
        <v>155.577</v>
      </c>
      <c r="I1152" s="227"/>
      <c r="J1152" s="223"/>
      <c r="K1152" s="223"/>
      <c r="L1152" s="228"/>
      <c r="M1152" s="229"/>
      <c r="N1152" s="230"/>
      <c r="O1152" s="230"/>
      <c r="P1152" s="230"/>
      <c r="Q1152" s="230"/>
      <c r="R1152" s="230"/>
      <c r="S1152" s="230"/>
      <c r="T1152" s="231"/>
      <c r="AT1152" s="232" t="s">
        <v>168</v>
      </c>
      <c r="AU1152" s="232" t="s">
        <v>82</v>
      </c>
      <c r="AV1152" s="15" t="s">
        <v>167</v>
      </c>
      <c r="AW1152" s="15" t="s">
        <v>30</v>
      </c>
      <c r="AX1152" s="15" t="s">
        <v>80</v>
      </c>
      <c r="AY1152" s="232" t="s">
        <v>160</v>
      </c>
    </row>
    <row r="1153" spans="1:65" s="2" customFormat="1" ht="14.45" customHeight="1">
      <c r="A1153" s="35"/>
      <c r="B1153" s="36"/>
      <c r="C1153" s="187" t="s">
        <v>1095</v>
      </c>
      <c r="D1153" s="187" t="s">
        <v>162</v>
      </c>
      <c r="E1153" s="188" t="s">
        <v>1096</v>
      </c>
      <c r="F1153" s="189" t="s">
        <v>1097</v>
      </c>
      <c r="G1153" s="190" t="s">
        <v>222</v>
      </c>
      <c r="H1153" s="191">
        <v>630.727</v>
      </c>
      <c r="I1153" s="192"/>
      <c r="J1153" s="193">
        <f>ROUND(I1153*H1153,2)</f>
        <v>0</v>
      </c>
      <c r="K1153" s="189" t="s">
        <v>166</v>
      </c>
      <c r="L1153" s="40"/>
      <c r="M1153" s="194" t="s">
        <v>1</v>
      </c>
      <c r="N1153" s="195" t="s">
        <v>38</v>
      </c>
      <c r="O1153" s="72"/>
      <c r="P1153" s="196">
        <f>O1153*H1153</f>
        <v>0</v>
      </c>
      <c r="Q1153" s="196">
        <v>0</v>
      </c>
      <c r="R1153" s="196">
        <f>Q1153*H1153</f>
        <v>0</v>
      </c>
      <c r="S1153" s="196">
        <v>0</v>
      </c>
      <c r="T1153" s="197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8" t="s">
        <v>167</v>
      </c>
      <c r="AT1153" s="198" t="s">
        <v>162</v>
      </c>
      <c r="AU1153" s="198" t="s">
        <v>82</v>
      </c>
      <c r="AY1153" s="18" t="s">
        <v>160</v>
      </c>
      <c r="BE1153" s="199">
        <f>IF(N1153="základní",J1153,0)</f>
        <v>0</v>
      </c>
      <c r="BF1153" s="199">
        <f>IF(N1153="snížená",J1153,0)</f>
        <v>0</v>
      </c>
      <c r="BG1153" s="199">
        <f>IF(N1153="zákl. přenesená",J1153,0)</f>
        <v>0</v>
      </c>
      <c r="BH1153" s="199">
        <f>IF(N1153="sníž. přenesená",J1153,0)</f>
        <v>0</v>
      </c>
      <c r="BI1153" s="199">
        <f>IF(N1153="nulová",J1153,0)</f>
        <v>0</v>
      </c>
      <c r="BJ1153" s="18" t="s">
        <v>80</v>
      </c>
      <c r="BK1153" s="199">
        <f>ROUND(I1153*H1153,2)</f>
        <v>0</v>
      </c>
      <c r="BL1153" s="18" t="s">
        <v>167</v>
      </c>
      <c r="BM1153" s="198" t="s">
        <v>1098</v>
      </c>
    </row>
    <row r="1154" spans="2:51" s="13" customFormat="1" ht="12">
      <c r="B1154" s="200"/>
      <c r="C1154" s="201"/>
      <c r="D1154" s="202" t="s">
        <v>168</v>
      </c>
      <c r="E1154" s="203" t="s">
        <v>1</v>
      </c>
      <c r="F1154" s="204" t="s">
        <v>176</v>
      </c>
      <c r="G1154" s="201"/>
      <c r="H1154" s="203" t="s">
        <v>1</v>
      </c>
      <c r="I1154" s="205"/>
      <c r="J1154" s="201"/>
      <c r="K1154" s="201"/>
      <c r="L1154" s="206"/>
      <c r="M1154" s="207"/>
      <c r="N1154" s="208"/>
      <c r="O1154" s="208"/>
      <c r="P1154" s="208"/>
      <c r="Q1154" s="208"/>
      <c r="R1154" s="208"/>
      <c r="S1154" s="208"/>
      <c r="T1154" s="209"/>
      <c r="AT1154" s="210" t="s">
        <v>168</v>
      </c>
      <c r="AU1154" s="210" t="s">
        <v>82</v>
      </c>
      <c r="AV1154" s="13" t="s">
        <v>80</v>
      </c>
      <c r="AW1154" s="13" t="s">
        <v>30</v>
      </c>
      <c r="AX1154" s="13" t="s">
        <v>73</v>
      </c>
      <c r="AY1154" s="210" t="s">
        <v>160</v>
      </c>
    </row>
    <row r="1155" spans="2:51" s="14" customFormat="1" ht="12">
      <c r="B1155" s="211"/>
      <c r="C1155" s="212"/>
      <c r="D1155" s="202" t="s">
        <v>168</v>
      </c>
      <c r="E1155" s="213" t="s">
        <v>1</v>
      </c>
      <c r="F1155" s="214" t="s">
        <v>673</v>
      </c>
      <c r="G1155" s="212"/>
      <c r="H1155" s="215">
        <v>77.277</v>
      </c>
      <c r="I1155" s="216"/>
      <c r="J1155" s="212"/>
      <c r="K1155" s="212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168</v>
      </c>
      <c r="AU1155" s="221" t="s">
        <v>82</v>
      </c>
      <c r="AV1155" s="14" t="s">
        <v>82</v>
      </c>
      <c r="AW1155" s="14" t="s">
        <v>30</v>
      </c>
      <c r="AX1155" s="14" t="s">
        <v>73</v>
      </c>
      <c r="AY1155" s="221" t="s">
        <v>160</v>
      </c>
    </row>
    <row r="1156" spans="2:51" s="14" customFormat="1" ht="12">
      <c r="B1156" s="211"/>
      <c r="C1156" s="212"/>
      <c r="D1156" s="202" t="s">
        <v>168</v>
      </c>
      <c r="E1156" s="213" t="s">
        <v>1</v>
      </c>
      <c r="F1156" s="214" t="s">
        <v>674</v>
      </c>
      <c r="G1156" s="212"/>
      <c r="H1156" s="215">
        <v>16.745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168</v>
      </c>
      <c r="AU1156" s="221" t="s">
        <v>82</v>
      </c>
      <c r="AV1156" s="14" t="s">
        <v>82</v>
      </c>
      <c r="AW1156" s="14" t="s">
        <v>30</v>
      </c>
      <c r="AX1156" s="14" t="s">
        <v>73</v>
      </c>
      <c r="AY1156" s="221" t="s">
        <v>160</v>
      </c>
    </row>
    <row r="1157" spans="2:51" s="13" customFormat="1" ht="12">
      <c r="B1157" s="200"/>
      <c r="C1157" s="201"/>
      <c r="D1157" s="202" t="s">
        <v>168</v>
      </c>
      <c r="E1157" s="203" t="s">
        <v>1</v>
      </c>
      <c r="F1157" s="204" t="s">
        <v>662</v>
      </c>
      <c r="G1157" s="201"/>
      <c r="H1157" s="203" t="s">
        <v>1</v>
      </c>
      <c r="I1157" s="205"/>
      <c r="J1157" s="201"/>
      <c r="K1157" s="201"/>
      <c r="L1157" s="206"/>
      <c r="M1157" s="207"/>
      <c r="N1157" s="208"/>
      <c r="O1157" s="208"/>
      <c r="P1157" s="208"/>
      <c r="Q1157" s="208"/>
      <c r="R1157" s="208"/>
      <c r="S1157" s="208"/>
      <c r="T1157" s="209"/>
      <c r="AT1157" s="210" t="s">
        <v>168</v>
      </c>
      <c r="AU1157" s="210" t="s">
        <v>82</v>
      </c>
      <c r="AV1157" s="13" t="s">
        <v>80</v>
      </c>
      <c r="AW1157" s="13" t="s">
        <v>30</v>
      </c>
      <c r="AX1157" s="13" t="s">
        <v>73</v>
      </c>
      <c r="AY1157" s="210" t="s">
        <v>160</v>
      </c>
    </row>
    <row r="1158" spans="2:51" s="14" customFormat="1" ht="12">
      <c r="B1158" s="211"/>
      <c r="C1158" s="212"/>
      <c r="D1158" s="202" t="s">
        <v>168</v>
      </c>
      <c r="E1158" s="213" t="s">
        <v>1</v>
      </c>
      <c r="F1158" s="214" t="s">
        <v>1099</v>
      </c>
      <c r="G1158" s="212"/>
      <c r="H1158" s="215">
        <v>61.555</v>
      </c>
      <c r="I1158" s="216"/>
      <c r="J1158" s="212"/>
      <c r="K1158" s="212"/>
      <c r="L1158" s="217"/>
      <c r="M1158" s="218"/>
      <c r="N1158" s="219"/>
      <c r="O1158" s="219"/>
      <c r="P1158" s="219"/>
      <c r="Q1158" s="219"/>
      <c r="R1158" s="219"/>
      <c r="S1158" s="219"/>
      <c r="T1158" s="220"/>
      <c r="AT1158" s="221" t="s">
        <v>168</v>
      </c>
      <c r="AU1158" s="221" t="s">
        <v>82</v>
      </c>
      <c r="AV1158" s="14" t="s">
        <v>82</v>
      </c>
      <c r="AW1158" s="14" t="s">
        <v>30</v>
      </c>
      <c r="AX1158" s="14" t="s">
        <v>73</v>
      </c>
      <c r="AY1158" s="221" t="s">
        <v>160</v>
      </c>
    </row>
    <row r="1159" spans="2:51" s="14" customFormat="1" ht="12">
      <c r="B1159" s="211"/>
      <c r="C1159" s="212"/>
      <c r="D1159" s="202" t="s">
        <v>168</v>
      </c>
      <c r="E1159" s="213" t="s">
        <v>1</v>
      </c>
      <c r="F1159" s="214" t="s">
        <v>1100</v>
      </c>
      <c r="G1159" s="212"/>
      <c r="H1159" s="215">
        <v>-30.75</v>
      </c>
      <c r="I1159" s="216"/>
      <c r="J1159" s="212"/>
      <c r="K1159" s="212"/>
      <c r="L1159" s="217"/>
      <c r="M1159" s="218"/>
      <c r="N1159" s="219"/>
      <c r="O1159" s="219"/>
      <c r="P1159" s="219"/>
      <c r="Q1159" s="219"/>
      <c r="R1159" s="219"/>
      <c r="S1159" s="219"/>
      <c r="T1159" s="220"/>
      <c r="AT1159" s="221" t="s">
        <v>168</v>
      </c>
      <c r="AU1159" s="221" t="s">
        <v>82</v>
      </c>
      <c r="AV1159" s="14" t="s">
        <v>82</v>
      </c>
      <c r="AW1159" s="14" t="s">
        <v>30</v>
      </c>
      <c r="AX1159" s="14" t="s">
        <v>73</v>
      </c>
      <c r="AY1159" s="221" t="s">
        <v>160</v>
      </c>
    </row>
    <row r="1160" spans="2:51" s="14" customFormat="1" ht="12">
      <c r="B1160" s="211"/>
      <c r="C1160" s="212"/>
      <c r="D1160" s="202" t="s">
        <v>168</v>
      </c>
      <c r="E1160" s="213" t="s">
        <v>1</v>
      </c>
      <c r="F1160" s="214" t="s">
        <v>1101</v>
      </c>
      <c r="G1160" s="212"/>
      <c r="H1160" s="215">
        <v>505.9</v>
      </c>
      <c r="I1160" s="216"/>
      <c r="J1160" s="212"/>
      <c r="K1160" s="212"/>
      <c r="L1160" s="217"/>
      <c r="M1160" s="218"/>
      <c r="N1160" s="219"/>
      <c r="O1160" s="219"/>
      <c r="P1160" s="219"/>
      <c r="Q1160" s="219"/>
      <c r="R1160" s="219"/>
      <c r="S1160" s="219"/>
      <c r="T1160" s="220"/>
      <c r="AT1160" s="221" t="s">
        <v>168</v>
      </c>
      <c r="AU1160" s="221" t="s">
        <v>82</v>
      </c>
      <c r="AV1160" s="14" t="s">
        <v>82</v>
      </c>
      <c r="AW1160" s="14" t="s">
        <v>30</v>
      </c>
      <c r="AX1160" s="14" t="s">
        <v>73</v>
      </c>
      <c r="AY1160" s="221" t="s">
        <v>160</v>
      </c>
    </row>
    <row r="1161" spans="2:51" s="15" customFormat="1" ht="12">
      <c r="B1161" s="222"/>
      <c r="C1161" s="223"/>
      <c r="D1161" s="202" t="s">
        <v>168</v>
      </c>
      <c r="E1161" s="224" t="s">
        <v>1</v>
      </c>
      <c r="F1161" s="225" t="s">
        <v>179</v>
      </c>
      <c r="G1161" s="223"/>
      <c r="H1161" s="226">
        <v>630.727</v>
      </c>
      <c r="I1161" s="227"/>
      <c r="J1161" s="223"/>
      <c r="K1161" s="223"/>
      <c r="L1161" s="228"/>
      <c r="M1161" s="229"/>
      <c r="N1161" s="230"/>
      <c r="O1161" s="230"/>
      <c r="P1161" s="230"/>
      <c r="Q1161" s="230"/>
      <c r="R1161" s="230"/>
      <c r="S1161" s="230"/>
      <c r="T1161" s="231"/>
      <c r="AT1161" s="232" t="s">
        <v>168</v>
      </c>
      <c r="AU1161" s="232" t="s">
        <v>82</v>
      </c>
      <c r="AV1161" s="15" t="s">
        <v>167</v>
      </c>
      <c r="AW1161" s="15" t="s">
        <v>30</v>
      </c>
      <c r="AX1161" s="15" t="s">
        <v>80</v>
      </c>
      <c r="AY1161" s="232" t="s">
        <v>160</v>
      </c>
    </row>
    <row r="1162" spans="1:65" s="2" customFormat="1" ht="14.45" customHeight="1">
      <c r="A1162" s="35"/>
      <c r="B1162" s="36"/>
      <c r="C1162" s="187" t="s">
        <v>766</v>
      </c>
      <c r="D1162" s="187" t="s">
        <v>162</v>
      </c>
      <c r="E1162" s="188" t="s">
        <v>1102</v>
      </c>
      <c r="F1162" s="189" t="s">
        <v>1103</v>
      </c>
      <c r="G1162" s="190" t="s">
        <v>222</v>
      </c>
      <c r="H1162" s="191">
        <v>758.805</v>
      </c>
      <c r="I1162" s="192"/>
      <c r="J1162" s="193">
        <f>ROUND(I1162*H1162,2)</f>
        <v>0</v>
      </c>
      <c r="K1162" s="189" t="s">
        <v>1</v>
      </c>
      <c r="L1162" s="40"/>
      <c r="M1162" s="194" t="s">
        <v>1</v>
      </c>
      <c r="N1162" s="195" t="s">
        <v>38</v>
      </c>
      <c r="O1162" s="72"/>
      <c r="P1162" s="196">
        <f>O1162*H1162</f>
        <v>0</v>
      </c>
      <c r="Q1162" s="196">
        <v>0</v>
      </c>
      <c r="R1162" s="196">
        <f>Q1162*H1162</f>
        <v>0</v>
      </c>
      <c r="S1162" s="196">
        <v>0</v>
      </c>
      <c r="T1162" s="197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8" t="s">
        <v>167</v>
      </c>
      <c r="AT1162" s="198" t="s">
        <v>162</v>
      </c>
      <c r="AU1162" s="198" t="s">
        <v>82</v>
      </c>
      <c r="AY1162" s="18" t="s">
        <v>160</v>
      </c>
      <c r="BE1162" s="199">
        <f>IF(N1162="základní",J1162,0)</f>
        <v>0</v>
      </c>
      <c r="BF1162" s="199">
        <f>IF(N1162="snížená",J1162,0)</f>
        <v>0</v>
      </c>
      <c r="BG1162" s="199">
        <f>IF(N1162="zákl. přenesená",J1162,0)</f>
        <v>0</v>
      </c>
      <c r="BH1162" s="199">
        <f>IF(N1162="sníž. přenesená",J1162,0)</f>
        <v>0</v>
      </c>
      <c r="BI1162" s="199">
        <f>IF(N1162="nulová",J1162,0)</f>
        <v>0</v>
      </c>
      <c r="BJ1162" s="18" t="s">
        <v>80</v>
      </c>
      <c r="BK1162" s="199">
        <f>ROUND(I1162*H1162,2)</f>
        <v>0</v>
      </c>
      <c r="BL1162" s="18" t="s">
        <v>167</v>
      </c>
      <c r="BM1162" s="198" t="s">
        <v>1104</v>
      </c>
    </row>
    <row r="1163" spans="2:51" s="14" customFormat="1" ht="12">
      <c r="B1163" s="211"/>
      <c r="C1163" s="212"/>
      <c r="D1163" s="202" t="s">
        <v>168</v>
      </c>
      <c r="E1163" s="213" t="s">
        <v>1</v>
      </c>
      <c r="F1163" s="214" t="s">
        <v>871</v>
      </c>
      <c r="G1163" s="212"/>
      <c r="H1163" s="215">
        <v>400</v>
      </c>
      <c r="I1163" s="216"/>
      <c r="J1163" s="212"/>
      <c r="K1163" s="212"/>
      <c r="L1163" s="217"/>
      <c r="M1163" s="218"/>
      <c r="N1163" s="219"/>
      <c r="O1163" s="219"/>
      <c r="P1163" s="219"/>
      <c r="Q1163" s="219"/>
      <c r="R1163" s="219"/>
      <c r="S1163" s="219"/>
      <c r="T1163" s="220"/>
      <c r="AT1163" s="221" t="s">
        <v>168</v>
      </c>
      <c r="AU1163" s="221" t="s">
        <v>82</v>
      </c>
      <c r="AV1163" s="14" t="s">
        <v>82</v>
      </c>
      <c r="AW1163" s="14" t="s">
        <v>30</v>
      </c>
      <c r="AX1163" s="14" t="s">
        <v>73</v>
      </c>
      <c r="AY1163" s="221" t="s">
        <v>160</v>
      </c>
    </row>
    <row r="1164" spans="2:51" s="14" customFormat="1" ht="12">
      <c r="B1164" s="211"/>
      <c r="C1164" s="212"/>
      <c r="D1164" s="202" t="s">
        <v>168</v>
      </c>
      <c r="E1164" s="213" t="s">
        <v>1</v>
      </c>
      <c r="F1164" s="214" t="s">
        <v>872</v>
      </c>
      <c r="G1164" s="212"/>
      <c r="H1164" s="215">
        <v>358.805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168</v>
      </c>
      <c r="AU1164" s="221" t="s">
        <v>82</v>
      </c>
      <c r="AV1164" s="14" t="s">
        <v>82</v>
      </c>
      <c r="AW1164" s="14" t="s">
        <v>30</v>
      </c>
      <c r="AX1164" s="14" t="s">
        <v>73</v>
      </c>
      <c r="AY1164" s="221" t="s">
        <v>160</v>
      </c>
    </row>
    <row r="1165" spans="2:51" s="15" customFormat="1" ht="12">
      <c r="B1165" s="222"/>
      <c r="C1165" s="223"/>
      <c r="D1165" s="202" t="s">
        <v>168</v>
      </c>
      <c r="E1165" s="224" t="s">
        <v>1</v>
      </c>
      <c r="F1165" s="225" t="s">
        <v>179</v>
      </c>
      <c r="G1165" s="223"/>
      <c r="H1165" s="226">
        <v>758.8050000000001</v>
      </c>
      <c r="I1165" s="227"/>
      <c r="J1165" s="223"/>
      <c r="K1165" s="223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168</v>
      </c>
      <c r="AU1165" s="232" t="s">
        <v>82</v>
      </c>
      <c r="AV1165" s="15" t="s">
        <v>167</v>
      </c>
      <c r="AW1165" s="15" t="s">
        <v>30</v>
      </c>
      <c r="AX1165" s="15" t="s">
        <v>80</v>
      </c>
      <c r="AY1165" s="232" t="s">
        <v>160</v>
      </c>
    </row>
    <row r="1166" spans="1:65" s="2" customFormat="1" ht="24.2" customHeight="1">
      <c r="A1166" s="35"/>
      <c r="B1166" s="36"/>
      <c r="C1166" s="187" t="s">
        <v>1105</v>
      </c>
      <c r="D1166" s="187" t="s">
        <v>162</v>
      </c>
      <c r="E1166" s="188" t="s">
        <v>1106</v>
      </c>
      <c r="F1166" s="189" t="s">
        <v>1107</v>
      </c>
      <c r="G1166" s="190" t="s">
        <v>222</v>
      </c>
      <c r="H1166" s="191">
        <v>610.516</v>
      </c>
      <c r="I1166" s="192"/>
      <c r="J1166" s="193">
        <f>ROUND(I1166*H1166,2)</f>
        <v>0</v>
      </c>
      <c r="K1166" s="189" t="s">
        <v>166</v>
      </c>
      <c r="L1166" s="40"/>
      <c r="M1166" s="194" t="s">
        <v>1</v>
      </c>
      <c r="N1166" s="195" t="s">
        <v>38</v>
      </c>
      <c r="O1166" s="72"/>
      <c r="P1166" s="196">
        <f>O1166*H1166</f>
        <v>0</v>
      </c>
      <c r="Q1166" s="196">
        <v>0</v>
      </c>
      <c r="R1166" s="196">
        <f>Q1166*H1166</f>
        <v>0</v>
      </c>
      <c r="S1166" s="196">
        <v>0</v>
      </c>
      <c r="T1166" s="197">
        <f>S1166*H1166</f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8" t="s">
        <v>167</v>
      </c>
      <c r="AT1166" s="198" t="s">
        <v>162</v>
      </c>
      <c r="AU1166" s="198" t="s">
        <v>82</v>
      </c>
      <c r="AY1166" s="18" t="s">
        <v>160</v>
      </c>
      <c r="BE1166" s="199">
        <f>IF(N1166="základní",J1166,0)</f>
        <v>0</v>
      </c>
      <c r="BF1166" s="199">
        <f>IF(N1166="snížená",J1166,0)</f>
        <v>0</v>
      </c>
      <c r="BG1166" s="199">
        <f>IF(N1166="zákl. přenesená",J1166,0)</f>
        <v>0</v>
      </c>
      <c r="BH1166" s="199">
        <f>IF(N1166="sníž. přenesená",J1166,0)</f>
        <v>0</v>
      </c>
      <c r="BI1166" s="199">
        <f>IF(N1166="nulová",J1166,0)</f>
        <v>0</v>
      </c>
      <c r="BJ1166" s="18" t="s">
        <v>80</v>
      </c>
      <c r="BK1166" s="199">
        <f>ROUND(I1166*H1166,2)</f>
        <v>0</v>
      </c>
      <c r="BL1166" s="18" t="s">
        <v>167</v>
      </c>
      <c r="BM1166" s="198" t="s">
        <v>1108</v>
      </c>
    </row>
    <row r="1167" spans="2:51" s="13" customFormat="1" ht="12">
      <c r="B1167" s="200"/>
      <c r="C1167" s="201"/>
      <c r="D1167" s="202" t="s">
        <v>168</v>
      </c>
      <c r="E1167" s="203" t="s">
        <v>1</v>
      </c>
      <c r="F1167" s="204" t="s">
        <v>1109</v>
      </c>
      <c r="G1167" s="201"/>
      <c r="H1167" s="203" t="s">
        <v>1</v>
      </c>
      <c r="I1167" s="205"/>
      <c r="J1167" s="201"/>
      <c r="K1167" s="201"/>
      <c r="L1167" s="206"/>
      <c r="M1167" s="207"/>
      <c r="N1167" s="208"/>
      <c r="O1167" s="208"/>
      <c r="P1167" s="208"/>
      <c r="Q1167" s="208"/>
      <c r="R1167" s="208"/>
      <c r="S1167" s="208"/>
      <c r="T1167" s="209"/>
      <c r="AT1167" s="210" t="s">
        <v>168</v>
      </c>
      <c r="AU1167" s="210" t="s">
        <v>82</v>
      </c>
      <c r="AV1167" s="13" t="s">
        <v>80</v>
      </c>
      <c r="AW1167" s="13" t="s">
        <v>30</v>
      </c>
      <c r="AX1167" s="13" t="s">
        <v>73</v>
      </c>
      <c r="AY1167" s="210" t="s">
        <v>160</v>
      </c>
    </row>
    <row r="1168" spans="2:51" s="14" customFormat="1" ht="12">
      <c r="B1168" s="211"/>
      <c r="C1168" s="212"/>
      <c r="D1168" s="202" t="s">
        <v>168</v>
      </c>
      <c r="E1168" s="213" t="s">
        <v>1</v>
      </c>
      <c r="F1168" s="214" t="s">
        <v>1110</v>
      </c>
      <c r="G1168" s="212"/>
      <c r="H1168" s="215">
        <v>21.45</v>
      </c>
      <c r="I1168" s="216"/>
      <c r="J1168" s="212"/>
      <c r="K1168" s="212"/>
      <c r="L1168" s="217"/>
      <c r="M1168" s="218"/>
      <c r="N1168" s="219"/>
      <c r="O1168" s="219"/>
      <c r="P1168" s="219"/>
      <c r="Q1168" s="219"/>
      <c r="R1168" s="219"/>
      <c r="S1168" s="219"/>
      <c r="T1168" s="220"/>
      <c r="AT1168" s="221" t="s">
        <v>168</v>
      </c>
      <c r="AU1168" s="221" t="s">
        <v>82</v>
      </c>
      <c r="AV1168" s="14" t="s">
        <v>82</v>
      </c>
      <c r="AW1168" s="14" t="s">
        <v>30</v>
      </c>
      <c r="AX1168" s="14" t="s">
        <v>73</v>
      </c>
      <c r="AY1168" s="221" t="s">
        <v>160</v>
      </c>
    </row>
    <row r="1169" spans="2:51" s="14" customFormat="1" ht="12">
      <c r="B1169" s="211"/>
      <c r="C1169" s="212"/>
      <c r="D1169" s="202" t="s">
        <v>168</v>
      </c>
      <c r="E1169" s="213" t="s">
        <v>1</v>
      </c>
      <c r="F1169" s="214" t="s">
        <v>1111</v>
      </c>
      <c r="G1169" s="212"/>
      <c r="H1169" s="215">
        <v>70.06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168</v>
      </c>
      <c r="AU1169" s="221" t="s">
        <v>82</v>
      </c>
      <c r="AV1169" s="14" t="s">
        <v>82</v>
      </c>
      <c r="AW1169" s="14" t="s">
        <v>30</v>
      </c>
      <c r="AX1169" s="14" t="s">
        <v>73</v>
      </c>
      <c r="AY1169" s="221" t="s">
        <v>160</v>
      </c>
    </row>
    <row r="1170" spans="2:51" s="14" customFormat="1" ht="12">
      <c r="B1170" s="211"/>
      <c r="C1170" s="212"/>
      <c r="D1170" s="202" t="s">
        <v>168</v>
      </c>
      <c r="E1170" s="213" t="s">
        <v>1</v>
      </c>
      <c r="F1170" s="214" t="s">
        <v>1112</v>
      </c>
      <c r="G1170" s="212"/>
      <c r="H1170" s="215">
        <v>457.808</v>
      </c>
      <c r="I1170" s="216"/>
      <c r="J1170" s="212"/>
      <c r="K1170" s="212"/>
      <c r="L1170" s="217"/>
      <c r="M1170" s="218"/>
      <c r="N1170" s="219"/>
      <c r="O1170" s="219"/>
      <c r="P1170" s="219"/>
      <c r="Q1170" s="219"/>
      <c r="R1170" s="219"/>
      <c r="S1170" s="219"/>
      <c r="T1170" s="220"/>
      <c r="AT1170" s="221" t="s">
        <v>168</v>
      </c>
      <c r="AU1170" s="221" t="s">
        <v>82</v>
      </c>
      <c r="AV1170" s="14" t="s">
        <v>82</v>
      </c>
      <c r="AW1170" s="14" t="s">
        <v>30</v>
      </c>
      <c r="AX1170" s="14" t="s">
        <v>73</v>
      </c>
      <c r="AY1170" s="221" t="s">
        <v>160</v>
      </c>
    </row>
    <row r="1171" spans="2:51" s="13" customFormat="1" ht="12">
      <c r="B1171" s="200"/>
      <c r="C1171" s="201"/>
      <c r="D1171" s="202" t="s">
        <v>168</v>
      </c>
      <c r="E1171" s="203" t="s">
        <v>1</v>
      </c>
      <c r="F1171" s="204" t="s">
        <v>176</v>
      </c>
      <c r="G1171" s="201"/>
      <c r="H1171" s="203" t="s">
        <v>1</v>
      </c>
      <c r="I1171" s="205"/>
      <c r="J1171" s="201"/>
      <c r="K1171" s="201"/>
      <c r="L1171" s="206"/>
      <c r="M1171" s="207"/>
      <c r="N1171" s="208"/>
      <c r="O1171" s="208"/>
      <c r="P1171" s="208"/>
      <c r="Q1171" s="208"/>
      <c r="R1171" s="208"/>
      <c r="S1171" s="208"/>
      <c r="T1171" s="209"/>
      <c r="AT1171" s="210" t="s">
        <v>168</v>
      </c>
      <c r="AU1171" s="210" t="s">
        <v>82</v>
      </c>
      <c r="AV1171" s="13" t="s">
        <v>80</v>
      </c>
      <c r="AW1171" s="13" t="s">
        <v>30</v>
      </c>
      <c r="AX1171" s="13" t="s">
        <v>73</v>
      </c>
      <c r="AY1171" s="210" t="s">
        <v>160</v>
      </c>
    </row>
    <row r="1172" spans="2:51" s="14" customFormat="1" ht="12">
      <c r="B1172" s="211"/>
      <c r="C1172" s="212"/>
      <c r="D1172" s="202" t="s">
        <v>168</v>
      </c>
      <c r="E1172" s="213" t="s">
        <v>1</v>
      </c>
      <c r="F1172" s="214" t="s">
        <v>1113</v>
      </c>
      <c r="G1172" s="212"/>
      <c r="H1172" s="215">
        <v>21.725</v>
      </c>
      <c r="I1172" s="216"/>
      <c r="J1172" s="212"/>
      <c r="K1172" s="212"/>
      <c r="L1172" s="217"/>
      <c r="M1172" s="218"/>
      <c r="N1172" s="219"/>
      <c r="O1172" s="219"/>
      <c r="P1172" s="219"/>
      <c r="Q1172" s="219"/>
      <c r="R1172" s="219"/>
      <c r="S1172" s="219"/>
      <c r="T1172" s="220"/>
      <c r="AT1172" s="221" t="s">
        <v>168</v>
      </c>
      <c r="AU1172" s="221" t="s">
        <v>82</v>
      </c>
      <c r="AV1172" s="14" t="s">
        <v>82</v>
      </c>
      <c r="AW1172" s="14" t="s">
        <v>30</v>
      </c>
      <c r="AX1172" s="14" t="s">
        <v>73</v>
      </c>
      <c r="AY1172" s="221" t="s">
        <v>160</v>
      </c>
    </row>
    <row r="1173" spans="2:51" s="14" customFormat="1" ht="12">
      <c r="B1173" s="211"/>
      <c r="C1173" s="212"/>
      <c r="D1173" s="202" t="s">
        <v>168</v>
      </c>
      <c r="E1173" s="213" t="s">
        <v>1</v>
      </c>
      <c r="F1173" s="214" t="s">
        <v>1114</v>
      </c>
      <c r="G1173" s="212"/>
      <c r="H1173" s="215">
        <v>39.473</v>
      </c>
      <c r="I1173" s="216"/>
      <c r="J1173" s="212"/>
      <c r="K1173" s="212"/>
      <c r="L1173" s="217"/>
      <c r="M1173" s="218"/>
      <c r="N1173" s="219"/>
      <c r="O1173" s="219"/>
      <c r="P1173" s="219"/>
      <c r="Q1173" s="219"/>
      <c r="R1173" s="219"/>
      <c r="S1173" s="219"/>
      <c r="T1173" s="220"/>
      <c r="AT1173" s="221" t="s">
        <v>168</v>
      </c>
      <c r="AU1173" s="221" t="s">
        <v>82</v>
      </c>
      <c r="AV1173" s="14" t="s">
        <v>82</v>
      </c>
      <c r="AW1173" s="14" t="s">
        <v>30</v>
      </c>
      <c r="AX1173" s="14" t="s">
        <v>73</v>
      </c>
      <c r="AY1173" s="221" t="s">
        <v>160</v>
      </c>
    </row>
    <row r="1174" spans="2:51" s="15" customFormat="1" ht="12">
      <c r="B1174" s="222"/>
      <c r="C1174" s="223"/>
      <c r="D1174" s="202" t="s">
        <v>168</v>
      </c>
      <c r="E1174" s="224" t="s">
        <v>1</v>
      </c>
      <c r="F1174" s="225" t="s">
        <v>179</v>
      </c>
      <c r="G1174" s="223"/>
      <c r="H1174" s="226">
        <v>610.516</v>
      </c>
      <c r="I1174" s="227"/>
      <c r="J1174" s="223"/>
      <c r="K1174" s="223"/>
      <c r="L1174" s="228"/>
      <c r="M1174" s="229"/>
      <c r="N1174" s="230"/>
      <c r="O1174" s="230"/>
      <c r="P1174" s="230"/>
      <c r="Q1174" s="230"/>
      <c r="R1174" s="230"/>
      <c r="S1174" s="230"/>
      <c r="T1174" s="231"/>
      <c r="AT1174" s="232" t="s">
        <v>168</v>
      </c>
      <c r="AU1174" s="232" t="s">
        <v>82</v>
      </c>
      <c r="AV1174" s="15" t="s">
        <v>167</v>
      </c>
      <c r="AW1174" s="15" t="s">
        <v>30</v>
      </c>
      <c r="AX1174" s="15" t="s">
        <v>80</v>
      </c>
      <c r="AY1174" s="232" t="s">
        <v>160</v>
      </c>
    </row>
    <row r="1175" spans="1:65" s="2" customFormat="1" ht="14.45" customHeight="1">
      <c r="A1175" s="35"/>
      <c r="B1175" s="36"/>
      <c r="C1175" s="187" t="s">
        <v>770</v>
      </c>
      <c r="D1175" s="187" t="s">
        <v>162</v>
      </c>
      <c r="E1175" s="188" t="s">
        <v>1115</v>
      </c>
      <c r="F1175" s="189" t="s">
        <v>1116</v>
      </c>
      <c r="G1175" s="190" t="s">
        <v>165</v>
      </c>
      <c r="H1175" s="191">
        <v>0.448</v>
      </c>
      <c r="I1175" s="192"/>
      <c r="J1175" s="193">
        <f>ROUND(I1175*H1175,2)</f>
        <v>0</v>
      </c>
      <c r="K1175" s="189" t="s">
        <v>166</v>
      </c>
      <c r="L1175" s="40"/>
      <c r="M1175" s="194" t="s">
        <v>1</v>
      </c>
      <c r="N1175" s="195" t="s">
        <v>38</v>
      </c>
      <c r="O1175" s="72"/>
      <c r="P1175" s="196">
        <f>O1175*H1175</f>
        <v>0</v>
      </c>
      <c r="Q1175" s="196">
        <v>0</v>
      </c>
      <c r="R1175" s="196">
        <f>Q1175*H1175</f>
        <v>0</v>
      </c>
      <c r="S1175" s="196">
        <v>0</v>
      </c>
      <c r="T1175" s="197">
        <f>S1175*H1175</f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198" t="s">
        <v>167</v>
      </c>
      <c r="AT1175" s="198" t="s">
        <v>162</v>
      </c>
      <c r="AU1175" s="198" t="s">
        <v>82</v>
      </c>
      <c r="AY1175" s="18" t="s">
        <v>160</v>
      </c>
      <c r="BE1175" s="199">
        <f>IF(N1175="základní",J1175,0)</f>
        <v>0</v>
      </c>
      <c r="BF1175" s="199">
        <f>IF(N1175="snížená",J1175,0)</f>
        <v>0</v>
      </c>
      <c r="BG1175" s="199">
        <f>IF(N1175="zákl. přenesená",J1175,0)</f>
        <v>0</v>
      </c>
      <c r="BH1175" s="199">
        <f>IF(N1175="sníž. přenesená",J1175,0)</f>
        <v>0</v>
      </c>
      <c r="BI1175" s="199">
        <f>IF(N1175="nulová",J1175,0)</f>
        <v>0</v>
      </c>
      <c r="BJ1175" s="18" t="s">
        <v>80</v>
      </c>
      <c r="BK1175" s="199">
        <f>ROUND(I1175*H1175,2)</f>
        <v>0</v>
      </c>
      <c r="BL1175" s="18" t="s">
        <v>167</v>
      </c>
      <c r="BM1175" s="198" t="s">
        <v>650</v>
      </c>
    </row>
    <row r="1176" spans="2:51" s="13" customFormat="1" ht="12">
      <c r="B1176" s="200"/>
      <c r="C1176" s="201"/>
      <c r="D1176" s="202" t="s">
        <v>168</v>
      </c>
      <c r="E1176" s="203" t="s">
        <v>1</v>
      </c>
      <c r="F1176" s="204" t="s">
        <v>213</v>
      </c>
      <c r="G1176" s="201"/>
      <c r="H1176" s="203" t="s">
        <v>1</v>
      </c>
      <c r="I1176" s="205"/>
      <c r="J1176" s="201"/>
      <c r="K1176" s="201"/>
      <c r="L1176" s="206"/>
      <c r="M1176" s="207"/>
      <c r="N1176" s="208"/>
      <c r="O1176" s="208"/>
      <c r="P1176" s="208"/>
      <c r="Q1176" s="208"/>
      <c r="R1176" s="208"/>
      <c r="S1176" s="208"/>
      <c r="T1176" s="209"/>
      <c r="AT1176" s="210" t="s">
        <v>168</v>
      </c>
      <c r="AU1176" s="210" t="s">
        <v>82</v>
      </c>
      <c r="AV1176" s="13" t="s">
        <v>80</v>
      </c>
      <c r="AW1176" s="13" t="s">
        <v>30</v>
      </c>
      <c r="AX1176" s="13" t="s">
        <v>73</v>
      </c>
      <c r="AY1176" s="210" t="s">
        <v>160</v>
      </c>
    </row>
    <row r="1177" spans="2:51" s="14" customFormat="1" ht="12">
      <c r="B1177" s="211"/>
      <c r="C1177" s="212"/>
      <c r="D1177" s="202" t="s">
        <v>168</v>
      </c>
      <c r="E1177" s="213" t="s">
        <v>1</v>
      </c>
      <c r="F1177" s="214" t="s">
        <v>1117</v>
      </c>
      <c r="G1177" s="212"/>
      <c r="H1177" s="215">
        <v>0.448</v>
      </c>
      <c r="I1177" s="216"/>
      <c r="J1177" s="212"/>
      <c r="K1177" s="212"/>
      <c r="L1177" s="217"/>
      <c r="M1177" s="218"/>
      <c r="N1177" s="219"/>
      <c r="O1177" s="219"/>
      <c r="P1177" s="219"/>
      <c r="Q1177" s="219"/>
      <c r="R1177" s="219"/>
      <c r="S1177" s="219"/>
      <c r="T1177" s="220"/>
      <c r="AT1177" s="221" t="s">
        <v>168</v>
      </c>
      <c r="AU1177" s="221" t="s">
        <v>82</v>
      </c>
      <c r="AV1177" s="14" t="s">
        <v>82</v>
      </c>
      <c r="AW1177" s="14" t="s">
        <v>30</v>
      </c>
      <c r="AX1177" s="14" t="s">
        <v>73</v>
      </c>
      <c r="AY1177" s="221" t="s">
        <v>160</v>
      </c>
    </row>
    <row r="1178" spans="2:51" s="15" customFormat="1" ht="12">
      <c r="B1178" s="222"/>
      <c r="C1178" s="223"/>
      <c r="D1178" s="202" t="s">
        <v>168</v>
      </c>
      <c r="E1178" s="224" t="s">
        <v>1</v>
      </c>
      <c r="F1178" s="225" t="s">
        <v>179</v>
      </c>
      <c r="G1178" s="223"/>
      <c r="H1178" s="226">
        <v>0.448</v>
      </c>
      <c r="I1178" s="227"/>
      <c r="J1178" s="223"/>
      <c r="K1178" s="223"/>
      <c r="L1178" s="228"/>
      <c r="M1178" s="229"/>
      <c r="N1178" s="230"/>
      <c r="O1178" s="230"/>
      <c r="P1178" s="230"/>
      <c r="Q1178" s="230"/>
      <c r="R1178" s="230"/>
      <c r="S1178" s="230"/>
      <c r="T1178" s="231"/>
      <c r="AT1178" s="232" t="s">
        <v>168</v>
      </c>
      <c r="AU1178" s="232" t="s">
        <v>82</v>
      </c>
      <c r="AV1178" s="15" t="s">
        <v>167</v>
      </c>
      <c r="AW1178" s="15" t="s">
        <v>30</v>
      </c>
      <c r="AX1178" s="15" t="s">
        <v>80</v>
      </c>
      <c r="AY1178" s="232" t="s">
        <v>160</v>
      </c>
    </row>
    <row r="1179" spans="1:65" s="2" customFormat="1" ht="14.45" customHeight="1">
      <c r="A1179" s="35"/>
      <c r="B1179" s="36"/>
      <c r="C1179" s="233" t="s">
        <v>1118</v>
      </c>
      <c r="D1179" s="233" t="s">
        <v>205</v>
      </c>
      <c r="E1179" s="234" t="s">
        <v>1119</v>
      </c>
      <c r="F1179" s="235" t="s">
        <v>1120</v>
      </c>
      <c r="G1179" s="236" t="s">
        <v>800</v>
      </c>
      <c r="H1179" s="237">
        <v>187</v>
      </c>
      <c r="I1179" s="238"/>
      <c r="J1179" s="239">
        <f>ROUND(I1179*H1179,2)</f>
        <v>0</v>
      </c>
      <c r="K1179" s="235" t="s">
        <v>166</v>
      </c>
      <c r="L1179" s="240"/>
      <c r="M1179" s="241" t="s">
        <v>1</v>
      </c>
      <c r="N1179" s="242" t="s">
        <v>38</v>
      </c>
      <c r="O1179" s="72"/>
      <c r="P1179" s="196">
        <f>O1179*H1179</f>
        <v>0</v>
      </c>
      <c r="Q1179" s="196">
        <v>0</v>
      </c>
      <c r="R1179" s="196">
        <f>Q1179*H1179</f>
        <v>0</v>
      </c>
      <c r="S1179" s="196">
        <v>0</v>
      </c>
      <c r="T1179" s="197">
        <f>S1179*H1179</f>
        <v>0</v>
      </c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R1179" s="198" t="s">
        <v>188</v>
      </c>
      <c r="AT1179" s="198" t="s">
        <v>205</v>
      </c>
      <c r="AU1179" s="198" t="s">
        <v>82</v>
      </c>
      <c r="AY1179" s="18" t="s">
        <v>160</v>
      </c>
      <c r="BE1179" s="199">
        <f>IF(N1179="základní",J1179,0)</f>
        <v>0</v>
      </c>
      <c r="BF1179" s="199">
        <f>IF(N1179="snížená",J1179,0)</f>
        <v>0</v>
      </c>
      <c r="BG1179" s="199">
        <f>IF(N1179="zákl. přenesená",J1179,0)</f>
        <v>0</v>
      </c>
      <c r="BH1179" s="199">
        <f>IF(N1179="sníž. přenesená",J1179,0)</f>
        <v>0</v>
      </c>
      <c r="BI1179" s="199">
        <f>IF(N1179="nulová",J1179,0)</f>
        <v>0</v>
      </c>
      <c r="BJ1179" s="18" t="s">
        <v>80</v>
      </c>
      <c r="BK1179" s="199">
        <f>ROUND(I1179*H1179,2)</f>
        <v>0</v>
      </c>
      <c r="BL1179" s="18" t="s">
        <v>167</v>
      </c>
      <c r="BM1179" s="198" t="s">
        <v>1121</v>
      </c>
    </row>
    <row r="1180" spans="2:51" s="14" customFormat="1" ht="12">
      <c r="B1180" s="211"/>
      <c r="C1180" s="212"/>
      <c r="D1180" s="202" t="s">
        <v>168</v>
      </c>
      <c r="E1180" s="213" t="s">
        <v>1</v>
      </c>
      <c r="F1180" s="214" t="s">
        <v>1122</v>
      </c>
      <c r="G1180" s="212"/>
      <c r="H1180" s="215">
        <v>187</v>
      </c>
      <c r="I1180" s="216"/>
      <c r="J1180" s="212"/>
      <c r="K1180" s="212"/>
      <c r="L1180" s="217"/>
      <c r="M1180" s="218"/>
      <c r="N1180" s="219"/>
      <c r="O1180" s="219"/>
      <c r="P1180" s="219"/>
      <c r="Q1180" s="219"/>
      <c r="R1180" s="219"/>
      <c r="S1180" s="219"/>
      <c r="T1180" s="220"/>
      <c r="AT1180" s="221" t="s">
        <v>168</v>
      </c>
      <c r="AU1180" s="221" t="s">
        <v>82</v>
      </c>
      <c r="AV1180" s="14" t="s">
        <v>82</v>
      </c>
      <c r="AW1180" s="14" t="s">
        <v>30</v>
      </c>
      <c r="AX1180" s="14" t="s">
        <v>73</v>
      </c>
      <c r="AY1180" s="221" t="s">
        <v>160</v>
      </c>
    </row>
    <row r="1181" spans="2:51" s="15" customFormat="1" ht="12">
      <c r="B1181" s="222"/>
      <c r="C1181" s="223"/>
      <c r="D1181" s="202" t="s">
        <v>168</v>
      </c>
      <c r="E1181" s="224" t="s">
        <v>1</v>
      </c>
      <c r="F1181" s="225" t="s">
        <v>179</v>
      </c>
      <c r="G1181" s="223"/>
      <c r="H1181" s="226">
        <v>187</v>
      </c>
      <c r="I1181" s="227"/>
      <c r="J1181" s="223"/>
      <c r="K1181" s="223"/>
      <c r="L1181" s="228"/>
      <c r="M1181" s="229"/>
      <c r="N1181" s="230"/>
      <c r="O1181" s="230"/>
      <c r="P1181" s="230"/>
      <c r="Q1181" s="230"/>
      <c r="R1181" s="230"/>
      <c r="S1181" s="230"/>
      <c r="T1181" s="231"/>
      <c r="AT1181" s="232" t="s">
        <v>168</v>
      </c>
      <c r="AU1181" s="232" t="s">
        <v>82</v>
      </c>
      <c r="AV1181" s="15" t="s">
        <v>167</v>
      </c>
      <c r="AW1181" s="15" t="s">
        <v>30</v>
      </c>
      <c r="AX1181" s="15" t="s">
        <v>80</v>
      </c>
      <c r="AY1181" s="232" t="s">
        <v>160</v>
      </c>
    </row>
    <row r="1182" spans="2:63" s="12" customFormat="1" ht="22.9" customHeight="1">
      <c r="B1182" s="171"/>
      <c r="C1182" s="172"/>
      <c r="D1182" s="173" t="s">
        <v>72</v>
      </c>
      <c r="E1182" s="185" t="s">
        <v>1123</v>
      </c>
      <c r="F1182" s="185" t="s">
        <v>1124</v>
      </c>
      <c r="G1182" s="172"/>
      <c r="H1182" s="172"/>
      <c r="I1182" s="175"/>
      <c r="J1182" s="186">
        <f>BK1182</f>
        <v>0</v>
      </c>
      <c r="K1182" s="172"/>
      <c r="L1182" s="177"/>
      <c r="M1182" s="178"/>
      <c r="N1182" s="179"/>
      <c r="O1182" s="179"/>
      <c r="P1182" s="180">
        <f>SUM(P1183:P1195)</f>
        <v>0</v>
      </c>
      <c r="Q1182" s="179"/>
      <c r="R1182" s="180">
        <f>SUM(R1183:R1195)</f>
        <v>0</v>
      </c>
      <c r="S1182" s="179"/>
      <c r="T1182" s="181">
        <f>SUM(T1183:T1195)</f>
        <v>0</v>
      </c>
      <c r="AR1182" s="182" t="s">
        <v>80</v>
      </c>
      <c r="AT1182" s="183" t="s">
        <v>72</v>
      </c>
      <c r="AU1182" s="183" t="s">
        <v>80</v>
      </c>
      <c r="AY1182" s="182" t="s">
        <v>160</v>
      </c>
      <c r="BK1182" s="184">
        <f>SUM(BK1183:BK1195)</f>
        <v>0</v>
      </c>
    </row>
    <row r="1183" spans="1:65" s="2" customFormat="1" ht="14.45" customHeight="1">
      <c r="A1183" s="35"/>
      <c r="B1183" s="36"/>
      <c r="C1183" s="187" t="s">
        <v>776</v>
      </c>
      <c r="D1183" s="187" t="s">
        <v>162</v>
      </c>
      <c r="E1183" s="188" t="s">
        <v>1125</v>
      </c>
      <c r="F1183" s="189" t="s">
        <v>1126</v>
      </c>
      <c r="G1183" s="190" t="s">
        <v>193</v>
      </c>
      <c r="H1183" s="191">
        <v>145.375</v>
      </c>
      <c r="I1183" s="192"/>
      <c r="J1183" s="193">
        <f>ROUND(I1183*H1183,2)</f>
        <v>0</v>
      </c>
      <c r="K1183" s="189" t="s">
        <v>166</v>
      </c>
      <c r="L1183" s="40"/>
      <c r="M1183" s="194" t="s">
        <v>1</v>
      </c>
      <c r="N1183" s="195" t="s">
        <v>38</v>
      </c>
      <c r="O1183" s="72"/>
      <c r="P1183" s="196">
        <f>O1183*H1183</f>
        <v>0</v>
      </c>
      <c r="Q1183" s="196">
        <v>0</v>
      </c>
      <c r="R1183" s="196">
        <f>Q1183*H1183</f>
        <v>0</v>
      </c>
      <c r="S1183" s="196">
        <v>0</v>
      </c>
      <c r="T1183" s="197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8" t="s">
        <v>167</v>
      </c>
      <c r="AT1183" s="198" t="s">
        <v>162</v>
      </c>
      <c r="AU1183" s="198" t="s">
        <v>82</v>
      </c>
      <c r="AY1183" s="18" t="s">
        <v>160</v>
      </c>
      <c r="BE1183" s="199">
        <f>IF(N1183="základní",J1183,0)</f>
        <v>0</v>
      </c>
      <c r="BF1183" s="199">
        <f>IF(N1183="snížená",J1183,0)</f>
        <v>0</v>
      </c>
      <c r="BG1183" s="199">
        <f>IF(N1183="zákl. přenesená",J1183,0)</f>
        <v>0</v>
      </c>
      <c r="BH1183" s="199">
        <f>IF(N1183="sníž. přenesená",J1183,0)</f>
        <v>0</v>
      </c>
      <c r="BI1183" s="199">
        <f>IF(N1183="nulová",J1183,0)</f>
        <v>0</v>
      </c>
      <c r="BJ1183" s="18" t="s">
        <v>80</v>
      </c>
      <c r="BK1183" s="199">
        <f>ROUND(I1183*H1183,2)</f>
        <v>0</v>
      </c>
      <c r="BL1183" s="18" t="s">
        <v>167</v>
      </c>
      <c r="BM1183" s="198" t="s">
        <v>1127</v>
      </c>
    </row>
    <row r="1184" spans="1:65" s="2" customFormat="1" ht="24.2" customHeight="1">
      <c r="A1184" s="35"/>
      <c r="B1184" s="36"/>
      <c r="C1184" s="187" t="s">
        <v>1128</v>
      </c>
      <c r="D1184" s="187" t="s">
        <v>162</v>
      </c>
      <c r="E1184" s="188" t="s">
        <v>1129</v>
      </c>
      <c r="F1184" s="189" t="s">
        <v>1130</v>
      </c>
      <c r="G1184" s="190" t="s">
        <v>193</v>
      </c>
      <c r="H1184" s="191">
        <v>145.375</v>
      </c>
      <c r="I1184" s="192"/>
      <c r="J1184" s="193">
        <f>ROUND(I1184*H1184,2)</f>
        <v>0</v>
      </c>
      <c r="K1184" s="189" t="s">
        <v>166</v>
      </c>
      <c r="L1184" s="40"/>
      <c r="M1184" s="194" t="s">
        <v>1</v>
      </c>
      <c r="N1184" s="195" t="s">
        <v>38</v>
      </c>
      <c r="O1184" s="72"/>
      <c r="P1184" s="196">
        <f>O1184*H1184</f>
        <v>0</v>
      </c>
      <c r="Q1184" s="196">
        <v>0</v>
      </c>
      <c r="R1184" s="196">
        <f>Q1184*H1184</f>
        <v>0</v>
      </c>
      <c r="S1184" s="196">
        <v>0</v>
      </c>
      <c r="T1184" s="197">
        <f>S1184*H1184</f>
        <v>0</v>
      </c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R1184" s="198" t="s">
        <v>167</v>
      </c>
      <c r="AT1184" s="198" t="s">
        <v>162</v>
      </c>
      <c r="AU1184" s="198" t="s">
        <v>82</v>
      </c>
      <c r="AY1184" s="18" t="s">
        <v>160</v>
      </c>
      <c r="BE1184" s="199">
        <f>IF(N1184="základní",J1184,0)</f>
        <v>0</v>
      </c>
      <c r="BF1184" s="199">
        <f>IF(N1184="snížená",J1184,0)</f>
        <v>0</v>
      </c>
      <c r="BG1184" s="199">
        <f>IF(N1184="zákl. přenesená",J1184,0)</f>
        <v>0</v>
      </c>
      <c r="BH1184" s="199">
        <f>IF(N1184="sníž. přenesená",J1184,0)</f>
        <v>0</v>
      </c>
      <c r="BI1184" s="199">
        <f>IF(N1184="nulová",J1184,0)</f>
        <v>0</v>
      </c>
      <c r="BJ1184" s="18" t="s">
        <v>80</v>
      </c>
      <c r="BK1184" s="199">
        <f>ROUND(I1184*H1184,2)</f>
        <v>0</v>
      </c>
      <c r="BL1184" s="18" t="s">
        <v>167</v>
      </c>
      <c r="BM1184" s="198" t="s">
        <v>1131</v>
      </c>
    </row>
    <row r="1185" spans="1:65" s="2" customFormat="1" ht="14.45" customHeight="1">
      <c r="A1185" s="35"/>
      <c r="B1185" s="36"/>
      <c r="C1185" s="187" t="s">
        <v>779</v>
      </c>
      <c r="D1185" s="187" t="s">
        <v>162</v>
      </c>
      <c r="E1185" s="188" t="s">
        <v>1132</v>
      </c>
      <c r="F1185" s="189" t="s">
        <v>1133</v>
      </c>
      <c r="G1185" s="190" t="s">
        <v>238</v>
      </c>
      <c r="H1185" s="191">
        <v>48</v>
      </c>
      <c r="I1185" s="192"/>
      <c r="J1185" s="193">
        <f>ROUND(I1185*H1185,2)</f>
        <v>0</v>
      </c>
      <c r="K1185" s="189" t="s">
        <v>166</v>
      </c>
      <c r="L1185" s="40"/>
      <c r="M1185" s="194" t="s">
        <v>1</v>
      </c>
      <c r="N1185" s="195" t="s">
        <v>38</v>
      </c>
      <c r="O1185" s="72"/>
      <c r="P1185" s="196">
        <f>O1185*H1185</f>
        <v>0</v>
      </c>
      <c r="Q1185" s="196">
        <v>0</v>
      </c>
      <c r="R1185" s="196">
        <f>Q1185*H1185</f>
        <v>0</v>
      </c>
      <c r="S1185" s="196">
        <v>0</v>
      </c>
      <c r="T1185" s="197">
        <f>S1185*H1185</f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198" t="s">
        <v>167</v>
      </c>
      <c r="AT1185" s="198" t="s">
        <v>162</v>
      </c>
      <c r="AU1185" s="198" t="s">
        <v>82</v>
      </c>
      <c r="AY1185" s="18" t="s">
        <v>160</v>
      </c>
      <c r="BE1185" s="199">
        <f>IF(N1185="základní",J1185,0)</f>
        <v>0</v>
      </c>
      <c r="BF1185" s="199">
        <f>IF(N1185="snížená",J1185,0)</f>
        <v>0</v>
      </c>
      <c r="BG1185" s="199">
        <f>IF(N1185="zákl. přenesená",J1185,0)</f>
        <v>0</v>
      </c>
      <c r="BH1185" s="199">
        <f>IF(N1185="sníž. přenesená",J1185,0)</f>
        <v>0</v>
      </c>
      <c r="BI1185" s="199">
        <f>IF(N1185="nulová",J1185,0)</f>
        <v>0</v>
      </c>
      <c r="BJ1185" s="18" t="s">
        <v>80</v>
      </c>
      <c r="BK1185" s="199">
        <f>ROUND(I1185*H1185,2)</f>
        <v>0</v>
      </c>
      <c r="BL1185" s="18" t="s">
        <v>167</v>
      </c>
      <c r="BM1185" s="198" t="s">
        <v>1134</v>
      </c>
    </row>
    <row r="1186" spans="2:51" s="14" customFormat="1" ht="12">
      <c r="B1186" s="211"/>
      <c r="C1186" s="212"/>
      <c r="D1186" s="202" t="s">
        <v>168</v>
      </c>
      <c r="E1186" s="213" t="s">
        <v>1</v>
      </c>
      <c r="F1186" s="214" t="s">
        <v>1135</v>
      </c>
      <c r="G1186" s="212"/>
      <c r="H1186" s="215">
        <v>48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168</v>
      </c>
      <c r="AU1186" s="221" t="s">
        <v>82</v>
      </c>
      <c r="AV1186" s="14" t="s">
        <v>82</v>
      </c>
      <c r="AW1186" s="14" t="s">
        <v>30</v>
      </c>
      <c r="AX1186" s="14" t="s">
        <v>73</v>
      </c>
      <c r="AY1186" s="221" t="s">
        <v>160</v>
      </c>
    </row>
    <row r="1187" spans="2:51" s="15" customFormat="1" ht="12">
      <c r="B1187" s="222"/>
      <c r="C1187" s="223"/>
      <c r="D1187" s="202" t="s">
        <v>168</v>
      </c>
      <c r="E1187" s="224" t="s">
        <v>1</v>
      </c>
      <c r="F1187" s="225" t="s">
        <v>179</v>
      </c>
      <c r="G1187" s="223"/>
      <c r="H1187" s="226">
        <v>48</v>
      </c>
      <c r="I1187" s="227"/>
      <c r="J1187" s="223"/>
      <c r="K1187" s="223"/>
      <c r="L1187" s="228"/>
      <c r="M1187" s="229"/>
      <c r="N1187" s="230"/>
      <c r="O1187" s="230"/>
      <c r="P1187" s="230"/>
      <c r="Q1187" s="230"/>
      <c r="R1187" s="230"/>
      <c r="S1187" s="230"/>
      <c r="T1187" s="231"/>
      <c r="AT1187" s="232" t="s">
        <v>168</v>
      </c>
      <c r="AU1187" s="232" t="s">
        <v>82</v>
      </c>
      <c r="AV1187" s="15" t="s">
        <v>167</v>
      </c>
      <c r="AW1187" s="15" t="s">
        <v>30</v>
      </c>
      <c r="AX1187" s="15" t="s">
        <v>80</v>
      </c>
      <c r="AY1187" s="232" t="s">
        <v>160</v>
      </c>
    </row>
    <row r="1188" spans="1:65" s="2" customFormat="1" ht="24.2" customHeight="1">
      <c r="A1188" s="35"/>
      <c r="B1188" s="36"/>
      <c r="C1188" s="187" t="s">
        <v>1136</v>
      </c>
      <c r="D1188" s="187" t="s">
        <v>162</v>
      </c>
      <c r="E1188" s="188" t="s">
        <v>1137</v>
      </c>
      <c r="F1188" s="189" t="s">
        <v>1138</v>
      </c>
      <c r="G1188" s="190" t="s">
        <v>238</v>
      </c>
      <c r="H1188" s="191">
        <v>2400</v>
      </c>
      <c r="I1188" s="192"/>
      <c r="J1188" s="193">
        <f>ROUND(I1188*H1188,2)</f>
        <v>0</v>
      </c>
      <c r="K1188" s="189" t="s">
        <v>166</v>
      </c>
      <c r="L1188" s="40"/>
      <c r="M1188" s="194" t="s">
        <v>1</v>
      </c>
      <c r="N1188" s="195" t="s">
        <v>38</v>
      </c>
      <c r="O1188" s="72"/>
      <c r="P1188" s="196">
        <f>O1188*H1188</f>
        <v>0</v>
      </c>
      <c r="Q1188" s="196">
        <v>0</v>
      </c>
      <c r="R1188" s="196">
        <f>Q1188*H1188</f>
        <v>0</v>
      </c>
      <c r="S1188" s="196">
        <v>0</v>
      </c>
      <c r="T1188" s="197">
        <f>S1188*H1188</f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198" t="s">
        <v>167</v>
      </c>
      <c r="AT1188" s="198" t="s">
        <v>162</v>
      </c>
      <c r="AU1188" s="198" t="s">
        <v>82</v>
      </c>
      <c r="AY1188" s="18" t="s">
        <v>160</v>
      </c>
      <c r="BE1188" s="199">
        <f>IF(N1188="základní",J1188,0)</f>
        <v>0</v>
      </c>
      <c r="BF1188" s="199">
        <f>IF(N1188="snížená",J1188,0)</f>
        <v>0</v>
      </c>
      <c r="BG1188" s="199">
        <f>IF(N1188="zákl. přenesená",J1188,0)</f>
        <v>0</v>
      </c>
      <c r="BH1188" s="199">
        <f>IF(N1188="sníž. přenesená",J1188,0)</f>
        <v>0</v>
      </c>
      <c r="BI1188" s="199">
        <f>IF(N1188="nulová",J1188,0)</f>
        <v>0</v>
      </c>
      <c r="BJ1188" s="18" t="s">
        <v>80</v>
      </c>
      <c r="BK1188" s="199">
        <f>ROUND(I1188*H1188,2)</f>
        <v>0</v>
      </c>
      <c r="BL1188" s="18" t="s">
        <v>167</v>
      </c>
      <c r="BM1188" s="198" t="s">
        <v>1139</v>
      </c>
    </row>
    <row r="1189" spans="2:51" s="14" customFormat="1" ht="12">
      <c r="B1189" s="211"/>
      <c r="C1189" s="212"/>
      <c r="D1189" s="202" t="s">
        <v>168</v>
      </c>
      <c r="E1189" s="213" t="s">
        <v>1</v>
      </c>
      <c r="F1189" s="214" t="s">
        <v>1140</v>
      </c>
      <c r="G1189" s="212"/>
      <c r="H1189" s="215">
        <v>2400</v>
      </c>
      <c r="I1189" s="216"/>
      <c r="J1189" s="212"/>
      <c r="K1189" s="212"/>
      <c r="L1189" s="217"/>
      <c r="M1189" s="218"/>
      <c r="N1189" s="219"/>
      <c r="O1189" s="219"/>
      <c r="P1189" s="219"/>
      <c r="Q1189" s="219"/>
      <c r="R1189" s="219"/>
      <c r="S1189" s="219"/>
      <c r="T1189" s="220"/>
      <c r="AT1189" s="221" t="s">
        <v>168</v>
      </c>
      <c r="AU1189" s="221" t="s">
        <v>82</v>
      </c>
      <c r="AV1189" s="14" t="s">
        <v>82</v>
      </c>
      <c r="AW1189" s="14" t="s">
        <v>30</v>
      </c>
      <c r="AX1189" s="14" t="s">
        <v>73</v>
      </c>
      <c r="AY1189" s="221" t="s">
        <v>160</v>
      </c>
    </row>
    <row r="1190" spans="2:51" s="15" customFormat="1" ht="12">
      <c r="B1190" s="222"/>
      <c r="C1190" s="223"/>
      <c r="D1190" s="202" t="s">
        <v>168</v>
      </c>
      <c r="E1190" s="224" t="s">
        <v>1</v>
      </c>
      <c r="F1190" s="225" t="s">
        <v>179</v>
      </c>
      <c r="G1190" s="223"/>
      <c r="H1190" s="226">
        <v>2400</v>
      </c>
      <c r="I1190" s="227"/>
      <c r="J1190" s="223"/>
      <c r="K1190" s="223"/>
      <c r="L1190" s="228"/>
      <c r="M1190" s="229"/>
      <c r="N1190" s="230"/>
      <c r="O1190" s="230"/>
      <c r="P1190" s="230"/>
      <c r="Q1190" s="230"/>
      <c r="R1190" s="230"/>
      <c r="S1190" s="230"/>
      <c r="T1190" s="231"/>
      <c r="AT1190" s="232" t="s">
        <v>168</v>
      </c>
      <c r="AU1190" s="232" t="s">
        <v>82</v>
      </c>
      <c r="AV1190" s="15" t="s">
        <v>167</v>
      </c>
      <c r="AW1190" s="15" t="s">
        <v>30</v>
      </c>
      <c r="AX1190" s="15" t="s">
        <v>80</v>
      </c>
      <c r="AY1190" s="232" t="s">
        <v>160</v>
      </c>
    </row>
    <row r="1191" spans="1:65" s="2" customFormat="1" ht="24.2" customHeight="1">
      <c r="A1191" s="35"/>
      <c r="B1191" s="36"/>
      <c r="C1191" s="187" t="s">
        <v>783</v>
      </c>
      <c r="D1191" s="187" t="s">
        <v>162</v>
      </c>
      <c r="E1191" s="188" t="s">
        <v>1141</v>
      </c>
      <c r="F1191" s="189" t="s">
        <v>1142</v>
      </c>
      <c r="G1191" s="190" t="s">
        <v>193</v>
      </c>
      <c r="H1191" s="191">
        <v>145.375</v>
      </c>
      <c r="I1191" s="192"/>
      <c r="J1191" s="193">
        <f>ROUND(I1191*H1191,2)</f>
        <v>0</v>
      </c>
      <c r="K1191" s="189" t="s">
        <v>166</v>
      </c>
      <c r="L1191" s="40"/>
      <c r="M1191" s="194" t="s">
        <v>1</v>
      </c>
      <c r="N1191" s="195" t="s">
        <v>38</v>
      </c>
      <c r="O1191" s="72"/>
      <c r="P1191" s="196">
        <f>O1191*H1191</f>
        <v>0</v>
      </c>
      <c r="Q1191" s="196">
        <v>0</v>
      </c>
      <c r="R1191" s="196">
        <f>Q1191*H1191</f>
        <v>0</v>
      </c>
      <c r="S1191" s="196">
        <v>0</v>
      </c>
      <c r="T1191" s="197">
        <f>S1191*H1191</f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8" t="s">
        <v>167</v>
      </c>
      <c r="AT1191" s="198" t="s">
        <v>162</v>
      </c>
      <c r="AU1191" s="198" t="s">
        <v>82</v>
      </c>
      <c r="AY1191" s="18" t="s">
        <v>160</v>
      </c>
      <c r="BE1191" s="199">
        <f>IF(N1191="základní",J1191,0)</f>
        <v>0</v>
      </c>
      <c r="BF1191" s="199">
        <f>IF(N1191="snížená",J1191,0)</f>
        <v>0</v>
      </c>
      <c r="BG1191" s="199">
        <f>IF(N1191="zákl. přenesená",J1191,0)</f>
        <v>0</v>
      </c>
      <c r="BH1191" s="199">
        <f>IF(N1191="sníž. přenesená",J1191,0)</f>
        <v>0</v>
      </c>
      <c r="BI1191" s="199">
        <f>IF(N1191="nulová",J1191,0)</f>
        <v>0</v>
      </c>
      <c r="BJ1191" s="18" t="s">
        <v>80</v>
      </c>
      <c r="BK1191" s="199">
        <f>ROUND(I1191*H1191,2)</f>
        <v>0</v>
      </c>
      <c r="BL1191" s="18" t="s">
        <v>167</v>
      </c>
      <c r="BM1191" s="198" t="s">
        <v>1143</v>
      </c>
    </row>
    <row r="1192" spans="1:65" s="2" customFormat="1" ht="24.2" customHeight="1">
      <c r="A1192" s="35"/>
      <c r="B1192" s="36"/>
      <c r="C1192" s="187" t="s">
        <v>1144</v>
      </c>
      <c r="D1192" s="187" t="s">
        <v>162</v>
      </c>
      <c r="E1192" s="188" t="s">
        <v>1145</v>
      </c>
      <c r="F1192" s="189" t="s">
        <v>1146</v>
      </c>
      <c r="G1192" s="190" t="s">
        <v>193</v>
      </c>
      <c r="H1192" s="191">
        <v>2035.25</v>
      </c>
      <c r="I1192" s="192"/>
      <c r="J1192" s="193">
        <f>ROUND(I1192*H1192,2)</f>
        <v>0</v>
      </c>
      <c r="K1192" s="189" t="s">
        <v>166</v>
      </c>
      <c r="L1192" s="40"/>
      <c r="M1192" s="194" t="s">
        <v>1</v>
      </c>
      <c r="N1192" s="195" t="s">
        <v>38</v>
      </c>
      <c r="O1192" s="72"/>
      <c r="P1192" s="196">
        <f>O1192*H1192</f>
        <v>0</v>
      </c>
      <c r="Q1192" s="196">
        <v>0</v>
      </c>
      <c r="R1192" s="196">
        <f>Q1192*H1192</f>
        <v>0</v>
      </c>
      <c r="S1192" s="196">
        <v>0</v>
      </c>
      <c r="T1192" s="197">
        <f>S1192*H1192</f>
        <v>0</v>
      </c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R1192" s="198" t="s">
        <v>167</v>
      </c>
      <c r="AT1192" s="198" t="s">
        <v>162</v>
      </c>
      <c r="AU1192" s="198" t="s">
        <v>82</v>
      </c>
      <c r="AY1192" s="18" t="s">
        <v>160</v>
      </c>
      <c r="BE1192" s="199">
        <f>IF(N1192="základní",J1192,0)</f>
        <v>0</v>
      </c>
      <c r="BF1192" s="199">
        <f>IF(N1192="snížená",J1192,0)</f>
        <v>0</v>
      </c>
      <c r="BG1192" s="199">
        <f>IF(N1192="zákl. přenesená",J1192,0)</f>
        <v>0</v>
      </c>
      <c r="BH1192" s="199">
        <f>IF(N1192="sníž. přenesená",J1192,0)</f>
        <v>0</v>
      </c>
      <c r="BI1192" s="199">
        <f>IF(N1192="nulová",J1192,0)</f>
        <v>0</v>
      </c>
      <c r="BJ1192" s="18" t="s">
        <v>80</v>
      </c>
      <c r="BK1192" s="199">
        <f>ROUND(I1192*H1192,2)</f>
        <v>0</v>
      </c>
      <c r="BL1192" s="18" t="s">
        <v>167</v>
      </c>
      <c r="BM1192" s="198" t="s">
        <v>1147</v>
      </c>
    </row>
    <row r="1193" spans="2:51" s="14" customFormat="1" ht="12">
      <c r="B1193" s="211"/>
      <c r="C1193" s="212"/>
      <c r="D1193" s="202" t="s">
        <v>168</v>
      </c>
      <c r="E1193" s="213" t="s">
        <v>1</v>
      </c>
      <c r="F1193" s="214" t="s">
        <v>1148</v>
      </c>
      <c r="G1193" s="212"/>
      <c r="H1193" s="215">
        <v>2035.25</v>
      </c>
      <c r="I1193" s="216"/>
      <c r="J1193" s="212"/>
      <c r="K1193" s="212"/>
      <c r="L1193" s="217"/>
      <c r="M1193" s="218"/>
      <c r="N1193" s="219"/>
      <c r="O1193" s="219"/>
      <c r="P1193" s="219"/>
      <c r="Q1193" s="219"/>
      <c r="R1193" s="219"/>
      <c r="S1193" s="219"/>
      <c r="T1193" s="220"/>
      <c r="AT1193" s="221" t="s">
        <v>168</v>
      </c>
      <c r="AU1193" s="221" t="s">
        <v>82</v>
      </c>
      <c r="AV1193" s="14" t="s">
        <v>82</v>
      </c>
      <c r="AW1193" s="14" t="s">
        <v>30</v>
      </c>
      <c r="AX1193" s="14" t="s">
        <v>73</v>
      </c>
      <c r="AY1193" s="221" t="s">
        <v>160</v>
      </c>
    </row>
    <row r="1194" spans="2:51" s="15" customFormat="1" ht="12">
      <c r="B1194" s="222"/>
      <c r="C1194" s="223"/>
      <c r="D1194" s="202" t="s">
        <v>168</v>
      </c>
      <c r="E1194" s="224" t="s">
        <v>1</v>
      </c>
      <c r="F1194" s="225" t="s">
        <v>179</v>
      </c>
      <c r="G1194" s="223"/>
      <c r="H1194" s="226">
        <v>2035.25</v>
      </c>
      <c r="I1194" s="227"/>
      <c r="J1194" s="223"/>
      <c r="K1194" s="223"/>
      <c r="L1194" s="228"/>
      <c r="M1194" s="229"/>
      <c r="N1194" s="230"/>
      <c r="O1194" s="230"/>
      <c r="P1194" s="230"/>
      <c r="Q1194" s="230"/>
      <c r="R1194" s="230"/>
      <c r="S1194" s="230"/>
      <c r="T1194" s="231"/>
      <c r="AT1194" s="232" t="s">
        <v>168</v>
      </c>
      <c r="AU1194" s="232" t="s">
        <v>82</v>
      </c>
      <c r="AV1194" s="15" t="s">
        <v>167</v>
      </c>
      <c r="AW1194" s="15" t="s">
        <v>30</v>
      </c>
      <c r="AX1194" s="15" t="s">
        <v>80</v>
      </c>
      <c r="AY1194" s="232" t="s">
        <v>160</v>
      </c>
    </row>
    <row r="1195" spans="1:65" s="2" customFormat="1" ht="24.2" customHeight="1">
      <c r="A1195" s="35"/>
      <c r="B1195" s="36"/>
      <c r="C1195" s="187" t="s">
        <v>791</v>
      </c>
      <c r="D1195" s="187" t="s">
        <v>162</v>
      </c>
      <c r="E1195" s="188" t="s">
        <v>1149</v>
      </c>
      <c r="F1195" s="189" t="s">
        <v>1150</v>
      </c>
      <c r="G1195" s="190" t="s">
        <v>193</v>
      </c>
      <c r="H1195" s="191">
        <v>145.375</v>
      </c>
      <c r="I1195" s="192"/>
      <c r="J1195" s="193">
        <f>ROUND(I1195*H1195,2)</f>
        <v>0</v>
      </c>
      <c r="K1195" s="189" t="s">
        <v>166</v>
      </c>
      <c r="L1195" s="40"/>
      <c r="M1195" s="194" t="s">
        <v>1</v>
      </c>
      <c r="N1195" s="195" t="s">
        <v>38</v>
      </c>
      <c r="O1195" s="72"/>
      <c r="P1195" s="196">
        <f>O1195*H1195</f>
        <v>0</v>
      </c>
      <c r="Q1195" s="196">
        <v>0</v>
      </c>
      <c r="R1195" s="196">
        <f>Q1195*H1195</f>
        <v>0</v>
      </c>
      <c r="S1195" s="196">
        <v>0</v>
      </c>
      <c r="T1195" s="197">
        <f>S1195*H1195</f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198" t="s">
        <v>167</v>
      </c>
      <c r="AT1195" s="198" t="s">
        <v>162</v>
      </c>
      <c r="AU1195" s="198" t="s">
        <v>82</v>
      </c>
      <c r="AY1195" s="18" t="s">
        <v>160</v>
      </c>
      <c r="BE1195" s="199">
        <f>IF(N1195="základní",J1195,0)</f>
        <v>0</v>
      </c>
      <c r="BF1195" s="199">
        <f>IF(N1195="snížená",J1195,0)</f>
        <v>0</v>
      </c>
      <c r="BG1195" s="199">
        <f>IF(N1195="zákl. přenesená",J1195,0)</f>
        <v>0</v>
      </c>
      <c r="BH1195" s="199">
        <f>IF(N1195="sníž. přenesená",J1195,0)</f>
        <v>0</v>
      </c>
      <c r="BI1195" s="199">
        <f>IF(N1195="nulová",J1195,0)</f>
        <v>0</v>
      </c>
      <c r="BJ1195" s="18" t="s">
        <v>80</v>
      </c>
      <c r="BK1195" s="199">
        <f>ROUND(I1195*H1195,2)</f>
        <v>0</v>
      </c>
      <c r="BL1195" s="18" t="s">
        <v>167</v>
      </c>
      <c r="BM1195" s="198" t="s">
        <v>1151</v>
      </c>
    </row>
    <row r="1196" spans="2:63" s="12" customFormat="1" ht="22.9" customHeight="1">
      <c r="B1196" s="171"/>
      <c r="C1196" s="172"/>
      <c r="D1196" s="173" t="s">
        <v>72</v>
      </c>
      <c r="E1196" s="185" t="s">
        <v>1152</v>
      </c>
      <c r="F1196" s="185" t="s">
        <v>1153</v>
      </c>
      <c r="G1196" s="172"/>
      <c r="H1196" s="172"/>
      <c r="I1196" s="175"/>
      <c r="J1196" s="186">
        <f>BK1196</f>
        <v>0</v>
      </c>
      <c r="K1196" s="172"/>
      <c r="L1196" s="177"/>
      <c r="M1196" s="178"/>
      <c r="N1196" s="179"/>
      <c r="O1196" s="179"/>
      <c r="P1196" s="180">
        <f>P1197</f>
        <v>0</v>
      </c>
      <c r="Q1196" s="179"/>
      <c r="R1196" s="180">
        <f>R1197</f>
        <v>0</v>
      </c>
      <c r="S1196" s="179"/>
      <c r="T1196" s="181">
        <f>T1197</f>
        <v>0</v>
      </c>
      <c r="AR1196" s="182" t="s">
        <v>80</v>
      </c>
      <c r="AT1196" s="183" t="s">
        <v>72</v>
      </c>
      <c r="AU1196" s="183" t="s">
        <v>80</v>
      </c>
      <c r="AY1196" s="182" t="s">
        <v>160</v>
      </c>
      <c r="BK1196" s="184">
        <f>BK1197</f>
        <v>0</v>
      </c>
    </row>
    <row r="1197" spans="1:65" s="2" customFormat="1" ht="14.45" customHeight="1">
      <c r="A1197" s="35"/>
      <c r="B1197" s="36"/>
      <c r="C1197" s="187" t="s">
        <v>1154</v>
      </c>
      <c r="D1197" s="187" t="s">
        <v>162</v>
      </c>
      <c r="E1197" s="188" t="s">
        <v>1155</v>
      </c>
      <c r="F1197" s="189" t="s">
        <v>1156</v>
      </c>
      <c r="G1197" s="190" t="s">
        <v>193</v>
      </c>
      <c r="H1197" s="191">
        <v>123.282</v>
      </c>
      <c r="I1197" s="192"/>
      <c r="J1197" s="193">
        <f>ROUND(I1197*H1197,2)</f>
        <v>0</v>
      </c>
      <c r="K1197" s="189" t="s">
        <v>166</v>
      </c>
      <c r="L1197" s="40"/>
      <c r="M1197" s="194" t="s">
        <v>1</v>
      </c>
      <c r="N1197" s="195" t="s">
        <v>38</v>
      </c>
      <c r="O1197" s="72"/>
      <c r="P1197" s="196">
        <f>O1197*H1197</f>
        <v>0</v>
      </c>
      <c r="Q1197" s="196">
        <v>0</v>
      </c>
      <c r="R1197" s="196">
        <f>Q1197*H1197</f>
        <v>0</v>
      </c>
      <c r="S1197" s="196">
        <v>0</v>
      </c>
      <c r="T1197" s="197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8" t="s">
        <v>167</v>
      </c>
      <c r="AT1197" s="198" t="s">
        <v>162</v>
      </c>
      <c r="AU1197" s="198" t="s">
        <v>82</v>
      </c>
      <c r="AY1197" s="18" t="s">
        <v>160</v>
      </c>
      <c r="BE1197" s="199">
        <f>IF(N1197="základní",J1197,0)</f>
        <v>0</v>
      </c>
      <c r="BF1197" s="199">
        <f>IF(N1197="snížená",J1197,0)</f>
        <v>0</v>
      </c>
      <c r="BG1197" s="199">
        <f>IF(N1197="zákl. přenesená",J1197,0)</f>
        <v>0</v>
      </c>
      <c r="BH1197" s="199">
        <f>IF(N1197="sníž. přenesená",J1197,0)</f>
        <v>0</v>
      </c>
      <c r="BI1197" s="199">
        <f>IF(N1197="nulová",J1197,0)</f>
        <v>0</v>
      </c>
      <c r="BJ1197" s="18" t="s">
        <v>80</v>
      </c>
      <c r="BK1197" s="199">
        <f>ROUND(I1197*H1197,2)</f>
        <v>0</v>
      </c>
      <c r="BL1197" s="18" t="s">
        <v>167</v>
      </c>
      <c r="BM1197" s="198" t="s">
        <v>1157</v>
      </c>
    </row>
    <row r="1198" spans="2:63" s="12" customFormat="1" ht="25.9" customHeight="1">
      <c r="B1198" s="171"/>
      <c r="C1198" s="172"/>
      <c r="D1198" s="173" t="s">
        <v>72</v>
      </c>
      <c r="E1198" s="174" t="s">
        <v>1158</v>
      </c>
      <c r="F1198" s="174" t="s">
        <v>1159</v>
      </c>
      <c r="G1198" s="172"/>
      <c r="H1198" s="172"/>
      <c r="I1198" s="175"/>
      <c r="J1198" s="176">
        <f>BK1198</f>
        <v>0</v>
      </c>
      <c r="K1198" s="172"/>
      <c r="L1198" s="177"/>
      <c r="M1198" s="178"/>
      <c r="N1198" s="179"/>
      <c r="O1198" s="179"/>
      <c r="P1198" s="180">
        <f>P1199+P1233+P1244+P1359+P1368+P1434+P1602+P1630+P1889+P1935+P2029</f>
        <v>0</v>
      </c>
      <c r="Q1198" s="179"/>
      <c r="R1198" s="180">
        <f>R1199+R1233+R1244+R1359+R1368+R1434+R1602+R1630+R1889+R1935+R2029</f>
        <v>0</v>
      </c>
      <c r="S1198" s="179"/>
      <c r="T1198" s="181">
        <f>T1199+T1233+T1244+T1359+T1368+T1434+T1602+T1630+T1889+T1935+T2029</f>
        <v>0</v>
      </c>
      <c r="AR1198" s="182" t="s">
        <v>82</v>
      </c>
      <c r="AT1198" s="183" t="s">
        <v>72</v>
      </c>
      <c r="AU1198" s="183" t="s">
        <v>73</v>
      </c>
      <c r="AY1198" s="182" t="s">
        <v>160</v>
      </c>
      <c r="BK1198" s="184">
        <f>BK1199+BK1233+BK1244+BK1359+BK1368+BK1434+BK1602+BK1630+BK1889+BK1935+BK2029</f>
        <v>0</v>
      </c>
    </row>
    <row r="1199" spans="2:63" s="12" customFormat="1" ht="22.9" customHeight="1">
      <c r="B1199" s="171"/>
      <c r="C1199" s="172"/>
      <c r="D1199" s="173" t="s">
        <v>72</v>
      </c>
      <c r="E1199" s="185" t="s">
        <v>1160</v>
      </c>
      <c r="F1199" s="185" t="s">
        <v>1161</v>
      </c>
      <c r="G1199" s="172"/>
      <c r="H1199" s="172"/>
      <c r="I1199" s="175"/>
      <c r="J1199" s="186">
        <f>BK1199</f>
        <v>0</v>
      </c>
      <c r="K1199" s="172"/>
      <c r="L1199" s="177"/>
      <c r="M1199" s="178"/>
      <c r="N1199" s="179"/>
      <c r="O1199" s="179"/>
      <c r="P1199" s="180">
        <f>SUM(P1200:P1232)</f>
        <v>0</v>
      </c>
      <c r="Q1199" s="179"/>
      <c r="R1199" s="180">
        <f>SUM(R1200:R1232)</f>
        <v>0</v>
      </c>
      <c r="S1199" s="179"/>
      <c r="T1199" s="181">
        <f>SUM(T1200:T1232)</f>
        <v>0</v>
      </c>
      <c r="AR1199" s="182" t="s">
        <v>82</v>
      </c>
      <c r="AT1199" s="183" t="s">
        <v>72</v>
      </c>
      <c r="AU1199" s="183" t="s">
        <v>80</v>
      </c>
      <c r="AY1199" s="182" t="s">
        <v>160</v>
      </c>
      <c r="BK1199" s="184">
        <f>SUM(BK1200:BK1232)</f>
        <v>0</v>
      </c>
    </row>
    <row r="1200" spans="1:65" s="2" customFormat="1" ht="24.2" customHeight="1">
      <c r="A1200" s="35"/>
      <c r="B1200" s="36"/>
      <c r="C1200" s="187" t="s">
        <v>796</v>
      </c>
      <c r="D1200" s="187" t="s">
        <v>162</v>
      </c>
      <c r="E1200" s="188" t="s">
        <v>1162</v>
      </c>
      <c r="F1200" s="189" t="s">
        <v>1163</v>
      </c>
      <c r="G1200" s="190" t="s">
        <v>222</v>
      </c>
      <c r="H1200" s="191">
        <v>40.996</v>
      </c>
      <c r="I1200" s="192"/>
      <c r="J1200" s="193">
        <f>ROUND(I1200*H1200,2)</f>
        <v>0</v>
      </c>
      <c r="K1200" s="189" t="s">
        <v>166</v>
      </c>
      <c r="L1200" s="40"/>
      <c r="M1200" s="194" t="s">
        <v>1</v>
      </c>
      <c r="N1200" s="195" t="s">
        <v>38</v>
      </c>
      <c r="O1200" s="72"/>
      <c r="P1200" s="196">
        <f>O1200*H1200</f>
        <v>0</v>
      </c>
      <c r="Q1200" s="196">
        <v>0</v>
      </c>
      <c r="R1200" s="196">
        <f>Q1200*H1200</f>
        <v>0</v>
      </c>
      <c r="S1200" s="196">
        <v>0</v>
      </c>
      <c r="T1200" s="197">
        <f>S1200*H1200</f>
        <v>0</v>
      </c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R1200" s="198" t="s">
        <v>212</v>
      </c>
      <c r="AT1200" s="198" t="s">
        <v>162</v>
      </c>
      <c r="AU1200" s="198" t="s">
        <v>82</v>
      </c>
      <c r="AY1200" s="18" t="s">
        <v>160</v>
      </c>
      <c r="BE1200" s="199">
        <f>IF(N1200="základní",J1200,0)</f>
        <v>0</v>
      </c>
      <c r="BF1200" s="199">
        <f>IF(N1200="snížená",J1200,0)</f>
        <v>0</v>
      </c>
      <c r="BG1200" s="199">
        <f>IF(N1200="zákl. přenesená",J1200,0)</f>
        <v>0</v>
      </c>
      <c r="BH1200" s="199">
        <f>IF(N1200="sníž. přenesená",J1200,0)</f>
        <v>0</v>
      </c>
      <c r="BI1200" s="199">
        <f>IF(N1200="nulová",J1200,0)</f>
        <v>0</v>
      </c>
      <c r="BJ1200" s="18" t="s">
        <v>80</v>
      </c>
      <c r="BK1200" s="199">
        <f>ROUND(I1200*H1200,2)</f>
        <v>0</v>
      </c>
      <c r="BL1200" s="18" t="s">
        <v>212</v>
      </c>
      <c r="BM1200" s="198" t="s">
        <v>1164</v>
      </c>
    </row>
    <row r="1201" spans="2:51" s="14" customFormat="1" ht="12">
      <c r="B1201" s="211"/>
      <c r="C1201" s="212"/>
      <c r="D1201" s="202" t="s">
        <v>168</v>
      </c>
      <c r="E1201" s="213" t="s">
        <v>1</v>
      </c>
      <c r="F1201" s="214" t="s">
        <v>792</v>
      </c>
      <c r="G1201" s="212"/>
      <c r="H1201" s="215">
        <v>40.996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168</v>
      </c>
      <c r="AU1201" s="221" t="s">
        <v>82</v>
      </c>
      <c r="AV1201" s="14" t="s">
        <v>82</v>
      </c>
      <c r="AW1201" s="14" t="s">
        <v>30</v>
      </c>
      <c r="AX1201" s="14" t="s">
        <v>73</v>
      </c>
      <c r="AY1201" s="221" t="s">
        <v>160</v>
      </c>
    </row>
    <row r="1202" spans="2:51" s="15" customFormat="1" ht="12">
      <c r="B1202" s="222"/>
      <c r="C1202" s="223"/>
      <c r="D1202" s="202" t="s">
        <v>168</v>
      </c>
      <c r="E1202" s="224" t="s">
        <v>1</v>
      </c>
      <c r="F1202" s="225" t="s">
        <v>179</v>
      </c>
      <c r="G1202" s="223"/>
      <c r="H1202" s="226">
        <v>40.996</v>
      </c>
      <c r="I1202" s="227"/>
      <c r="J1202" s="223"/>
      <c r="K1202" s="223"/>
      <c r="L1202" s="228"/>
      <c r="M1202" s="229"/>
      <c r="N1202" s="230"/>
      <c r="O1202" s="230"/>
      <c r="P1202" s="230"/>
      <c r="Q1202" s="230"/>
      <c r="R1202" s="230"/>
      <c r="S1202" s="230"/>
      <c r="T1202" s="231"/>
      <c r="AT1202" s="232" t="s">
        <v>168</v>
      </c>
      <c r="AU1202" s="232" t="s">
        <v>82</v>
      </c>
      <c r="AV1202" s="15" t="s">
        <v>167</v>
      </c>
      <c r="AW1202" s="15" t="s">
        <v>30</v>
      </c>
      <c r="AX1202" s="15" t="s">
        <v>80</v>
      </c>
      <c r="AY1202" s="232" t="s">
        <v>160</v>
      </c>
    </row>
    <row r="1203" spans="1:65" s="2" customFormat="1" ht="14.45" customHeight="1">
      <c r="A1203" s="35"/>
      <c r="B1203" s="36"/>
      <c r="C1203" s="233" t="s">
        <v>1165</v>
      </c>
      <c r="D1203" s="233" t="s">
        <v>205</v>
      </c>
      <c r="E1203" s="234" t="s">
        <v>1166</v>
      </c>
      <c r="F1203" s="235" t="s">
        <v>1167</v>
      </c>
      <c r="G1203" s="236" t="s">
        <v>193</v>
      </c>
      <c r="H1203" s="237">
        <v>0.012</v>
      </c>
      <c r="I1203" s="238"/>
      <c r="J1203" s="239">
        <f>ROUND(I1203*H1203,2)</f>
        <v>0</v>
      </c>
      <c r="K1203" s="235" t="s">
        <v>166</v>
      </c>
      <c r="L1203" s="240"/>
      <c r="M1203" s="241" t="s">
        <v>1</v>
      </c>
      <c r="N1203" s="242" t="s">
        <v>38</v>
      </c>
      <c r="O1203" s="72"/>
      <c r="P1203" s="196">
        <f>O1203*H1203</f>
        <v>0</v>
      </c>
      <c r="Q1203" s="196">
        <v>0</v>
      </c>
      <c r="R1203" s="196">
        <f>Q1203*H1203</f>
        <v>0</v>
      </c>
      <c r="S1203" s="196">
        <v>0</v>
      </c>
      <c r="T1203" s="197">
        <f>S1203*H1203</f>
        <v>0</v>
      </c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R1203" s="198" t="s">
        <v>255</v>
      </c>
      <c r="AT1203" s="198" t="s">
        <v>205</v>
      </c>
      <c r="AU1203" s="198" t="s">
        <v>82</v>
      </c>
      <c r="AY1203" s="18" t="s">
        <v>160</v>
      </c>
      <c r="BE1203" s="199">
        <f>IF(N1203="základní",J1203,0)</f>
        <v>0</v>
      </c>
      <c r="BF1203" s="199">
        <f>IF(N1203="snížená",J1203,0)</f>
        <v>0</v>
      </c>
      <c r="BG1203" s="199">
        <f>IF(N1203="zákl. přenesená",J1203,0)</f>
        <v>0</v>
      </c>
      <c r="BH1203" s="199">
        <f>IF(N1203="sníž. přenesená",J1203,0)</f>
        <v>0</v>
      </c>
      <c r="BI1203" s="199">
        <f>IF(N1203="nulová",J1203,0)</f>
        <v>0</v>
      </c>
      <c r="BJ1203" s="18" t="s">
        <v>80</v>
      </c>
      <c r="BK1203" s="199">
        <f>ROUND(I1203*H1203,2)</f>
        <v>0</v>
      </c>
      <c r="BL1203" s="18" t="s">
        <v>212</v>
      </c>
      <c r="BM1203" s="198" t="s">
        <v>1168</v>
      </c>
    </row>
    <row r="1204" spans="2:51" s="14" customFormat="1" ht="12">
      <c r="B1204" s="211"/>
      <c r="C1204" s="212"/>
      <c r="D1204" s="202" t="s">
        <v>168</v>
      </c>
      <c r="E1204" s="213" t="s">
        <v>1</v>
      </c>
      <c r="F1204" s="214" t="s">
        <v>1169</v>
      </c>
      <c r="G1204" s="212"/>
      <c r="H1204" s="215">
        <v>0.012</v>
      </c>
      <c r="I1204" s="216"/>
      <c r="J1204" s="212"/>
      <c r="K1204" s="212"/>
      <c r="L1204" s="217"/>
      <c r="M1204" s="218"/>
      <c r="N1204" s="219"/>
      <c r="O1204" s="219"/>
      <c r="P1204" s="219"/>
      <c r="Q1204" s="219"/>
      <c r="R1204" s="219"/>
      <c r="S1204" s="219"/>
      <c r="T1204" s="220"/>
      <c r="AT1204" s="221" t="s">
        <v>168</v>
      </c>
      <c r="AU1204" s="221" t="s">
        <v>82</v>
      </c>
      <c r="AV1204" s="14" t="s">
        <v>82</v>
      </c>
      <c r="AW1204" s="14" t="s">
        <v>30</v>
      </c>
      <c r="AX1204" s="14" t="s">
        <v>73</v>
      </c>
      <c r="AY1204" s="221" t="s">
        <v>160</v>
      </c>
    </row>
    <row r="1205" spans="2:51" s="15" customFormat="1" ht="12">
      <c r="B1205" s="222"/>
      <c r="C1205" s="223"/>
      <c r="D1205" s="202" t="s">
        <v>168</v>
      </c>
      <c r="E1205" s="224" t="s">
        <v>1</v>
      </c>
      <c r="F1205" s="225" t="s">
        <v>179</v>
      </c>
      <c r="G1205" s="223"/>
      <c r="H1205" s="226">
        <v>0.012</v>
      </c>
      <c r="I1205" s="227"/>
      <c r="J1205" s="223"/>
      <c r="K1205" s="223"/>
      <c r="L1205" s="228"/>
      <c r="M1205" s="229"/>
      <c r="N1205" s="230"/>
      <c r="O1205" s="230"/>
      <c r="P1205" s="230"/>
      <c r="Q1205" s="230"/>
      <c r="R1205" s="230"/>
      <c r="S1205" s="230"/>
      <c r="T1205" s="231"/>
      <c r="AT1205" s="232" t="s">
        <v>168</v>
      </c>
      <c r="AU1205" s="232" t="s">
        <v>82</v>
      </c>
      <c r="AV1205" s="15" t="s">
        <v>167</v>
      </c>
      <c r="AW1205" s="15" t="s">
        <v>30</v>
      </c>
      <c r="AX1205" s="15" t="s">
        <v>80</v>
      </c>
      <c r="AY1205" s="232" t="s">
        <v>160</v>
      </c>
    </row>
    <row r="1206" spans="1:65" s="2" customFormat="1" ht="24.2" customHeight="1">
      <c r="A1206" s="35"/>
      <c r="B1206" s="36"/>
      <c r="C1206" s="187" t="s">
        <v>801</v>
      </c>
      <c r="D1206" s="187" t="s">
        <v>162</v>
      </c>
      <c r="E1206" s="188" t="s">
        <v>1170</v>
      </c>
      <c r="F1206" s="189" t="s">
        <v>1171</v>
      </c>
      <c r="G1206" s="190" t="s">
        <v>222</v>
      </c>
      <c r="H1206" s="191">
        <v>24.05</v>
      </c>
      <c r="I1206" s="192"/>
      <c r="J1206" s="193">
        <f>ROUND(I1206*H1206,2)</f>
        <v>0</v>
      </c>
      <c r="K1206" s="189" t="s">
        <v>166</v>
      </c>
      <c r="L1206" s="40"/>
      <c r="M1206" s="194" t="s">
        <v>1</v>
      </c>
      <c r="N1206" s="195" t="s">
        <v>38</v>
      </c>
      <c r="O1206" s="72"/>
      <c r="P1206" s="196">
        <f>O1206*H1206</f>
        <v>0</v>
      </c>
      <c r="Q1206" s="196">
        <v>0</v>
      </c>
      <c r="R1206" s="196">
        <f>Q1206*H1206</f>
        <v>0</v>
      </c>
      <c r="S1206" s="196">
        <v>0</v>
      </c>
      <c r="T1206" s="197">
        <f>S1206*H1206</f>
        <v>0</v>
      </c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R1206" s="198" t="s">
        <v>212</v>
      </c>
      <c r="AT1206" s="198" t="s">
        <v>162</v>
      </c>
      <c r="AU1206" s="198" t="s">
        <v>82</v>
      </c>
      <c r="AY1206" s="18" t="s">
        <v>160</v>
      </c>
      <c r="BE1206" s="199">
        <f>IF(N1206="základní",J1206,0)</f>
        <v>0</v>
      </c>
      <c r="BF1206" s="199">
        <f>IF(N1206="snížená",J1206,0)</f>
        <v>0</v>
      </c>
      <c r="BG1206" s="199">
        <f>IF(N1206="zákl. přenesená",J1206,0)</f>
        <v>0</v>
      </c>
      <c r="BH1206" s="199">
        <f>IF(N1206="sníž. přenesená",J1206,0)</f>
        <v>0</v>
      </c>
      <c r="BI1206" s="199">
        <f>IF(N1206="nulová",J1206,0)</f>
        <v>0</v>
      </c>
      <c r="BJ1206" s="18" t="s">
        <v>80</v>
      </c>
      <c r="BK1206" s="199">
        <f>ROUND(I1206*H1206,2)</f>
        <v>0</v>
      </c>
      <c r="BL1206" s="18" t="s">
        <v>212</v>
      </c>
      <c r="BM1206" s="198" t="s">
        <v>1172</v>
      </c>
    </row>
    <row r="1207" spans="2:51" s="13" customFormat="1" ht="12">
      <c r="B1207" s="200"/>
      <c r="C1207" s="201"/>
      <c r="D1207" s="202" t="s">
        <v>168</v>
      </c>
      <c r="E1207" s="203" t="s">
        <v>1</v>
      </c>
      <c r="F1207" s="204" t="s">
        <v>1173</v>
      </c>
      <c r="G1207" s="201"/>
      <c r="H1207" s="203" t="s">
        <v>1</v>
      </c>
      <c r="I1207" s="205"/>
      <c r="J1207" s="201"/>
      <c r="K1207" s="201"/>
      <c r="L1207" s="206"/>
      <c r="M1207" s="207"/>
      <c r="N1207" s="208"/>
      <c r="O1207" s="208"/>
      <c r="P1207" s="208"/>
      <c r="Q1207" s="208"/>
      <c r="R1207" s="208"/>
      <c r="S1207" s="208"/>
      <c r="T1207" s="209"/>
      <c r="AT1207" s="210" t="s">
        <v>168</v>
      </c>
      <c r="AU1207" s="210" t="s">
        <v>82</v>
      </c>
      <c r="AV1207" s="13" t="s">
        <v>80</v>
      </c>
      <c r="AW1207" s="13" t="s">
        <v>30</v>
      </c>
      <c r="AX1207" s="13" t="s">
        <v>73</v>
      </c>
      <c r="AY1207" s="210" t="s">
        <v>160</v>
      </c>
    </row>
    <row r="1208" spans="2:51" s="14" customFormat="1" ht="12">
      <c r="B1208" s="211"/>
      <c r="C1208" s="212"/>
      <c r="D1208" s="202" t="s">
        <v>168</v>
      </c>
      <c r="E1208" s="213" t="s">
        <v>1</v>
      </c>
      <c r="F1208" s="214" t="s">
        <v>1174</v>
      </c>
      <c r="G1208" s="212"/>
      <c r="H1208" s="215">
        <v>24.05</v>
      </c>
      <c r="I1208" s="216"/>
      <c r="J1208" s="212"/>
      <c r="K1208" s="212"/>
      <c r="L1208" s="217"/>
      <c r="M1208" s="218"/>
      <c r="N1208" s="219"/>
      <c r="O1208" s="219"/>
      <c r="P1208" s="219"/>
      <c r="Q1208" s="219"/>
      <c r="R1208" s="219"/>
      <c r="S1208" s="219"/>
      <c r="T1208" s="220"/>
      <c r="AT1208" s="221" t="s">
        <v>168</v>
      </c>
      <c r="AU1208" s="221" t="s">
        <v>82</v>
      </c>
      <c r="AV1208" s="14" t="s">
        <v>82</v>
      </c>
      <c r="AW1208" s="14" t="s">
        <v>30</v>
      </c>
      <c r="AX1208" s="14" t="s">
        <v>73</v>
      </c>
      <c r="AY1208" s="221" t="s">
        <v>160</v>
      </c>
    </row>
    <row r="1209" spans="2:51" s="15" customFormat="1" ht="12">
      <c r="B1209" s="222"/>
      <c r="C1209" s="223"/>
      <c r="D1209" s="202" t="s">
        <v>168</v>
      </c>
      <c r="E1209" s="224" t="s">
        <v>1</v>
      </c>
      <c r="F1209" s="225" t="s">
        <v>179</v>
      </c>
      <c r="G1209" s="223"/>
      <c r="H1209" s="226">
        <v>24.05</v>
      </c>
      <c r="I1209" s="227"/>
      <c r="J1209" s="223"/>
      <c r="K1209" s="223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168</v>
      </c>
      <c r="AU1209" s="232" t="s">
        <v>82</v>
      </c>
      <c r="AV1209" s="15" t="s">
        <v>167</v>
      </c>
      <c r="AW1209" s="15" t="s">
        <v>30</v>
      </c>
      <c r="AX1209" s="15" t="s">
        <v>80</v>
      </c>
      <c r="AY1209" s="232" t="s">
        <v>160</v>
      </c>
    </row>
    <row r="1210" spans="1:65" s="2" customFormat="1" ht="24.2" customHeight="1">
      <c r="A1210" s="35"/>
      <c r="B1210" s="36"/>
      <c r="C1210" s="187" t="s">
        <v>1175</v>
      </c>
      <c r="D1210" s="187" t="s">
        <v>162</v>
      </c>
      <c r="E1210" s="188" t="s">
        <v>1176</v>
      </c>
      <c r="F1210" s="189" t="s">
        <v>1177</v>
      </c>
      <c r="G1210" s="190" t="s">
        <v>222</v>
      </c>
      <c r="H1210" s="191">
        <v>40.996</v>
      </c>
      <c r="I1210" s="192"/>
      <c r="J1210" s="193">
        <f>ROUND(I1210*H1210,2)</f>
        <v>0</v>
      </c>
      <c r="K1210" s="189" t="s">
        <v>166</v>
      </c>
      <c r="L1210" s="40"/>
      <c r="M1210" s="194" t="s">
        <v>1</v>
      </c>
      <c r="N1210" s="195" t="s">
        <v>38</v>
      </c>
      <c r="O1210" s="72"/>
      <c r="P1210" s="196">
        <f>O1210*H1210</f>
        <v>0</v>
      </c>
      <c r="Q1210" s="196">
        <v>0</v>
      </c>
      <c r="R1210" s="196">
        <f>Q1210*H1210</f>
        <v>0</v>
      </c>
      <c r="S1210" s="196">
        <v>0</v>
      </c>
      <c r="T1210" s="197">
        <f>S1210*H1210</f>
        <v>0</v>
      </c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R1210" s="198" t="s">
        <v>212</v>
      </c>
      <c r="AT1210" s="198" t="s">
        <v>162</v>
      </c>
      <c r="AU1210" s="198" t="s">
        <v>82</v>
      </c>
      <c r="AY1210" s="18" t="s">
        <v>160</v>
      </c>
      <c r="BE1210" s="199">
        <f>IF(N1210="základní",J1210,0)</f>
        <v>0</v>
      </c>
      <c r="BF1210" s="199">
        <f>IF(N1210="snížená",J1210,0)</f>
        <v>0</v>
      </c>
      <c r="BG1210" s="199">
        <f>IF(N1210="zákl. přenesená",J1210,0)</f>
        <v>0</v>
      </c>
      <c r="BH1210" s="199">
        <f>IF(N1210="sníž. přenesená",J1210,0)</f>
        <v>0</v>
      </c>
      <c r="BI1210" s="199">
        <f>IF(N1210="nulová",J1210,0)</f>
        <v>0</v>
      </c>
      <c r="BJ1210" s="18" t="s">
        <v>80</v>
      </c>
      <c r="BK1210" s="199">
        <f>ROUND(I1210*H1210,2)</f>
        <v>0</v>
      </c>
      <c r="BL1210" s="18" t="s">
        <v>212</v>
      </c>
      <c r="BM1210" s="198" t="s">
        <v>1178</v>
      </c>
    </row>
    <row r="1211" spans="2:51" s="14" customFormat="1" ht="12">
      <c r="B1211" s="211"/>
      <c r="C1211" s="212"/>
      <c r="D1211" s="202" t="s">
        <v>168</v>
      </c>
      <c r="E1211" s="213" t="s">
        <v>1</v>
      </c>
      <c r="F1211" s="214" t="s">
        <v>792</v>
      </c>
      <c r="G1211" s="212"/>
      <c r="H1211" s="215">
        <v>40.996</v>
      </c>
      <c r="I1211" s="216"/>
      <c r="J1211" s="212"/>
      <c r="K1211" s="212"/>
      <c r="L1211" s="217"/>
      <c r="M1211" s="218"/>
      <c r="N1211" s="219"/>
      <c r="O1211" s="219"/>
      <c r="P1211" s="219"/>
      <c r="Q1211" s="219"/>
      <c r="R1211" s="219"/>
      <c r="S1211" s="219"/>
      <c r="T1211" s="220"/>
      <c r="AT1211" s="221" t="s">
        <v>168</v>
      </c>
      <c r="AU1211" s="221" t="s">
        <v>82</v>
      </c>
      <c r="AV1211" s="14" t="s">
        <v>82</v>
      </c>
      <c r="AW1211" s="14" t="s">
        <v>30</v>
      </c>
      <c r="AX1211" s="14" t="s">
        <v>73</v>
      </c>
      <c r="AY1211" s="221" t="s">
        <v>160</v>
      </c>
    </row>
    <row r="1212" spans="2:51" s="15" customFormat="1" ht="12">
      <c r="B1212" s="222"/>
      <c r="C1212" s="223"/>
      <c r="D1212" s="202" t="s">
        <v>168</v>
      </c>
      <c r="E1212" s="224" t="s">
        <v>1</v>
      </c>
      <c r="F1212" s="225" t="s">
        <v>179</v>
      </c>
      <c r="G1212" s="223"/>
      <c r="H1212" s="226">
        <v>40.996</v>
      </c>
      <c r="I1212" s="227"/>
      <c r="J1212" s="223"/>
      <c r="K1212" s="223"/>
      <c r="L1212" s="228"/>
      <c r="M1212" s="229"/>
      <c r="N1212" s="230"/>
      <c r="O1212" s="230"/>
      <c r="P1212" s="230"/>
      <c r="Q1212" s="230"/>
      <c r="R1212" s="230"/>
      <c r="S1212" s="230"/>
      <c r="T1212" s="231"/>
      <c r="AT1212" s="232" t="s">
        <v>168</v>
      </c>
      <c r="AU1212" s="232" t="s">
        <v>82</v>
      </c>
      <c r="AV1212" s="15" t="s">
        <v>167</v>
      </c>
      <c r="AW1212" s="15" t="s">
        <v>30</v>
      </c>
      <c r="AX1212" s="15" t="s">
        <v>80</v>
      </c>
      <c r="AY1212" s="232" t="s">
        <v>160</v>
      </c>
    </row>
    <row r="1213" spans="1:65" s="2" customFormat="1" ht="49.15" customHeight="1">
      <c r="A1213" s="35"/>
      <c r="B1213" s="36"/>
      <c r="C1213" s="233" t="s">
        <v>807</v>
      </c>
      <c r="D1213" s="233" t="s">
        <v>205</v>
      </c>
      <c r="E1213" s="234" t="s">
        <v>1179</v>
      </c>
      <c r="F1213" s="235" t="s">
        <v>1180</v>
      </c>
      <c r="G1213" s="236" t="s">
        <v>222</v>
      </c>
      <c r="H1213" s="237">
        <v>47.145</v>
      </c>
      <c r="I1213" s="238"/>
      <c r="J1213" s="239">
        <f>ROUND(I1213*H1213,2)</f>
        <v>0</v>
      </c>
      <c r="K1213" s="235" t="s">
        <v>166</v>
      </c>
      <c r="L1213" s="240"/>
      <c r="M1213" s="241" t="s">
        <v>1</v>
      </c>
      <c r="N1213" s="242" t="s">
        <v>38</v>
      </c>
      <c r="O1213" s="72"/>
      <c r="P1213" s="196">
        <f>O1213*H1213</f>
        <v>0</v>
      </c>
      <c r="Q1213" s="196">
        <v>0</v>
      </c>
      <c r="R1213" s="196">
        <f>Q1213*H1213</f>
        <v>0</v>
      </c>
      <c r="S1213" s="196">
        <v>0</v>
      </c>
      <c r="T1213" s="197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8" t="s">
        <v>255</v>
      </c>
      <c r="AT1213" s="198" t="s">
        <v>205</v>
      </c>
      <c r="AU1213" s="198" t="s">
        <v>82</v>
      </c>
      <c r="AY1213" s="18" t="s">
        <v>160</v>
      </c>
      <c r="BE1213" s="199">
        <f>IF(N1213="základní",J1213,0)</f>
        <v>0</v>
      </c>
      <c r="BF1213" s="199">
        <f>IF(N1213="snížená",J1213,0)</f>
        <v>0</v>
      </c>
      <c r="BG1213" s="199">
        <f>IF(N1213="zákl. přenesená",J1213,0)</f>
        <v>0</v>
      </c>
      <c r="BH1213" s="199">
        <f>IF(N1213="sníž. přenesená",J1213,0)</f>
        <v>0</v>
      </c>
      <c r="BI1213" s="199">
        <f>IF(N1213="nulová",J1213,0)</f>
        <v>0</v>
      </c>
      <c r="BJ1213" s="18" t="s">
        <v>80</v>
      </c>
      <c r="BK1213" s="199">
        <f>ROUND(I1213*H1213,2)</f>
        <v>0</v>
      </c>
      <c r="BL1213" s="18" t="s">
        <v>212</v>
      </c>
      <c r="BM1213" s="198" t="s">
        <v>1181</v>
      </c>
    </row>
    <row r="1214" spans="2:51" s="14" customFormat="1" ht="12">
      <c r="B1214" s="211"/>
      <c r="C1214" s="212"/>
      <c r="D1214" s="202" t="s">
        <v>168</v>
      </c>
      <c r="E1214" s="213" t="s">
        <v>1</v>
      </c>
      <c r="F1214" s="214" t="s">
        <v>1182</v>
      </c>
      <c r="G1214" s="212"/>
      <c r="H1214" s="215">
        <v>47.145</v>
      </c>
      <c r="I1214" s="216"/>
      <c r="J1214" s="212"/>
      <c r="K1214" s="212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168</v>
      </c>
      <c r="AU1214" s="221" t="s">
        <v>82</v>
      </c>
      <c r="AV1214" s="14" t="s">
        <v>82</v>
      </c>
      <c r="AW1214" s="14" t="s">
        <v>30</v>
      </c>
      <c r="AX1214" s="14" t="s">
        <v>73</v>
      </c>
      <c r="AY1214" s="221" t="s">
        <v>160</v>
      </c>
    </row>
    <row r="1215" spans="2:51" s="15" customFormat="1" ht="12">
      <c r="B1215" s="222"/>
      <c r="C1215" s="223"/>
      <c r="D1215" s="202" t="s">
        <v>168</v>
      </c>
      <c r="E1215" s="224" t="s">
        <v>1</v>
      </c>
      <c r="F1215" s="225" t="s">
        <v>179</v>
      </c>
      <c r="G1215" s="223"/>
      <c r="H1215" s="226">
        <v>47.145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168</v>
      </c>
      <c r="AU1215" s="232" t="s">
        <v>82</v>
      </c>
      <c r="AV1215" s="15" t="s">
        <v>167</v>
      </c>
      <c r="AW1215" s="15" t="s">
        <v>30</v>
      </c>
      <c r="AX1215" s="15" t="s">
        <v>80</v>
      </c>
      <c r="AY1215" s="232" t="s">
        <v>160</v>
      </c>
    </row>
    <row r="1216" spans="1:65" s="2" customFormat="1" ht="24.2" customHeight="1">
      <c r="A1216" s="35"/>
      <c r="B1216" s="36"/>
      <c r="C1216" s="187" t="s">
        <v>1183</v>
      </c>
      <c r="D1216" s="187" t="s">
        <v>162</v>
      </c>
      <c r="E1216" s="188" t="s">
        <v>1184</v>
      </c>
      <c r="F1216" s="189" t="s">
        <v>1185</v>
      </c>
      <c r="G1216" s="190" t="s">
        <v>222</v>
      </c>
      <c r="H1216" s="191">
        <v>1.5</v>
      </c>
      <c r="I1216" s="192"/>
      <c r="J1216" s="193">
        <f>ROUND(I1216*H1216,2)</f>
        <v>0</v>
      </c>
      <c r="K1216" s="189" t="s">
        <v>1</v>
      </c>
      <c r="L1216" s="40"/>
      <c r="M1216" s="194" t="s">
        <v>1</v>
      </c>
      <c r="N1216" s="195" t="s">
        <v>38</v>
      </c>
      <c r="O1216" s="72"/>
      <c r="P1216" s="196">
        <f>O1216*H1216</f>
        <v>0</v>
      </c>
      <c r="Q1216" s="196">
        <v>0</v>
      </c>
      <c r="R1216" s="196">
        <f>Q1216*H1216</f>
        <v>0</v>
      </c>
      <c r="S1216" s="196">
        <v>0</v>
      </c>
      <c r="T1216" s="197">
        <f>S1216*H1216</f>
        <v>0</v>
      </c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R1216" s="198" t="s">
        <v>212</v>
      </c>
      <c r="AT1216" s="198" t="s">
        <v>162</v>
      </c>
      <c r="AU1216" s="198" t="s">
        <v>82</v>
      </c>
      <c r="AY1216" s="18" t="s">
        <v>160</v>
      </c>
      <c r="BE1216" s="199">
        <f>IF(N1216="základní",J1216,0)</f>
        <v>0</v>
      </c>
      <c r="BF1216" s="199">
        <f>IF(N1216="snížená",J1216,0)</f>
        <v>0</v>
      </c>
      <c r="BG1216" s="199">
        <f>IF(N1216="zákl. přenesená",J1216,0)</f>
        <v>0</v>
      </c>
      <c r="BH1216" s="199">
        <f>IF(N1216="sníž. přenesená",J1216,0)</f>
        <v>0</v>
      </c>
      <c r="BI1216" s="199">
        <f>IF(N1216="nulová",J1216,0)</f>
        <v>0</v>
      </c>
      <c r="BJ1216" s="18" t="s">
        <v>80</v>
      </c>
      <c r="BK1216" s="199">
        <f>ROUND(I1216*H1216,2)</f>
        <v>0</v>
      </c>
      <c r="BL1216" s="18" t="s">
        <v>212</v>
      </c>
      <c r="BM1216" s="198" t="s">
        <v>1186</v>
      </c>
    </row>
    <row r="1217" spans="1:65" s="2" customFormat="1" ht="24.2" customHeight="1">
      <c r="A1217" s="35"/>
      <c r="B1217" s="36"/>
      <c r="C1217" s="187" t="s">
        <v>812</v>
      </c>
      <c r="D1217" s="187" t="s">
        <v>162</v>
      </c>
      <c r="E1217" s="188" t="s">
        <v>1187</v>
      </c>
      <c r="F1217" s="189" t="s">
        <v>1188</v>
      </c>
      <c r="G1217" s="190" t="s">
        <v>222</v>
      </c>
      <c r="H1217" s="191">
        <v>40.996</v>
      </c>
      <c r="I1217" s="192"/>
      <c r="J1217" s="193">
        <f>ROUND(I1217*H1217,2)</f>
        <v>0</v>
      </c>
      <c r="K1217" s="189" t="s">
        <v>166</v>
      </c>
      <c r="L1217" s="40"/>
      <c r="M1217" s="194" t="s">
        <v>1</v>
      </c>
      <c r="N1217" s="195" t="s">
        <v>38</v>
      </c>
      <c r="O1217" s="72"/>
      <c r="P1217" s="196">
        <f>O1217*H1217</f>
        <v>0</v>
      </c>
      <c r="Q1217" s="196">
        <v>0</v>
      </c>
      <c r="R1217" s="196">
        <f>Q1217*H1217</f>
        <v>0</v>
      </c>
      <c r="S1217" s="196">
        <v>0</v>
      </c>
      <c r="T1217" s="197">
        <f>S1217*H1217</f>
        <v>0</v>
      </c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R1217" s="198" t="s">
        <v>212</v>
      </c>
      <c r="AT1217" s="198" t="s">
        <v>162</v>
      </c>
      <c r="AU1217" s="198" t="s">
        <v>82</v>
      </c>
      <c r="AY1217" s="18" t="s">
        <v>160</v>
      </c>
      <c r="BE1217" s="199">
        <f>IF(N1217="základní",J1217,0)</f>
        <v>0</v>
      </c>
      <c r="BF1217" s="199">
        <f>IF(N1217="snížená",J1217,0)</f>
        <v>0</v>
      </c>
      <c r="BG1217" s="199">
        <f>IF(N1217="zákl. přenesená",J1217,0)</f>
        <v>0</v>
      </c>
      <c r="BH1217" s="199">
        <f>IF(N1217="sníž. přenesená",J1217,0)</f>
        <v>0</v>
      </c>
      <c r="BI1217" s="199">
        <f>IF(N1217="nulová",J1217,0)</f>
        <v>0</v>
      </c>
      <c r="BJ1217" s="18" t="s">
        <v>80</v>
      </c>
      <c r="BK1217" s="199">
        <f>ROUND(I1217*H1217,2)</f>
        <v>0</v>
      </c>
      <c r="BL1217" s="18" t="s">
        <v>212</v>
      </c>
      <c r="BM1217" s="198" t="s">
        <v>1189</v>
      </c>
    </row>
    <row r="1218" spans="2:51" s="14" customFormat="1" ht="12">
      <c r="B1218" s="211"/>
      <c r="C1218" s="212"/>
      <c r="D1218" s="202" t="s">
        <v>168</v>
      </c>
      <c r="E1218" s="213" t="s">
        <v>1</v>
      </c>
      <c r="F1218" s="214" t="s">
        <v>792</v>
      </c>
      <c r="G1218" s="212"/>
      <c r="H1218" s="215">
        <v>40.996</v>
      </c>
      <c r="I1218" s="216"/>
      <c r="J1218" s="212"/>
      <c r="K1218" s="212"/>
      <c r="L1218" s="217"/>
      <c r="M1218" s="218"/>
      <c r="N1218" s="219"/>
      <c r="O1218" s="219"/>
      <c r="P1218" s="219"/>
      <c r="Q1218" s="219"/>
      <c r="R1218" s="219"/>
      <c r="S1218" s="219"/>
      <c r="T1218" s="220"/>
      <c r="AT1218" s="221" t="s">
        <v>168</v>
      </c>
      <c r="AU1218" s="221" t="s">
        <v>82</v>
      </c>
      <c r="AV1218" s="14" t="s">
        <v>82</v>
      </c>
      <c r="AW1218" s="14" t="s">
        <v>30</v>
      </c>
      <c r="AX1218" s="14" t="s">
        <v>73</v>
      </c>
      <c r="AY1218" s="221" t="s">
        <v>160</v>
      </c>
    </row>
    <row r="1219" spans="2:51" s="15" customFormat="1" ht="12">
      <c r="B1219" s="222"/>
      <c r="C1219" s="223"/>
      <c r="D1219" s="202" t="s">
        <v>168</v>
      </c>
      <c r="E1219" s="224" t="s">
        <v>1</v>
      </c>
      <c r="F1219" s="225" t="s">
        <v>179</v>
      </c>
      <c r="G1219" s="223"/>
      <c r="H1219" s="226">
        <v>40.996</v>
      </c>
      <c r="I1219" s="227"/>
      <c r="J1219" s="223"/>
      <c r="K1219" s="223"/>
      <c r="L1219" s="228"/>
      <c r="M1219" s="229"/>
      <c r="N1219" s="230"/>
      <c r="O1219" s="230"/>
      <c r="P1219" s="230"/>
      <c r="Q1219" s="230"/>
      <c r="R1219" s="230"/>
      <c r="S1219" s="230"/>
      <c r="T1219" s="231"/>
      <c r="AT1219" s="232" t="s">
        <v>168</v>
      </c>
      <c r="AU1219" s="232" t="s">
        <v>82</v>
      </c>
      <c r="AV1219" s="15" t="s">
        <v>167</v>
      </c>
      <c r="AW1219" s="15" t="s">
        <v>30</v>
      </c>
      <c r="AX1219" s="15" t="s">
        <v>80</v>
      </c>
      <c r="AY1219" s="232" t="s">
        <v>160</v>
      </c>
    </row>
    <row r="1220" spans="1:65" s="2" customFormat="1" ht="37.9" customHeight="1">
      <c r="A1220" s="35"/>
      <c r="B1220" s="36"/>
      <c r="C1220" s="233" t="s">
        <v>1190</v>
      </c>
      <c r="D1220" s="233" t="s">
        <v>205</v>
      </c>
      <c r="E1220" s="234" t="s">
        <v>1191</v>
      </c>
      <c r="F1220" s="235" t="s">
        <v>1192</v>
      </c>
      <c r="G1220" s="236" t="s">
        <v>222</v>
      </c>
      <c r="H1220" s="237">
        <v>47.145</v>
      </c>
      <c r="I1220" s="238"/>
      <c r="J1220" s="239">
        <f>ROUND(I1220*H1220,2)</f>
        <v>0</v>
      </c>
      <c r="K1220" s="235" t="s">
        <v>166</v>
      </c>
      <c r="L1220" s="240"/>
      <c r="M1220" s="241" t="s">
        <v>1</v>
      </c>
      <c r="N1220" s="242" t="s">
        <v>38</v>
      </c>
      <c r="O1220" s="72"/>
      <c r="P1220" s="196">
        <f>O1220*H1220</f>
        <v>0</v>
      </c>
      <c r="Q1220" s="196">
        <v>0</v>
      </c>
      <c r="R1220" s="196">
        <f>Q1220*H1220</f>
        <v>0</v>
      </c>
      <c r="S1220" s="196">
        <v>0</v>
      </c>
      <c r="T1220" s="197">
        <f>S1220*H1220</f>
        <v>0</v>
      </c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R1220" s="198" t="s">
        <v>255</v>
      </c>
      <c r="AT1220" s="198" t="s">
        <v>205</v>
      </c>
      <c r="AU1220" s="198" t="s">
        <v>82</v>
      </c>
      <c r="AY1220" s="18" t="s">
        <v>160</v>
      </c>
      <c r="BE1220" s="199">
        <f>IF(N1220="základní",J1220,0)</f>
        <v>0</v>
      </c>
      <c r="BF1220" s="199">
        <f>IF(N1220="snížená",J1220,0)</f>
        <v>0</v>
      </c>
      <c r="BG1220" s="199">
        <f>IF(N1220="zákl. přenesená",J1220,0)</f>
        <v>0</v>
      </c>
      <c r="BH1220" s="199">
        <f>IF(N1220="sníž. přenesená",J1220,0)</f>
        <v>0</v>
      </c>
      <c r="BI1220" s="199">
        <f>IF(N1220="nulová",J1220,0)</f>
        <v>0</v>
      </c>
      <c r="BJ1220" s="18" t="s">
        <v>80</v>
      </c>
      <c r="BK1220" s="199">
        <f>ROUND(I1220*H1220,2)</f>
        <v>0</v>
      </c>
      <c r="BL1220" s="18" t="s">
        <v>212</v>
      </c>
      <c r="BM1220" s="198" t="s">
        <v>1193</v>
      </c>
    </row>
    <row r="1221" spans="2:51" s="14" customFormat="1" ht="12">
      <c r="B1221" s="211"/>
      <c r="C1221" s="212"/>
      <c r="D1221" s="202" t="s">
        <v>168</v>
      </c>
      <c r="E1221" s="213" t="s">
        <v>1</v>
      </c>
      <c r="F1221" s="214" t="s">
        <v>1182</v>
      </c>
      <c r="G1221" s="212"/>
      <c r="H1221" s="215">
        <v>47.145</v>
      </c>
      <c r="I1221" s="216"/>
      <c r="J1221" s="212"/>
      <c r="K1221" s="212"/>
      <c r="L1221" s="217"/>
      <c r="M1221" s="218"/>
      <c r="N1221" s="219"/>
      <c r="O1221" s="219"/>
      <c r="P1221" s="219"/>
      <c r="Q1221" s="219"/>
      <c r="R1221" s="219"/>
      <c r="S1221" s="219"/>
      <c r="T1221" s="220"/>
      <c r="AT1221" s="221" t="s">
        <v>168</v>
      </c>
      <c r="AU1221" s="221" t="s">
        <v>82</v>
      </c>
      <c r="AV1221" s="14" t="s">
        <v>82</v>
      </c>
      <c r="AW1221" s="14" t="s">
        <v>30</v>
      </c>
      <c r="AX1221" s="14" t="s">
        <v>73</v>
      </c>
      <c r="AY1221" s="221" t="s">
        <v>160</v>
      </c>
    </row>
    <row r="1222" spans="2:51" s="15" customFormat="1" ht="12">
      <c r="B1222" s="222"/>
      <c r="C1222" s="223"/>
      <c r="D1222" s="202" t="s">
        <v>168</v>
      </c>
      <c r="E1222" s="224" t="s">
        <v>1</v>
      </c>
      <c r="F1222" s="225" t="s">
        <v>179</v>
      </c>
      <c r="G1222" s="223"/>
      <c r="H1222" s="226">
        <v>47.145</v>
      </c>
      <c r="I1222" s="227"/>
      <c r="J1222" s="223"/>
      <c r="K1222" s="223"/>
      <c r="L1222" s="228"/>
      <c r="M1222" s="229"/>
      <c r="N1222" s="230"/>
      <c r="O1222" s="230"/>
      <c r="P1222" s="230"/>
      <c r="Q1222" s="230"/>
      <c r="R1222" s="230"/>
      <c r="S1222" s="230"/>
      <c r="T1222" s="231"/>
      <c r="AT1222" s="232" t="s">
        <v>168</v>
      </c>
      <c r="AU1222" s="232" t="s">
        <v>82</v>
      </c>
      <c r="AV1222" s="15" t="s">
        <v>167</v>
      </c>
      <c r="AW1222" s="15" t="s">
        <v>30</v>
      </c>
      <c r="AX1222" s="15" t="s">
        <v>80</v>
      </c>
      <c r="AY1222" s="232" t="s">
        <v>160</v>
      </c>
    </row>
    <row r="1223" spans="1:65" s="2" customFormat="1" ht="24.2" customHeight="1">
      <c r="A1223" s="35"/>
      <c r="B1223" s="36"/>
      <c r="C1223" s="187" t="s">
        <v>816</v>
      </c>
      <c r="D1223" s="187" t="s">
        <v>162</v>
      </c>
      <c r="E1223" s="188" t="s">
        <v>1194</v>
      </c>
      <c r="F1223" s="189" t="s">
        <v>1195</v>
      </c>
      <c r="G1223" s="190" t="s">
        <v>222</v>
      </c>
      <c r="H1223" s="191">
        <v>17.279</v>
      </c>
      <c r="I1223" s="192"/>
      <c r="J1223" s="193">
        <f>ROUND(I1223*H1223,2)</f>
        <v>0</v>
      </c>
      <c r="K1223" s="189" t="s">
        <v>166</v>
      </c>
      <c r="L1223" s="40"/>
      <c r="M1223" s="194" t="s">
        <v>1</v>
      </c>
      <c r="N1223" s="195" t="s">
        <v>38</v>
      </c>
      <c r="O1223" s="72"/>
      <c r="P1223" s="196">
        <f>O1223*H1223</f>
        <v>0</v>
      </c>
      <c r="Q1223" s="196">
        <v>0</v>
      </c>
      <c r="R1223" s="196">
        <f>Q1223*H1223</f>
        <v>0</v>
      </c>
      <c r="S1223" s="196">
        <v>0</v>
      </c>
      <c r="T1223" s="197">
        <f>S1223*H1223</f>
        <v>0</v>
      </c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R1223" s="198" t="s">
        <v>212</v>
      </c>
      <c r="AT1223" s="198" t="s">
        <v>162</v>
      </c>
      <c r="AU1223" s="198" t="s">
        <v>82</v>
      </c>
      <c r="AY1223" s="18" t="s">
        <v>160</v>
      </c>
      <c r="BE1223" s="199">
        <f>IF(N1223="základní",J1223,0)</f>
        <v>0</v>
      </c>
      <c r="BF1223" s="199">
        <f>IF(N1223="snížená",J1223,0)</f>
        <v>0</v>
      </c>
      <c r="BG1223" s="199">
        <f>IF(N1223="zákl. přenesená",J1223,0)</f>
        <v>0</v>
      </c>
      <c r="BH1223" s="199">
        <f>IF(N1223="sníž. přenesená",J1223,0)</f>
        <v>0</v>
      </c>
      <c r="BI1223" s="199">
        <f>IF(N1223="nulová",J1223,0)</f>
        <v>0</v>
      </c>
      <c r="BJ1223" s="18" t="s">
        <v>80</v>
      </c>
      <c r="BK1223" s="199">
        <f>ROUND(I1223*H1223,2)</f>
        <v>0</v>
      </c>
      <c r="BL1223" s="18" t="s">
        <v>212</v>
      </c>
      <c r="BM1223" s="198" t="s">
        <v>1196</v>
      </c>
    </row>
    <row r="1224" spans="2:51" s="14" customFormat="1" ht="12">
      <c r="B1224" s="211"/>
      <c r="C1224" s="212"/>
      <c r="D1224" s="202" t="s">
        <v>168</v>
      </c>
      <c r="E1224" s="213" t="s">
        <v>1</v>
      </c>
      <c r="F1224" s="214" t="s">
        <v>1197</v>
      </c>
      <c r="G1224" s="212"/>
      <c r="H1224" s="215">
        <v>17.279</v>
      </c>
      <c r="I1224" s="216"/>
      <c r="J1224" s="212"/>
      <c r="K1224" s="212"/>
      <c r="L1224" s="217"/>
      <c r="M1224" s="218"/>
      <c r="N1224" s="219"/>
      <c r="O1224" s="219"/>
      <c r="P1224" s="219"/>
      <c r="Q1224" s="219"/>
      <c r="R1224" s="219"/>
      <c r="S1224" s="219"/>
      <c r="T1224" s="220"/>
      <c r="AT1224" s="221" t="s">
        <v>168</v>
      </c>
      <c r="AU1224" s="221" t="s">
        <v>82</v>
      </c>
      <c r="AV1224" s="14" t="s">
        <v>82</v>
      </c>
      <c r="AW1224" s="14" t="s">
        <v>30</v>
      </c>
      <c r="AX1224" s="14" t="s">
        <v>73</v>
      </c>
      <c r="AY1224" s="221" t="s">
        <v>160</v>
      </c>
    </row>
    <row r="1225" spans="2:51" s="15" customFormat="1" ht="12">
      <c r="B1225" s="222"/>
      <c r="C1225" s="223"/>
      <c r="D1225" s="202" t="s">
        <v>168</v>
      </c>
      <c r="E1225" s="224" t="s">
        <v>1</v>
      </c>
      <c r="F1225" s="225" t="s">
        <v>179</v>
      </c>
      <c r="G1225" s="223"/>
      <c r="H1225" s="226">
        <v>17.279</v>
      </c>
      <c r="I1225" s="227"/>
      <c r="J1225" s="223"/>
      <c r="K1225" s="223"/>
      <c r="L1225" s="228"/>
      <c r="M1225" s="229"/>
      <c r="N1225" s="230"/>
      <c r="O1225" s="230"/>
      <c r="P1225" s="230"/>
      <c r="Q1225" s="230"/>
      <c r="R1225" s="230"/>
      <c r="S1225" s="230"/>
      <c r="T1225" s="231"/>
      <c r="AT1225" s="232" t="s">
        <v>168</v>
      </c>
      <c r="AU1225" s="232" t="s">
        <v>82</v>
      </c>
      <c r="AV1225" s="15" t="s">
        <v>167</v>
      </c>
      <c r="AW1225" s="15" t="s">
        <v>30</v>
      </c>
      <c r="AX1225" s="15" t="s">
        <v>80</v>
      </c>
      <c r="AY1225" s="232" t="s">
        <v>160</v>
      </c>
    </row>
    <row r="1226" spans="1:65" s="2" customFormat="1" ht="14.45" customHeight="1">
      <c r="A1226" s="35"/>
      <c r="B1226" s="36"/>
      <c r="C1226" s="187" t="s">
        <v>1198</v>
      </c>
      <c r="D1226" s="187" t="s">
        <v>162</v>
      </c>
      <c r="E1226" s="188" t="s">
        <v>1199</v>
      </c>
      <c r="F1226" s="189" t="s">
        <v>1200</v>
      </c>
      <c r="G1226" s="190" t="s">
        <v>222</v>
      </c>
      <c r="H1226" s="191">
        <v>14.67</v>
      </c>
      <c r="I1226" s="192"/>
      <c r="J1226" s="193">
        <f>ROUND(I1226*H1226,2)</f>
        <v>0</v>
      </c>
      <c r="K1226" s="189" t="s">
        <v>1</v>
      </c>
      <c r="L1226" s="40"/>
      <c r="M1226" s="194" t="s">
        <v>1</v>
      </c>
      <c r="N1226" s="195" t="s">
        <v>38</v>
      </c>
      <c r="O1226" s="72"/>
      <c r="P1226" s="196">
        <f>O1226*H1226</f>
        <v>0</v>
      </c>
      <c r="Q1226" s="196">
        <v>0</v>
      </c>
      <c r="R1226" s="196">
        <f>Q1226*H1226</f>
        <v>0</v>
      </c>
      <c r="S1226" s="196">
        <v>0</v>
      </c>
      <c r="T1226" s="197">
        <f>S1226*H1226</f>
        <v>0</v>
      </c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R1226" s="198" t="s">
        <v>212</v>
      </c>
      <c r="AT1226" s="198" t="s">
        <v>162</v>
      </c>
      <c r="AU1226" s="198" t="s">
        <v>82</v>
      </c>
      <c r="AY1226" s="18" t="s">
        <v>160</v>
      </c>
      <c r="BE1226" s="199">
        <f>IF(N1226="základní",J1226,0)</f>
        <v>0</v>
      </c>
      <c r="BF1226" s="199">
        <f>IF(N1226="snížená",J1226,0)</f>
        <v>0</v>
      </c>
      <c r="BG1226" s="199">
        <f>IF(N1226="zákl. přenesená",J1226,0)</f>
        <v>0</v>
      </c>
      <c r="BH1226" s="199">
        <f>IF(N1226="sníž. přenesená",J1226,0)</f>
        <v>0</v>
      </c>
      <c r="BI1226" s="199">
        <f>IF(N1226="nulová",J1226,0)</f>
        <v>0</v>
      </c>
      <c r="BJ1226" s="18" t="s">
        <v>80</v>
      </c>
      <c r="BK1226" s="199">
        <f>ROUND(I1226*H1226,2)</f>
        <v>0</v>
      </c>
      <c r="BL1226" s="18" t="s">
        <v>212</v>
      </c>
      <c r="BM1226" s="198" t="s">
        <v>1201</v>
      </c>
    </row>
    <row r="1227" spans="2:51" s="14" customFormat="1" ht="12">
      <c r="B1227" s="211"/>
      <c r="C1227" s="212"/>
      <c r="D1227" s="202" t="s">
        <v>168</v>
      </c>
      <c r="E1227" s="213" t="s">
        <v>1</v>
      </c>
      <c r="F1227" s="214" t="s">
        <v>1202</v>
      </c>
      <c r="G1227" s="212"/>
      <c r="H1227" s="215">
        <v>14.67</v>
      </c>
      <c r="I1227" s="216"/>
      <c r="J1227" s="212"/>
      <c r="K1227" s="212"/>
      <c r="L1227" s="217"/>
      <c r="M1227" s="218"/>
      <c r="N1227" s="219"/>
      <c r="O1227" s="219"/>
      <c r="P1227" s="219"/>
      <c r="Q1227" s="219"/>
      <c r="R1227" s="219"/>
      <c r="S1227" s="219"/>
      <c r="T1227" s="220"/>
      <c r="AT1227" s="221" t="s">
        <v>168</v>
      </c>
      <c r="AU1227" s="221" t="s">
        <v>82</v>
      </c>
      <c r="AV1227" s="14" t="s">
        <v>82</v>
      </c>
      <c r="AW1227" s="14" t="s">
        <v>30</v>
      </c>
      <c r="AX1227" s="14" t="s">
        <v>73</v>
      </c>
      <c r="AY1227" s="221" t="s">
        <v>160</v>
      </c>
    </row>
    <row r="1228" spans="2:51" s="15" customFormat="1" ht="12">
      <c r="B1228" s="222"/>
      <c r="C1228" s="223"/>
      <c r="D1228" s="202" t="s">
        <v>168</v>
      </c>
      <c r="E1228" s="224" t="s">
        <v>1</v>
      </c>
      <c r="F1228" s="225" t="s">
        <v>179</v>
      </c>
      <c r="G1228" s="223"/>
      <c r="H1228" s="226">
        <v>14.67</v>
      </c>
      <c r="I1228" s="227"/>
      <c r="J1228" s="223"/>
      <c r="K1228" s="223"/>
      <c r="L1228" s="228"/>
      <c r="M1228" s="229"/>
      <c r="N1228" s="230"/>
      <c r="O1228" s="230"/>
      <c r="P1228" s="230"/>
      <c r="Q1228" s="230"/>
      <c r="R1228" s="230"/>
      <c r="S1228" s="230"/>
      <c r="T1228" s="231"/>
      <c r="AT1228" s="232" t="s">
        <v>168</v>
      </c>
      <c r="AU1228" s="232" t="s">
        <v>82</v>
      </c>
      <c r="AV1228" s="15" t="s">
        <v>167</v>
      </c>
      <c r="AW1228" s="15" t="s">
        <v>30</v>
      </c>
      <c r="AX1228" s="15" t="s">
        <v>80</v>
      </c>
      <c r="AY1228" s="232" t="s">
        <v>160</v>
      </c>
    </row>
    <row r="1229" spans="1:65" s="2" customFormat="1" ht="14.45" customHeight="1">
      <c r="A1229" s="35"/>
      <c r="B1229" s="36"/>
      <c r="C1229" s="187" t="s">
        <v>819</v>
      </c>
      <c r="D1229" s="187" t="s">
        <v>162</v>
      </c>
      <c r="E1229" s="188" t="s">
        <v>1203</v>
      </c>
      <c r="F1229" s="189" t="s">
        <v>1204</v>
      </c>
      <c r="G1229" s="190" t="s">
        <v>222</v>
      </c>
      <c r="H1229" s="191">
        <v>14.67</v>
      </c>
      <c r="I1229" s="192"/>
      <c r="J1229" s="193">
        <f>ROUND(I1229*H1229,2)</f>
        <v>0</v>
      </c>
      <c r="K1229" s="189" t="s">
        <v>1</v>
      </c>
      <c r="L1229" s="40"/>
      <c r="M1229" s="194" t="s">
        <v>1</v>
      </c>
      <c r="N1229" s="195" t="s">
        <v>38</v>
      </c>
      <c r="O1229" s="72"/>
      <c r="P1229" s="196">
        <f>O1229*H1229</f>
        <v>0</v>
      </c>
      <c r="Q1229" s="196">
        <v>0</v>
      </c>
      <c r="R1229" s="196">
        <f>Q1229*H1229</f>
        <v>0</v>
      </c>
      <c r="S1229" s="196">
        <v>0</v>
      </c>
      <c r="T1229" s="197">
        <f>S1229*H1229</f>
        <v>0</v>
      </c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R1229" s="198" t="s">
        <v>212</v>
      </c>
      <c r="AT1229" s="198" t="s">
        <v>162</v>
      </c>
      <c r="AU1229" s="198" t="s">
        <v>82</v>
      </c>
      <c r="AY1229" s="18" t="s">
        <v>160</v>
      </c>
      <c r="BE1229" s="199">
        <f>IF(N1229="základní",J1229,0)</f>
        <v>0</v>
      </c>
      <c r="BF1229" s="199">
        <f>IF(N1229="snížená",J1229,0)</f>
        <v>0</v>
      </c>
      <c r="BG1229" s="199">
        <f>IF(N1229="zákl. přenesená",J1229,0)</f>
        <v>0</v>
      </c>
      <c r="BH1229" s="199">
        <f>IF(N1229="sníž. přenesená",J1229,0)</f>
        <v>0</v>
      </c>
      <c r="BI1229" s="199">
        <f>IF(N1229="nulová",J1229,0)</f>
        <v>0</v>
      </c>
      <c r="BJ1229" s="18" t="s">
        <v>80</v>
      </c>
      <c r="BK1229" s="199">
        <f>ROUND(I1229*H1229,2)</f>
        <v>0</v>
      </c>
      <c r="BL1229" s="18" t="s">
        <v>212</v>
      </c>
      <c r="BM1229" s="198" t="s">
        <v>1205</v>
      </c>
    </row>
    <row r="1230" spans="2:51" s="14" customFormat="1" ht="12">
      <c r="B1230" s="211"/>
      <c r="C1230" s="212"/>
      <c r="D1230" s="202" t="s">
        <v>168</v>
      </c>
      <c r="E1230" s="213" t="s">
        <v>1</v>
      </c>
      <c r="F1230" s="214" t="s">
        <v>1202</v>
      </c>
      <c r="G1230" s="212"/>
      <c r="H1230" s="215">
        <v>14.67</v>
      </c>
      <c r="I1230" s="216"/>
      <c r="J1230" s="212"/>
      <c r="K1230" s="212"/>
      <c r="L1230" s="217"/>
      <c r="M1230" s="218"/>
      <c r="N1230" s="219"/>
      <c r="O1230" s="219"/>
      <c r="P1230" s="219"/>
      <c r="Q1230" s="219"/>
      <c r="R1230" s="219"/>
      <c r="S1230" s="219"/>
      <c r="T1230" s="220"/>
      <c r="AT1230" s="221" t="s">
        <v>168</v>
      </c>
      <c r="AU1230" s="221" t="s">
        <v>82</v>
      </c>
      <c r="AV1230" s="14" t="s">
        <v>82</v>
      </c>
      <c r="AW1230" s="14" t="s">
        <v>30</v>
      </c>
      <c r="AX1230" s="14" t="s">
        <v>73</v>
      </c>
      <c r="AY1230" s="221" t="s">
        <v>160</v>
      </c>
    </row>
    <row r="1231" spans="2:51" s="15" customFormat="1" ht="12">
      <c r="B1231" s="222"/>
      <c r="C1231" s="223"/>
      <c r="D1231" s="202" t="s">
        <v>168</v>
      </c>
      <c r="E1231" s="224" t="s">
        <v>1</v>
      </c>
      <c r="F1231" s="225" t="s">
        <v>179</v>
      </c>
      <c r="G1231" s="223"/>
      <c r="H1231" s="226">
        <v>14.67</v>
      </c>
      <c r="I1231" s="227"/>
      <c r="J1231" s="223"/>
      <c r="K1231" s="223"/>
      <c r="L1231" s="228"/>
      <c r="M1231" s="229"/>
      <c r="N1231" s="230"/>
      <c r="O1231" s="230"/>
      <c r="P1231" s="230"/>
      <c r="Q1231" s="230"/>
      <c r="R1231" s="230"/>
      <c r="S1231" s="230"/>
      <c r="T1231" s="231"/>
      <c r="AT1231" s="232" t="s">
        <v>168</v>
      </c>
      <c r="AU1231" s="232" t="s">
        <v>82</v>
      </c>
      <c r="AV1231" s="15" t="s">
        <v>167</v>
      </c>
      <c r="AW1231" s="15" t="s">
        <v>30</v>
      </c>
      <c r="AX1231" s="15" t="s">
        <v>80</v>
      </c>
      <c r="AY1231" s="232" t="s">
        <v>160</v>
      </c>
    </row>
    <row r="1232" spans="1:65" s="2" customFormat="1" ht="24.2" customHeight="1">
      <c r="A1232" s="35"/>
      <c r="B1232" s="36"/>
      <c r="C1232" s="187" t="s">
        <v>1206</v>
      </c>
      <c r="D1232" s="187" t="s">
        <v>162</v>
      </c>
      <c r="E1232" s="188" t="s">
        <v>1207</v>
      </c>
      <c r="F1232" s="189" t="s">
        <v>1208</v>
      </c>
      <c r="G1232" s="190" t="s">
        <v>1209</v>
      </c>
      <c r="H1232" s="254"/>
      <c r="I1232" s="192"/>
      <c r="J1232" s="193">
        <f>ROUND(I1232*H1232,2)</f>
        <v>0</v>
      </c>
      <c r="K1232" s="189" t="s">
        <v>166</v>
      </c>
      <c r="L1232" s="40"/>
      <c r="M1232" s="194" t="s">
        <v>1</v>
      </c>
      <c r="N1232" s="195" t="s">
        <v>38</v>
      </c>
      <c r="O1232" s="72"/>
      <c r="P1232" s="196">
        <f>O1232*H1232</f>
        <v>0</v>
      </c>
      <c r="Q1232" s="196">
        <v>0</v>
      </c>
      <c r="R1232" s="196">
        <f>Q1232*H1232</f>
        <v>0</v>
      </c>
      <c r="S1232" s="196">
        <v>0</v>
      </c>
      <c r="T1232" s="197">
        <f>S1232*H1232</f>
        <v>0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198" t="s">
        <v>212</v>
      </c>
      <c r="AT1232" s="198" t="s">
        <v>162</v>
      </c>
      <c r="AU1232" s="198" t="s">
        <v>82</v>
      </c>
      <c r="AY1232" s="18" t="s">
        <v>160</v>
      </c>
      <c r="BE1232" s="199">
        <f>IF(N1232="základní",J1232,0)</f>
        <v>0</v>
      </c>
      <c r="BF1232" s="199">
        <f>IF(N1232="snížená",J1232,0)</f>
        <v>0</v>
      </c>
      <c r="BG1232" s="199">
        <f>IF(N1232="zákl. přenesená",J1232,0)</f>
        <v>0</v>
      </c>
      <c r="BH1232" s="199">
        <f>IF(N1232="sníž. přenesená",J1232,0)</f>
        <v>0</v>
      </c>
      <c r="BI1232" s="199">
        <f>IF(N1232="nulová",J1232,0)</f>
        <v>0</v>
      </c>
      <c r="BJ1232" s="18" t="s">
        <v>80</v>
      </c>
      <c r="BK1232" s="199">
        <f>ROUND(I1232*H1232,2)</f>
        <v>0</v>
      </c>
      <c r="BL1232" s="18" t="s">
        <v>212</v>
      </c>
      <c r="BM1232" s="198" t="s">
        <v>1210</v>
      </c>
    </row>
    <row r="1233" spans="2:63" s="12" customFormat="1" ht="22.9" customHeight="1">
      <c r="B1233" s="171"/>
      <c r="C1233" s="172"/>
      <c r="D1233" s="173" t="s">
        <v>72</v>
      </c>
      <c r="E1233" s="185" t="s">
        <v>1211</v>
      </c>
      <c r="F1233" s="185" t="s">
        <v>1212</v>
      </c>
      <c r="G1233" s="172"/>
      <c r="H1233" s="172"/>
      <c r="I1233" s="175"/>
      <c r="J1233" s="186">
        <f>BK1233</f>
        <v>0</v>
      </c>
      <c r="K1233" s="172"/>
      <c r="L1233" s="177"/>
      <c r="M1233" s="178"/>
      <c r="N1233" s="179"/>
      <c r="O1233" s="179"/>
      <c r="P1233" s="180">
        <f>SUM(P1234:P1243)</f>
        <v>0</v>
      </c>
      <c r="Q1233" s="179"/>
      <c r="R1233" s="180">
        <f>SUM(R1234:R1243)</f>
        <v>0</v>
      </c>
      <c r="S1233" s="179"/>
      <c r="T1233" s="181">
        <f>SUM(T1234:T1243)</f>
        <v>0</v>
      </c>
      <c r="AR1233" s="182" t="s">
        <v>82</v>
      </c>
      <c r="AT1233" s="183" t="s">
        <v>72</v>
      </c>
      <c r="AU1233" s="183" t="s">
        <v>80</v>
      </c>
      <c r="AY1233" s="182" t="s">
        <v>160</v>
      </c>
      <c r="BK1233" s="184">
        <f>SUM(BK1234:BK1243)</f>
        <v>0</v>
      </c>
    </row>
    <row r="1234" spans="1:65" s="2" customFormat="1" ht="14.45" customHeight="1">
      <c r="A1234" s="35"/>
      <c r="B1234" s="36"/>
      <c r="C1234" s="187" t="s">
        <v>823</v>
      </c>
      <c r="D1234" s="187" t="s">
        <v>162</v>
      </c>
      <c r="E1234" s="188" t="s">
        <v>1213</v>
      </c>
      <c r="F1234" s="189" t="s">
        <v>1214</v>
      </c>
      <c r="G1234" s="190" t="s">
        <v>222</v>
      </c>
      <c r="H1234" s="191">
        <v>39.473</v>
      </c>
      <c r="I1234" s="192"/>
      <c r="J1234" s="193">
        <f>ROUND(I1234*H1234,2)</f>
        <v>0</v>
      </c>
      <c r="K1234" s="189" t="s">
        <v>166</v>
      </c>
      <c r="L1234" s="40"/>
      <c r="M1234" s="194" t="s">
        <v>1</v>
      </c>
      <c r="N1234" s="195" t="s">
        <v>38</v>
      </c>
      <c r="O1234" s="72"/>
      <c r="P1234" s="196">
        <f>O1234*H1234</f>
        <v>0</v>
      </c>
      <c r="Q1234" s="196">
        <v>0</v>
      </c>
      <c r="R1234" s="196">
        <f>Q1234*H1234</f>
        <v>0</v>
      </c>
      <c r="S1234" s="196">
        <v>0</v>
      </c>
      <c r="T1234" s="197">
        <f>S1234*H1234</f>
        <v>0</v>
      </c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R1234" s="198" t="s">
        <v>212</v>
      </c>
      <c r="AT1234" s="198" t="s">
        <v>162</v>
      </c>
      <c r="AU1234" s="198" t="s">
        <v>82</v>
      </c>
      <c r="AY1234" s="18" t="s">
        <v>160</v>
      </c>
      <c r="BE1234" s="199">
        <f>IF(N1234="základní",J1234,0)</f>
        <v>0</v>
      </c>
      <c r="BF1234" s="199">
        <f>IF(N1234="snížená",J1234,0)</f>
        <v>0</v>
      </c>
      <c r="BG1234" s="199">
        <f>IF(N1234="zákl. přenesená",J1234,0)</f>
        <v>0</v>
      </c>
      <c r="BH1234" s="199">
        <f>IF(N1234="sníž. přenesená",J1234,0)</f>
        <v>0</v>
      </c>
      <c r="BI1234" s="199">
        <f>IF(N1234="nulová",J1234,0)</f>
        <v>0</v>
      </c>
      <c r="BJ1234" s="18" t="s">
        <v>80</v>
      </c>
      <c r="BK1234" s="199">
        <f>ROUND(I1234*H1234,2)</f>
        <v>0</v>
      </c>
      <c r="BL1234" s="18" t="s">
        <v>212</v>
      </c>
      <c r="BM1234" s="198" t="s">
        <v>1215</v>
      </c>
    </row>
    <row r="1235" spans="2:51" s="14" customFormat="1" ht="12">
      <c r="B1235" s="211"/>
      <c r="C1235" s="212"/>
      <c r="D1235" s="202" t="s">
        <v>168</v>
      </c>
      <c r="E1235" s="213" t="s">
        <v>1</v>
      </c>
      <c r="F1235" s="214" t="s">
        <v>1114</v>
      </c>
      <c r="G1235" s="212"/>
      <c r="H1235" s="215">
        <v>39.473</v>
      </c>
      <c r="I1235" s="216"/>
      <c r="J1235" s="212"/>
      <c r="K1235" s="212"/>
      <c r="L1235" s="217"/>
      <c r="M1235" s="218"/>
      <c r="N1235" s="219"/>
      <c r="O1235" s="219"/>
      <c r="P1235" s="219"/>
      <c r="Q1235" s="219"/>
      <c r="R1235" s="219"/>
      <c r="S1235" s="219"/>
      <c r="T1235" s="220"/>
      <c r="AT1235" s="221" t="s">
        <v>168</v>
      </c>
      <c r="AU1235" s="221" t="s">
        <v>82</v>
      </c>
      <c r="AV1235" s="14" t="s">
        <v>82</v>
      </c>
      <c r="AW1235" s="14" t="s">
        <v>30</v>
      </c>
      <c r="AX1235" s="14" t="s">
        <v>73</v>
      </c>
      <c r="AY1235" s="221" t="s">
        <v>160</v>
      </c>
    </row>
    <row r="1236" spans="2:51" s="15" customFormat="1" ht="12">
      <c r="B1236" s="222"/>
      <c r="C1236" s="223"/>
      <c r="D1236" s="202" t="s">
        <v>168</v>
      </c>
      <c r="E1236" s="224" t="s">
        <v>1</v>
      </c>
      <c r="F1236" s="225" t="s">
        <v>179</v>
      </c>
      <c r="G1236" s="223"/>
      <c r="H1236" s="226">
        <v>39.473</v>
      </c>
      <c r="I1236" s="227"/>
      <c r="J1236" s="223"/>
      <c r="K1236" s="223"/>
      <c r="L1236" s="228"/>
      <c r="M1236" s="229"/>
      <c r="N1236" s="230"/>
      <c r="O1236" s="230"/>
      <c r="P1236" s="230"/>
      <c r="Q1236" s="230"/>
      <c r="R1236" s="230"/>
      <c r="S1236" s="230"/>
      <c r="T1236" s="231"/>
      <c r="AT1236" s="232" t="s">
        <v>168</v>
      </c>
      <c r="AU1236" s="232" t="s">
        <v>82</v>
      </c>
      <c r="AV1236" s="15" t="s">
        <v>167</v>
      </c>
      <c r="AW1236" s="15" t="s">
        <v>30</v>
      </c>
      <c r="AX1236" s="15" t="s">
        <v>80</v>
      </c>
      <c r="AY1236" s="232" t="s">
        <v>160</v>
      </c>
    </row>
    <row r="1237" spans="1:65" s="2" customFormat="1" ht="24.2" customHeight="1">
      <c r="A1237" s="35"/>
      <c r="B1237" s="36"/>
      <c r="C1237" s="187" t="s">
        <v>1216</v>
      </c>
      <c r="D1237" s="187" t="s">
        <v>162</v>
      </c>
      <c r="E1237" s="188" t="s">
        <v>1217</v>
      </c>
      <c r="F1237" s="189" t="s">
        <v>1218</v>
      </c>
      <c r="G1237" s="190" t="s">
        <v>222</v>
      </c>
      <c r="H1237" s="191">
        <v>40.996</v>
      </c>
      <c r="I1237" s="192"/>
      <c r="J1237" s="193">
        <f>ROUND(I1237*H1237,2)</f>
        <v>0</v>
      </c>
      <c r="K1237" s="189" t="s">
        <v>166</v>
      </c>
      <c r="L1237" s="40"/>
      <c r="M1237" s="194" t="s">
        <v>1</v>
      </c>
      <c r="N1237" s="195" t="s">
        <v>38</v>
      </c>
      <c r="O1237" s="72"/>
      <c r="P1237" s="196">
        <f>O1237*H1237</f>
        <v>0</v>
      </c>
      <c r="Q1237" s="196">
        <v>0</v>
      </c>
      <c r="R1237" s="196">
        <f>Q1237*H1237</f>
        <v>0</v>
      </c>
      <c r="S1237" s="196">
        <v>0</v>
      </c>
      <c r="T1237" s="197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8" t="s">
        <v>212</v>
      </c>
      <c r="AT1237" s="198" t="s">
        <v>162</v>
      </c>
      <c r="AU1237" s="198" t="s">
        <v>82</v>
      </c>
      <c r="AY1237" s="18" t="s">
        <v>160</v>
      </c>
      <c r="BE1237" s="199">
        <f>IF(N1237="základní",J1237,0)</f>
        <v>0</v>
      </c>
      <c r="BF1237" s="199">
        <f>IF(N1237="snížená",J1237,0)</f>
        <v>0</v>
      </c>
      <c r="BG1237" s="199">
        <f>IF(N1237="zákl. přenesená",J1237,0)</f>
        <v>0</v>
      </c>
      <c r="BH1237" s="199">
        <f>IF(N1237="sníž. přenesená",J1237,0)</f>
        <v>0</v>
      </c>
      <c r="BI1237" s="199">
        <f>IF(N1237="nulová",J1237,0)</f>
        <v>0</v>
      </c>
      <c r="BJ1237" s="18" t="s">
        <v>80</v>
      </c>
      <c r="BK1237" s="199">
        <f>ROUND(I1237*H1237,2)</f>
        <v>0</v>
      </c>
      <c r="BL1237" s="18" t="s">
        <v>212</v>
      </c>
      <c r="BM1237" s="198" t="s">
        <v>1219</v>
      </c>
    </row>
    <row r="1238" spans="2:51" s="14" customFormat="1" ht="12">
      <c r="B1238" s="211"/>
      <c r="C1238" s="212"/>
      <c r="D1238" s="202" t="s">
        <v>168</v>
      </c>
      <c r="E1238" s="213" t="s">
        <v>1</v>
      </c>
      <c r="F1238" s="214" t="s">
        <v>792</v>
      </c>
      <c r="G1238" s="212"/>
      <c r="H1238" s="215">
        <v>40.996</v>
      </c>
      <c r="I1238" s="216"/>
      <c r="J1238" s="212"/>
      <c r="K1238" s="212"/>
      <c r="L1238" s="217"/>
      <c r="M1238" s="218"/>
      <c r="N1238" s="219"/>
      <c r="O1238" s="219"/>
      <c r="P1238" s="219"/>
      <c r="Q1238" s="219"/>
      <c r="R1238" s="219"/>
      <c r="S1238" s="219"/>
      <c r="T1238" s="220"/>
      <c r="AT1238" s="221" t="s">
        <v>168</v>
      </c>
      <c r="AU1238" s="221" t="s">
        <v>82</v>
      </c>
      <c r="AV1238" s="14" t="s">
        <v>82</v>
      </c>
      <c r="AW1238" s="14" t="s">
        <v>30</v>
      </c>
      <c r="AX1238" s="14" t="s">
        <v>73</v>
      </c>
      <c r="AY1238" s="221" t="s">
        <v>160</v>
      </c>
    </row>
    <row r="1239" spans="2:51" s="15" customFormat="1" ht="12">
      <c r="B1239" s="222"/>
      <c r="C1239" s="223"/>
      <c r="D1239" s="202" t="s">
        <v>168</v>
      </c>
      <c r="E1239" s="224" t="s">
        <v>1</v>
      </c>
      <c r="F1239" s="225" t="s">
        <v>179</v>
      </c>
      <c r="G1239" s="223"/>
      <c r="H1239" s="226">
        <v>40.996</v>
      </c>
      <c r="I1239" s="227"/>
      <c r="J1239" s="223"/>
      <c r="K1239" s="223"/>
      <c r="L1239" s="228"/>
      <c r="M1239" s="229"/>
      <c r="N1239" s="230"/>
      <c r="O1239" s="230"/>
      <c r="P1239" s="230"/>
      <c r="Q1239" s="230"/>
      <c r="R1239" s="230"/>
      <c r="S1239" s="230"/>
      <c r="T1239" s="231"/>
      <c r="AT1239" s="232" t="s">
        <v>168</v>
      </c>
      <c r="AU1239" s="232" t="s">
        <v>82</v>
      </c>
      <c r="AV1239" s="15" t="s">
        <v>167</v>
      </c>
      <c r="AW1239" s="15" t="s">
        <v>30</v>
      </c>
      <c r="AX1239" s="15" t="s">
        <v>80</v>
      </c>
      <c r="AY1239" s="232" t="s">
        <v>160</v>
      </c>
    </row>
    <row r="1240" spans="1:65" s="2" customFormat="1" ht="37.9" customHeight="1">
      <c r="A1240" s="35"/>
      <c r="B1240" s="36"/>
      <c r="C1240" s="233" t="s">
        <v>829</v>
      </c>
      <c r="D1240" s="233" t="s">
        <v>205</v>
      </c>
      <c r="E1240" s="234" t="s">
        <v>1220</v>
      </c>
      <c r="F1240" s="235" t="s">
        <v>1221</v>
      </c>
      <c r="G1240" s="236" t="s">
        <v>222</v>
      </c>
      <c r="H1240" s="237">
        <v>47.145</v>
      </c>
      <c r="I1240" s="238"/>
      <c r="J1240" s="239">
        <f>ROUND(I1240*H1240,2)</f>
        <v>0</v>
      </c>
      <c r="K1240" s="235" t="s">
        <v>166</v>
      </c>
      <c r="L1240" s="240"/>
      <c r="M1240" s="241" t="s">
        <v>1</v>
      </c>
      <c r="N1240" s="242" t="s">
        <v>38</v>
      </c>
      <c r="O1240" s="72"/>
      <c r="P1240" s="196">
        <f>O1240*H1240</f>
        <v>0</v>
      </c>
      <c r="Q1240" s="196">
        <v>0</v>
      </c>
      <c r="R1240" s="196">
        <f>Q1240*H1240</f>
        <v>0</v>
      </c>
      <c r="S1240" s="196">
        <v>0</v>
      </c>
      <c r="T1240" s="197">
        <f>S1240*H1240</f>
        <v>0</v>
      </c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R1240" s="198" t="s">
        <v>255</v>
      </c>
      <c r="AT1240" s="198" t="s">
        <v>205</v>
      </c>
      <c r="AU1240" s="198" t="s">
        <v>82</v>
      </c>
      <c r="AY1240" s="18" t="s">
        <v>160</v>
      </c>
      <c r="BE1240" s="199">
        <f>IF(N1240="základní",J1240,0)</f>
        <v>0</v>
      </c>
      <c r="BF1240" s="199">
        <f>IF(N1240="snížená",J1240,0)</f>
        <v>0</v>
      </c>
      <c r="BG1240" s="199">
        <f>IF(N1240="zákl. přenesená",J1240,0)</f>
        <v>0</v>
      </c>
      <c r="BH1240" s="199">
        <f>IF(N1240="sníž. přenesená",J1240,0)</f>
        <v>0</v>
      </c>
      <c r="BI1240" s="199">
        <f>IF(N1240="nulová",J1240,0)</f>
        <v>0</v>
      </c>
      <c r="BJ1240" s="18" t="s">
        <v>80</v>
      </c>
      <c r="BK1240" s="199">
        <f>ROUND(I1240*H1240,2)</f>
        <v>0</v>
      </c>
      <c r="BL1240" s="18" t="s">
        <v>212</v>
      </c>
      <c r="BM1240" s="198" t="s">
        <v>1222</v>
      </c>
    </row>
    <row r="1241" spans="2:51" s="14" customFormat="1" ht="12">
      <c r="B1241" s="211"/>
      <c r="C1241" s="212"/>
      <c r="D1241" s="202" t="s">
        <v>168</v>
      </c>
      <c r="E1241" s="213" t="s">
        <v>1</v>
      </c>
      <c r="F1241" s="214" t="s">
        <v>1182</v>
      </c>
      <c r="G1241" s="212"/>
      <c r="H1241" s="215">
        <v>47.145</v>
      </c>
      <c r="I1241" s="216"/>
      <c r="J1241" s="212"/>
      <c r="K1241" s="212"/>
      <c r="L1241" s="217"/>
      <c r="M1241" s="218"/>
      <c r="N1241" s="219"/>
      <c r="O1241" s="219"/>
      <c r="P1241" s="219"/>
      <c r="Q1241" s="219"/>
      <c r="R1241" s="219"/>
      <c r="S1241" s="219"/>
      <c r="T1241" s="220"/>
      <c r="AT1241" s="221" t="s">
        <v>168</v>
      </c>
      <c r="AU1241" s="221" t="s">
        <v>82</v>
      </c>
      <c r="AV1241" s="14" t="s">
        <v>82</v>
      </c>
      <c r="AW1241" s="14" t="s">
        <v>30</v>
      </c>
      <c r="AX1241" s="14" t="s">
        <v>73</v>
      </c>
      <c r="AY1241" s="221" t="s">
        <v>160</v>
      </c>
    </row>
    <row r="1242" spans="2:51" s="15" customFormat="1" ht="12">
      <c r="B1242" s="222"/>
      <c r="C1242" s="223"/>
      <c r="D1242" s="202" t="s">
        <v>168</v>
      </c>
      <c r="E1242" s="224" t="s">
        <v>1</v>
      </c>
      <c r="F1242" s="225" t="s">
        <v>179</v>
      </c>
      <c r="G1242" s="223"/>
      <c r="H1242" s="226">
        <v>47.145</v>
      </c>
      <c r="I1242" s="227"/>
      <c r="J1242" s="223"/>
      <c r="K1242" s="223"/>
      <c r="L1242" s="228"/>
      <c r="M1242" s="229"/>
      <c r="N1242" s="230"/>
      <c r="O1242" s="230"/>
      <c r="P1242" s="230"/>
      <c r="Q1242" s="230"/>
      <c r="R1242" s="230"/>
      <c r="S1242" s="230"/>
      <c r="T1242" s="231"/>
      <c r="AT1242" s="232" t="s">
        <v>168</v>
      </c>
      <c r="AU1242" s="232" t="s">
        <v>82</v>
      </c>
      <c r="AV1242" s="15" t="s">
        <v>167</v>
      </c>
      <c r="AW1242" s="15" t="s">
        <v>30</v>
      </c>
      <c r="AX1242" s="15" t="s">
        <v>80</v>
      </c>
      <c r="AY1242" s="232" t="s">
        <v>160</v>
      </c>
    </row>
    <row r="1243" spans="1:65" s="2" customFormat="1" ht="24.2" customHeight="1">
      <c r="A1243" s="35"/>
      <c r="B1243" s="36"/>
      <c r="C1243" s="187" t="s">
        <v>1223</v>
      </c>
      <c r="D1243" s="187" t="s">
        <v>162</v>
      </c>
      <c r="E1243" s="188" t="s">
        <v>1224</v>
      </c>
      <c r="F1243" s="189" t="s">
        <v>1225</v>
      </c>
      <c r="G1243" s="190" t="s">
        <v>1209</v>
      </c>
      <c r="H1243" s="254"/>
      <c r="I1243" s="192"/>
      <c r="J1243" s="193">
        <f>ROUND(I1243*H1243,2)</f>
        <v>0</v>
      </c>
      <c r="K1243" s="189" t="s">
        <v>166</v>
      </c>
      <c r="L1243" s="40"/>
      <c r="M1243" s="194" t="s">
        <v>1</v>
      </c>
      <c r="N1243" s="195" t="s">
        <v>38</v>
      </c>
      <c r="O1243" s="72"/>
      <c r="P1243" s="196">
        <f>O1243*H1243</f>
        <v>0</v>
      </c>
      <c r="Q1243" s="196">
        <v>0</v>
      </c>
      <c r="R1243" s="196">
        <f>Q1243*H1243</f>
        <v>0</v>
      </c>
      <c r="S1243" s="196">
        <v>0</v>
      </c>
      <c r="T1243" s="197">
        <f>S1243*H1243</f>
        <v>0</v>
      </c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R1243" s="198" t="s">
        <v>212</v>
      </c>
      <c r="AT1243" s="198" t="s">
        <v>162</v>
      </c>
      <c r="AU1243" s="198" t="s">
        <v>82</v>
      </c>
      <c r="AY1243" s="18" t="s">
        <v>160</v>
      </c>
      <c r="BE1243" s="199">
        <f>IF(N1243="základní",J1243,0)</f>
        <v>0</v>
      </c>
      <c r="BF1243" s="199">
        <f>IF(N1243="snížená",J1243,0)</f>
        <v>0</v>
      </c>
      <c r="BG1243" s="199">
        <f>IF(N1243="zákl. přenesená",J1243,0)</f>
        <v>0</v>
      </c>
      <c r="BH1243" s="199">
        <f>IF(N1243="sníž. přenesená",J1243,0)</f>
        <v>0</v>
      </c>
      <c r="BI1243" s="199">
        <f>IF(N1243="nulová",J1243,0)</f>
        <v>0</v>
      </c>
      <c r="BJ1243" s="18" t="s">
        <v>80</v>
      </c>
      <c r="BK1243" s="199">
        <f>ROUND(I1243*H1243,2)</f>
        <v>0</v>
      </c>
      <c r="BL1243" s="18" t="s">
        <v>212</v>
      </c>
      <c r="BM1243" s="198" t="s">
        <v>1226</v>
      </c>
    </row>
    <row r="1244" spans="2:63" s="12" customFormat="1" ht="22.9" customHeight="1">
      <c r="B1244" s="171"/>
      <c r="C1244" s="172"/>
      <c r="D1244" s="173" t="s">
        <v>72</v>
      </c>
      <c r="E1244" s="185" t="s">
        <v>1227</v>
      </c>
      <c r="F1244" s="185" t="s">
        <v>1228</v>
      </c>
      <c r="G1244" s="172"/>
      <c r="H1244" s="172"/>
      <c r="I1244" s="175"/>
      <c r="J1244" s="186">
        <f>BK1244</f>
        <v>0</v>
      </c>
      <c r="K1244" s="172"/>
      <c r="L1244" s="177"/>
      <c r="M1244" s="178"/>
      <c r="N1244" s="179"/>
      <c r="O1244" s="179"/>
      <c r="P1244" s="180">
        <f>SUM(P1245:P1358)</f>
        <v>0</v>
      </c>
      <c r="Q1244" s="179"/>
      <c r="R1244" s="180">
        <f>SUM(R1245:R1358)</f>
        <v>0</v>
      </c>
      <c r="S1244" s="179"/>
      <c r="T1244" s="181">
        <f>SUM(T1245:T1358)</f>
        <v>0</v>
      </c>
      <c r="AR1244" s="182" t="s">
        <v>82</v>
      </c>
      <c r="AT1244" s="183" t="s">
        <v>72</v>
      </c>
      <c r="AU1244" s="183" t="s">
        <v>80</v>
      </c>
      <c r="AY1244" s="182" t="s">
        <v>160</v>
      </c>
      <c r="BK1244" s="184">
        <f>SUM(BK1245:BK1358)</f>
        <v>0</v>
      </c>
    </row>
    <row r="1245" spans="1:65" s="2" customFormat="1" ht="24.2" customHeight="1">
      <c r="A1245" s="35"/>
      <c r="B1245" s="36"/>
      <c r="C1245" s="187" t="s">
        <v>833</v>
      </c>
      <c r="D1245" s="187" t="s">
        <v>162</v>
      </c>
      <c r="E1245" s="188" t="s">
        <v>1229</v>
      </c>
      <c r="F1245" s="189" t="s">
        <v>1230</v>
      </c>
      <c r="G1245" s="190" t="s">
        <v>222</v>
      </c>
      <c r="H1245" s="191">
        <v>1155.821</v>
      </c>
      <c r="I1245" s="192"/>
      <c r="J1245" s="193">
        <f>ROUND(I1245*H1245,2)</f>
        <v>0</v>
      </c>
      <c r="K1245" s="189" t="s">
        <v>1</v>
      </c>
      <c r="L1245" s="40"/>
      <c r="M1245" s="194" t="s">
        <v>1</v>
      </c>
      <c r="N1245" s="195" t="s">
        <v>38</v>
      </c>
      <c r="O1245" s="72"/>
      <c r="P1245" s="196">
        <f>O1245*H1245</f>
        <v>0</v>
      </c>
      <c r="Q1245" s="196">
        <v>0</v>
      </c>
      <c r="R1245" s="196">
        <f>Q1245*H1245</f>
        <v>0</v>
      </c>
      <c r="S1245" s="196">
        <v>0</v>
      </c>
      <c r="T1245" s="197">
        <f>S1245*H1245</f>
        <v>0</v>
      </c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R1245" s="198" t="s">
        <v>212</v>
      </c>
      <c r="AT1245" s="198" t="s">
        <v>162</v>
      </c>
      <c r="AU1245" s="198" t="s">
        <v>82</v>
      </c>
      <c r="AY1245" s="18" t="s">
        <v>160</v>
      </c>
      <c r="BE1245" s="199">
        <f>IF(N1245="základní",J1245,0)</f>
        <v>0</v>
      </c>
      <c r="BF1245" s="199">
        <f>IF(N1245="snížená",J1245,0)</f>
        <v>0</v>
      </c>
      <c r="BG1245" s="199">
        <f>IF(N1245="zákl. přenesená",J1245,0)</f>
        <v>0</v>
      </c>
      <c r="BH1245" s="199">
        <f>IF(N1245="sníž. přenesená",J1245,0)</f>
        <v>0</v>
      </c>
      <c r="BI1245" s="199">
        <f>IF(N1245="nulová",J1245,0)</f>
        <v>0</v>
      </c>
      <c r="BJ1245" s="18" t="s">
        <v>80</v>
      </c>
      <c r="BK1245" s="199">
        <f>ROUND(I1245*H1245,2)</f>
        <v>0</v>
      </c>
      <c r="BL1245" s="18" t="s">
        <v>212</v>
      </c>
      <c r="BM1245" s="198" t="s">
        <v>1231</v>
      </c>
    </row>
    <row r="1246" spans="2:51" s="13" customFormat="1" ht="12">
      <c r="B1246" s="200"/>
      <c r="C1246" s="201"/>
      <c r="D1246" s="202" t="s">
        <v>168</v>
      </c>
      <c r="E1246" s="203" t="s">
        <v>1</v>
      </c>
      <c r="F1246" s="204" t="s">
        <v>1232</v>
      </c>
      <c r="G1246" s="201"/>
      <c r="H1246" s="203" t="s">
        <v>1</v>
      </c>
      <c r="I1246" s="205"/>
      <c r="J1246" s="201"/>
      <c r="K1246" s="201"/>
      <c r="L1246" s="206"/>
      <c r="M1246" s="207"/>
      <c r="N1246" s="208"/>
      <c r="O1246" s="208"/>
      <c r="P1246" s="208"/>
      <c r="Q1246" s="208"/>
      <c r="R1246" s="208"/>
      <c r="S1246" s="208"/>
      <c r="T1246" s="209"/>
      <c r="AT1246" s="210" t="s">
        <v>168</v>
      </c>
      <c r="AU1246" s="210" t="s">
        <v>82</v>
      </c>
      <c r="AV1246" s="13" t="s">
        <v>80</v>
      </c>
      <c r="AW1246" s="13" t="s">
        <v>30</v>
      </c>
      <c r="AX1246" s="13" t="s">
        <v>73</v>
      </c>
      <c r="AY1246" s="210" t="s">
        <v>160</v>
      </c>
    </row>
    <row r="1247" spans="2:51" s="13" customFormat="1" ht="12">
      <c r="B1247" s="200"/>
      <c r="C1247" s="201"/>
      <c r="D1247" s="202" t="s">
        <v>168</v>
      </c>
      <c r="E1247" s="203" t="s">
        <v>1</v>
      </c>
      <c r="F1247" s="204" t="s">
        <v>1233</v>
      </c>
      <c r="G1247" s="201"/>
      <c r="H1247" s="203" t="s">
        <v>1</v>
      </c>
      <c r="I1247" s="205"/>
      <c r="J1247" s="201"/>
      <c r="K1247" s="201"/>
      <c r="L1247" s="206"/>
      <c r="M1247" s="207"/>
      <c r="N1247" s="208"/>
      <c r="O1247" s="208"/>
      <c r="P1247" s="208"/>
      <c r="Q1247" s="208"/>
      <c r="R1247" s="208"/>
      <c r="S1247" s="208"/>
      <c r="T1247" s="209"/>
      <c r="AT1247" s="210" t="s">
        <v>168</v>
      </c>
      <c r="AU1247" s="210" t="s">
        <v>82</v>
      </c>
      <c r="AV1247" s="13" t="s">
        <v>80</v>
      </c>
      <c r="AW1247" s="13" t="s">
        <v>30</v>
      </c>
      <c r="AX1247" s="13" t="s">
        <v>73</v>
      </c>
      <c r="AY1247" s="210" t="s">
        <v>160</v>
      </c>
    </row>
    <row r="1248" spans="2:51" s="14" customFormat="1" ht="12">
      <c r="B1248" s="211"/>
      <c r="C1248" s="212"/>
      <c r="D1248" s="202" t="s">
        <v>168</v>
      </c>
      <c r="E1248" s="213" t="s">
        <v>1</v>
      </c>
      <c r="F1248" s="214" t="s">
        <v>1234</v>
      </c>
      <c r="G1248" s="212"/>
      <c r="H1248" s="215">
        <v>457.808</v>
      </c>
      <c r="I1248" s="216"/>
      <c r="J1248" s="212"/>
      <c r="K1248" s="212"/>
      <c r="L1248" s="217"/>
      <c r="M1248" s="218"/>
      <c r="N1248" s="219"/>
      <c r="O1248" s="219"/>
      <c r="P1248" s="219"/>
      <c r="Q1248" s="219"/>
      <c r="R1248" s="219"/>
      <c r="S1248" s="219"/>
      <c r="T1248" s="220"/>
      <c r="AT1248" s="221" t="s">
        <v>168</v>
      </c>
      <c r="AU1248" s="221" t="s">
        <v>82</v>
      </c>
      <c r="AV1248" s="14" t="s">
        <v>82</v>
      </c>
      <c r="AW1248" s="14" t="s">
        <v>30</v>
      </c>
      <c r="AX1248" s="14" t="s">
        <v>73</v>
      </c>
      <c r="AY1248" s="221" t="s">
        <v>160</v>
      </c>
    </row>
    <row r="1249" spans="2:51" s="14" customFormat="1" ht="12">
      <c r="B1249" s="211"/>
      <c r="C1249" s="212"/>
      <c r="D1249" s="202" t="s">
        <v>168</v>
      </c>
      <c r="E1249" s="213" t="s">
        <v>1</v>
      </c>
      <c r="F1249" s="214" t="s">
        <v>1235</v>
      </c>
      <c r="G1249" s="212"/>
      <c r="H1249" s="215">
        <v>71.261</v>
      </c>
      <c r="I1249" s="216"/>
      <c r="J1249" s="212"/>
      <c r="K1249" s="212"/>
      <c r="L1249" s="217"/>
      <c r="M1249" s="218"/>
      <c r="N1249" s="219"/>
      <c r="O1249" s="219"/>
      <c r="P1249" s="219"/>
      <c r="Q1249" s="219"/>
      <c r="R1249" s="219"/>
      <c r="S1249" s="219"/>
      <c r="T1249" s="220"/>
      <c r="AT1249" s="221" t="s">
        <v>168</v>
      </c>
      <c r="AU1249" s="221" t="s">
        <v>82</v>
      </c>
      <c r="AV1249" s="14" t="s">
        <v>82</v>
      </c>
      <c r="AW1249" s="14" t="s">
        <v>30</v>
      </c>
      <c r="AX1249" s="14" t="s">
        <v>73</v>
      </c>
      <c r="AY1249" s="221" t="s">
        <v>160</v>
      </c>
    </row>
    <row r="1250" spans="2:51" s="14" customFormat="1" ht="12">
      <c r="B1250" s="211"/>
      <c r="C1250" s="212"/>
      <c r="D1250" s="202" t="s">
        <v>168</v>
      </c>
      <c r="E1250" s="213" t="s">
        <v>1</v>
      </c>
      <c r="F1250" s="214" t="s">
        <v>1236</v>
      </c>
      <c r="G1250" s="212"/>
      <c r="H1250" s="215">
        <v>120.26</v>
      </c>
      <c r="I1250" s="216"/>
      <c r="J1250" s="212"/>
      <c r="K1250" s="212"/>
      <c r="L1250" s="217"/>
      <c r="M1250" s="218"/>
      <c r="N1250" s="219"/>
      <c r="O1250" s="219"/>
      <c r="P1250" s="219"/>
      <c r="Q1250" s="219"/>
      <c r="R1250" s="219"/>
      <c r="S1250" s="219"/>
      <c r="T1250" s="220"/>
      <c r="AT1250" s="221" t="s">
        <v>168</v>
      </c>
      <c r="AU1250" s="221" t="s">
        <v>82</v>
      </c>
      <c r="AV1250" s="14" t="s">
        <v>82</v>
      </c>
      <c r="AW1250" s="14" t="s">
        <v>30</v>
      </c>
      <c r="AX1250" s="14" t="s">
        <v>73</v>
      </c>
      <c r="AY1250" s="221" t="s">
        <v>160</v>
      </c>
    </row>
    <row r="1251" spans="2:51" s="14" customFormat="1" ht="12">
      <c r="B1251" s="211"/>
      <c r="C1251" s="212"/>
      <c r="D1251" s="202" t="s">
        <v>168</v>
      </c>
      <c r="E1251" s="213" t="s">
        <v>1</v>
      </c>
      <c r="F1251" s="214" t="s">
        <v>1237</v>
      </c>
      <c r="G1251" s="212"/>
      <c r="H1251" s="215">
        <v>506.492</v>
      </c>
      <c r="I1251" s="216"/>
      <c r="J1251" s="212"/>
      <c r="K1251" s="212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168</v>
      </c>
      <c r="AU1251" s="221" t="s">
        <v>82</v>
      </c>
      <c r="AV1251" s="14" t="s">
        <v>82</v>
      </c>
      <c r="AW1251" s="14" t="s">
        <v>30</v>
      </c>
      <c r="AX1251" s="14" t="s">
        <v>73</v>
      </c>
      <c r="AY1251" s="221" t="s">
        <v>160</v>
      </c>
    </row>
    <row r="1252" spans="2:51" s="15" customFormat="1" ht="12">
      <c r="B1252" s="222"/>
      <c r="C1252" s="223"/>
      <c r="D1252" s="202" t="s">
        <v>168</v>
      </c>
      <c r="E1252" s="224" t="s">
        <v>1</v>
      </c>
      <c r="F1252" s="225" t="s">
        <v>179</v>
      </c>
      <c r="G1252" s="223"/>
      <c r="H1252" s="226">
        <v>1155.821</v>
      </c>
      <c r="I1252" s="227"/>
      <c r="J1252" s="223"/>
      <c r="K1252" s="223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168</v>
      </c>
      <c r="AU1252" s="232" t="s">
        <v>82</v>
      </c>
      <c r="AV1252" s="15" t="s">
        <v>167</v>
      </c>
      <c r="AW1252" s="15" t="s">
        <v>30</v>
      </c>
      <c r="AX1252" s="15" t="s">
        <v>80</v>
      </c>
      <c r="AY1252" s="232" t="s">
        <v>160</v>
      </c>
    </row>
    <row r="1253" spans="1:65" s="2" customFormat="1" ht="24.2" customHeight="1">
      <c r="A1253" s="35"/>
      <c r="B1253" s="36"/>
      <c r="C1253" s="187" t="s">
        <v>1238</v>
      </c>
      <c r="D1253" s="187" t="s">
        <v>162</v>
      </c>
      <c r="E1253" s="188" t="s">
        <v>1239</v>
      </c>
      <c r="F1253" s="189" t="s">
        <v>1240</v>
      </c>
      <c r="G1253" s="190" t="s">
        <v>222</v>
      </c>
      <c r="H1253" s="191">
        <v>17.279</v>
      </c>
      <c r="I1253" s="192"/>
      <c r="J1253" s="193">
        <f>ROUND(I1253*H1253,2)</f>
        <v>0</v>
      </c>
      <c r="K1253" s="189" t="s">
        <v>166</v>
      </c>
      <c r="L1253" s="40"/>
      <c r="M1253" s="194" t="s">
        <v>1</v>
      </c>
      <c r="N1253" s="195" t="s">
        <v>38</v>
      </c>
      <c r="O1253" s="72"/>
      <c r="P1253" s="196">
        <f>O1253*H1253</f>
        <v>0</v>
      </c>
      <c r="Q1253" s="196">
        <v>0</v>
      </c>
      <c r="R1253" s="196">
        <f>Q1253*H1253</f>
        <v>0</v>
      </c>
      <c r="S1253" s="196">
        <v>0</v>
      </c>
      <c r="T1253" s="197">
        <f>S1253*H1253</f>
        <v>0</v>
      </c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R1253" s="198" t="s">
        <v>212</v>
      </c>
      <c r="AT1253" s="198" t="s">
        <v>162</v>
      </c>
      <c r="AU1253" s="198" t="s">
        <v>82</v>
      </c>
      <c r="AY1253" s="18" t="s">
        <v>160</v>
      </c>
      <c r="BE1253" s="199">
        <f>IF(N1253="základní",J1253,0)</f>
        <v>0</v>
      </c>
      <c r="BF1253" s="199">
        <f>IF(N1253="snížená",J1253,0)</f>
        <v>0</v>
      </c>
      <c r="BG1253" s="199">
        <f>IF(N1253="zákl. přenesená",J1253,0)</f>
        <v>0</v>
      </c>
      <c r="BH1253" s="199">
        <f>IF(N1253="sníž. přenesená",J1253,0)</f>
        <v>0</v>
      </c>
      <c r="BI1253" s="199">
        <f>IF(N1253="nulová",J1253,0)</f>
        <v>0</v>
      </c>
      <c r="BJ1253" s="18" t="s">
        <v>80</v>
      </c>
      <c r="BK1253" s="199">
        <f>ROUND(I1253*H1253,2)</f>
        <v>0</v>
      </c>
      <c r="BL1253" s="18" t="s">
        <v>212</v>
      </c>
      <c r="BM1253" s="198" t="s">
        <v>1241</v>
      </c>
    </row>
    <row r="1254" spans="2:51" s="14" customFormat="1" ht="12">
      <c r="B1254" s="211"/>
      <c r="C1254" s="212"/>
      <c r="D1254" s="202" t="s">
        <v>168</v>
      </c>
      <c r="E1254" s="213" t="s">
        <v>1</v>
      </c>
      <c r="F1254" s="214" t="s">
        <v>1197</v>
      </c>
      <c r="G1254" s="212"/>
      <c r="H1254" s="215">
        <v>17.279</v>
      </c>
      <c r="I1254" s="216"/>
      <c r="J1254" s="212"/>
      <c r="K1254" s="212"/>
      <c r="L1254" s="217"/>
      <c r="M1254" s="218"/>
      <c r="N1254" s="219"/>
      <c r="O1254" s="219"/>
      <c r="P1254" s="219"/>
      <c r="Q1254" s="219"/>
      <c r="R1254" s="219"/>
      <c r="S1254" s="219"/>
      <c r="T1254" s="220"/>
      <c r="AT1254" s="221" t="s">
        <v>168</v>
      </c>
      <c r="AU1254" s="221" t="s">
        <v>82</v>
      </c>
      <c r="AV1254" s="14" t="s">
        <v>82</v>
      </c>
      <c r="AW1254" s="14" t="s">
        <v>30</v>
      </c>
      <c r="AX1254" s="14" t="s">
        <v>73</v>
      </c>
      <c r="AY1254" s="221" t="s">
        <v>160</v>
      </c>
    </row>
    <row r="1255" spans="2:51" s="15" customFormat="1" ht="12">
      <c r="B1255" s="222"/>
      <c r="C1255" s="223"/>
      <c r="D1255" s="202" t="s">
        <v>168</v>
      </c>
      <c r="E1255" s="224" t="s">
        <v>1</v>
      </c>
      <c r="F1255" s="225" t="s">
        <v>179</v>
      </c>
      <c r="G1255" s="223"/>
      <c r="H1255" s="226">
        <v>17.279</v>
      </c>
      <c r="I1255" s="227"/>
      <c r="J1255" s="223"/>
      <c r="K1255" s="223"/>
      <c r="L1255" s="228"/>
      <c r="M1255" s="229"/>
      <c r="N1255" s="230"/>
      <c r="O1255" s="230"/>
      <c r="P1255" s="230"/>
      <c r="Q1255" s="230"/>
      <c r="R1255" s="230"/>
      <c r="S1255" s="230"/>
      <c r="T1255" s="231"/>
      <c r="AT1255" s="232" t="s">
        <v>168</v>
      </c>
      <c r="AU1255" s="232" t="s">
        <v>82</v>
      </c>
      <c r="AV1255" s="15" t="s">
        <v>167</v>
      </c>
      <c r="AW1255" s="15" t="s">
        <v>30</v>
      </c>
      <c r="AX1255" s="15" t="s">
        <v>80</v>
      </c>
      <c r="AY1255" s="232" t="s">
        <v>160</v>
      </c>
    </row>
    <row r="1256" spans="1:65" s="2" customFormat="1" ht="24.2" customHeight="1">
      <c r="A1256" s="35"/>
      <c r="B1256" s="36"/>
      <c r="C1256" s="233" t="s">
        <v>836</v>
      </c>
      <c r="D1256" s="233" t="s">
        <v>205</v>
      </c>
      <c r="E1256" s="234" t="s">
        <v>1242</v>
      </c>
      <c r="F1256" s="235" t="s">
        <v>1243</v>
      </c>
      <c r="G1256" s="236" t="s">
        <v>222</v>
      </c>
      <c r="H1256" s="237">
        <v>18.143</v>
      </c>
      <c r="I1256" s="238"/>
      <c r="J1256" s="239">
        <f>ROUND(I1256*H1256,2)</f>
        <v>0</v>
      </c>
      <c r="K1256" s="235" t="s">
        <v>166</v>
      </c>
      <c r="L1256" s="240"/>
      <c r="M1256" s="241" t="s">
        <v>1</v>
      </c>
      <c r="N1256" s="242" t="s">
        <v>38</v>
      </c>
      <c r="O1256" s="72"/>
      <c r="P1256" s="196">
        <f>O1256*H1256</f>
        <v>0</v>
      </c>
      <c r="Q1256" s="196">
        <v>0</v>
      </c>
      <c r="R1256" s="196">
        <f>Q1256*H1256</f>
        <v>0</v>
      </c>
      <c r="S1256" s="196">
        <v>0</v>
      </c>
      <c r="T1256" s="197">
        <f>S1256*H1256</f>
        <v>0</v>
      </c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R1256" s="198" t="s">
        <v>255</v>
      </c>
      <c r="AT1256" s="198" t="s">
        <v>205</v>
      </c>
      <c r="AU1256" s="198" t="s">
        <v>82</v>
      </c>
      <c r="AY1256" s="18" t="s">
        <v>160</v>
      </c>
      <c r="BE1256" s="199">
        <f>IF(N1256="základní",J1256,0)</f>
        <v>0</v>
      </c>
      <c r="BF1256" s="199">
        <f>IF(N1256="snížená",J1256,0)</f>
        <v>0</v>
      </c>
      <c r="BG1256" s="199">
        <f>IF(N1256="zákl. přenesená",J1256,0)</f>
        <v>0</v>
      </c>
      <c r="BH1256" s="199">
        <f>IF(N1256="sníž. přenesená",J1256,0)</f>
        <v>0</v>
      </c>
      <c r="BI1256" s="199">
        <f>IF(N1256="nulová",J1256,0)</f>
        <v>0</v>
      </c>
      <c r="BJ1256" s="18" t="s">
        <v>80</v>
      </c>
      <c r="BK1256" s="199">
        <f>ROUND(I1256*H1256,2)</f>
        <v>0</v>
      </c>
      <c r="BL1256" s="18" t="s">
        <v>212</v>
      </c>
      <c r="BM1256" s="198" t="s">
        <v>1244</v>
      </c>
    </row>
    <row r="1257" spans="1:65" s="2" customFormat="1" ht="24.2" customHeight="1">
      <c r="A1257" s="35"/>
      <c r="B1257" s="36"/>
      <c r="C1257" s="187" t="s">
        <v>1245</v>
      </c>
      <c r="D1257" s="187" t="s">
        <v>162</v>
      </c>
      <c r="E1257" s="188" t="s">
        <v>1246</v>
      </c>
      <c r="F1257" s="189" t="s">
        <v>1247</v>
      </c>
      <c r="G1257" s="190" t="s">
        <v>222</v>
      </c>
      <c r="H1257" s="191">
        <v>1013.821</v>
      </c>
      <c r="I1257" s="192"/>
      <c r="J1257" s="193">
        <f>ROUND(I1257*H1257,2)</f>
        <v>0</v>
      </c>
      <c r="K1257" s="189" t="s">
        <v>166</v>
      </c>
      <c r="L1257" s="40"/>
      <c r="M1257" s="194" t="s">
        <v>1</v>
      </c>
      <c r="N1257" s="195" t="s">
        <v>38</v>
      </c>
      <c r="O1257" s="72"/>
      <c r="P1257" s="196">
        <f>O1257*H1257</f>
        <v>0</v>
      </c>
      <c r="Q1257" s="196">
        <v>0</v>
      </c>
      <c r="R1257" s="196">
        <f>Q1257*H1257</f>
        <v>0</v>
      </c>
      <c r="S1257" s="196">
        <v>0</v>
      </c>
      <c r="T1257" s="197">
        <f>S1257*H1257</f>
        <v>0</v>
      </c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R1257" s="198" t="s">
        <v>212</v>
      </c>
      <c r="AT1257" s="198" t="s">
        <v>162</v>
      </c>
      <c r="AU1257" s="198" t="s">
        <v>82</v>
      </c>
      <c r="AY1257" s="18" t="s">
        <v>160</v>
      </c>
      <c r="BE1257" s="199">
        <f>IF(N1257="základní",J1257,0)</f>
        <v>0</v>
      </c>
      <c r="BF1257" s="199">
        <f>IF(N1257="snížená",J1257,0)</f>
        <v>0</v>
      </c>
      <c r="BG1257" s="199">
        <f>IF(N1257="zákl. přenesená",J1257,0)</f>
        <v>0</v>
      </c>
      <c r="BH1257" s="199">
        <f>IF(N1257="sníž. přenesená",J1257,0)</f>
        <v>0</v>
      </c>
      <c r="BI1257" s="199">
        <f>IF(N1257="nulová",J1257,0)</f>
        <v>0</v>
      </c>
      <c r="BJ1257" s="18" t="s">
        <v>80</v>
      </c>
      <c r="BK1257" s="199">
        <f>ROUND(I1257*H1257,2)</f>
        <v>0</v>
      </c>
      <c r="BL1257" s="18" t="s">
        <v>212</v>
      </c>
      <c r="BM1257" s="198" t="s">
        <v>1248</v>
      </c>
    </row>
    <row r="1258" spans="2:51" s="13" customFormat="1" ht="12">
      <c r="B1258" s="200"/>
      <c r="C1258" s="201"/>
      <c r="D1258" s="202" t="s">
        <v>168</v>
      </c>
      <c r="E1258" s="203" t="s">
        <v>1</v>
      </c>
      <c r="F1258" s="204" t="s">
        <v>1249</v>
      </c>
      <c r="G1258" s="201"/>
      <c r="H1258" s="203" t="s">
        <v>1</v>
      </c>
      <c r="I1258" s="205"/>
      <c r="J1258" s="201"/>
      <c r="K1258" s="201"/>
      <c r="L1258" s="206"/>
      <c r="M1258" s="207"/>
      <c r="N1258" s="208"/>
      <c r="O1258" s="208"/>
      <c r="P1258" s="208"/>
      <c r="Q1258" s="208"/>
      <c r="R1258" s="208"/>
      <c r="S1258" s="208"/>
      <c r="T1258" s="209"/>
      <c r="AT1258" s="210" t="s">
        <v>168</v>
      </c>
      <c r="AU1258" s="210" t="s">
        <v>82</v>
      </c>
      <c r="AV1258" s="13" t="s">
        <v>80</v>
      </c>
      <c r="AW1258" s="13" t="s">
        <v>30</v>
      </c>
      <c r="AX1258" s="13" t="s">
        <v>73</v>
      </c>
      <c r="AY1258" s="210" t="s">
        <v>160</v>
      </c>
    </row>
    <row r="1259" spans="2:51" s="13" customFormat="1" ht="12">
      <c r="B1259" s="200"/>
      <c r="C1259" s="201"/>
      <c r="D1259" s="202" t="s">
        <v>168</v>
      </c>
      <c r="E1259" s="203" t="s">
        <v>1</v>
      </c>
      <c r="F1259" s="204" t="s">
        <v>1233</v>
      </c>
      <c r="G1259" s="201"/>
      <c r="H1259" s="203" t="s">
        <v>1</v>
      </c>
      <c r="I1259" s="205"/>
      <c r="J1259" s="201"/>
      <c r="K1259" s="201"/>
      <c r="L1259" s="206"/>
      <c r="M1259" s="207"/>
      <c r="N1259" s="208"/>
      <c r="O1259" s="208"/>
      <c r="P1259" s="208"/>
      <c r="Q1259" s="208"/>
      <c r="R1259" s="208"/>
      <c r="S1259" s="208"/>
      <c r="T1259" s="209"/>
      <c r="AT1259" s="210" t="s">
        <v>168</v>
      </c>
      <c r="AU1259" s="210" t="s">
        <v>82</v>
      </c>
      <c r="AV1259" s="13" t="s">
        <v>80</v>
      </c>
      <c r="AW1259" s="13" t="s">
        <v>30</v>
      </c>
      <c r="AX1259" s="13" t="s">
        <v>73</v>
      </c>
      <c r="AY1259" s="210" t="s">
        <v>160</v>
      </c>
    </row>
    <row r="1260" spans="2:51" s="14" customFormat="1" ht="12">
      <c r="B1260" s="211"/>
      <c r="C1260" s="212"/>
      <c r="D1260" s="202" t="s">
        <v>168</v>
      </c>
      <c r="E1260" s="213" t="s">
        <v>1</v>
      </c>
      <c r="F1260" s="214" t="s">
        <v>1250</v>
      </c>
      <c r="G1260" s="212"/>
      <c r="H1260" s="215">
        <v>457.808</v>
      </c>
      <c r="I1260" s="216"/>
      <c r="J1260" s="212"/>
      <c r="K1260" s="212"/>
      <c r="L1260" s="217"/>
      <c r="M1260" s="218"/>
      <c r="N1260" s="219"/>
      <c r="O1260" s="219"/>
      <c r="P1260" s="219"/>
      <c r="Q1260" s="219"/>
      <c r="R1260" s="219"/>
      <c r="S1260" s="219"/>
      <c r="T1260" s="220"/>
      <c r="AT1260" s="221" t="s">
        <v>168</v>
      </c>
      <c r="AU1260" s="221" t="s">
        <v>82</v>
      </c>
      <c r="AV1260" s="14" t="s">
        <v>82</v>
      </c>
      <c r="AW1260" s="14" t="s">
        <v>30</v>
      </c>
      <c r="AX1260" s="14" t="s">
        <v>73</v>
      </c>
      <c r="AY1260" s="221" t="s">
        <v>160</v>
      </c>
    </row>
    <row r="1261" spans="2:51" s="14" customFormat="1" ht="12">
      <c r="B1261" s="211"/>
      <c r="C1261" s="212"/>
      <c r="D1261" s="202" t="s">
        <v>168</v>
      </c>
      <c r="E1261" s="213" t="s">
        <v>1</v>
      </c>
      <c r="F1261" s="214" t="s">
        <v>1251</v>
      </c>
      <c r="G1261" s="212"/>
      <c r="H1261" s="215">
        <v>71.261</v>
      </c>
      <c r="I1261" s="216"/>
      <c r="J1261" s="212"/>
      <c r="K1261" s="212"/>
      <c r="L1261" s="217"/>
      <c r="M1261" s="218"/>
      <c r="N1261" s="219"/>
      <c r="O1261" s="219"/>
      <c r="P1261" s="219"/>
      <c r="Q1261" s="219"/>
      <c r="R1261" s="219"/>
      <c r="S1261" s="219"/>
      <c r="T1261" s="220"/>
      <c r="AT1261" s="221" t="s">
        <v>168</v>
      </c>
      <c r="AU1261" s="221" t="s">
        <v>82</v>
      </c>
      <c r="AV1261" s="14" t="s">
        <v>82</v>
      </c>
      <c r="AW1261" s="14" t="s">
        <v>30</v>
      </c>
      <c r="AX1261" s="14" t="s">
        <v>73</v>
      </c>
      <c r="AY1261" s="221" t="s">
        <v>160</v>
      </c>
    </row>
    <row r="1262" spans="2:51" s="14" customFormat="1" ht="12">
      <c r="B1262" s="211"/>
      <c r="C1262" s="212"/>
      <c r="D1262" s="202" t="s">
        <v>168</v>
      </c>
      <c r="E1262" s="213" t="s">
        <v>1</v>
      </c>
      <c r="F1262" s="214" t="s">
        <v>1252</v>
      </c>
      <c r="G1262" s="212"/>
      <c r="H1262" s="215">
        <v>120.26</v>
      </c>
      <c r="I1262" s="216"/>
      <c r="J1262" s="212"/>
      <c r="K1262" s="212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168</v>
      </c>
      <c r="AU1262" s="221" t="s">
        <v>82</v>
      </c>
      <c r="AV1262" s="14" t="s">
        <v>82</v>
      </c>
      <c r="AW1262" s="14" t="s">
        <v>30</v>
      </c>
      <c r="AX1262" s="14" t="s">
        <v>73</v>
      </c>
      <c r="AY1262" s="221" t="s">
        <v>160</v>
      </c>
    </row>
    <row r="1263" spans="2:51" s="14" customFormat="1" ht="12">
      <c r="B1263" s="211"/>
      <c r="C1263" s="212"/>
      <c r="D1263" s="202" t="s">
        <v>168</v>
      </c>
      <c r="E1263" s="213" t="s">
        <v>1</v>
      </c>
      <c r="F1263" s="214" t="s">
        <v>1253</v>
      </c>
      <c r="G1263" s="212"/>
      <c r="H1263" s="215">
        <v>506.492</v>
      </c>
      <c r="I1263" s="216"/>
      <c r="J1263" s="212"/>
      <c r="K1263" s="212"/>
      <c r="L1263" s="217"/>
      <c r="M1263" s="218"/>
      <c r="N1263" s="219"/>
      <c r="O1263" s="219"/>
      <c r="P1263" s="219"/>
      <c r="Q1263" s="219"/>
      <c r="R1263" s="219"/>
      <c r="S1263" s="219"/>
      <c r="T1263" s="220"/>
      <c r="AT1263" s="221" t="s">
        <v>168</v>
      </c>
      <c r="AU1263" s="221" t="s">
        <v>82</v>
      </c>
      <c r="AV1263" s="14" t="s">
        <v>82</v>
      </c>
      <c r="AW1263" s="14" t="s">
        <v>30</v>
      </c>
      <c r="AX1263" s="14" t="s">
        <v>73</v>
      </c>
      <c r="AY1263" s="221" t="s">
        <v>160</v>
      </c>
    </row>
    <row r="1264" spans="2:51" s="13" customFormat="1" ht="12">
      <c r="B1264" s="200"/>
      <c r="C1264" s="201"/>
      <c r="D1264" s="202" t="s">
        <v>168</v>
      </c>
      <c r="E1264" s="203" t="s">
        <v>1</v>
      </c>
      <c r="F1264" s="204" t="s">
        <v>1254</v>
      </c>
      <c r="G1264" s="201"/>
      <c r="H1264" s="203" t="s">
        <v>1</v>
      </c>
      <c r="I1264" s="205"/>
      <c r="J1264" s="201"/>
      <c r="K1264" s="201"/>
      <c r="L1264" s="206"/>
      <c r="M1264" s="207"/>
      <c r="N1264" s="208"/>
      <c r="O1264" s="208"/>
      <c r="P1264" s="208"/>
      <c r="Q1264" s="208"/>
      <c r="R1264" s="208"/>
      <c r="S1264" s="208"/>
      <c r="T1264" s="209"/>
      <c r="AT1264" s="210" t="s">
        <v>168</v>
      </c>
      <c r="AU1264" s="210" t="s">
        <v>82</v>
      </c>
      <c r="AV1264" s="13" t="s">
        <v>80</v>
      </c>
      <c r="AW1264" s="13" t="s">
        <v>30</v>
      </c>
      <c r="AX1264" s="13" t="s">
        <v>73</v>
      </c>
      <c r="AY1264" s="210" t="s">
        <v>160</v>
      </c>
    </row>
    <row r="1265" spans="2:51" s="14" customFormat="1" ht="12">
      <c r="B1265" s="211"/>
      <c r="C1265" s="212"/>
      <c r="D1265" s="202" t="s">
        <v>168</v>
      </c>
      <c r="E1265" s="213" t="s">
        <v>1</v>
      </c>
      <c r="F1265" s="214" t="s">
        <v>1255</v>
      </c>
      <c r="G1265" s="212"/>
      <c r="H1265" s="215">
        <v>-142</v>
      </c>
      <c r="I1265" s="216"/>
      <c r="J1265" s="212"/>
      <c r="K1265" s="212"/>
      <c r="L1265" s="217"/>
      <c r="M1265" s="218"/>
      <c r="N1265" s="219"/>
      <c r="O1265" s="219"/>
      <c r="P1265" s="219"/>
      <c r="Q1265" s="219"/>
      <c r="R1265" s="219"/>
      <c r="S1265" s="219"/>
      <c r="T1265" s="220"/>
      <c r="AT1265" s="221" t="s">
        <v>168</v>
      </c>
      <c r="AU1265" s="221" t="s">
        <v>82</v>
      </c>
      <c r="AV1265" s="14" t="s">
        <v>82</v>
      </c>
      <c r="AW1265" s="14" t="s">
        <v>30</v>
      </c>
      <c r="AX1265" s="14" t="s">
        <v>73</v>
      </c>
      <c r="AY1265" s="221" t="s">
        <v>160</v>
      </c>
    </row>
    <row r="1266" spans="2:51" s="15" customFormat="1" ht="12">
      <c r="B1266" s="222"/>
      <c r="C1266" s="223"/>
      <c r="D1266" s="202" t="s">
        <v>168</v>
      </c>
      <c r="E1266" s="224" t="s">
        <v>1</v>
      </c>
      <c r="F1266" s="225" t="s">
        <v>179</v>
      </c>
      <c r="G1266" s="223"/>
      <c r="H1266" s="226">
        <v>1013.8209999999999</v>
      </c>
      <c r="I1266" s="227"/>
      <c r="J1266" s="223"/>
      <c r="K1266" s="223"/>
      <c r="L1266" s="228"/>
      <c r="M1266" s="229"/>
      <c r="N1266" s="230"/>
      <c r="O1266" s="230"/>
      <c r="P1266" s="230"/>
      <c r="Q1266" s="230"/>
      <c r="R1266" s="230"/>
      <c r="S1266" s="230"/>
      <c r="T1266" s="231"/>
      <c r="AT1266" s="232" t="s">
        <v>168</v>
      </c>
      <c r="AU1266" s="232" t="s">
        <v>82</v>
      </c>
      <c r="AV1266" s="15" t="s">
        <v>167</v>
      </c>
      <c r="AW1266" s="15" t="s">
        <v>30</v>
      </c>
      <c r="AX1266" s="15" t="s">
        <v>80</v>
      </c>
      <c r="AY1266" s="232" t="s">
        <v>160</v>
      </c>
    </row>
    <row r="1267" spans="1:65" s="2" customFormat="1" ht="24.2" customHeight="1">
      <c r="A1267" s="35"/>
      <c r="B1267" s="36"/>
      <c r="C1267" s="233" t="s">
        <v>843</v>
      </c>
      <c r="D1267" s="233" t="s">
        <v>205</v>
      </c>
      <c r="E1267" s="234" t="s">
        <v>1256</v>
      </c>
      <c r="F1267" s="235" t="s">
        <v>1257</v>
      </c>
      <c r="G1267" s="236" t="s">
        <v>222</v>
      </c>
      <c r="H1267" s="237">
        <v>2189.853</v>
      </c>
      <c r="I1267" s="238"/>
      <c r="J1267" s="239">
        <f>ROUND(I1267*H1267,2)</f>
        <v>0</v>
      </c>
      <c r="K1267" s="235" t="s">
        <v>166</v>
      </c>
      <c r="L1267" s="240"/>
      <c r="M1267" s="241" t="s">
        <v>1</v>
      </c>
      <c r="N1267" s="242" t="s">
        <v>38</v>
      </c>
      <c r="O1267" s="72"/>
      <c r="P1267" s="196">
        <f>O1267*H1267</f>
        <v>0</v>
      </c>
      <c r="Q1267" s="196">
        <v>0</v>
      </c>
      <c r="R1267" s="196">
        <f>Q1267*H1267</f>
        <v>0</v>
      </c>
      <c r="S1267" s="196">
        <v>0</v>
      </c>
      <c r="T1267" s="197">
        <f>S1267*H1267</f>
        <v>0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198" t="s">
        <v>255</v>
      </c>
      <c r="AT1267" s="198" t="s">
        <v>205</v>
      </c>
      <c r="AU1267" s="198" t="s">
        <v>82</v>
      </c>
      <c r="AY1267" s="18" t="s">
        <v>160</v>
      </c>
      <c r="BE1267" s="199">
        <f>IF(N1267="základní",J1267,0)</f>
        <v>0</v>
      </c>
      <c r="BF1267" s="199">
        <f>IF(N1267="snížená",J1267,0)</f>
        <v>0</v>
      </c>
      <c r="BG1267" s="199">
        <f>IF(N1267="zákl. přenesená",J1267,0)</f>
        <v>0</v>
      </c>
      <c r="BH1267" s="199">
        <f>IF(N1267="sníž. přenesená",J1267,0)</f>
        <v>0</v>
      </c>
      <c r="BI1267" s="199">
        <f>IF(N1267="nulová",J1267,0)</f>
        <v>0</v>
      </c>
      <c r="BJ1267" s="18" t="s">
        <v>80</v>
      </c>
      <c r="BK1267" s="199">
        <f>ROUND(I1267*H1267,2)</f>
        <v>0</v>
      </c>
      <c r="BL1267" s="18" t="s">
        <v>212</v>
      </c>
      <c r="BM1267" s="198" t="s">
        <v>1258</v>
      </c>
    </row>
    <row r="1268" spans="2:51" s="13" customFormat="1" ht="12">
      <c r="B1268" s="200"/>
      <c r="C1268" s="201"/>
      <c r="D1268" s="202" t="s">
        <v>168</v>
      </c>
      <c r="E1268" s="203" t="s">
        <v>1</v>
      </c>
      <c r="F1268" s="204" t="s">
        <v>1259</v>
      </c>
      <c r="G1268" s="201"/>
      <c r="H1268" s="203" t="s">
        <v>1</v>
      </c>
      <c r="I1268" s="205"/>
      <c r="J1268" s="201"/>
      <c r="K1268" s="201"/>
      <c r="L1268" s="206"/>
      <c r="M1268" s="207"/>
      <c r="N1268" s="208"/>
      <c r="O1268" s="208"/>
      <c r="P1268" s="208"/>
      <c r="Q1268" s="208"/>
      <c r="R1268" s="208"/>
      <c r="S1268" s="208"/>
      <c r="T1268" s="209"/>
      <c r="AT1268" s="210" t="s">
        <v>168</v>
      </c>
      <c r="AU1268" s="210" t="s">
        <v>82</v>
      </c>
      <c r="AV1268" s="13" t="s">
        <v>80</v>
      </c>
      <c r="AW1268" s="13" t="s">
        <v>30</v>
      </c>
      <c r="AX1268" s="13" t="s">
        <v>73</v>
      </c>
      <c r="AY1268" s="210" t="s">
        <v>160</v>
      </c>
    </row>
    <row r="1269" spans="2:51" s="14" customFormat="1" ht="12">
      <c r="B1269" s="211"/>
      <c r="C1269" s="212"/>
      <c r="D1269" s="202" t="s">
        <v>168</v>
      </c>
      <c r="E1269" s="213" t="s">
        <v>1</v>
      </c>
      <c r="F1269" s="214" t="s">
        <v>1260</v>
      </c>
      <c r="G1269" s="212"/>
      <c r="H1269" s="215">
        <v>1013.821</v>
      </c>
      <c r="I1269" s="216"/>
      <c r="J1269" s="212"/>
      <c r="K1269" s="212"/>
      <c r="L1269" s="217"/>
      <c r="M1269" s="218"/>
      <c r="N1269" s="219"/>
      <c r="O1269" s="219"/>
      <c r="P1269" s="219"/>
      <c r="Q1269" s="219"/>
      <c r="R1269" s="219"/>
      <c r="S1269" s="219"/>
      <c r="T1269" s="220"/>
      <c r="AT1269" s="221" t="s">
        <v>168</v>
      </c>
      <c r="AU1269" s="221" t="s">
        <v>82</v>
      </c>
      <c r="AV1269" s="14" t="s">
        <v>82</v>
      </c>
      <c r="AW1269" s="14" t="s">
        <v>30</v>
      </c>
      <c r="AX1269" s="14" t="s">
        <v>73</v>
      </c>
      <c r="AY1269" s="221" t="s">
        <v>160</v>
      </c>
    </row>
    <row r="1270" spans="2:51" s="13" customFormat="1" ht="12">
      <c r="B1270" s="200"/>
      <c r="C1270" s="201"/>
      <c r="D1270" s="202" t="s">
        <v>168</v>
      </c>
      <c r="E1270" s="203" t="s">
        <v>1</v>
      </c>
      <c r="F1270" s="204" t="s">
        <v>1261</v>
      </c>
      <c r="G1270" s="201"/>
      <c r="H1270" s="203" t="s">
        <v>1</v>
      </c>
      <c r="I1270" s="205"/>
      <c r="J1270" s="201"/>
      <c r="K1270" s="201"/>
      <c r="L1270" s="206"/>
      <c r="M1270" s="207"/>
      <c r="N1270" s="208"/>
      <c r="O1270" s="208"/>
      <c r="P1270" s="208"/>
      <c r="Q1270" s="208"/>
      <c r="R1270" s="208"/>
      <c r="S1270" s="208"/>
      <c r="T1270" s="209"/>
      <c r="AT1270" s="210" t="s">
        <v>168</v>
      </c>
      <c r="AU1270" s="210" t="s">
        <v>82</v>
      </c>
      <c r="AV1270" s="13" t="s">
        <v>80</v>
      </c>
      <c r="AW1270" s="13" t="s">
        <v>30</v>
      </c>
      <c r="AX1270" s="13" t="s">
        <v>73</v>
      </c>
      <c r="AY1270" s="210" t="s">
        <v>160</v>
      </c>
    </row>
    <row r="1271" spans="2:51" s="14" customFormat="1" ht="12">
      <c r="B1271" s="211"/>
      <c r="C1271" s="212"/>
      <c r="D1271" s="202" t="s">
        <v>168</v>
      </c>
      <c r="E1271" s="213" t="s">
        <v>1</v>
      </c>
      <c r="F1271" s="214" t="s">
        <v>1260</v>
      </c>
      <c r="G1271" s="212"/>
      <c r="H1271" s="215">
        <v>1013.821</v>
      </c>
      <c r="I1271" s="216"/>
      <c r="J1271" s="212"/>
      <c r="K1271" s="212"/>
      <c r="L1271" s="217"/>
      <c r="M1271" s="218"/>
      <c r="N1271" s="219"/>
      <c r="O1271" s="219"/>
      <c r="P1271" s="219"/>
      <c r="Q1271" s="219"/>
      <c r="R1271" s="219"/>
      <c r="S1271" s="219"/>
      <c r="T1271" s="220"/>
      <c r="AT1271" s="221" t="s">
        <v>168</v>
      </c>
      <c r="AU1271" s="221" t="s">
        <v>82</v>
      </c>
      <c r="AV1271" s="14" t="s">
        <v>82</v>
      </c>
      <c r="AW1271" s="14" t="s">
        <v>30</v>
      </c>
      <c r="AX1271" s="14" t="s">
        <v>73</v>
      </c>
      <c r="AY1271" s="221" t="s">
        <v>160</v>
      </c>
    </row>
    <row r="1272" spans="2:51" s="15" customFormat="1" ht="12">
      <c r="B1272" s="222"/>
      <c r="C1272" s="223"/>
      <c r="D1272" s="202" t="s">
        <v>168</v>
      </c>
      <c r="E1272" s="224" t="s">
        <v>1</v>
      </c>
      <c r="F1272" s="225" t="s">
        <v>179</v>
      </c>
      <c r="G1272" s="223"/>
      <c r="H1272" s="226">
        <v>2027.642</v>
      </c>
      <c r="I1272" s="227"/>
      <c r="J1272" s="223"/>
      <c r="K1272" s="223"/>
      <c r="L1272" s="228"/>
      <c r="M1272" s="229"/>
      <c r="N1272" s="230"/>
      <c r="O1272" s="230"/>
      <c r="P1272" s="230"/>
      <c r="Q1272" s="230"/>
      <c r="R1272" s="230"/>
      <c r="S1272" s="230"/>
      <c r="T1272" s="231"/>
      <c r="AT1272" s="232" t="s">
        <v>168</v>
      </c>
      <c r="AU1272" s="232" t="s">
        <v>82</v>
      </c>
      <c r="AV1272" s="15" t="s">
        <v>167</v>
      </c>
      <c r="AW1272" s="15" t="s">
        <v>30</v>
      </c>
      <c r="AX1272" s="15" t="s">
        <v>73</v>
      </c>
      <c r="AY1272" s="232" t="s">
        <v>160</v>
      </c>
    </row>
    <row r="1273" spans="2:51" s="14" customFormat="1" ht="12">
      <c r="B1273" s="211"/>
      <c r="C1273" s="212"/>
      <c r="D1273" s="202" t="s">
        <v>168</v>
      </c>
      <c r="E1273" s="213" t="s">
        <v>1</v>
      </c>
      <c r="F1273" s="214" t="s">
        <v>1262</v>
      </c>
      <c r="G1273" s="212"/>
      <c r="H1273" s="215">
        <v>2189.853</v>
      </c>
      <c r="I1273" s="216"/>
      <c r="J1273" s="212"/>
      <c r="K1273" s="212"/>
      <c r="L1273" s="217"/>
      <c r="M1273" s="218"/>
      <c r="N1273" s="219"/>
      <c r="O1273" s="219"/>
      <c r="P1273" s="219"/>
      <c r="Q1273" s="219"/>
      <c r="R1273" s="219"/>
      <c r="S1273" s="219"/>
      <c r="T1273" s="220"/>
      <c r="AT1273" s="221" t="s">
        <v>168</v>
      </c>
      <c r="AU1273" s="221" t="s">
        <v>82</v>
      </c>
      <c r="AV1273" s="14" t="s">
        <v>82</v>
      </c>
      <c r="AW1273" s="14" t="s">
        <v>30</v>
      </c>
      <c r="AX1273" s="14" t="s">
        <v>73</v>
      </c>
      <c r="AY1273" s="221" t="s">
        <v>160</v>
      </c>
    </row>
    <row r="1274" spans="2:51" s="15" customFormat="1" ht="12">
      <c r="B1274" s="222"/>
      <c r="C1274" s="223"/>
      <c r="D1274" s="202" t="s">
        <v>168</v>
      </c>
      <c r="E1274" s="224" t="s">
        <v>1</v>
      </c>
      <c r="F1274" s="225" t="s">
        <v>179</v>
      </c>
      <c r="G1274" s="223"/>
      <c r="H1274" s="226">
        <v>2189.853</v>
      </c>
      <c r="I1274" s="227"/>
      <c r="J1274" s="223"/>
      <c r="K1274" s="223"/>
      <c r="L1274" s="228"/>
      <c r="M1274" s="229"/>
      <c r="N1274" s="230"/>
      <c r="O1274" s="230"/>
      <c r="P1274" s="230"/>
      <c r="Q1274" s="230"/>
      <c r="R1274" s="230"/>
      <c r="S1274" s="230"/>
      <c r="T1274" s="231"/>
      <c r="AT1274" s="232" t="s">
        <v>168</v>
      </c>
      <c r="AU1274" s="232" t="s">
        <v>82</v>
      </c>
      <c r="AV1274" s="15" t="s">
        <v>167</v>
      </c>
      <c r="AW1274" s="15" t="s">
        <v>30</v>
      </c>
      <c r="AX1274" s="15" t="s">
        <v>80</v>
      </c>
      <c r="AY1274" s="232" t="s">
        <v>160</v>
      </c>
    </row>
    <row r="1275" spans="1:65" s="2" customFormat="1" ht="14.45" customHeight="1">
      <c r="A1275" s="35"/>
      <c r="B1275" s="36"/>
      <c r="C1275" s="187" t="s">
        <v>1263</v>
      </c>
      <c r="D1275" s="187" t="s">
        <v>162</v>
      </c>
      <c r="E1275" s="188" t="s">
        <v>1264</v>
      </c>
      <c r="F1275" s="189" t="s">
        <v>1265</v>
      </c>
      <c r="G1275" s="190" t="s">
        <v>222</v>
      </c>
      <c r="H1275" s="191">
        <v>1155.821</v>
      </c>
      <c r="I1275" s="192"/>
      <c r="J1275" s="193">
        <f>ROUND(I1275*H1275,2)</f>
        <v>0</v>
      </c>
      <c r="K1275" s="189" t="s">
        <v>166</v>
      </c>
      <c r="L1275" s="40"/>
      <c r="M1275" s="194" t="s">
        <v>1</v>
      </c>
      <c r="N1275" s="195" t="s">
        <v>38</v>
      </c>
      <c r="O1275" s="72"/>
      <c r="P1275" s="196">
        <f>O1275*H1275</f>
        <v>0</v>
      </c>
      <c r="Q1275" s="196">
        <v>0</v>
      </c>
      <c r="R1275" s="196">
        <f>Q1275*H1275</f>
        <v>0</v>
      </c>
      <c r="S1275" s="196">
        <v>0</v>
      </c>
      <c r="T1275" s="197">
        <f>S1275*H1275</f>
        <v>0</v>
      </c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R1275" s="198" t="s">
        <v>212</v>
      </c>
      <c r="AT1275" s="198" t="s">
        <v>162</v>
      </c>
      <c r="AU1275" s="198" t="s">
        <v>82</v>
      </c>
      <c r="AY1275" s="18" t="s">
        <v>160</v>
      </c>
      <c r="BE1275" s="199">
        <f>IF(N1275="základní",J1275,0)</f>
        <v>0</v>
      </c>
      <c r="BF1275" s="199">
        <f>IF(N1275="snížená",J1275,0)</f>
        <v>0</v>
      </c>
      <c r="BG1275" s="199">
        <f>IF(N1275="zákl. přenesená",J1275,0)</f>
        <v>0</v>
      </c>
      <c r="BH1275" s="199">
        <f>IF(N1275="sníž. přenesená",J1275,0)</f>
        <v>0</v>
      </c>
      <c r="BI1275" s="199">
        <f>IF(N1275="nulová",J1275,0)</f>
        <v>0</v>
      </c>
      <c r="BJ1275" s="18" t="s">
        <v>80</v>
      </c>
      <c r="BK1275" s="199">
        <f>ROUND(I1275*H1275,2)</f>
        <v>0</v>
      </c>
      <c r="BL1275" s="18" t="s">
        <v>212</v>
      </c>
      <c r="BM1275" s="198" t="s">
        <v>1266</v>
      </c>
    </row>
    <row r="1276" spans="2:51" s="13" customFormat="1" ht="12">
      <c r="B1276" s="200"/>
      <c r="C1276" s="201"/>
      <c r="D1276" s="202" t="s">
        <v>168</v>
      </c>
      <c r="E1276" s="203" t="s">
        <v>1</v>
      </c>
      <c r="F1276" s="204" t="s">
        <v>1249</v>
      </c>
      <c r="G1276" s="201"/>
      <c r="H1276" s="203" t="s">
        <v>1</v>
      </c>
      <c r="I1276" s="205"/>
      <c r="J1276" s="201"/>
      <c r="K1276" s="201"/>
      <c r="L1276" s="206"/>
      <c r="M1276" s="207"/>
      <c r="N1276" s="208"/>
      <c r="O1276" s="208"/>
      <c r="P1276" s="208"/>
      <c r="Q1276" s="208"/>
      <c r="R1276" s="208"/>
      <c r="S1276" s="208"/>
      <c r="T1276" s="209"/>
      <c r="AT1276" s="210" t="s">
        <v>168</v>
      </c>
      <c r="AU1276" s="210" t="s">
        <v>82</v>
      </c>
      <c r="AV1276" s="13" t="s">
        <v>80</v>
      </c>
      <c r="AW1276" s="13" t="s">
        <v>30</v>
      </c>
      <c r="AX1276" s="13" t="s">
        <v>73</v>
      </c>
      <c r="AY1276" s="210" t="s">
        <v>160</v>
      </c>
    </row>
    <row r="1277" spans="2:51" s="13" customFormat="1" ht="12">
      <c r="B1277" s="200"/>
      <c r="C1277" s="201"/>
      <c r="D1277" s="202" t="s">
        <v>168</v>
      </c>
      <c r="E1277" s="203" t="s">
        <v>1</v>
      </c>
      <c r="F1277" s="204" t="s">
        <v>1233</v>
      </c>
      <c r="G1277" s="201"/>
      <c r="H1277" s="203" t="s">
        <v>1</v>
      </c>
      <c r="I1277" s="205"/>
      <c r="J1277" s="201"/>
      <c r="K1277" s="201"/>
      <c r="L1277" s="206"/>
      <c r="M1277" s="207"/>
      <c r="N1277" s="208"/>
      <c r="O1277" s="208"/>
      <c r="P1277" s="208"/>
      <c r="Q1277" s="208"/>
      <c r="R1277" s="208"/>
      <c r="S1277" s="208"/>
      <c r="T1277" s="209"/>
      <c r="AT1277" s="210" t="s">
        <v>168</v>
      </c>
      <c r="AU1277" s="210" t="s">
        <v>82</v>
      </c>
      <c r="AV1277" s="13" t="s">
        <v>80</v>
      </c>
      <c r="AW1277" s="13" t="s">
        <v>30</v>
      </c>
      <c r="AX1277" s="13" t="s">
        <v>73</v>
      </c>
      <c r="AY1277" s="210" t="s">
        <v>160</v>
      </c>
    </row>
    <row r="1278" spans="2:51" s="14" customFormat="1" ht="12">
      <c r="B1278" s="211"/>
      <c r="C1278" s="212"/>
      <c r="D1278" s="202" t="s">
        <v>168</v>
      </c>
      <c r="E1278" s="213" t="s">
        <v>1</v>
      </c>
      <c r="F1278" s="214" t="s">
        <v>1250</v>
      </c>
      <c r="G1278" s="212"/>
      <c r="H1278" s="215">
        <v>457.808</v>
      </c>
      <c r="I1278" s="216"/>
      <c r="J1278" s="212"/>
      <c r="K1278" s="212"/>
      <c r="L1278" s="217"/>
      <c r="M1278" s="218"/>
      <c r="N1278" s="219"/>
      <c r="O1278" s="219"/>
      <c r="P1278" s="219"/>
      <c r="Q1278" s="219"/>
      <c r="R1278" s="219"/>
      <c r="S1278" s="219"/>
      <c r="T1278" s="220"/>
      <c r="AT1278" s="221" t="s">
        <v>168</v>
      </c>
      <c r="AU1278" s="221" t="s">
        <v>82</v>
      </c>
      <c r="AV1278" s="14" t="s">
        <v>82</v>
      </c>
      <c r="AW1278" s="14" t="s">
        <v>30</v>
      </c>
      <c r="AX1278" s="14" t="s">
        <v>73</v>
      </c>
      <c r="AY1278" s="221" t="s">
        <v>160</v>
      </c>
    </row>
    <row r="1279" spans="2:51" s="14" customFormat="1" ht="12">
      <c r="B1279" s="211"/>
      <c r="C1279" s="212"/>
      <c r="D1279" s="202" t="s">
        <v>168</v>
      </c>
      <c r="E1279" s="213" t="s">
        <v>1</v>
      </c>
      <c r="F1279" s="214" t="s">
        <v>1251</v>
      </c>
      <c r="G1279" s="212"/>
      <c r="H1279" s="215">
        <v>71.261</v>
      </c>
      <c r="I1279" s="216"/>
      <c r="J1279" s="212"/>
      <c r="K1279" s="212"/>
      <c r="L1279" s="217"/>
      <c r="M1279" s="218"/>
      <c r="N1279" s="219"/>
      <c r="O1279" s="219"/>
      <c r="P1279" s="219"/>
      <c r="Q1279" s="219"/>
      <c r="R1279" s="219"/>
      <c r="S1279" s="219"/>
      <c r="T1279" s="220"/>
      <c r="AT1279" s="221" t="s">
        <v>168</v>
      </c>
      <c r="AU1279" s="221" t="s">
        <v>82</v>
      </c>
      <c r="AV1279" s="14" t="s">
        <v>82</v>
      </c>
      <c r="AW1279" s="14" t="s">
        <v>30</v>
      </c>
      <c r="AX1279" s="14" t="s">
        <v>73</v>
      </c>
      <c r="AY1279" s="221" t="s">
        <v>160</v>
      </c>
    </row>
    <row r="1280" spans="2:51" s="14" customFormat="1" ht="12">
      <c r="B1280" s="211"/>
      <c r="C1280" s="212"/>
      <c r="D1280" s="202" t="s">
        <v>168</v>
      </c>
      <c r="E1280" s="213" t="s">
        <v>1</v>
      </c>
      <c r="F1280" s="214" t="s">
        <v>1252</v>
      </c>
      <c r="G1280" s="212"/>
      <c r="H1280" s="215">
        <v>120.26</v>
      </c>
      <c r="I1280" s="216"/>
      <c r="J1280" s="212"/>
      <c r="K1280" s="212"/>
      <c r="L1280" s="217"/>
      <c r="M1280" s="218"/>
      <c r="N1280" s="219"/>
      <c r="O1280" s="219"/>
      <c r="P1280" s="219"/>
      <c r="Q1280" s="219"/>
      <c r="R1280" s="219"/>
      <c r="S1280" s="219"/>
      <c r="T1280" s="220"/>
      <c r="AT1280" s="221" t="s">
        <v>168</v>
      </c>
      <c r="AU1280" s="221" t="s">
        <v>82</v>
      </c>
      <c r="AV1280" s="14" t="s">
        <v>82</v>
      </c>
      <c r="AW1280" s="14" t="s">
        <v>30</v>
      </c>
      <c r="AX1280" s="14" t="s">
        <v>73</v>
      </c>
      <c r="AY1280" s="221" t="s">
        <v>160</v>
      </c>
    </row>
    <row r="1281" spans="2:51" s="14" customFormat="1" ht="12">
      <c r="B1281" s="211"/>
      <c r="C1281" s="212"/>
      <c r="D1281" s="202" t="s">
        <v>168</v>
      </c>
      <c r="E1281" s="213" t="s">
        <v>1</v>
      </c>
      <c r="F1281" s="214" t="s">
        <v>1253</v>
      </c>
      <c r="G1281" s="212"/>
      <c r="H1281" s="215">
        <v>506.492</v>
      </c>
      <c r="I1281" s="216"/>
      <c r="J1281" s="212"/>
      <c r="K1281" s="212"/>
      <c r="L1281" s="217"/>
      <c r="M1281" s="218"/>
      <c r="N1281" s="219"/>
      <c r="O1281" s="219"/>
      <c r="P1281" s="219"/>
      <c r="Q1281" s="219"/>
      <c r="R1281" s="219"/>
      <c r="S1281" s="219"/>
      <c r="T1281" s="220"/>
      <c r="AT1281" s="221" t="s">
        <v>168</v>
      </c>
      <c r="AU1281" s="221" t="s">
        <v>82</v>
      </c>
      <c r="AV1281" s="14" t="s">
        <v>82</v>
      </c>
      <c r="AW1281" s="14" t="s">
        <v>30</v>
      </c>
      <c r="AX1281" s="14" t="s">
        <v>73</v>
      </c>
      <c r="AY1281" s="221" t="s">
        <v>160</v>
      </c>
    </row>
    <row r="1282" spans="2:51" s="15" customFormat="1" ht="12">
      <c r="B1282" s="222"/>
      <c r="C1282" s="223"/>
      <c r="D1282" s="202" t="s">
        <v>168</v>
      </c>
      <c r="E1282" s="224" t="s">
        <v>1</v>
      </c>
      <c r="F1282" s="225" t="s">
        <v>179</v>
      </c>
      <c r="G1282" s="223"/>
      <c r="H1282" s="226">
        <v>1155.821</v>
      </c>
      <c r="I1282" s="227"/>
      <c r="J1282" s="223"/>
      <c r="K1282" s="223"/>
      <c r="L1282" s="228"/>
      <c r="M1282" s="229"/>
      <c r="N1282" s="230"/>
      <c r="O1282" s="230"/>
      <c r="P1282" s="230"/>
      <c r="Q1282" s="230"/>
      <c r="R1282" s="230"/>
      <c r="S1282" s="230"/>
      <c r="T1282" s="231"/>
      <c r="AT1282" s="232" t="s">
        <v>168</v>
      </c>
      <c r="AU1282" s="232" t="s">
        <v>82</v>
      </c>
      <c r="AV1282" s="15" t="s">
        <v>167</v>
      </c>
      <c r="AW1282" s="15" t="s">
        <v>30</v>
      </c>
      <c r="AX1282" s="15" t="s">
        <v>80</v>
      </c>
      <c r="AY1282" s="232" t="s">
        <v>160</v>
      </c>
    </row>
    <row r="1283" spans="1:65" s="2" customFormat="1" ht="14.45" customHeight="1">
      <c r="A1283" s="35"/>
      <c r="B1283" s="36"/>
      <c r="C1283" s="187" t="s">
        <v>848</v>
      </c>
      <c r="D1283" s="187" t="s">
        <v>162</v>
      </c>
      <c r="E1283" s="188" t="s">
        <v>1267</v>
      </c>
      <c r="F1283" s="189" t="s">
        <v>1268</v>
      </c>
      <c r="G1283" s="190" t="s">
        <v>222</v>
      </c>
      <c r="H1283" s="191">
        <v>142</v>
      </c>
      <c r="I1283" s="192"/>
      <c r="J1283" s="193">
        <f>ROUND(I1283*H1283,2)</f>
        <v>0</v>
      </c>
      <c r="K1283" s="189" t="s">
        <v>166</v>
      </c>
      <c r="L1283" s="40"/>
      <c r="M1283" s="194" t="s">
        <v>1</v>
      </c>
      <c r="N1283" s="195" t="s">
        <v>38</v>
      </c>
      <c r="O1283" s="72"/>
      <c r="P1283" s="196">
        <f>O1283*H1283</f>
        <v>0</v>
      </c>
      <c r="Q1283" s="196">
        <v>0</v>
      </c>
      <c r="R1283" s="196">
        <f>Q1283*H1283</f>
        <v>0</v>
      </c>
      <c r="S1283" s="196">
        <v>0</v>
      </c>
      <c r="T1283" s="197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98" t="s">
        <v>212</v>
      </c>
      <c r="AT1283" s="198" t="s">
        <v>162</v>
      </c>
      <c r="AU1283" s="198" t="s">
        <v>82</v>
      </c>
      <c r="AY1283" s="18" t="s">
        <v>160</v>
      </c>
      <c r="BE1283" s="199">
        <f>IF(N1283="základní",J1283,0)</f>
        <v>0</v>
      </c>
      <c r="BF1283" s="199">
        <f>IF(N1283="snížená",J1283,0)</f>
        <v>0</v>
      </c>
      <c r="BG1283" s="199">
        <f>IF(N1283="zákl. přenesená",J1283,0)</f>
        <v>0</v>
      </c>
      <c r="BH1283" s="199">
        <f>IF(N1283="sníž. přenesená",J1283,0)</f>
        <v>0</v>
      </c>
      <c r="BI1283" s="199">
        <f>IF(N1283="nulová",J1283,0)</f>
        <v>0</v>
      </c>
      <c r="BJ1283" s="18" t="s">
        <v>80</v>
      </c>
      <c r="BK1283" s="199">
        <f>ROUND(I1283*H1283,2)</f>
        <v>0</v>
      </c>
      <c r="BL1283" s="18" t="s">
        <v>212</v>
      </c>
      <c r="BM1283" s="198" t="s">
        <v>1269</v>
      </c>
    </row>
    <row r="1284" spans="2:51" s="14" customFormat="1" ht="12">
      <c r="B1284" s="211"/>
      <c r="C1284" s="212"/>
      <c r="D1284" s="202" t="s">
        <v>168</v>
      </c>
      <c r="E1284" s="213" t="s">
        <v>1</v>
      </c>
      <c r="F1284" s="214" t="s">
        <v>1270</v>
      </c>
      <c r="G1284" s="212"/>
      <c r="H1284" s="215">
        <v>142</v>
      </c>
      <c r="I1284" s="216"/>
      <c r="J1284" s="212"/>
      <c r="K1284" s="212"/>
      <c r="L1284" s="217"/>
      <c r="M1284" s="218"/>
      <c r="N1284" s="219"/>
      <c r="O1284" s="219"/>
      <c r="P1284" s="219"/>
      <c r="Q1284" s="219"/>
      <c r="R1284" s="219"/>
      <c r="S1284" s="219"/>
      <c r="T1284" s="220"/>
      <c r="AT1284" s="221" t="s">
        <v>168</v>
      </c>
      <c r="AU1284" s="221" t="s">
        <v>82</v>
      </c>
      <c r="AV1284" s="14" t="s">
        <v>82</v>
      </c>
      <c r="AW1284" s="14" t="s">
        <v>30</v>
      </c>
      <c r="AX1284" s="14" t="s">
        <v>73</v>
      </c>
      <c r="AY1284" s="221" t="s">
        <v>160</v>
      </c>
    </row>
    <row r="1285" spans="2:51" s="15" customFormat="1" ht="12">
      <c r="B1285" s="222"/>
      <c r="C1285" s="223"/>
      <c r="D1285" s="202" t="s">
        <v>168</v>
      </c>
      <c r="E1285" s="224" t="s">
        <v>1</v>
      </c>
      <c r="F1285" s="225" t="s">
        <v>179</v>
      </c>
      <c r="G1285" s="223"/>
      <c r="H1285" s="226">
        <v>142</v>
      </c>
      <c r="I1285" s="227"/>
      <c r="J1285" s="223"/>
      <c r="K1285" s="223"/>
      <c r="L1285" s="228"/>
      <c r="M1285" s="229"/>
      <c r="N1285" s="230"/>
      <c r="O1285" s="230"/>
      <c r="P1285" s="230"/>
      <c r="Q1285" s="230"/>
      <c r="R1285" s="230"/>
      <c r="S1285" s="230"/>
      <c r="T1285" s="231"/>
      <c r="AT1285" s="232" t="s">
        <v>168</v>
      </c>
      <c r="AU1285" s="232" t="s">
        <v>82</v>
      </c>
      <c r="AV1285" s="15" t="s">
        <v>167</v>
      </c>
      <c r="AW1285" s="15" t="s">
        <v>30</v>
      </c>
      <c r="AX1285" s="15" t="s">
        <v>80</v>
      </c>
      <c r="AY1285" s="232" t="s">
        <v>160</v>
      </c>
    </row>
    <row r="1286" spans="1:65" s="2" customFormat="1" ht="24.2" customHeight="1">
      <c r="A1286" s="35"/>
      <c r="B1286" s="36"/>
      <c r="C1286" s="187" t="s">
        <v>1271</v>
      </c>
      <c r="D1286" s="187" t="s">
        <v>162</v>
      </c>
      <c r="E1286" s="188" t="s">
        <v>1272</v>
      </c>
      <c r="F1286" s="189" t="s">
        <v>1273</v>
      </c>
      <c r="G1286" s="190" t="s">
        <v>222</v>
      </c>
      <c r="H1286" s="191">
        <v>142</v>
      </c>
      <c r="I1286" s="192"/>
      <c r="J1286" s="193">
        <f>ROUND(I1286*H1286,2)</f>
        <v>0</v>
      </c>
      <c r="K1286" s="189" t="s">
        <v>166</v>
      </c>
      <c r="L1286" s="40"/>
      <c r="M1286" s="194" t="s">
        <v>1</v>
      </c>
      <c r="N1286" s="195" t="s">
        <v>38</v>
      </c>
      <c r="O1286" s="72"/>
      <c r="P1286" s="196">
        <f>O1286*H1286</f>
        <v>0</v>
      </c>
      <c r="Q1286" s="196">
        <v>0</v>
      </c>
      <c r="R1286" s="196">
        <f>Q1286*H1286</f>
        <v>0</v>
      </c>
      <c r="S1286" s="196">
        <v>0</v>
      </c>
      <c r="T1286" s="197">
        <f>S1286*H1286</f>
        <v>0</v>
      </c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R1286" s="198" t="s">
        <v>212</v>
      </c>
      <c r="AT1286" s="198" t="s">
        <v>162</v>
      </c>
      <c r="AU1286" s="198" t="s">
        <v>82</v>
      </c>
      <c r="AY1286" s="18" t="s">
        <v>160</v>
      </c>
      <c r="BE1286" s="199">
        <f>IF(N1286="základní",J1286,0)</f>
        <v>0</v>
      </c>
      <c r="BF1286" s="199">
        <f>IF(N1286="snížená",J1286,0)</f>
        <v>0</v>
      </c>
      <c r="BG1286" s="199">
        <f>IF(N1286="zákl. přenesená",J1286,0)</f>
        <v>0</v>
      </c>
      <c r="BH1286" s="199">
        <f>IF(N1286="sníž. přenesená",J1286,0)</f>
        <v>0</v>
      </c>
      <c r="BI1286" s="199">
        <f>IF(N1286="nulová",J1286,0)</f>
        <v>0</v>
      </c>
      <c r="BJ1286" s="18" t="s">
        <v>80</v>
      </c>
      <c r="BK1286" s="199">
        <f>ROUND(I1286*H1286,2)</f>
        <v>0</v>
      </c>
      <c r="BL1286" s="18" t="s">
        <v>212</v>
      </c>
      <c r="BM1286" s="198" t="s">
        <v>1274</v>
      </c>
    </row>
    <row r="1287" spans="2:51" s="14" customFormat="1" ht="12">
      <c r="B1287" s="211"/>
      <c r="C1287" s="212"/>
      <c r="D1287" s="202" t="s">
        <v>168</v>
      </c>
      <c r="E1287" s="213" t="s">
        <v>1</v>
      </c>
      <c r="F1287" s="214" t="s">
        <v>1270</v>
      </c>
      <c r="G1287" s="212"/>
      <c r="H1287" s="215">
        <v>142</v>
      </c>
      <c r="I1287" s="216"/>
      <c r="J1287" s="212"/>
      <c r="K1287" s="212"/>
      <c r="L1287" s="217"/>
      <c r="M1287" s="218"/>
      <c r="N1287" s="219"/>
      <c r="O1287" s="219"/>
      <c r="P1287" s="219"/>
      <c r="Q1287" s="219"/>
      <c r="R1287" s="219"/>
      <c r="S1287" s="219"/>
      <c r="T1287" s="220"/>
      <c r="AT1287" s="221" t="s">
        <v>168</v>
      </c>
      <c r="AU1287" s="221" t="s">
        <v>82</v>
      </c>
      <c r="AV1287" s="14" t="s">
        <v>82</v>
      </c>
      <c r="AW1287" s="14" t="s">
        <v>30</v>
      </c>
      <c r="AX1287" s="14" t="s">
        <v>73</v>
      </c>
      <c r="AY1287" s="221" t="s">
        <v>160</v>
      </c>
    </row>
    <row r="1288" spans="2:51" s="15" customFormat="1" ht="12">
      <c r="B1288" s="222"/>
      <c r="C1288" s="223"/>
      <c r="D1288" s="202" t="s">
        <v>168</v>
      </c>
      <c r="E1288" s="224" t="s">
        <v>1</v>
      </c>
      <c r="F1288" s="225" t="s">
        <v>179</v>
      </c>
      <c r="G1288" s="223"/>
      <c r="H1288" s="226">
        <v>142</v>
      </c>
      <c r="I1288" s="227"/>
      <c r="J1288" s="223"/>
      <c r="K1288" s="223"/>
      <c r="L1288" s="228"/>
      <c r="M1288" s="229"/>
      <c r="N1288" s="230"/>
      <c r="O1288" s="230"/>
      <c r="P1288" s="230"/>
      <c r="Q1288" s="230"/>
      <c r="R1288" s="230"/>
      <c r="S1288" s="230"/>
      <c r="T1288" s="231"/>
      <c r="AT1288" s="232" t="s">
        <v>168</v>
      </c>
      <c r="AU1288" s="232" t="s">
        <v>82</v>
      </c>
      <c r="AV1288" s="15" t="s">
        <v>167</v>
      </c>
      <c r="AW1288" s="15" t="s">
        <v>30</v>
      </c>
      <c r="AX1288" s="15" t="s">
        <v>80</v>
      </c>
      <c r="AY1288" s="232" t="s">
        <v>160</v>
      </c>
    </row>
    <row r="1289" spans="1:65" s="2" customFormat="1" ht="14.45" customHeight="1">
      <c r="A1289" s="35"/>
      <c r="B1289" s="36"/>
      <c r="C1289" s="187" t="s">
        <v>853</v>
      </c>
      <c r="D1289" s="187" t="s">
        <v>162</v>
      </c>
      <c r="E1289" s="188" t="s">
        <v>1275</v>
      </c>
      <c r="F1289" s="189" t="s">
        <v>1276</v>
      </c>
      <c r="G1289" s="190" t="s">
        <v>222</v>
      </c>
      <c r="H1289" s="191">
        <v>142</v>
      </c>
      <c r="I1289" s="192"/>
      <c r="J1289" s="193">
        <f>ROUND(I1289*H1289,2)</f>
        <v>0</v>
      </c>
      <c r="K1289" s="189" t="s">
        <v>166</v>
      </c>
      <c r="L1289" s="40"/>
      <c r="M1289" s="194" t="s">
        <v>1</v>
      </c>
      <c r="N1289" s="195" t="s">
        <v>38</v>
      </c>
      <c r="O1289" s="72"/>
      <c r="P1289" s="196">
        <f>O1289*H1289</f>
        <v>0</v>
      </c>
      <c r="Q1289" s="196">
        <v>0</v>
      </c>
      <c r="R1289" s="196">
        <f>Q1289*H1289</f>
        <v>0</v>
      </c>
      <c r="S1289" s="196">
        <v>0</v>
      </c>
      <c r="T1289" s="197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8" t="s">
        <v>212</v>
      </c>
      <c r="AT1289" s="198" t="s">
        <v>162</v>
      </c>
      <c r="AU1289" s="198" t="s">
        <v>82</v>
      </c>
      <c r="AY1289" s="18" t="s">
        <v>160</v>
      </c>
      <c r="BE1289" s="199">
        <f>IF(N1289="základní",J1289,0)</f>
        <v>0</v>
      </c>
      <c r="BF1289" s="199">
        <f>IF(N1289="snížená",J1289,0)</f>
        <v>0</v>
      </c>
      <c r="BG1289" s="199">
        <f>IF(N1289="zákl. přenesená",J1289,0)</f>
        <v>0</v>
      </c>
      <c r="BH1289" s="199">
        <f>IF(N1289="sníž. přenesená",J1289,0)</f>
        <v>0</v>
      </c>
      <c r="BI1289" s="199">
        <f>IF(N1289="nulová",J1289,0)</f>
        <v>0</v>
      </c>
      <c r="BJ1289" s="18" t="s">
        <v>80</v>
      </c>
      <c r="BK1289" s="199">
        <f>ROUND(I1289*H1289,2)</f>
        <v>0</v>
      </c>
      <c r="BL1289" s="18" t="s">
        <v>212</v>
      </c>
      <c r="BM1289" s="198" t="s">
        <v>1277</v>
      </c>
    </row>
    <row r="1290" spans="2:51" s="14" customFormat="1" ht="12">
      <c r="B1290" s="211"/>
      <c r="C1290" s="212"/>
      <c r="D1290" s="202" t="s">
        <v>168</v>
      </c>
      <c r="E1290" s="213" t="s">
        <v>1</v>
      </c>
      <c r="F1290" s="214" t="s">
        <v>1270</v>
      </c>
      <c r="G1290" s="212"/>
      <c r="H1290" s="215">
        <v>142</v>
      </c>
      <c r="I1290" s="216"/>
      <c r="J1290" s="212"/>
      <c r="K1290" s="212"/>
      <c r="L1290" s="217"/>
      <c r="M1290" s="218"/>
      <c r="N1290" s="219"/>
      <c r="O1290" s="219"/>
      <c r="P1290" s="219"/>
      <c r="Q1290" s="219"/>
      <c r="R1290" s="219"/>
      <c r="S1290" s="219"/>
      <c r="T1290" s="220"/>
      <c r="AT1290" s="221" t="s">
        <v>168</v>
      </c>
      <c r="AU1290" s="221" t="s">
        <v>82</v>
      </c>
      <c r="AV1290" s="14" t="s">
        <v>82</v>
      </c>
      <c r="AW1290" s="14" t="s">
        <v>30</v>
      </c>
      <c r="AX1290" s="14" t="s">
        <v>73</v>
      </c>
      <c r="AY1290" s="221" t="s">
        <v>160</v>
      </c>
    </row>
    <row r="1291" spans="2:51" s="15" customFormat="1" ht="12">
      <c r="B1291" s="222"/>
      <c r="C1291" s="223"/>
      <c r="D1291" s="202" t="s">
        <v>168</v>
      </c>
      <c r="E1291" s="224" t="s">
        <v>1</v>
      </c>
      <c r="F1291" s="225" t="s">
        <v>179</v>
      </c>
      <c r="G1291" s="223"/>
      <c r="H1291" s="226">
        <v>142</v>
      </c>
      <c r="I1291" s="227"/>
      <c r="J1291" s="223"/>
      <c r="K1291" s="223"/>
      <c r="L1291" s="228"/>
      <c r="M1291" s="229"/>
      <c r="N1291" s="230"/>
      <c r="O1291" s="230"/>
      <c r="P1291" s="230"/>
      <c r="Q1291" s="230"/>
      <c r="R1291" s="230"/>
      <c r="S1291" s="230"/>
      <c r="T1291" s="231"/>
      <c r="AT1291" s="232" t="s">
        <v>168</v>
      </c>
      <c r="AU1291" s="232" t="s">
        <v>82</v>
      </c>
      <c r="AV1291" s="15" t="s">
        <v>167</v>
      </c>
      <c r="AW1291" s="15" t="s">
        <v>30</v>
      </c>
      <c r="AX1291" s="15" t="s">
        <v>80</v>
      </c>
      <c r="AY1291" s="232" t="s">
        <v>160</v>
      </c>
    </row>
    <row r="1292" spans="1:65" s="2" customFormat="1" ht="24.2" customHeight="1">
      <c r="A1292" s="35"/>
      <c r="B1292" s="36"/>
      <c r="C1292" s="187" t="s">
        <v>1278</v>
      </c>
      <c r="D1292" s="187" t="s">
        <v>162</v>
      </c>
      <c r="E1292" s="188" t="s">
        <v>1279</v>
      </c>
      <c r="F1292" s="189" t="s">
        <v>1280</v>
      </c>
      <c r="G1292" s="190" t="s">
        <v>238</v>
      </c>
      <c r="H1292" s="191">
        <v>100</v>
      </c>
      <c r="I1292" s="192"/>
      <c r="J1292" s="193">
        <f>ROUND(I1292*H1292,2)</f>
        <v>0</v>
      </c>
      <c r="K1292" s="189" t="s">
        <v>166</v>
      </c>
      <c r="L1292" s="40"/>
      <c r="M1292" s="194" t="s">
        <v>1</v>
      </c>
      <c r="N1292" s="195" t="s">
        <v>38</v>
      </c>
      <c r="O1292" s="72"/>
      <c r="P1292" s="196">
        <f>O1292*H1292</f>
        <v>0</v>
      </c>
      <c r="Q1292" s="196">
        <v>0</v>
      </c>
      <c r="R1292" s="196">
        <f>Q1292*H1292</f>
        <v>0</v>
      </c>
      <c r="S1292" s="196">
        <v>0</v>
      </c>
      <c r="T1292" s="197">
        <f>S1292*H1292</f>
        <v>0</v>
      </c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R1292" s="198" t="s">
        <v>212</v>
      </c>
      <c r="AT1292" s="198" t="s">
        <v>162</v>
      </c>
      <c r="AU1292" s="198" t="s">
        <v>82</v>
      </c>
      <c r="AY1292" s="18" t="s">
        <v>160</v>
      </c>
      <c r="BE1292" s="199">
        <f>IF(N1292="základní",J1292,0)</f>
        <v>0</v>
      </c>
      <c r="BF1292" s="199">
        <f>IF(N1292="snížená",J1292,0)</f>
        <v>0</v>
      </c>
      <c r="BG1292" s="199">
        <f>IF(N1292="zákl. přenesená",J1292,0)</f>
        <v>0</v>
      </c>
      <c r="BH1292" s="199">
        <f>IF(N1292="sníž. přenesená",J1292,0)</f>
        <v>0</v>
      </c>
      <c r="BI1292" s="199">
        <f>IF(N1292="nulová",J1292,0)</f>
        <v>0</v>
      </c>
      <c r="BJ1292" s="18" t="s">
        <v>80</v>
      </c>
      <c r="BK1292" s="199">
        <f>ROUND(I1292*H1292,2)</f>
        <v>0</v>
      </c>
      <c r="BL1292" s="18" t="s">
        <v>212</v>
      </c>
      <c r="BM1292" s="198" t="s">
        <v>1281</v>
      </c>
    </row>
    <row r="1293" spans="1:65" s="2" customFormat="1" ht="14.45" customHeight="1">
      <c r="A1293" s="35"/>
      <c r="B1293" s="36"/>
      <c r="C1293" s="187" t="s">
        <v>857</v>
      </c>
      <c r="D1293" s="187" t="s">
        <v>162</v>
      </c>
      <c r="E1293" s="188" t="s">
        <v>1282</v>
      </c>
      <c r="F1293" s="189" t="s">
        <v>1283</v>
      </c>
      <c r="G1293" s="190" t="s">
        <v>222</v>
      </c>
      <c r="H1293" s="191">
        <v>312.1</v>
      </c>
      <c r="I1293" s="192"/>
      <c r="J1293" s="193">
        <f>ROUND(I1293*H1293,2)</f>
        <v>0</v>
      </c>
      <c r="K1293" s="189" t="s">
        <v>1</v>
      </c>
      <c r="L1293" s="40"/>
      <c r="M1293" s="194" t="s">
        <v>1</v>
      </c>
      <c r="N1293" s="195" t="s">
        <v>38</v>
      </c>
      <c r="O1293" s="72"/>
      <c r="P1293" s="196">
        <f>O1293*H1293</f>
        <v>0</v>
      </c>
      <c r="Q1293" s="196">
        <v>0</v>
      </c>
      <c r="R1293" s="196">
        <f>Q1293*H1293</f>
        <v>0</v>
      </c>
      <c r="S1293" s="196">
        <v>0</v>
      </c>
      <c r="T1293" s="197">
        <f>S1293*H1293</f>
        <v>0</v>
      </c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R1293" s="198" t="s">
        <v>212</v>
      </c>
      <c r="AT1293" s="198" t="s">
        <v>162</v>
      </c>
      <c r="AU1293" s="198" t="s">
        <v>82</v>
      </c>
      <c r="AY1293" s="18" t="s">
        <v>160</v>
      </c>
      <c r="BE1293" s="199">
        <f>IF(N1293="základní",J1293,0)</f>
        <v>0</v>
      </c>
      <c r="BF1293" s="199">
        <f>IF(N1293="snížená",J1293,0)</f>
        <v>0</v>
      </c>
      <c r="BG1293" s="199">
        <f>IF(N1293="zákl. přenesená",J1293,0)</f>
        <v>0</v>
      </c>
      <c r="BH1293" s="199">
        <f>IF(N1293="sníž. přenesená",J1293,0)</f>
        <v>0</v>
      </c>
      <c r="BI1293" s="199">
        <f>IF(N1293="nulová",J1293,0)</f>
        <v>0</v>
      </c>
      <c r="BJ1293" s="18" t="s">
        <v>80</v>
      </c>
      <c r="BK1293" s="199">
        <f>ROUND(I1293*H1293,2)</f>
        <v>0</v>
      </c>
      <c r="BL1293" s="18" t="s">
        <v>212</v>
      </c>
      <c r="BM1293" s="198" t="s">
        <v>1284</v>
      </c>
    </row>
    <row r="1294" spans="2:51" s="13" customFormat="1" ht="12">
      <c r="B1294" s="200"/>
      <c r="C1294" s="201"/>
      <c r="D1294" s="202" t="s">
        <v>168</v>
      </c>
      <c r="E1294" s="203" t="s">
        <v>1</v>
      </c>
      <c r="F1294" s="204" t="s">
        <v>1285</v>
      </c>
      <c r="G1294" s="201"/>
      <c r="H1294" s="203" t="s">
        <v>1</v>
      </c>
      <c r="I1294" s="205"/>
      <c r="J1294" s="201"/>
      <c r="K1294" s="201"/>
      <c r="L1294" s="206"/>
      <c r="M1294" s="207"/>
      <c r="N1294" s="208"/>
      <c r="O1294" s="208"/>
      <c r="P1294" s="208"/>
      <c r="Q1294" s="208"/>
      <c r="R1294" s="208"/>
      <c r="S1294" s="208"/>
      <c r="T1294" s="209"/>
      <c r="AT1294" s="210" t="s">
        <v>168</v>
      </c>
      <c r="AU1294" s="210" t="s">
        <v>82</v>
      </c>
      <c r="AV1294" s="13" t="s">
        <v>80</v>
      </c>
      <c r="AW1294" s="13" t="s">
        <v>30</v>
      </c>
      <c r="AX1294" s="13" t="s">
        <v>73</v>
      </c>
      <c r="AY1294" s="210" t="s">
        <v>160</v>
      </c>
    </row>
    <row r="1295" spans="2:51" s="13" customFormat="1" ht="12">
      <c r="B1295" s="200"/>
      <c r="C1295" s="201"/>
      <c r="D1295" s="202" t="s">
        <v>168</v>
      </c>
      <c r="E1295" s="203" t="s">
        <v>1</v>
      </c>
      <c r="F1295" s="204" t="s">
        <v>1286</v>
      </c>
      <c r="G1295" s="201"/>
      <c r="H1295" s="203" t="s">
        <v>1</v>
      </c>
      <c r="I1295" s="205"/>
      <c r="J1295" s="201"/>
      <c r="K1295" s="201"/>
      <c r="L1295" s="206"/>
      <c r="M1295" s="207"/>
      <c r="N1295" s="208"/>
      <c r="O1295" s="208"/>
      <c r="P1295" s="208"/>
      <c r="Q1295" s="208"/>
      <c r="R1295" s="208"/>
      <c r="S1295" s="208"/>
      <c r="T1295" s="209"/>
      <c r="AT1295" s="210" t="s">
        <v>168</v>
      </c>
      <c r="AU1295" s="210" t="s">
        <v>82</v>
      </c>
      <c r="AV1295" s="13" t="s">
        <v>80</v>
      </c>
      <c r="AW1295" s="13" t="s">
        <v>30</v>
      </c>
      <c r="AX1295" s="13" t="s">
        <v>73</v>
      </c>
      <c r="AY1295" s="210" t="s">
        <v>160</v>
      </c>
    </row>
    <row r="1296" spans="2:51" s="13" customFormat="1" ht="12">
      <c r="B1296" s="200"/>
      <c r="C1296" s="201"/>
      <c r="D1296" s="202" t="s">
        <v>168</v>
      </c>
      <c r="E1296" s="203" t="s">
        <v>1</v>
      </c>
      <c r="F1296" s="204" t="s">
        <v>1287</v>
      </c>
      <c r="G1296" s="201"/>
      <c r="H1296" s="203" t="s">
        <v>1</v>
      </c>
      <c r="I1296" s="205"/>
      <c r="J1296" s="201"/>
      <c r="K1296" s="201"/>
      <c r="L1296" s="206"/>
      <c r="M1296" s="207"/>
      <c r="N1296" s="208"/>
      <c r="O1296" s="208"/>
      <c r="P1296" s="208"/>
      <c r="Q1296" s="208"/>
      <c r="R1296" s="208"/>
      <c r="S1296" s="208"/>
      <c r="T1296" s="209"/>
      <c r="AT1296" s="210" t="s">
        <v>168</v>
      </c>
      <c r="AU1296" s="210" t="s">
        <v>82</v>
      </c>
      <c r="AV1296" s="13" t="s">
        <v>80</v>
      </c>
      <c r="AW1296" s="13" t="s">
        <v>30</v>
      </c>
      <c r="AX1296" s="13" t="s">
        <v>73</v>
      </c>
      <c r="AY1296" s="210" t="s">
        <v>160</v>
      </c>
    </row>
    <row r="1297" spans="2:51" s="14" customFormat="1" ht="12">
      <c r="B1297" s="211"/>
      <c r="C1297" s="212"/>
      <c r="D1297" s="202" t="s">
        <v>168</v>
      </c>
      <c r="E1297" s="213" t="s">
        <v>1</v>
      </c>
      <c r="F1297" s="214" t="s">
        <v>1288</v>
      </c>
      <c r="G1297" s="212"/>
      <c r="H1297" s="215">
        <v>106.631</v>
      </c>
      <c r="I1297" s="216"/>
      <c r="J1297" s="212"/>
      <c r="K1297" s="212"/>
      <c r="L1297" s="217"/>
      <c r="M1297" s="218"/>
      <c r="N1297" s="219"/>
      <c r="O1297" s="219"/>
      <c r="P1297" s="219"/>
      <c r="Q1297" s="219"/>
      <c r="R1297" s="219"/>
      <c r="S1297" s="219"/>
      <c r="T1297" s="220"/>
      <c r="AT1297" s="221" t="s">
        <v>168</v>
      </c>
      <c r="AU1297" s="221" t="s">
        <v>82</v>
      </c>
      <c r="AV1297" s="14" t="s">
        <v>82</v>
      </c>
      <c r="AW1297" s="14" t="s">
        <v>30</v>
      </c>
      <c r="AX1297" s="14" t="s">
        <v>73</v>
      </c>
      <c r="AY1297" s="221" t="s">
        <v>160</v>
      </c>
    </row>
    <row r="1298" spans="2:51" s="14" customFormat="1" ht="12">
      <c r="B1298" s="211"/>
      <c r="C1298" s="212"/>
      <c r="D1298" s="202" t="s">
        <v>168</v>
      </c>
      <c r="E1298" s="213" t="s">
        <v>1</v>
      </c>
      <c r="F1298" s="214" t="s">
        <v>1289</v>
      </c>
      <c r="G1298" s="212"/>
      <c r="H1298" s="215">
        <v>79.583</v>
      </c>
      <c r="I1298" s="216"/>
      <c r="J1298" s="212"/>
      <c r="K1298" s="212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168</v>
      </c>
      <c r="AU1298" s="221" t="s">
        <v>82</v>
      </c>
      <c r="AV1298" s="14" t="s">
        <v>82</v>
      </c>
      <c r="AW1298" s="14" t="s">
        <v>30</v>
      </c>
      <c r="AX1298" s="14" t="s">
        <v>73</v>
      </c>
      <c r="AY1298" s="221" t="s">
        <v>160</v>
      </c>
    </row>
    <row r="1299" spans="2:51" s="13" customFormat="1" ht="12">
      <c r="B1299" s="200"/>
      <c r="C1299" s="201"/>
      <c r="D1299" s="202" t="s">
        <v>168</v>
      </c>
      <c r="E1299" s="203" t="s">
        <v>1</v>
      </c>
      <c r="F1299" s="204" t="s">
        <v>1290</v>
      </c>
      <c r="G1299" s="201"/>
      <c r="H1299" s="203" t="s">
        <v>1</v>
      </c>
      <c r="I1299" s="205"/>
      <c r="J1299" s="201"/>
      <c r="K1299" s="201"/>
      <c r="L1299" s="206"/>
      <c r="M1299" s="207"/>
      <c r="N1299" s="208"/>
      <c r="O1299" s="208"/>
      <c r="P1299" s="208"/>
      <c r="Q1299" s="208"/>
      <c r="R1299" s="208"/>
      <c r="S1299" s="208"/>
      <c r="T1299" s="209"/>
      <c r="AT1299" s="210" t="s">
        <v>168</v>
      </c>
      <c r="AU1299" s="210" t="s">
        <v>82</v>
      </c>
      <c r="AV1299" s="13" t="s">
        <v>80</v>
      </c>
      <c r="AW1299" s="13" t="s">
        <v>30</v>
      </c>
      <c r="AX1299" s="13" t="s">
        <v>73</v>
      </c>
      <c r="AY1299" s="210" t="s">
        <v>160</v>
      </c>
    </row>
    <row r="1300" spans="2:51" s="13" customFormat="1" ht="12">
      <c r="B1300" s="200"/>
      <c r="C1300" s="201"/>
      <c r="D1300" s="202" t="s">
        <v>168</v>
      </c>
      <c r="E1300" s="203" t="s">
        <v>1</v>
      </c>
      <c r="F1300" s="204" t="s">
        <v>1291</v>
      </c>
      <c r="G1300" s="201"/>
      <c r="H1300" s="203" t="s">
        <v>1</v>
      </c>
      <c r="I1300" s="205"/>
      <c r="J1300" s="201"/>
      <c r="K1300" s="201"/>
      <c r="L1300" s="206"/>
      <c r="M1300" s="207"/>
      <c r="N1300" s="208"/>
      <c r="O1300" s="208"/>
      <c r="P1300" s="208"/>
      <c r="Q1300" s="208"/>
      <c r="R1300" s="208"/>
      <c r="S1300" s="208"/>
      <c r="T1300" s="209"/>
      <c r="AT1300" s="210" t="s">
        <v>168</v>
      </c>
      <c r="AU1300" s="210" t="s">
        <v>82</v>
      </c>
      <c r="AV1300" s="13" t="s">
        <v>80</v>
      </c>
      <c r="AW1300" s="13" t="s">
        <v>30</v>
      </c>
      <c r="AX1300" s="13" t="s">
        <v>73</v>
      </c>
      <c r="AY1300" s="210" t="s">
        <v>160</v>
      </c>
    </row>
    <row r="1301" spans="2:51" s="14" customFormat="1" ht="12">
      <c r="B1301" s="211"/>
      <c r="C1301" s="212"/>
      <c r="D1301" s="202" t="s">
        <v>168</v>
      </c>
      <c r="E1301" s="213" t="s">
        <v>1</v>
      </c>
      <c r="F1301" s="214" t="s">
        <v>1292</v>
      </c>
      <c r="G1301" s="212"/>
      <c r="H1301" s="215">
        <v>54.985</v>
      </c>
      <c r="I1301" s="216"/>
      <c r="J1301" s="212"/>
      <c r="K1301" s="212"/>
      <c r="L1301" s="217"/>
      <c r="M1301" s="218"/>
      <c r="N1301" s="219"/>
      <c r="O1301" s="219"/>
      <c r="P1301" s="219"/>
      <c r="Q1301" s="219"/>
      <c r="R1301" s="219"/>
      <c r="S1301" s="219"/>
      <c r="T1301" s="220"/>
      <c r="AT1301" s="221" t="s">
        <v>168</v>
      </c>
      <c r="AU1301" s="221" t="s">
        <v>82</v>
      </c>
      <c r="AV1301" s="14" t="s">
        <v>82</v>
      </c>
      <c r="AW1301" s="14" t="s">
        <v>30</v>
      </c>
      <c r="AX1301" s="14" t="s">
        <v>73</v>
      </c>
      <c r="AY1301" s="221" t="s">
        <v>160</v>
      </c>
    </row>
    <row r="1302" spans="2:51" s="14" customFormat="1" ht="12">
      <c r="B1302" s="211"/>
      <c r="C1302" s="212"/>
      <c r="D1302" s="202" t="s">
        <v>168</v>
      </c>
      <c r="E1302" s="213" t="s">
        <v>1</v>
      </c>
      <c r="F1302" s="214" t="s">
        <v>1293</v>
      </c>
      <c r="G1302" s="212"/>
      <c r="H1302" s="215">
        <v>70.901</v>
      </c>
      <c r="I1302" s="216"/>
      <c r="J1302" s="212"/>
      <c r="K1302" s="212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168</v>
      </c>
      <c r="AU1302" s="221" t="s">
        <v>82</v>
      </c>
      <c r="AV1302" s="14" t="s">
        <v>82</v>
      </c>
      <c r="AW1302" s="14" t="s">
        <v>30</v>
      </c>
      <c r="AX1302" s="14" t="s">
        <v>73</v>
      </c>
      <c r="AY1302" s="221" t="s">
        <v>160</v>
      </c>
    </row>
    <row r="1303" spans="2:51" s="15" customFormat="1" ht="12">
      <c r="B1303" s="222"/>
      <c r="C1303" s="223"/>
      <c r="D1303" s="202" t="s">
        <v>168</v>
      </c>
      <c r="E1303" s="224" t="s">
        <v>1</v>
      </c>
      <c r="F1303" s="225" t="s">
        <v>179</v>
      </c>
      <c r="G1303" s="223"/>
      <c r="H1303" s="226">
        <v>312.1</v>
      </c>
      <c r="I1303" s="227"/>
      <c r="J1303" s="223"/>
      <c r="K1303" s="223"/>
      <c r="L1303" s="228"/>
      <c r="M1303" s="229"/>
      <c r="N1303" s="230"/>
      <c r="O1303" s="230"/>
      <c r="P1303" s="230"/>
      <c r="Q1303" s="230"/>
      <c r="R1303" s="230"/>
      <c r="S1303" s="230"/>
      <c r="T1303" s="231"/>
      <c r="AT1303" s="232" t="s">
        <v>168</v>
      </c>
      <c r="AU1303" s="232" t="s">
        <v>82</v>
      </c>
      <c r="AV1303" s="15" t="s">
        <v>167</v>
      </c>
      <c r="AW1303" s="15" t="s">
        <v>30</v>
      </c>
      <c r="AX1303" s="15" t="s">
        <v>80</v>
      </c>
      <c r="AY1303" s="232" t="s">
        <v>160</v>
      </c>
    </row>
    <row r="1304" spans="1:65" s="2" customFormat="1" ht="14.45" customHeight="1">
      <c r="A1304" s="35"/>
      <c r="B1304" s="36"/>
      <c r="C1304" s="233" t="s">
        <v>1294</v>
      </c>
      <c r="D1304" s="233" t="s">
        <v>205</v>
      </c>
      <c r="E1304" s="234" t="s">
        <v>1295</v>
      </c>
      <c r="F1304" s="235" t="s">
        <v>1296</v>
      </c>
      <c r="G1304" s="236" t="s">
        <v>222</v>
      </c>
      <c r="H1304" s="237">
        <v>343.31</v>
      </c>
      <c r="I1304" s="238"/>
      <c r="J1304" s="239">
        <f>ROUND(I1304*H1304,2)</f>
        <v>0</v>
      </c>
      <c r="K1304" s="235" t="s">
        <v>1</v>
      </c>
      <c r="L1304" s="240"/>
      <c r="M1304" s="241" t="s">
        <v>1</v>
      </c>
      <c r="N1304" s="242" t="s">
        <v>38</v>
      </c>
      <c r="O1304" s="72"/>
      <c r="P1304" s="196">
        <f>O1304*H1304</f>
        <v>0</v>
      </c>
      <c r="Q1304" s="196">
        <v>0</v>
      </c>
      <c r="R1304" s="196">
        <f>Q1304*H1304</f>
        <v>0</v>
      </c>
      <c r="S1304" s="196">
        <v>0</v>
      </c>
      <c r="T1304" s="197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8" t="s">
        <v>255</v>
      </c>
      <c r="AT1304" s="198" t="s">
        <v>205</v>
      </c>
      <c r="AU1304" s="198" t="s">
        <v>82</v>
      </c>
      <c r="AY1304" s="18" t="s">
        <v>160</v>
      </c>
      <c r="BE1304" s="199">
        <f>IF(N1304="základní",J1304,0)</f>
        <v>0</v>
      </c>
      <c r="BF1304" s="199">
        <f>IF(N1304="snížená",J1304,0)</f>
        <v>0</v>
      </c>
      <c r="BG1304" s="199">
        <f>IF(N1304="zákl. přenesená",J1304,0)</f>
        <v>0</v>
      </c>
      <c r="BH1304" s="199">
        <f>IF(N1304="sníž. přenesená",J1304,0)</f>
        <v>0</v>
      </c>
      <c r="BI1304" s="199">
        <f>IF(N1304="nulová",J1304,0)</f>
        <v>0</v>
      </c>
      <c r="BJ1304" s="18" t="s">
        <v>80</v>
      </c>
      <c r="BK1304" s="199">
        <f>ROUND(I1304*H1304,2)</f>
        <v>0</v>
      </c>
      <c r="BL1304" s="18" t="s">
        <v>212</v>
      </c>
      <c r="BM1304" s="198" t="s">
        <v>1297</v>
      </c>
    </row>
    <row r="1305" spans="2:51" s="14" customFormat="1" ht="12">
      <c r="B1305" s="211"/>
      <c r="C1305" s="212"/>
      <c r="D1305" s="202" t="s">
        <v>168</v>
      </c>
      <c r="E1305" s="213" t="s">
        <v>1</v>
      </c>
      <c r="F1305" s="214" t="s">
        <v>1298</v>
      </c>
      <c r="G1305" s="212"/>
      <c r="H1305" s="215">
        <v>343.31</v>
      </c>
      <c r="I1305" s="216"/>
      <c r="J1305" s="212"/>
      <c r="K1305" s="212"/>
      <c r="L1305" s="217"/>
      <c r="M1305" s="218"/>
      <c r="N1305" s="219"/>
      <c r="O1305" s="219"/>
      <c r="P1305" s="219"/>
      <c r="Q1305" s="219"/>
      <c r="R1305" s="219"/>
      <c r="S1305" s="219"/>
      <c r="T1305" s="220"/>
      <c r="AT1305" s="221" t="s">
        <v>168</v>
      </c>
      <c r="AU1305" s="221" t="s">
        <v>82</v>
      </c>
      <c r="AV1305" s="14" t="s">
        <v>82</v>
      </c>
      <c r="AW1305" s="14" t="s">
        <v>30</v>
      </c>
      <c r="AX1305" s="14" t="s">
        <v>73</v>
      </c>
      <c r="AY1305" s="221" t="s">
        <v>160</v>
      </c>
    </row>
    <row r="1306" spans="2:51" s="15" customFormat="1" ht="12">
      <c r="B1306" s="222"/>
      <c r="C1306" s="223"/>
      <c r="D1306" s="202" t="s">
        <v>168</v>
      </c>
      <c r="E1306" s="224" t="s">
        <v>1</v>
      </c>
      <c r="F1306" s="225" t="s">
        <v>179</v>
      </c>
      <c r="G1306" s="223"/>
      <c r="H1306" s="226">
        <v>343.31</v>
      </c>
      <c r="I1306" s="227"/>
      <c r="J1306" s="223"/>
      <c r="K1306" s="223"/>
      <c r="L1306" s="228"/>
      <c r="M1306" s="229"/>
      <c r="N1306" s="230"/>
      <c r="O1306" s="230"/>
      <c r="P1306" s="230"/>
      <c r="Q1306" s="230"/>
      <c r="R1306" s="230"/>
      <c r="S1306" s="230"/>
      <c r="T1306" s="231"/>
      <c r="AT1306" s="232" t="s">
        <v>168</v>
      </c>
      <c r="AU1306" s="232" t="s">
        <v>82</v>
      </c>
      <c r="AV1306" s="15" t="s">
        <v>167</v>
      </c>
      <c r="AW1306" s="15" t="s">
        <v>30</v>
      </c>
      <c r="AX1306" s="15" t="s">
        <v>80</v>
      </c>
      <c r="AY1306" s="232" t="s">
        <v>160</v>
      </c>
    </row>
    <row r="1307" spans="1:65" s="2" customFormat="1" ht="24.2" customHeight="1">
      <c r="A1307" s="35"/>
      <c r="B1307" s="36"/>
      <c r="C1307" s="187" t="s">
        <v>861</v>
      </c>
      <c r="D1307" s="187" t="s">
        <v>162</v>
      </c>
      <c r="E1307" s="188" t="s">
        <v>1299</v>
      </c>
      <c r="F1307" s="189" t="s">
        <v>1300</v>
      </c>
      <c r="G1307" s="190" t="s">
        <v>222</v>
      </c>
      <c r="H1307" s="191">
        <v>76.02</v>
      </c>
      <c r="I1307" s="192"/>
      <c r="J1307" s="193">
        <f>ROUND(I1307*H1307,2)</f>
        <v>0</v>
      </c>
      <c r="K1307" s="189" t="s">
        <v>166</v>
      </c>
      <c r="L1307" s="40"/>
      <c r="M1307" s="194" t="s">
        <v>1</v>
      </c>
      <c r="N1307" s="195" t="s">
        <v>38</v>
      </c>
      <c r="O1307" s="72"/>
      <c r="P1307" s="196">
        <f>O1307*H1307</f>
        <v>0</v>
      </c>
      <c r="Q1307" s="196">
        <v>0</v>
      </c>
      <c r="R1307" s="196">
        <f>Q1307*H1307</f>
        <v>0</v>
      </c>
      <c r="S1307" s="196">
        <v>0</v>
      </c>
      <c r="T1307" s="197">
        <f>S1307*H1307</f>
        <v>0</v>
      </c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R1307" s="198" t="s">
        <v>212</v>
      </c>
      <c r="AT1307" s="198" t="s">
        <v>162</v>
      </c>
      <c r="AU1307" s="198" t="s">
        <v>82</v>
      </c>
      <c r="AY1307" s="18" t="s">
        <v>160</v>
      </c>
      <c r="BE1307" s="199">
        <f>IF(N1307="základní",J1307,0)</f>
        <v>0</v>
      </c>
      <c r="BF1307" s="199">
        <f>IF(N1307="snížená",J1307,0)</f>
        <v>0</v>
      </c>
      <c r="BG1307" s="199">
        <f>IF(N1307="zákl. přenesená",J1307,0)</f>
        <v>0</v>
      </c>
      <c r="BH1307" s="199">
        <f>IF(N1307="sníž. přenesená",J1307,0)</f>
        <v>0</v>
      </c>
      <c r="BI1307" s="199">
        <f>IF(N1307="nulová",J1307,0)</f>
        <v>0</v>
      </c>
      <c r="BJ1307" s="18" t="s">
        <v>80</v>
      </c>
      <c r="BK1307" s="199">
        <f>ROUND(I1307*H1307,2)</f>
        <v>0</v>
      </c>
      <c r="BL1307" s="18" t="s">
        <v>212</v>
      </c>
      <c r="BM1307" s="198" t="s">
        <v>1301</v>
      </c>
    </row>
    <row r="1308" spans="2:51" s="13" customFormat="1" ht="12">
      <c r="B1308" s="200"/>
      <c r="C1308" s="201"/>
      <c r="D1308" s="202" t="s">
        <v>168</v>
      </c>
      <c r="E1308" s="203" t="s">
        <v>1</v>
      </c>
      <c r="F1308" s="204" t="s">
        <v>784</v>
      </c>
      <c r="G1308" s="201"/>
      <c r="H1308" s="203" t="s">
        <v>1</v>
      </c>
      <c r="I1308" s="205"/>
      <c r="J1308" s="201"/>
      <c r="K1308" s="201"/>
      <c r="L1308" s="206"/>
      <c r="M1308" s="207"/>
      <c r="N1308" s="208"/>
      <c r="O1308" s="208"/>
      <c r="P1308" s="208"/>
      <c r="Q1308" s="208"/>
      <c r="R1308" s="208"/>
      <c r="S1308" s="208"/>
      <c r="T1308" s="209"/>
      <c r="AT1308" s="210" t="s">
        <v>168</v>
      </c>
      <c r="AU1308" s="210" t="s">
        <v>82</v>
      </c>
      <c r="AV1308" s="13" t="s">
        <v>80</v>
      </c>
      <c r="AW1308" s="13" t="s">
        <v>30</v>
      </c>
      <c r="AX1308" s="13" t="s">
        <v>73</v>
      </c>
      <c r="AY1308" s="210" t="s">
        <v>160</v>
      </c>
    </row>
    <row r="1309" spans="2:51" s="14" customFormat="1" ht="12">
      <c r="B1309" s="211"/>
      <c r="C1309" s="212"/>
      <c r="D1309" s="202" t="s">
        <v>168</v>
      </c>
      <c r="E1309" s="213" t="s">
        <v>1</v>
      </c>
      <c r="F1309" s="214" t="s">
        <v>1302</v>
      </c>
      <c r="G1309" s="212"/>
      <c r="H1309" s="215">
        <v>42.72</v>
      </c>
      <c r="I1309" s="216"/>
      <c r="J1309" s="212"/>
      <c r="K1309" s="212"/>
      <c r="L1309" s="217"/>
      <c r="M1309" s="218"/>
      <c r="N1309" s="219"/>
      <c r="O1309" s="219"/>
      <c r="P1309" s="219"/>
      <c r="Q1309" s="219"/>
      <c r="R1309" s="219"/>
      <c r="S1309" s="219"/>
      <c r="T1309" s="220"/>
      <c r="AT1309" s="221" t="s">
        <v>168</v>
      </c>
      <c r="AU1309" s="221" t="s">
        <v>82</v>
      </c>
      <c r="AV1309" s="14" t="s">
        <v>82</v>
      </c>
      <c r="AW1309" s="14" t="s">
        <v>30</v>
      </c>
      <c r="AX1309" s="14" t="s">
        <v>73</v>
      </c>
      <c r="AY1309" s="221" t="s">
        <v>160</v>
      </c>
    </row>
    <row r="1310" spans="2:51" s="14" customFormat="1" ht="12">
      <c r="B1310" s="211"/>
      <c r="C1310" s="212"/>
      <c r="D1310" s="202" t="s">
        <v>168</v>
      </c>
      <c r="E1310" s="213" t="s">
        <v>1</v>
      </c>
      <c r="F1310" s="214" t="s">
        <v>1303</v>
      </c>
      <c r="G1310" s="212"/>
      <c r="H1310" s="215">
        <v>5.25</v>
      </c>
      <c r="I1310" s="216"/>
      <c r="J1310" s="212"/>
      <c r="K1310" s="212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168</v>
      </c>
      <c r="AU1310" s="221" t="s">
        <v>82</v>
      </c>
      <c r="AV1310" s="14" t="s">
        <v>82</v>
      </c>
      <c r="AW1310" s="14" t="s">
        <v>30</v>
      </c>
      <c r="AX1310" s="14" t="s">
        <v>73</v>
      </c>
      <c r="AY1310" s="221" t="s">
        <v>160</v>
      </c>
    </row>
    <row r="1311" spans="2:51" s="14" customFormat="1" ht="12">
      <c r="B1311" s="211"/>
      <c r="C1311" s="212"/>
      <c r="D1311" s="202" t="s">
        <v>168</v>
      </c>
      <c r="E1311" s="213" t="s">
        <v>1</v>
      </c>
      <c r="F1311" s="214" t="s">
        <v>1304</v>
      </c>
      <c r="G1311" s="212"/>
      <c r="H1311" s="215">
        <v>26.25</v>
      </c>
      <c r="I1311" s="216"/>
      <c r="J1311" s="212"/>
      <c r="K1311" s="212"/>
      <c r="L1311" s="217"/>
      <c r="M1311" s="218"/>
      <c r="N1311" s="219"/>
      <c r="O1311" s="219"/>
      <c r="P1311" s="219"/>
      <c r="Q1311" s="219"/>
      <c r="R1311" s="219"/>
      <c r="S1311" s="219"/>
      <c r="T1311" s="220"/>
      <c r="AT1311" s="221" t="s">
        <v>168</v>
      </c>
      <c r="AU1311" s="221" t="s">
        <v>82</v>
      </c>
      <c r="AV1311" s="14" t="s">
        <v>82</v>
      </c>
      <c r="AW1311" s="14" t="s">
        <v>30</v>
      </c>
      <c r="AX1311" s="14" t="s">
        <v>73</v>
      </c>
      <c r="AY1311" s="221" t="s">
        <v>160</v>
      </c>
    </row>
    <row r="1312" spans="2:51" s="14" customFormat="1" ht="12">
      <c r="B1312" s="211"/>
      <c r="C1312" s="212"/>
      <c r="D1312" s="202" t="s">
        <v>168</v>
      </c>
      <c r="E1312" s="213" t="s">
        <v>1</v>
      </c>
      <c r="F1312" s="214" t="s">
        <v>1305</v>
      </c>
      <c r="G1312" s="212"/>
      <c r="H1312" s="215">
        <v>1.8</v>
      </c>
      <c r="I1312" s="216"/>
      <c r="J1312" s="212"/>
      <c r="K1312" s="212"/>
      <c r="L1312" s="217"/>
      <c r="M1312" s="218"/>
      <c r="N1312" s="219"/>
      <c r="O1312" s="219"/>
      <c r="P1312" s="219"/>
      <c r="Q1312" s="219"/>
      <c r="R1312" s="219"/>
      <c r="S1312" s="219"/>
      <c r="T1312" s="220"/>
      <c r="AT1312" s="221" t="s">
        <v>168</v>
      </c>
      <c r="AU1312" s="221" t="s">
        <v>82</v>
      </c>
      <c r="AV1312" s="14" t="s">
        <v>82</v>
      </c>
      <c r="AW1312" s="14" t="s">
        <v>30</v>
      </c>
      <c r="AX1312" s="14" t="s">
        <v>73</v>
      </c>
      <c r="AY1312" s="221" t="s">
        <v>160</v>
      </c>
    </row>
    <row r="1313" spans="2:51" s="15" customFormat="1" ht="12">
      <c r="B1313" s="222"/>
      <c r="C1313" s="223"/>
      <c r="D1313" s="202" t="s">
        <v>168</v>
      </c>
      <c r="E1313" s="224" t="s">
        <v>1</v>
      </c>
      <c r="F1313" s="225" t="s">
        <v>179</v>
      </c>
      <c r="G1313" s="223"/>
      <c r="H1313" s="226">
        <v>76.02</v>
      </c>
      <c r="I1313" s="227"/>
      <c r="J1313" s="223"/>
      <c r="K1313" s="223"/>
      <c r="L1313" s="228"/>
      <c r="M1313" s="229"/>
      <c r="N1313" s="230"/>
      <c r="O1313" s="230"/>
      <c r="P1313" s="230"/>
      <c r="Q1313" s="230"/>
      <c r="R1313" s="230"/>
      <c r="S1313" s="230"/>
      <c r="T1313" s="231"/>
      <c r="AT1313" s="232" t="s">
        <v>168</v>
      </c>
      <c r="AU1313" s="232" t="s">
        <v>82</v>
      </c>
      <c r="AV1313" s="15" t="s">
        <v>167</v>
      </c>
      <c r="AW1313" s="15" t="s">
        <v>30</v>
      </c>
      <c r="AX1313" s="15" t="s">
        <v>80</v>
      </c>
      <c r="AY1313" s="232" t="s">
        <v>160</v>
      </c>
    </row>
    <row r="1314" spans="1:65" s="2" customFormat="1" ht="24.2" customHeight="1">
      <c r="A1314" s="35"/>
      <c r="B1314" s="36"/>
      <c r="C1314" s="233" t="s">
        <v>1306</v>
      </c>
      <c r="D1314" s="233" t="s">
        <v>205</v>
      </c>
      <c r="E1314" s="234" t="s">
        <v>1307</v>
      </c>
      <c r="F1314" s="235" t="s">
        <v>1308</v>
      </c>
      <c r="G1314" s="236" t="s">
        <v>222</v>
      </c>
      <c r="H1314" s="237">
        <v>87.423</v>
      </c>
      <c r="I1314" s="238"/>
      <c r="J1314" s="239">
        <f>ROUND(I1314*H1314,2)</f>
        <v>0</v>
      </c>
      <c r="K1314" s="235" t="s">
        <v>166</v>
      </c>
      <c r="L1314" s="240"/>
      <c r="M1314" s="241" t="s">
        <v>1</v>
      </c>
      <c r="N1314" s="242" t="s">
        <v>38</v>
      </c>
      <c r="O1314" s="72"/>
      <c r="P1314" s="196">
        <f>O1314*H1314</f>
        <v>0</v>
      </c>
      <c r="Q1314" s="196">
        <v>0</v>
      </c>
      <c r="R1314" s="196">
        <f>Q1314*H1314</f>
        <v>0</v>
      </c>
      <c r="S1314" s="196">
        <v>0</v>
      </c>
      <c r="T1314" s="197">
        <f>S1314*H1314</f>
        <v>0</v>
      </c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R1314" s="198" t="s">
        <v>255</v>
      </c>
      <c r="AT1314" s="198" t="s">
        <v>205</v>
      </c>
      <c r="AU1314" s="198" t="s">
        <v>82</v>
      </c>
      <c r="AY1314" s="18" t="s">
        <v>160</v>
      </c>
      <c r="BE1314" s="199">
        <f>IF(N1314="základní",J1314,0)</f>
        <v>0</v>
      </c>
      <c r="BF1314" s="199">
        <f>IF(N1314="snížená",J1314,0)</f>
        <v>0</v>
      </c>
      <c r="BG1314" s="199">
        <f>IF(N1314="zákl. přenesená",J1314,0)</f>
        <v>0</v>
      </c>
      <c r="BH1314" s="199">
        <f>IF(N1314="sníž. přenesená",J1314,0)</f>
        <v>0</v>
      </c>
      <c r="BI1314" s="199">
        <f>IF(N1314="nulová",J1314,0)</f>
        <v>0</v>
      </c>
      <c r="BJ1314" s="18" t="s">
        <v>80</v>
      </c>
      <c r="BK1314" s="199">
        <f>ROUND(I1314*H1314,2)</f>
        <v>0</v>
      </c>
      <c r="BL1314" s="18" t="s">
        <v>212</v>
      </c>
      <c r="BM1314" s="198" t="s">
        <v>1309</v>
      </c>
    </row>
    <row r="1315" spans="2:51" s="14" customFormat="1" ht="12">
      <c r="B1315" s="211"/>
      <c r="C1315" s="212"/>
      <c r="D1315" s="202" t="s">
        <v>168</v>
      </c>
      <c r="E1315" s="213" t="s">
        <v>1</v>
      </c>
      <c r="F1315" s="214" t="s">
        <v>1310</v>
      </c>
      <c r="G1315" s="212"/>
      <c r="H1315" s="215">
        <v>87.423</v>
      </c>
      <c r="I1315" s="216"/>
      <c r="J1315" s="212"/>
      <c r="K1315" s="212"/>
      <c r="L1315" s="217"/>
      <c r="M1315" s="218"/>
      <c r="N1315" s="219"/>
      <c r="O1315" s="219"/>
      <c r="P1315" s="219"/>
      <c r="Q1315" s="219"/>
      <c r="R1315" s="219"/>
      <c r="S1315" s="219"/>
      <c r="T1315" s="220"/>
      <c r="AT1315" s="221" t="s">
        <v>168</v>
      </c>
      <c r="AU1315" s="221" t="s">
        <v>82</v>
      </c>
      <c r="AV1315" s="14" t="s">
        <v>82</v>
      </c>
      <c r="AW1315" s="14" t="s">
        <v>30</v>
      </c>
      <c r="AX1315" s="14" t="s">
        <v>73</v>
      </c>
      <c r="AY1315" s="221" t="s">
        <v>160</v>
      </c>
    </row>
    <row r="1316" spans="2:51" s="15" customFormat="1" ht="12">
      <c r="B1316" s="222"/>
      <c r="C1316" s="223"/>
      <c r="D1316" s="202" t="s">
        <v>168</v>
      </c>
      <c r="E1316" s="224" t="s">
        <v>1</v>
      </c>
      <c r="F1316" s="225" t="s">
        <v>179</v>
      </c>
      <c r="G1316" s="223"/>
      <c r="H1316" s="226">
        <v>87.423</v>
      </c>
      <c r="I1316" s="227"/>
      <c r="J1316" s="223"/>
      <c r="K1316" s="223"/>
      <c r="L1316" s="228"/>
      <c r="M1316" s="229"/>
      <c r="N1316" s="230"/>
      <c r="O1316" s="230"/>
      <c r="P1316" s="230"/>
      <c r="Q1316" s="230"/>
      <c r="R1316" s="230"/>
      <c r="S1316" s="230"/>
      <c r="T1316" s="231"/>
      <c r="AT1316" s="232" t="s">
        <v>168</v>
      </c>
      <c r="AU1316" s="232" t="s">
        <v>82</v>
      </c>
      <c r="AV1316" s="15" t="s">
        <v>167</v>
      </c>
      <c r="AW1316" s="15" t="s">
        <v>30</v>
      </c>
      <c r="AX1316" s="15" t="s">
        <v>80</v>
      </c>
      <c r="AY1316" s="232" t="s">
        <v>160</v>
      </c>
    </row>
    <row r="1317" spans="1:65" s="2" customFormat="1" ht="24.2" customHeight="1">
      <c r="A1317" s="35"/>
      <c r="B1317" s="36"/>
      <c r="C1317" s="187" t="s">
        <v>866</v>
      </c>
      <c r="D1317" s="187" t="s">
        <v>162</v>
      </c>
      <c r="E1317" s="188" t="s">
        <v>1311</v>
      </c>
      <c r="F1317" s="189" t="s">
        <v>1312</v>
      </c>
      <c r="G1317" s="190" t="s">
        <v>222</v>
      </c>
      <c r="H1317" s="191">
        <v>1117.555</v>
      </c>
      <c r="I1317" s="192"/>
      <c r="J1317" s="193">
        <f>ROUND(I1317*H1317,2)</f>
        <v>0</v>
      </c>
      <c r="K1317" s="189" t="s">
        <v>166</v>
      </c>
      <c r="L1317" s="40"/>
      <c r="M1317" s="194" t="s">
        <v>1</v>
      </c>
      <c r="N1317" s="195" t="s">
        <v>38</v>
      </c>
      <c r="O1317" s="72"/>
      <c r="P1317" s="196">
        <f>O1317*H1317</f>
        <v>0</v>
      </c>
      <c r="Q1317" s="196">
        <v>0</v>
      </c>
      <c r="R1317" s="196">
        <f>Q1317*H1317</f>
        <v>0</v>
      </c>
      <c r="S1317" s="196">
        <v>0</v>
      </c>
      <c r="T1317" s="197">
        <f>S1317*H1317</f>
        <v>0</v>
      </c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R1317" s="198" t="s">
        <v>212</v>
      </c>
      <c r="AT1317" s="198" t="s">
        <v>162</v>
      </c>
      <c r="AU1317" s="198" t="s">
        <v>82</v>
      </c>
      <c r="AY1317" s="18" t="s">
        <v>160</v>
      </c>
      <c r="BE1317" s="199">
        <f>IF(N1317="základní",J1317,0)</f>
        <v>0</v>
      </c>
      <c r="BF1317" s="199">
        <f>IF(N1317="snížená",J1317,0)</f>
        <v>0</v>
      </c>
      <c r="BG1317" s="199">
        <f>IF(N1317="zákl. přenesená",J1317,0)</f>
        <v>0</v>
      </c>
      <c r="BH1317" s="199">
        <f>IF(N1317="sníž. přenesená",J1317,0)</f>
        <v>0</v>
      </c>
      <c r="BI1317" s="199">
        <f>IF(N1317="nulová",J1317,0)</f>
        <v>0</v>
      </c>
      <c r="BJ1317" s="18" t="s">
        <v>80</v>
      </c>
      <c r="BK1317" s="199">
        <f>ROUND(I1317*H1317,2)</f>
        <v>0</v>
      </c>
      <c r="BL1317" s="18" t="s">
        <v>212</v>
      </c>
      <c r="BM1317" s="198" t="s">
        <v>1313</v>
      </c>
    </row>
    <row r="1318" spans="2:51" s="13" customFormat="1" ht="12">
      <c r="B1318" s="200"/>
      <c r="C1318" s="201"/>
      <c r="D1318" s="202" t="s">
        <v>168</v>
      </c>
      <c r="E1318" s="203" t="s">
        <v>1</v>
      </c>
      <c r="F1318" s="204" t="s">
        <v>1259</v>
      </c>
      <c r="G1318" s="201"/>
      <c r="H1318" s="203" t="s">
        <v>1</v>
      </c>
      <c r="I1318" s="205"/>
      <c r="J1318" s="201"/>
      <c r="K1318" s="201"/>
      <c r="L1318" s="206"/>
      <c r="M1318" s="207"/>
      <c r="N1318" s="208"/>
      <c r="O1318" s="208"/>
      <c r="P1318" s="208"/>
      <c r="Q1318" s="208"/>
      <c r="R1318" s="208"/>
      <c r="S1318" s="208"/>
      <c r="T1318" s="209"/>
      <c r="AT1318" s="210" t="s">
        <v>168</v>
      </c>
      <c r="AU1318" s="210" t="s">
        <v>82</v>
      </c>
      <c r="AV1318" s="13" t="s">
        <v>80</v>
      </c>
      <c r="AW1318" s="13" t="s">
        <v>30</v>
      </c>
      <c r="AX1318" s="13" t="s">
        <v>73</v>
      </c>
      <c r="AY1318" s="210" t="s">
        <v>160</v>
      </c>
    </row>
    <row r="1319" spans="2:51" s="14" customFormat="1" ht="12">
      <c r="B1319" s="211"/>
      <c r="C1319" s="212"/>
      <c r="D1319" s="202" t="s">
        <v>168</v>
      </c>
      <c r="E1319" s="213" t="s">
        <v>1</v>
      </c>
      <c r="F1319" s="214" t="s">
        <v>1314</v>
      </c>
      <c r="G1319" s="212"/>
      <c r="H1319" s="215">
        <v>235.483</v>
      </c>
      <c r="I1319" s="216"/>
      <c r="J1319" s="212"/>
      <c r="K1319" s="212"/>
      <c r="L1319" s="217"/>
      <c r="M1319" s="218"/>
      <c r="N1319" s="219"/>
      <c r="O1319" s="219"/>
      <c r="P1319" s="219"/>
      <c r="Q1319" s="219"/>
      <c r="R1319" s="219"/>
      <c r="S1319" s="219"/>
      <c r="T1319" s="220"/>
      <c r="AT1319" s="221" t="s">
        <v>168</v>
      </c>
      <c r="AU1319" s="221" t="s">
        <v>82</v>
      </c>
      <c r="AV1319" s="14" t="s">
        <v>82</v>
      </c>
      <c r="AW1319" s="14" t="s">
        <v>30</v>
      </c>
      <c r="AX1319" s="14" t="s">
        <v>73</v>
      </c>
      <c r="AY1319" s="221" t="s">
        <v>160</v>
      </c>
    </row>
    <row r="1320" spans="2:51" s="14" customFormat="1" ht="12">
      <c r="B1320" s="211"/>
      <c r="C1320" s="212"/>
      <c r="D1320" s="202" t="s">
        <v>168</v>
      </c>
      <c r="E1320" s="213" t="s">
        <v>1</v>
      </c>
      <c r="F1320" s="214" t="s">
        <v>1315</v>
      </c>
      <c r="G1320" s="212"/>
      <c r="H1320" s="215">
        <v>104.731</v>
      </c>
      <c r="I1320" s="216"/>
      <c r="J1320" s="212"/>
      <c r="K1320" s="212"/>
      <c r="L1320" s="217"/>
      <c r="M1320" s="218"/>
      <c r="N1320" s="219"/>
      <c r="O1320" s="219"/>
      <c r="P1320" s="219"/>
      <c r="Q1320" s="219"/>
      <c r="R1320" s="219"/>
      <c r="S1320" s="219"/>
      <c r="T1320" s="220"/>
      <c r="AT1320" s="221" t="s">
        <v>168</v>
      </c>
      <c r="AU1320" s="221" t="s">
        <v>82</v>
      </c>
      <c r="AV1320" s="14" t="s">
        <v>82</v>
      </c>
      <c r="AW1320" s="14" t="s">
        <v>30</v>
      </c>
      <c r="AX1320" s="14" t="s">
        <v>73</v>
      </c>
      <c r="AY1320" s="221" t="s">
        <v>160</v>
      </c>
    </row>
    <row r="1321" spans="2:51" s="14" customFormat="1" ht="12">
      <c r="B1321" s="211"/>
      <c r="C1321" s="212"/>
      <c r="D1321" s="202" t="s">
        <v>168</v>
      </c>
      <c r="E1321" s="213" t="s">
        <v>1</v>
      </c>
      <c r="F1321" s="214" t="s">
        <v>1316</v>
      </c>
      <c r="G1321" s="212"/>
      <c r="H1321" s="215">
        <v>88.608</v>
      </c>
      <c r="I1321" s="216"/>
      <c r="J1321" s="212"/>
      <c r="K1321" s="212"/>
      <c r="L1321" s="217"/>
      <c r="M1321" s="218"/>
      <c r="N1321" s="219"/>
      <c r="O1321" s="219"/>
      <c r="P1321" s="219"/>
      <c r="Q1321" s="219"/>
      <c r="R1321" s="219"/>
      <c r="S1321" s="219"/>
      <c r="T1321" s="220"/>
      <c r="AT1321" s="221" t="s">
        <v>168</v>
      </c>
      <c r="AU1321" s="221" t="s">
        <v>82</v>
      </c>
      <c r="AV1321" s="14" t="s">
        <v>82</v>
      </c>
      <c r="AW1321" s="14" t="s">
        <v>30</v>
      </c>
      <c r="AX1321" s="14" t="s">
        <v>73</v>
      </c>
      <c r="AY1321" s="221" t="s">
        <v>160</v>
      </c>
    </row>
    <row r="1322" spans="2:51" s="14" customFormat="1" ht="12">
      <c r="B1322" s="211"/>
      <c r="C1322" s="212"/>
      <c r="D1322" s="202" t="s">
        <v>168</v>
      </c>
      <c r="E1322" s="213" t="s">
        <v>1</v>
      </c>
      <c r="F1322" s="214" t="s">
        <v>1317</v>
      </c>
      <c r="G1322" s="212"/>
      <c r="H1322" s="215">
        <v>-28.939</v>
      </c>
      <c r="I1322" s="216"/>
      <c r="J1322" s="212"/>
      <c r="K1322" s="212"/>
      <c r="L1322" s="217"/>
      <c r="M1322" s="218"/>
      <c r="N1322" s="219"/>
      <c r="O1322" s="219"/>
      <c r="P1322" s="219"/>
      <c r="Q1322" s="219"/>
      <c r="R1322" s="219"/>
      <c r="S1322" s="219"/>
      <c r="T1322" s="220"/>
      <c r="AT1322" s="221" t="s">
        <v>168</v>
      </c>
      <c r="AU1322" s="221" t="s">
        <v>82</v>
      </c>
      <c r="AV1322" s="14" t="s">
        <v>82</v>
      </c>
      <c r="AW1322" s="14" t="s">
        <v>30</v>
      </c>
      <c r="AX1322" s="14" t="s">
        <v>73</v>
      </c>
      <c r="AY1322" s="221" t="s">
        <v>160</v>
      </c>
    </row>
    <row r="1323" spans="2:51" s="14" customFormat="1" ht="12">
      <c r="B1323" s="211"/>
      <c r="C1323" s="212"/>
      <c r="D1323" s="202" t="s">
        <v>168</v>
      </c>
      <c r="E1323" s="213" t="s">
        <v>1</v>
      </c>
      <c r="F1323" s="214" t="s">
        <v>1318</v>
      </c>
      <c r="G1323" s="212"/>
      <c r="H1323" s="215">
        <v>105.178</v>
      </c>
      <c r="I1323" s="216"/>
      <c r="J1323" s="212"/>
      <c r="K1323" s="212"/>
      <c r="L1323" s="217"/>
      <c r="M1323" s="218"/>
      <c r="N1323" s="219"/>
      <c r="O1323" s="219"/>
      <c r="P1323" s="219"/>
      <c r="Q1323" s="219"/>
      <c r="R1323" s="219"/>
      <c r="S1323" s="219"/>
      <c r="T1323" s="220"/>
      <c r="AT1323" s="221" t="s">
        <v>168</v>
      </c>
      <c r="AU1323" s="221" t="s">
        <v>82</v>
      </c>
      <c r="AV1323" s="14" t="s">
        <v>82</v>
      </c>
      <c r="AW1323" s="14" t="s">
        <v>30</v>
      </c>
      <c r="AX1323" s="14" t="s">
        <v>73</v>
      </c>
      <c r="AY1323" s="221" t="s">
        <v>160</v>
      </c>
    </row>
    <row r="1324" spans="2:51" s="14" customFormat="1" ht="12">
      <c r="B1324" s="211"/>
      <c r="C1324" s="212"/>
      <c r="D1324" s="202" t="s">
        <v>168</v>
      </c>
      <c r="E1324" s="213" t="s">
        <v>1</v>
      </c>
      <c r="F1324" s="214" t="s">
        <v>1319</v>
      </c>
      <c r="G1324" s="212"/>
      <c r="H1324" s="215">
        <v>6.031</v>
      </c>
      <c r="I1324" s="216"/>
      <c r="J1324" s="212"/>
      <c r="K1324" s="212"/>
      <c r="L1324" s="217"/>
      <c r="M1324" s="218"/>
      <c r="N1324" s="219"/>
      <c r="O1324" s="219"/>
      <c r="P1324" s="219"/>
      <c r="Q1324" s="219"/>
      <c r="R1324" s="219"/>
      <c r="S1324" s="219"/>
      <c r="T1324" s="220"/>
      <c r="AT1324" s="221" t="s">
        <v>168</v>
      </c>
      <c r="AU1324" s="221" t="s">
        <v>82</v>
      </c>
      <c r="AV1324" s="14" t="s">
        <v>82</v>
      </c>
      <c r="AW1324" s="14" t="s">
        <v>30</v>
      </c>
      <c r="AX1324" s="14" t="s">
        <v>73</v>
      </c>
      <c r="AY1324" s="221" t="s">
        <v>160</v>
      </c>
    </row>
    <row r="1325" spans="2:51" s="16" customFormat="1" ht="12">
      <c r="B1325" s="243"/>
      <c r="C1325" s="244"/>
      <c r="D1325" s="202" t="s">
        <v>168</v>
      </c>
      <c r="E1325" s="245" t="s">
        <v>1</v>
      </c>
      <c r="F1325" s="246" t="s">
        <v>354</v>
      </c>
      <c r="G1325" s="244"/>
      <c r="H1325" s="247">
        <v>511.092</v>
      </c>
      <c r="I1325" s="248"/>
      <c r="J1325" s="244"/>
      <c r="K1325" s="244"/>
      <c r="L1325" s="249"/>
      <c r="M1325" s="250"/>
      <c r="N1325" s="251"/>
      <c r="O1325" s="251"/>
      <c r="P1325" s="251"/>
      <c r="Q1325" s="251"/>
      <c r="R1325" s="251"/>
      <c r="S1325" s="251"/>
      <c r="T1325" s="252"/>
      <c r="AT1325" s="253" t="s">
        <v>168</v>
      </c>
      <c r="AU1325" s="253" t="s">
        <v>82</v>
      </c>
      <c r="AV1325" s="16" t="s">
        <v>182</v>
      </c>
      <c r="AW1325" s="16" t="s">
        <v>30</v>
      </c>
      <c r="AX1325" s="16" t="s">
        <v>73</v>
      </c>
      <c r="AY1325" s="253" t="s">
        <v>160</v>
      </c>
    </row>
    <row r="1326" spans="2:51" s="13" customFormat="1" ht="12">
      <c r="B1326" s="200"/>
      <c r="C1326" s="201"/>
      <c r="D1326" s="202" t="s">
        <v>168</v>
      </c>
      <c r="E1326" s="203" t="s">
        <v>1</v>
      </c>
      <c r="F1326" s="204" t="s">
        <v>1261</v>
      </c>
      <c r="G1326" s="201"/>
      <c r="H1326" s="203" t="s">
        <v>1</v>
      </c>
      <c r="I1326" s="205"/>
      <c r="J1326" s="201"/>
      <c r="K1326" s="201"/>
      <c r="L1326" s="206"/>
      <c r="M1326" s="207"/>
      <c r="N1326" s="208"/>
      <c r="O1326" s="208"/>
      <c r="P1326" s="208"/>
      <c r="Q1326" s="208"/>
      <c r="R1326" s="208"/>
      <c r="S1326" s="208"/>
      <c r="T1326" s="209"/>
      <c r="AT1326" s="210" t="s">
        <v>168</v>
      </c>
      <c r="AU1326" s="210" t="s">
        <v>82</v>
      </c>
      <c r="AV1326" s="13" t="s">
        <v>80</v>
      </c>
      <c r="AW1326" s="13" t="s">
        <v>30</v>
      </c>
      <c r="AX1326" s="13" t="s">
        <v>73</v>
      </c>
      <c r="AY1326" s="210" t="s">
        <v>160</v>
      </c>
    </row>
    <row r="1327" spans="2:51" s="14" customFormat="1" ht="12">
      <c r="B1327" s="211"/>
      <c r="C1327" s="212"/>
      <c r="D1327" s="202" t="s">
        <v>168</v>
      </c>
      <c r="E1327" s="213" t="s">
        <v>1</v>
      </c>
      <c r="F1327" s="214" t="s">
        <v>1320</v>
      </c>
      <c r="G1327" s="212"/>
      <c r="H1327" s="215">
        <v>511.092</v>
      </c>
      <c r="I1327" s="216"/>
      <c r="J1327" s="212"/>
      <c r="K1327" s="212"/>
      <c r="L1327" s="217"/>
      <c r="M1327" s="218"/>
      <c r="N1327" s="219"/>
      <c r="O1327" s="219"/>
      <c r="P1327" s="219"/>
      <c r="Q1327" s="219"/>
      <c r="R1327" s="219"/>
      <c r="S1327" s="219"/>
      <c r="T1327" s="220"/>
      <c r="AT1327" s="221" t="s">
        <v>168</v>
      </c>
      <c r="AU1327" s="221" t="s">
        <v>82</v>
      </c>
      <c r="AV1327" s="14" t="s">
        <v>82</v>
      </c>
      <c r="AW1327" s="14" t="s">
        <v>30</v>
      </c>
      <c r="AX1327" s="14" t="s">
        <v>73</v>
      </c>
      <c r="AY1327" s="221" t="s">
        <v>160</v>
      </c>
    </row>
    <row r="1328" spans="2:51" s="16" customFormat="1" ht="12">
      <c r="B1328" s="243"/>
      <c r="C1328" s="244"/>
      <c r="D1328" s="202" t="s">
        <v>168</v>
      </c>
      <c r="E1328" s="245" t="s">
        <v>1</v>
      </c>
      <c r="F1328" s="246" t="s">
        <v>354</v>
      </c>
      <c r="G1328" s="244"/>
      <c r="H1328" s="247">
        <v>511.092</v>
      </c>
      <c r="I1328" s="248"/>
      <c r="J1328" s="244"/>
      <c r="K1328" s="244"/>
      <c r="L1328" s="249"/>
      <c r="M1328" s="250"/>
      <c r="N1328" s="251"/>
      <c r="O1328" s="251"/>
      <c r="P1328" s="251"/>
      <c r="Q1328" s="251"/>
      <c r="R1328" s="251"/>
      <c r="S1328" s="251"/>
      <c r="T1328" s="252"/>
      <c r="AT1328" s="253" t="s">
        <v>168</v>
      </c>
      <c r="AU1328" s="253" t="s">
        <v>82</v>
      </c>
      <c r="AV1328" s="16" t="s">
        <v>182</v>
      </c>
      <c r="AW1328" s="16" t="s">
        <v>30</v>
      </c>
      <c r="AX1328" s="16" t="s">
        <v>73</v>
      </c>
      <c r="AY1328" s="253" t="s">
        <v>160</v>
      </c>
    </row>
    <row r="1329" spans="2:51" s="14" customFormat="1" ht="12">
      <c r="B1329" s="211"/>
      <c r="C1329" s="212"/>
      <c r="D1329" s="202" t="s">
        <v>168</v>
      </c>
      <c r="E1329" s="213" t="s">
        <v>1</v>
      </c>
      <c r="F1329" s="214" t="s">
        <v>1321</v>
      </c>
      <c r="G1329" s="212"/>
      <c r="H1329" s="215">
        <v>13.379</v>
      </c>
      <c r="I1329" s="216"/>
      <c r="J1329" s="212"/>
      <c r="K1329" s="212"/>
      <c r="L1329" s="217"/>
      <c r="M1329" s="218"/>
      <c r="N1329" s="219"/>
      <c r="O1329" s="219"/>
      <c r="P1329" s="219"/>
      <c r="Q1329" s="219"/>
      <c r="R1329" s="219"/>
      <c r="S1329" s="219"/>
      <c r="T1329" s="220"/>
      <c r="AT1329" s="221" t="s">
        <v>168</v>
      </c>
      <c r="AU1329" s="221" t="s">
        <v>82</v>
      </c>
      <c r="AV1329" s="14" t="s">
        <v>82</v>
      </c>
      <c r="AW1329" s="14" t="s">
        <v>30</v>
      </c>
      <c r="AX1329" s="14" t="s">
        <v>73</v>
      </c>
      <c r="AY1329" s="221" t="s">
        <v>160</v>
      </c>
    </row>
    <row r="1330" spans="2:51" s="16" customFormat="1" ht="12">
      <c r="B1330" s="243"/>
      <c r="C1330" s="244"/>
      <c r="D1330" s="202" t="s">
        <v>168</v>
      </c>
      <c r="E1330" s="245" t="s">
        <v>1</v>
      </c>
      <c r="F1330" s="246" t="s">
        <v>354</v>
      </c>
      <c r="G1330" s="244"/>
      <c r="H1330" s="247">
        <v>13.379</v>
      </c>
      <c r="I1330" s="248"/>
      <c r="J1330" s="244"/>
      <c r="K1330" s="244"/>
      <c r="L1330" s="249"/>
      <c r="M1330" s="250"/>
      <c r="N1330" s="251"/>
      <c r="O1330" s="251"/>
      <c r="P1330" s="251"/>
      <c r="Q1330" s="251"/>
      <c r="R1330" s="251"/>
      <c r="S1330" s="251"/>
      <c r="T1330" s="252"/>
      <c r="AT1330" s="253" t="s">
        <v>168</v>
      </c>
      <c r="AU1330" s="253" t="s">
        <v>82</v>
      </c>
      <c r="AV1330" s="16" t="s">
        <v>182</v>
      </c>
      <c r="AW1330" s="16" t="s">
        <v>30</v>
      </c>
      <c r="AX1330" s="16" t="s">
        <v>73</v>
      </c>
      <c r="AY1330" s="253" t="s">
        <v>160</v>
      </c>
    </row>
    <row r="1331" spans="2:51" s="13" customFormat="1" ht="12">
      <c r="B1331" s="200"/>
      <c r="C1331" s="201"/>
      <c r="D1331" s="202" t="s">
        <v>168</v>
      </c>
      <c r="E1331" s="203" t="s">
        <v>1</v>
      </c>
      <c r="F1331" s="204" t="s">
        <v>1259</v>
      </c>
      <c r="G1331" s="201"/>
      <c r="H1331" s="203" t="s">
        <v>1</v>
      </c>
      <c r="I1331" s="205"/>
      <c r="J1331" s="201"/>
      <c r="K1331" s="201"/>
      <c r="L1331" s="206"/>
      <c r="M1331" s="207"/>
      <c r="N1331" s="208"/>
      <c r="O1331" s="208"/>
      <c r="P1331" s="208"/>
      <c r="Q1331" s="208"/>
      <c r="R1331" s="208"/>
      <c r="S1331" s="208"/>
      <c r="T1331" s="209"/>
      <c r="AT1331" s="210" t="s">
        <v>168</v>
      </c>
      <c r="AU1331" s="210" t="s">
        <v>82</v>
      </c>
      <c r="AV1331" s="13" t="s">
        <v>80</v>
      </c>
      <c r="AW1331" s="13" t="s">
        <v>30</v>
      </c>
      <c r="AX1331" s="13" t="s">
        <v>73</v>
      </c>
      <c r="AY1331" s="210" t="s">
        <v>160</v>
      </c>
    </row>
    <row r="1332" spans="2:51" s="14" customFormat="1" ht="12">
      <c r="B1332" s="211"/>
      <c r="C1332" s="212"/>
      <c r="D1332" s="202" t="s">
        <v>168</v>
      </c>
      <c r="E1332" s="213" t="s">
        <v>1</v>
      </c>
      <c r="F1332" s="214" t="s">
        <v>1322</v>
      </c>
      <c r="G1332" s="212"/>
      <c r="H1332" s="215">
        <v>40.996</v>
      </c>
      <c r="I1332" s="216"/>
      <c r="J1332" s="212"/>
      <c r="K1332" s="212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168</v>
      </c>
      <c r="AU1332" s="221" t="s">
        <v>82</v>
      </c>
      <c r="AV1332" s="14" t="s">
        <v>82</v>
      </c>
      <c r="AW1332" s="14" t="s">
        <v>30</v>
      </c>
      <c r="AX1332" s="14" t="s">
        <v>73</v>
      </c>
      <c r="AY1332" s="221" t="s">
        <v>160</v>
      </c>
    </row>
    <row r="1333" spans="2:51" s="13" customFormat="1" ht="12">
      <c r="B1333" s="200"/>
      <c r="C1333" s="201"/>
      <c r="D1333" s="202" t="s">
        <v>168</v>
      </c>
      <c r="E1333" s="203" t="s">
        <v>1</v>
      </c>
      <c r="F1333" s="204" t="s">
        <v>1261</v>
      </c>
      <c r="G1333" s="201"/>
      <c r="H1333" s="203" t="s">
        <v>1</v>
      </c>
      <c r="I1333" s="205"/>
      <c r="J1333" s="201"/>
      <c r="K1333" s="201"/>
      <c r="L1333" s="206"/>
      <c r="M1333" s="207"/>
      <c r="N1333" s="208"/>
      <c r="O1333" s="208"/>
      <c r="P1333" s="208"/>
      <c r="Q1333" s="208"/>
      <c r="R1333" s="208"/>
      <c r="S1333" s="208"/>
      <c r="T1333" s="209"/>
      <c r="AT1333" s="210" t="s">
        <v>168</v>
      </c>
      <c r="AU1333" s="210" t="s">
        <v>82</v>
      </c>
      <c r="AV1333" s="13" t="s">
        <v>80</v>
      </c>
      <c r="AW1333" s="13" t="s">
        <v>30</v>
      </c>
      <c r="AX1333" s="13" t="s">
        <v>73</v>
      </c>
      <c r="AY1333" s="210" t="s">
        <v>160</v>
      </c>
    </row>
    <row r="1334" spans="2:51" s="14" customFormat="1" ht="12">
      <c r="B1334" s="211"/>
      <c r="C1334" s="212"/>
      <c r="D1334" s="202" t="s">
        <v>168</v>
      </c>
      <c r="E1334" s="213" t="s">
        <v>1</v>
      </c>
      <c r="F1334" s="214" t="s">
        <v>1323</v>
      </c>
      <c r="G1334" s="212"/>
      <c r="H1334" s="215">
        <v>40.996</v>
      </c>
      <c r="I1334" s="216"/>
      <c r="J1334" s="212"/>
      <c r="K1334" s="212"/>
      <c r="L1334" s="217"/>
      <c r="M1334" s="218"/>
      <c r="N1334" s="219"/>
      <c r="O1334" s="219"/>
      <c r="P1334" s="219"/>
      <c r="Q1334" s="219"/>
      <c r="R1334" s="219"/>
      <c r="S1334" s="219"/>
      <c r="T1334" s="220"/>
      <c r="AT1334" s="221" t="s">
        <v>168</v>
      </c>
      <c r="AU1334" s="221" t="s">
        <v>82</v>
      </c>
      <c r="AV1334" s="14" t="s">
        <v>82</v>
      </c>
      <c r="AW1334" s="14" t="s">
        <v>30</v>
      </c>
      <c r="AX1334" s="14" t="s">
        <v>73</v>
      </c>
      <c r="AY1334" s="221" t="s">
        <v>160</v>
      </c>
    </row>
    <row r="1335" spans="2:51" s="16" customFormat="1" ht="12">
      <c r="B1335" s="243"/>
      <c r="C1335" s="244"/>
      <c r="D1335" s="202" t="s">
        <v>168</v>
      </c>
      <c r="E1335" s="245" t="s">
        <v>1</v>
      </c>
      <c r="F1335" s="246" t="s">
        <v>354</v>
      </c>
      <c r="G1335" s="244"/>
      <c r="H1335" s="247">
        <v>81.992</v>
      </c>
      <c r="I1335" s="248"/>
      <c r="J1335" s="244"/>
      <c r="K1335" s="244"/>
      <c r="L1335" s="249"/>
      <c r="M1335" s="250"/>
      <c r="N1335" s="251"/>
      <c r="O1335" s="251"/>
      <c r="P1335" s="251"/>
      <c r="Q1335" s="251"/>
      <c r="R1335" s="251"/>
      <c r="S1335" s="251"/>
      <c r="T1335" s="252"/>
      <c r="AT1335" s="253" t="s">
        <v>168</v>
      </c>
      <c r="AU1335" s="253" t="s">
        <v>82</v>
      </c>
      <c r="AV1335" s="16" t="s">
        <v>182</v>
      </c>
      <c r="AW1335" s="16" t="s">
        <v>30</v>
      </c>
      <c r="AX1335" s="16" t="s">
        <v>73</v>
      </c>
      <c r="AY1335" s="253" t="s">
        <v>160</v>
      </c>
    </row>
    <row r="1336" spans="2:51" s="15" customFormat="1" ht="12">
      <c r="B1336" s="222"/>
      <c r="C1336" s="223"/>
      <c r="D1336" s="202" t="s">
        <v>168</v>
      </c>
      <c r="E1336" s="224" t="s">
        <v>1</v>
      </c>
      <c r="F1336" s="225" t="s">
        <v>179</v>
      </c>
      <c r="G1336" s="223"/>
      <c r="H1336" s="226">
        <v>1117.555</v>
      </c>
      <c r="I1336" s="227"/>
      <c r="J1336" s="223"/>
      <c r="K1336" s="223"/>
      <c r="L1336" s="228"/>
      <c r="M1336" s="229"/>
      <c r="N1336" s="230"/>
      <c r="O1336" s="230"/>
      <c r="P1336" s="230"/>
      <c r="Q1336" s="230"/>
      <c r="R1336" s="230"/>
      <c r="S1336" s="230"/>
      <c r="T1336" s="231"/>
      <c r="AT1336" s="232" t="s">
        <v>168</v>
      </c>
      <c r="AU1336" s="232" t="s">
        <v>82</v>
      </c>
      <c r="AV1336" s="15" t="s">
        <v>167</v>
      </c>
      <c r="AW1336" s="15" t="s">
        <v>30</v>
      </c>
      <c r="AX1336" s="15" t="s">
        <v>80</v>
      </c>
      <c r="AY1336" s="232" t="s">
        <v>160</v>
      </c>
    </row>
    <row r="1337" spans="1:65" s="2" customFormat="1" ht="24.2" customHeight="1">
      <c r="A1337" s="35"/>
      <c r="B1337" s="36"/>
      <c r="C1337" s="233" t="s">
        <v>1324</v>
      </c>
      <c r="D1337" s="233" t="s">
        <v>205</v>
      </c>
      <c r="E1337" s="234" t="s">
        <v>1325</v>
      </c>
      <c r="F1337" s="235" t="s">
        <v>1326</v>
      </c>
      <c r="G1337" s="236" t="s">
        <v>222</v>
      </c>
      <c r="H1337" s="237">
        <v>1159.385</v>
      </c>
      <c r="I1337" s="238"/>
      <c r="J1337" s="239">
        <f>ROUND(I1337*H1337,2)</f>
        <v>0</v>
      </c>
      <c r="K1337" s="235" t="s">
        <v>166</v>
      </c>
      <c r="L1337" s="240"/>
      <c r="M1337" s="241" t="s">
        <v>1</v>
      </c>
      <c r="N1337" s="242" t="s">
        <v>38</v>
      </c>
      <c r="O1337" s="72"/>
      <c r="P1337" s="196">
        <f>O1337*H1337</f>
        <v>0</v>
      </c>
      <c r="Q1337" s="196">
        <v>0</v>
      </c>
      <c r="R1337" s="196">
        <f>Q1337*H1337</f>
        <v>0</v>
      </c>
      <c r="S1337" s="196">
        <v>0</v>
      </c>
      <c r="T1337" s="197">
        <f>S1337*H1337</f>
        <v>0</v>
      </c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R1337" s="198" t="s">
        <v>255</v>
      </c>
      <c r="AT1337" s="198" t="s">
        <v>205</v>
      </c>
      <c r="AU1337" s="198" t="s">
        <v>82</v>
      </c>
      <c r="AY1337" s="18" t="s">
        <v>160</v>
      </c>
      <c r="BE1337" s="199">
        <f>IF(N1337="základní",J1337,0)</f>
        <v>0</v>
      </c>
      <c r="BF1337" s="199">
        <f>IF(N1337="snížená",J1337,0)</f>
        <v>0</v>
      </c>
      <c r="BG1337" s="199">
        <f>IF(N1337="zákl. přenesená",J1337,0)</f>
        <v>0</v>
      </c>
      <c r="BH1337" s="199">
        <f>IF(N1337="sníž. přenesená",J1337,0)</f>
        <v>0</v>
      </c>
      <c r="BI1337" s="199">
        <f>IF(N1337="nulová",J1337,0)</f>
        <v>0</v>
      </c>
      <c r="BJ1337" s="18" t="s">
        <v>80</v>
      </c>
      <c r="BK1337" s="199">
        <f>ROUND(I1337*H1337,2)</f>
        <v>0</v>
      </c>
      <c r="BL1337" s="18" t="s">
        <v>212</v>
      </c>
      <c r="BM1337" s="198" t="s">
        <v>1327</v>
      </c>
    </row>
    <row r="1338" spans="2:51" s="13" customFormat="1" ht="12">
      <c r="B1338" s="200"/>
      <c r="C1338" s="201"/>
      <c r="D1338" s="202" t="s">
        <v>168</v>
      </c>
      <c r="E1338" s="203" t="s">
        <v>1</v>
      </c>
      <c r="F1338" s="204" t="s">
        <v>1259</v>
      </c>
      <c r="G1338" s="201"/>
      <c r="H1338" s="203" t="s">
        <v>1</v>
      </c>
      <c r="I1338" s="205"/>
      <c r="J1338" s="201"/>
      <c r="K1338" s="201"/>
      <c r="L1338" s="206"/>
      <c r="M1338" s="207"/>
      <c r="N1338" s="208"/>
      <c r="O1338" s="208"/>
      <c r="P1338" s="208"/>
      <c r="Q1338" s="208"/>
      <c r="R1338" s="208"/>
      <c r="S1338" s="208"/>
      <c r="T1338" s="209"/>
      <c r="AT1338" s="210" t="s">
        <v>168</v>
      </c>
      <c r="AU1338" s="210" t="s">
        <v>82</v>
      </c>
      <c r="AV1338" s="13" t="s">
        <v>80</v>
      </c>
      <c r="AW1338" s="13" t="s">
        <v>30</v>
      </c>
      <c r="AX1338" s="13" t="s">
        <v>73</v>
      </c>
      <c r="AY1338" s="210" t="s">
        <v>160</v>
      </c>
    </row>
    <row r="1339" spans="2:51" s="14" customFormat="1" ht="12">
      <c r="B1339" s="211"/>
      <c r="C1339" s="212"/>
      <c r="D1339" s="202" t="s">
        <v>168</v>
      </c>
      <c r="E1339" s="213" t="s">
        <v>1</v>
      </c>
      <c r="F1339" s="214" t="s">
        <v>1314</v>
      </c>
      <c r="G1339" s="212"/>
      <c r="H1339" s="215">
        <v>235.483</v>
      </c>
      <c r="I1339" s="216"/>
      <c r="J1339" s="212"/>
      <c r="K1339" s="212"/>
      <c r="L1339" s="217"/>
      <c r="M1339" s="218"/>
      <c r="N1339" s="219"/>
      <c r="O1339" s="219"/>
      <c r="P1339" s="219"/>
      <c r="Q1339" s="219"/>
      <c r="R1339" s="219"/>
      <c r="S1339" s="219"/>
      <c r="T1339" s="220"/>
      <c r="AT1339" s="221" t="s">
        <v>168</v>
      </c>
      <c r="AU1339" s="221" t="s">
        <v>82</v>
      </c>
      <c r="AV1339" s="14" t="s">
        <v>82</v>
      </c>
      <c r="AW1339" s="14" t="s">
        <v>30</v>
      </c>
      <c r="AX1339" s="14" t="s">
        <v>73</v>
      </c>
      <c r="AY1339" s="221" t="s">
        <v>160</v>
      </c>
    </row>
    <row r="1340" spans="2:51" s="14" customFormat="1" ht="12">
      <c r="B1340" s="211"/>
      <c r="C1340" s="212"/>
      <c r="D1340" s="202" t="s">
        <v>168</v>
      </c>
      <c r="E1340" s="213" t="s">
        <v>1</v>
      </c>
      <c r="F1340" s="214" t="s">
        <v>1315</v>
      </c>
      <c r="G1340" s="212"/>
      <c r="H1340" s="215">
        <v>104.731</v>
      </c>
      <c r="I1340" s="216"/>
      <c r="J1340" s="212"/>
      <c r="K1340" s="212"/>
      <c r="L1340" s="217"/>
      <c r="M1340" s="218"/>
      <c r="N1340" s="219"/>
      <c r="O1340" s="219"/>
      <c r="P1340" s="219"/>
      <c r="Q1340" s="219"/>
      <c r="R1340" s="219"/>
      <c r="S1340" s="219"/>
      <c r="T1340" s="220"/>
      <c r="AT1340" s="221" t="s">
        <v>168</v>
      </c>
      <c r="AU1340" s="221" t="s">
        <v>82</v>
      </c>
      <c r="AV1340" s="14" t="s">
        <v>82</v>
      </c>
      <c r="AW1340" s="14" t="s">
        <v>30</v>
      </c>
      <c r="AX1340" s="14" t="s">
        <v>73</v>
      </c>
      <c r="AY1340" s="221" t="s">
        <v>160</v>
      </c>
    </row>
    <row r="1341" spans="2:51" s="14" customFormat="1" ht="12">
      <c r="B1341" s="211"/>
      <c r="C1341" s="212"/>
      <c r="D1341" s="202" t="s">
        <v>168</v>
      </c>
      <c r="E1341" s="213" t="s">
        <v>1</v>
      </c>
      <c r="F1341" s="214" t="s">
        <v>1316</v>
      </c>
      <c r="G1341" s="212"/>
      <c r="H1341" s="215">
        <v>88.608</v>
      </c>
      <c r="I1341" s="216"/>
      <c r="J1341" s="212"/>
      <c r="K1341" s="212"/>
      <c r="L1341" s="217"/>
      <c r="M1341" s="218"/>
      <c r="N1341" s="219"/>
      <c r="O1341" s="219"/>
      <c r="P1341" s="219"/>
      <c r="Q1341" s="219"/>
      <c r="R1341" s="219"/>
      <c r="S1341" s="219"/>
      <c r="T1341" s="220"/>
      <c r="AT1341" s="221" t="s">
        <v>168</v>
      </c>
      <c r="AU1341" s="221" t="s">
        <v>82</v>
      </c>
      <c r="AV1341" s="14" t="s">
        <v>82</v>
      </c>
      <c r="AW1341" s="14" t="s">
        <v>30</v>
      </c>
      <c r="AX1341" s="14" t="s">
        <v>73</v>
      </c>
      <c r="AY1341" s="221" t="s">
        <v>160</v>
      </c>
    </row>
    <row r="1342" spans="2:51" s="14" customFormat="1" ht="12">
      <c r="B1342" s="211"/>
      <c r="C1342" s="212"/>
      <c r="D1342" s="202" t="s">
        <v>168</v>
      </c>
      <c r="E1342" s="213" t="s">
        <v>1</v>
      </c>
      <c r="F1342" s="214" t="s">
        <v>1317</v>
      </c>
      <c r="G1342" s="212"/>
      <c r="H1342" s="215">
        <v>-28.939</v>
      </c>
      <c r="I1342" s="216"/>
      <c r="J1342" s="212"/>
      <c r="K1342" s="212"/>
      <c r="L1342" s="217"/>
      <c r="M1342" s="218"/>
      <c r="N1342" s="219"/>
      <c r="O1342" s="219"/>
      <c r="P1342" s="219"/>
      <c r="Q1342" s="219"/>
      <c r="R1342" s="219"/>
      <c r="S1342" s="219"/>
      <c r="T1342" s="220"/>
      <c r="AT1342" s="221" t="s">
        <v>168</v>
      </c>
      <c r="AU1342" s="221" t="s">
        <v>82</v>
      </c>
      <c r="AV1342" s="14" t="s">
        <v>82</v>
      </c>
      <c r="AW1342" s="14" t="s">
        <v>30</v>
      </c>
      <c r="AX1342" s="14" t="s">
        <v>73</v>
      </c>
      <c r="AY1342" s="221" t="s">
        <v>160</v>
      </c>
    </row>
    <row r="1343" spans="2:51" s="14" customFormat="1" ht="12">
      <c r="B1343" s="211"/>
      <c r="C1343" s="212"/>
      <c r="D1343" s="202" t="s">
        <v>168</v>
      </c>
      <c r="E1343" s="213" t="s">
        <v>1</v>
      </c>
      <c r="F1343" s="214" t="s">
        <v>1318</v>
      </c>
      <c r="G1343" s="212"/>
      <c r="H1343" s="215">
        <v>105.178</v>
      </c>
      <c r="I1343" s="216"/>
      <c r="J1343" s="212"/>
      <c r="K1343" s="212"/>
      <c r="L1343" s="217"/>
      <c r="M1343" s="218"/>
      <c r="N1343" s="219"/>
      <c r="O1343" s="219"/>
      <c r="P1343" s="219"/>
      <c r="Q1343" s="219"/>
      <c r="R1343" s="219"/>
      <c r="S1343" s="219"/>
      <c r="T1343" s="220"/>
      <c r="AT1343" s="221" t="s">
        <v>168</v>
      </c>
      <c r="AU1343" s="221" t="s">
        <v>82</v>
      </c>
      <c r="AV1343" s="14" t="s">
        <v>82</v>
      </c>
      <c r="AW1343" s="14" t="s">
        <v>30</v>
      </c>
      <c r="AX1343" s="14" t="s">
        <v>73</v>
      </c>
      <c r="AY1343" s="221" t="s">
        <v>160</v>
      </c>
    </row>
    <row r="1344" spans="2:51" s="14" customFormat="1" ht="12">
      <c r="B1344" s="211"/>
      <c r="C1344" s="212"/>
      <c r="D1344" s="202" t="s">
        <v>168</v>
      </c>
      <c r="E1344" s="213" t="s">
        <v>1</v>
      </c>
      <c r="F1344" s="214" t="s">
        <v>1319</v>
      </c>
      <c r="G1344" s="212"/>
      <c r="H1344" s="215">
        <v>6.031</v>
      </c>
      <c r="I1344" s="216"/>
      <c r="J1344" s="212"/>
      <c r="K1344" s="212"/>
      <c r="L1344" s="217"/>
      <c r="M1344" s="218"/>
      <c r="N1344" s="219"/>
      <c r="O1344" s="219"/>
      <c r="P1344" s="219"/>
      <c r="Q1344" s="219"/>
      <c r="R1344" s="219"/>
      <c r="S1344" s="219"/>
      <c r="T1344" s="220"/>
      <c r="AT1344" s="221" t="s">
        <v>168</v>
      </c>
      <c r="AU1344" s="221" t="s">
        <v>82</v>
      </c>
      <c r="AV1344" s="14" t="s">
        <v>82</v>
      </c>
      <c r="AW1344" s="14" t="s">
        <v>30</v>
      </c>
      <c r="AX1344" s="14" t="s">
        <v>73</v>
      </c>
      <c r="AY1344" s="221" t="s">
        <v>160</v>
      </c>
    </row>
    <row r="1345" spans="2:51" s="16" customFormat="1" ht="12">
      <c r="B1345" s="243"/>
      <c r="C1345" s="244"/>
      <c r="D1345" s="202" t="s">
        <v>168</v>
      </c>
      <c r="E1345" s="245" t="s">
        <v>1</v>
      </c>
      <c r="F1345" s="246" t="s">
        <v>354</v>
      </c>
      <c r="G1345" s="244"/>
      <c r="H1345" s="247">
        <v>511.092</v>
      </c>
      <c r="I1345" s="248"/>
      <c r="J1345" s="244"/>
      <c r="K1345" s="244"/>
      <c r="L1345" s="249"/>
      <c r="M1345" s="250"/>
      <c r="N1345" s="251"/>
      <c r="O1345" s="251"/>
      <c r="P1345" s="251"/>
      <c r="Q1345" s="251"/>
      <c r="R1345" s="251"/>
      <c r="S1345" s="251"/>
      <c r="T1345" s="252"/>
      <c r="AT1345" s="253" t="s">
        <v>168</v>
      </c>
      <c r="AU1345" s="253" t="s">
        <v>82</v>
      </c>
      <c r="AV1345" s="16" t="s">
        <v>182</v>
      </c>
      <c r="AW1345" s="16" t="s">
        <v>30</v>
      </c>
      <c r="AX1345" s="16" t="s">
        <v>73</v>
      </c>
      <c r="AY1345" s="253" t="s">
        <v>160</v>
      </c>
    </row>
    <row r="1346" spans="2:51" s="13" customFormat="1" ht="12">
      <c r="B1346" s="200"/>
      <c r="C1346" s="201"/>
      <c r="D1346" s="202" t="s">
        <v>168</v>
      </c>
      <c r="E1346" s="203" t="s">
        <v>1</v>
      </c>
      <c r="F1346" s="204" t="s">
        <v>1261</v>
      </c>
      <c r="G1346" s="201"/>
      <c r="H1346" s="203" t="s">
        <v>1</v>
      </c>
      <c r="I1346" s="205"/>
      <c r="J1346" s="201"/>
      <c r="K1346" s="201"/>
      <c r="L1346" s="206"/>
      <c r="M1346" s="207"/>
      <c r="N1346" s="208"/>
      <c r="O1346" s="208"/>
      <c r="P1346" s="208"/>
      <c r="Q1346" s="208"/>
      <c r="R1346" s="208"/>
      <c r="S1346" s="208"/>
      <c r="T1346" s="209"/>
      <c r="AT1346" s="210" t="s">
        <v>168</v>
      </c>
      <c r="AU1346" s="210" t="s">
        <v>82</v>
      </c>
      <c r="AV1346" s="13" t="s">
        <v>80</v>
      </c>
      <c r="AW1346" s="13" t="s">
        <v>30</v>
      </c>
      <c r="AX1346" s="13" t="s">
        <v>73</v>
      </c>
      <c r="AY1346" s="210" t="s">
        <v>160</v>
      </c>
    </row>
    <row r="1347" spans="2:51" s="14" customFormat="1" ht="12">
      <c r="B1347" s="211"/>
      <c r="C1347" s="212"/>
      <c r="D1347" s="202" t="s">
        <v>168</v>
      </c>
      <c r="E1347" s="213" t="s">
        <v>1</v>
      </c>
      <c r="F1347" s="214" t="s">
        <v>1320</v>
      </c>
      <c r="G1347" s="212"/>
      <c r="H1347" s="215">
        <v>511.092</v>
      </c>
      <c r="I1347" s="216"/>
      <c r="J1347" s="212"/>
      <c r="K1347" s="212"/>
      <c r="L1347" s="217"/>
      <c r="M1347" s="218"/>
      <c r="N1347" s="219"/>
      <c r="O1347" s="219"/>
      <c r="P1347" s="219"/>
      <c r="Q1347" s="219"/>
      <c r="R1347" s="219"/>
      <c r="S1347" s="219"/>
      <c r="T1347" s="220"/>
      <c r="AT1347" s="221" t="s">
        <v>168</v>
      </c>
      <c r="AU1347" s="221" t="s">
        <v>82</v>
      </c>
      <c r="AV1347" s="14" t="s">
        <v>82</v>
      </c>
      <c r="AW1347" s="14" t="s">
        <v>30</v>
      </c>
      <c r="AX1347" s="14" t="s">
        <v>73</v>
      </c>
      <c r="AY1347" s="221" t="s">
        <v>160</v>
      </c>
    </row>
    <row r="1348" spans="2:51" s="16" customFormat="1" ht="12">
      <c r="B1348" s="243"/>
      <c r="C1348" s="244"/>
      <c r="D1348" s="202" t="s">
        <v>168</v>
      </c>
      <c r="E1348" s="245" t="s">
        <v>1</v>
      </c>
      <c r="F1348" s="246" t="s">
        <v>354</v>
      </c>
      <c r="G1348" s="244"/>
      <c r="H1348" s="247">
        <v>511.092</v>
      </c>
      <c r="I1348" s="248"/>
      <c r="J1348" s="244"/>
      <c r="K1348" s="244"/>
      <c r="L1348" s="249"/>
      <c r="M1348" s="250"/>
      <c r="N1348" s="251"/>
      <c r="O1348" s="251"/>
      <c r="P1348" s="251"/>
      <c r="Q1348" s="251"/>
      <c r="R1348" s="251"/>
      <c r="S1348" s="251"/>
      <c r="T1348" s="252"/>
      <c r="AT1348" s="253" t="s">
        <v>168</v>
      </c>
      <c r="AU1348" s="253" t="s">
        <v>82</v>
      </c>
      <c r="AV1348" s="16" t="s">
        <v>182</v>
      </c>
      <c r="AW1348" s="16" t="s">
        <v>30</v>
      </c>
      <c r="AX1348" s="16" t="s">
        <v>73</v>
      </c>
      <c r="AY1348" s="253" t="s">
        <v>160</v>
      </c>
    </row>
    <row r="1349" spans="2:51" s="13" customFormat="1" ht="12">
      <c r="B1349" s="200"/>
      <c r="C1349" s="201"/>
      <c r="D1349" s="202" t="s">
        <v>168</v>
      </c>
      <c r="E1349" s="203" t="s">
        <v>1</v>
      </c>
      <c r="F1349" s="204" t="s">
        <v>1259</v>
      </c>
      <c r="G1349" s="201"/>
      <c r="H1349" s="203" t="s">
        <v>1</v>
      </c>
      <c r="I1349" s="205"/>
      <c r="J1349" s="201"/>
      <c r="K1349" s="201"/>
      <c r="L1349" s="206"/>
      <c r="M1349" s="207"/>
      <c r="N1349" s="208"/>
      <c r="O1349" s="208"/>
      <c r="P1349" s="208"/>
      <c r="Q1349" s="208"/>
      <c r="R1349" s="208"/>
      <c r="S1349" s="208"/>
      <c r="T1349" s="209"/>
      <c r="AT1349" s="210" t="s">
        <v>168</v>
      </c>
      <c r="AU1349" s="210" t="s">
        <v>82</v>
      </c>
      <c r="AV1349" s="13" t="s">
        <v>80</v>
      </c>
      <c r="AW1349" s="13" t="s">
        <v>30</v>
      </c>
      <c r="AX1349" s="13" t="s">
        <v>73</v>
      </c>
      <c r="AY1349" s="210" t="s">
        <v>160</v>
      </c>
    </row>
    <row r="1350" spans="2:51" s="14" customFormat="1" ht="12">
      <c r="B1350" s="211"/>
      <c r="C1350" s="212"/>
      <c r="D1350" s="202" t="s">
        <v>168</v>
      </c>
      <c r="E1350" s="213" t="s">
        <v>1</v>
      </c>
      <c r="F1350" s="214" t="s">
        <v>1322</v>
      </c>
      <c r="G1350" s="212"/>
      <c r="H1350" s="215">
        <v>40.996</v>
      </c>
      <c r="I1350" s="216"/>
      <c r="J1350" s="212"/>
      <c r="K1350" s="212"/>
      <c r="L1350" s="217"/>
      <c r="M1350" s="218"/>
      <c r="N1350" s="219"/>
      <c r="O1350" s="219"/>
      <c r="P1350" s="219"/>
      <c r="Q1350" s="219"/>
      <c r="R1350" s="219"/>
      <c r="S1350" s="219"/>
      <c r="T1350" s="220"/>
      <c r="AT1350" s="221" t="s">
        <v>168</v>
      </c>
      <c r="AU1350" s="221" t="s">
        <v>82</v>
      </c>
      <c r="AV1350" s="14" t="s">
        <v>82</v>
      </c>
      <c r="AW1350" s="14" t="s">
        <v>30</v>
      </c>
      <c r="AX1350" s="14" t="s">
        <v>73</v>
      </c>
      <c r="AY1350" s="221" t="s">
        <v>160</v>
      </c>
    </row>
    <row r="1351" spans="2:51" s="13" customFormat="1" ht="12">
      <c r="B1351" s="200"/>
      <c r="C1351" s="201"/>
      <c r="D1351" s="202" t="s">
        <v>168</v>
      </c>
      <c r="E1351" s="203" t="s">
        <v>1</v>
      </c>
      <c r="F1351" s="204" t="s">
        <v>1261</v>
      </c>
      <c r="G1351" s="201"/>
      <c r="H1351" s="203" t="s">
        <v>1</v>
      </c>
      <c r="I1351" s="205"/>
      <c r="J1351" s="201"/>
      <c r="K1351" s="201"/>
      <c r="L1351" s="206"/>
      <c r="M1351" s="207"/>
      <c r="N1351" s="208"/>
      <c r="O1351" s="208"/>
      <c r="P1351" s="208"/>
      <c r="Q1351" s="208"/>
      <c r="R1351" s="208"/>
      <c r="S1351" s="208"/>
      <c r="T1351" s="209"/>
      <c r="AT1351" s="210" t="s">
        <v>168</v>
      </c>
      <c r="AU1351" s="210" t="s">
        <v>82</v>
      </c>
      <c r="AV1351" s="13" t="s">
        <v>80</v>
      </c>
      <c r="AW1351" s="13" t="s">
        <v>30</v>
      </c>
      <c r="AX1351" s="13" t="s">
        <v>73</v>
      </c>
      <c r="AY1351" s="210" t="s">
        <v>160</v>
      </c>
    </row>
    <row r="1352" spans="2:51" s="14" customFormat="1" ht="12">
      <c r="B1352" s="211"/>
      <c r="C1352" s="212"/>
      <c r="D1352" s="202" t="s">
        <v>168</v>
      </c>
      <c r="E1352" s="213" t="s">
        <v>1</v>
      </c>
      <c r="F1352" s="214" t="s">
        <v>1323</v>
      </c>
      <c r="G1352" s="212"/>
      <c r="H1352" s="215">
        <v>40.996</v>
      </c>
      <c r="I1352" s="216"/>
      <c r="J1352" s="212"/>
      <c r="K1352" s="212"/>
      <c r="L1352" s="217"/>
      <c r="M1352" s="218"/>
      <c r="N1352" s="219"/>
      <c r="O1352" s="219"/>
      <c r="P1352" s="219"/>
      <c r="Q1352" s="219"/>
      <c r="R1352" s="219"/>
      <c r="S1352" s="219"/>
      <c r="T1352" s="220"/>
      <c r="AT1352" s="221" t="s">
        <v>168</v>
      </c>
      <c r="AU1352" s="221" t="s">
        <v>82</v>
      </c>
      <c r="AV1352" s="14" t="s">
        <v>82</v>
      </c>
      <c r="AW1352" s="14" t="s">
        <v>30</v>
      </c>
      <c r="AX1352" s="14" t="s">
        <v>73</v>
      </c>
      <c r="AY1352" s="221" t="s">
        <v>160</v>
      </c>
    </row>
    <row r="1353" spans="2:51" s="16" customFormat="1" ht="12">
      <c r="B1353" s="243"/>
      <c r="C1353" s="244"/>
      <c r="D1353" s="202" t="s">
        <v>168</v>
      </c>
      <c r="E1353" s="245" t="s">
        <v>1</v>
      </c>
      <c r="F1353" s="246" t="s">
        <v>354</v>
      </c>
      <c r="G1353" s="244"/>
      <c r="H1353" s="247">
        <v>81.992</v>
      </c>
      <c r="I1353" s="248"/>
      <c r="J1353" s="244"/>
      <c r="K1353" s="244"/>
      <c r="L1353" s="249"/>
      <c r="M1353" s="250"/>
      <c r="N1353" s="251"/>
      <c r="O1353" s="251"/>
      <c r="P1353" s="251"/>
      <c r="Q1353" s="251"/>
      <c r="R1353" s="251"/>
      <c r="S1353" s="251"/>
      <c r="T1353" s="252"/>
      <c r="AT1353" s="253" t="s">
        <v>168</v>
      </c>
      <c r="AU1353" s="253" t="s">
        <v>82</v>
      </c>
      <c r="AV1353" s="16" t="s">
        <v>182</v>
      </c>
      <c r="AW1353" s="16" t="s">
        <v>30</v>
      </c>
      <c r="AX1353" s="16" t="s">
        <v>73</v>
      </c>
      <c r="AY1353" s="253" t="s">
        <v>160</v>
      </c>
    </row>
    <row r="1354" spans="2:51" s="15" customFormat="1" ht="12">
      <c r="B1354" s="222"/>
      <c r="C1354" s="223"/>
      <c r="D1354" s="202" t="s">
        <v>168</v>
      </c>
      <c r="E1354" s="224" t="s">
        <v>1</v>
      </c>
      <c r="F1354" s="225" t="s">
        <v>179</v>
      </c>
      <c r="G1354" s="223"/>
      <c r="H1354" s="226">
        <v>1104.1760000000002</v>
      </c>
      <c r="I1354" s="227"/>
      <c r="J1354" s="223"/>
      <c r="K1354" s="223"/>
      <c r="L1354" s="228"/>
      <c r="M1354" s="229"/>
      <c r="N1354" s="230"/>
      <c r="O1354" s="230"/>
      <c r="P1354" s="230"/>
      <c r="Q1354" s="230"/>
      <c r="R1354" s="230"/>
      <c r="S1354" s="230"/>
      <c r="T1354" s="231"/>
      <c r="AT1354" s="232" t="s">
        <v>168</v>
      </c>
      <c r="AU1354" s="232" t="s">
        <v>82</v>
      </c>
      <c r="AV1354" s="15" t="s">
        <v>167</v>
      </c>
      <c r="AW1354" s="15" t="s">
        <v>30</v>
      </c>
      <c r="AX1354" s="15" t="s">
        <v>73</v>
      </c>
      <c r="AY1354" s="232" t="s">
        <v>160</v>
      </c>
    </row>
    <row r="1355" spans="2:51" s="14" customFormat="1" ht="12">
      <c r="B1355" s="211"/>
      <c r="C1355" s="212"/>
      <c r="D1355" s="202" t="s">
        <v>168</v>
      </c>
      <c r="E1355" s="213" t="s">
        <v>1</v>
      </c>
      <c r="F1355" s="214" t="s">
        <v>1328</v>
      </c>
      <c r="G1355" s="212"/>
      <c r="H1355" s="215">
        <v>1159.385</v>
      </c>
      <c r="I1355" s="216"/>
      <c r="J1355" s="212"/>
      <c r="K1355" s="212"/>
      <c r="L1355" s="217"/>
      <c r="M1355" s="218"/>
      <c r="N1355" s="219"/>
      <c r="O1355" s="219"/>
      <c r="P1355" s="219"/>
      <c r="Q1355" s="219"/>
      <c r="R1355" s="219"/>
      <c r="S1355" s="219"/>
      <c r="T1355" s="220"/>
      <c r="AT1355" s="221" t="s">
        <v>168</v>
      </c>
      <c r="AU1355" s="221" t="s">
        <v>82</v>
      </c>
      <c r="AV1355" s="14" t="s">
        <v>82</v>
      </c>
      <c r="AW1355" s="14" t="s">
        <v>30</v>
      </c>
      <c r="AX1355" s="14" t="s">
        <v>73</v>
      </c>
      <c r="AY1355" s="221" t="s">
        <v>160</v>
      </c>
    </row>
    <row r="1356" spans="2:51" s="15" customFormat="1" ht="12">
      <c r="B1356" s="222"/>
      <c r="C1356" s="223"/>
      <c r="D1356" s="202" t="s">
        <v>168</v>
      </c>
      <c r="E1356" s="224" t="s">
        <v>1</v>
      </c>
      <c r="F1356" s="225" t="s">
        <v>179</v>
      </c>
      <c r="G1356" s="223"/>
      <c r="H1356" s="226">
        <v>1159.385</v>
      </c>
      <c r="I1356" s="227"/>
      <c r="J1356" s="223"/>
      <c r="K1356" s="223"/>
      <c r="L1356" s="228"/>
      <c r="M1356" s="229"/>
      <c r="N1356" s="230"/>
      <c r="O1356" s="230"/>
      <c r="P1356" s="230"/>
      <c r="Q1356" s="230"/>
      <c r="R1356" s="230"/>
      <c r="S1356" s="230"/>
      <c r="T1356" s="231"/>
      <c r="AT1356" s="232" t="s">
        <v>168</v>
      </c>
      <c r="AU1356" s="232" t="s">
        <v>82</v>
      </c>
      <c r="AV1356" s="15" t="s">
        <v>167</v>
      </c>
      <c r="AW1356" s="15" t="s">
        <v>30</v>
      </c>
      <c r="AX1356" s="15" t="s">
        <v>80</v>
      </c>
      <c r="AY1356" s="232" t="s">
        <v>160</v>
      </c>
    </row>
    <row r="1357" spans="1:65" s="2" customFormat="1" ht="14.45" customHeight="1">
      <c r="A1357" s="35"/>
      <c r="B1357" s="36"/>
      <c r="C1357" s="233" t="s">
        <v>870</v>
      </c>
      <c r="D1357" s="233" t="s">
        <v>205</v>
      </c>
      <c r="E1357" s="234" t="s">
        <v>1329</v>
      </c>
      <c r="F1357" s="235" t="s">
        <v>1330</v>
      </c>
      <c r="G1357" s="236" t="s">
        <v>165</v>
      </c>
      <c r="H1357" s="237">
        <v>3.68</v>
      </c>
      <c r="I1357" s="238"/>
      <c r="J1357" s="239">
        <f>ROUND(I1357*H1357,2)</f>
        <v>0</v>
      </c>
      <c r="K1357" s="235" t="s">
        <v>166</v>
      </c>
      <c r="L1357" s="240"/>
      <c r="M1357" s="241" t="s">
        <v>1</v>
      </c>
      <c r="N1357" s="242" t="s">
        <v>38</v>
      </c>
      <c r="O1357" s="72"/>
      <c r="P1357" s="196">
        <f>O1357*H1357</f>
        <v>0</v>
      </c>
      <c r="Q1357" s="196">
        <v>0</v>
      </c>
      <c r="R1357" s="196">
        <f>Q1357*H1357</f>
        <v>0</v>
      </c>
      <c r="S1357" s="196">
        <v>0</v>
      </c>
      <c r="T1357" s="197">
        <f>S1357*H1357</f>
        <v>0</v>
      </c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R1357" s="198" t="s">
        <v>255</v>
      </c>
      <c r="AT1357" s="198" t="s">
        <v>205</v>
      </c>
      <c r="AU1357" s="198" t="s">
        <v>82</v>
      </c>
      <c r="AY1357" s="18" t="s">
        <v>160</v>
      </c>
      <c r="BE1357" s="199">
        <f>IF(N1357="základní",J1357,0)</f>
        <v>0</v>
      </c>
      <c r="BF1357" s="199">
        <f>IF(N1357="snížená",J1357,0)</f>
        <v>0</v>
      </c>
      <c r="BG1357" s="199">
        <f>IF(N1357="zákl. přenesená",J1357,0)</f>
        <v>0</v>
      </c>
      <c r="BH1357" s="199">
        <f>IF(N1357="sníž. přenesená",J1357,0)</f>
        <v>0</v>
      </c>
      <c r="BI1357" s="199">
        <f>IF(N1357="nulová",J1357,0)</f>
        <v>0</v>
      </c>
      <c r="BJ1357" s="18" t="s">
        <v>80</v>
      </c>
      <c r="BK1357" s="199">
        <f>ROUND(I1357*H1357,2)</f>
        <v>0</v>
      </c>
      <c r="BL1357" s="18" t="s">
        <v>212</v>
      </c>
      <c r="BM1357" s="198" t="s">
        <v>1331</v>
      </c>
    </row>
    <row r="1358" spans="1:65" s="2" customFormat="1" ht="24.2" customHeight="1">
      <c r="A1358" s="35"/>
      <c r="B1358" s="36"/>
      <c r="C1358" s="187" t="s">
        <v>1332</v>
      </c>
      <c r="D1358" s="187" t="s">
        <v>162</v>
      </c>
      <c r="E1358" s="188" t="s">
        <v>1333</v>
      </c>
      <c r="F1358" s="189" t="s">
        <v>1334</v>
      </c>
      <c r="G1358" s="190" t="s">
        <v>1209</v>
      </c>
      <c r="H1358" s="254"/>
      <c r="I1358" s="192"/>
      <c r="J1358" s="193">
        <f>ROUND(I1358*H1358,2)</f>
        <v>0</v>
      </c>
      <c r="K1358" s="189" t="s">
        <v>166</v>
      </c>
      <c r="L1358" s="40"/>
      <c r="M1358" s="194" t="s">
        <v>1</v>
      </c>
      <c r="N1358" s="195" t="s">
        <v>38</v>
      </c>
      <c r="O1358" s="72"/>
      <c r="P1358" s="196">
        <f>O1358*H1358</f>
        <v>0</v>
      </c>
      <c r="Q1358" s="196">
        <v>0</v>
      </c>
      <c r="R1358" s="196">
        <f>Q1358*H1358</f>
        <v>0</v>
      </c>
      <c r="S1358" s="196">
        <v>0</v>
      </c>
      <c r="T1358" s="197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8" t="s">
        <v>212</v>
      </c>
      <c r="AT1358" s="198" t="s">
        <v>162</v>
      </c>
      <c r="AU1358" s="198" t="s">
        <v>82</v>
      </c>
      <c r="AY1358" s="18" t="s">
        <v>160</v>
      </c>
      <c r="BE1358" s="199">
        <f>IF(N1358="základní",J1358,0)</f>
        <v>0</v>
      </c>
      <c r="BF1358" s="199">
        <f>IF(N1358="snížená",J1358,0)</f>
        <v>0</v>
      </c>
      <c r="BG1358" s="199">
        <f>IF(N1358="zákl. přenesená",J1358,0)</f>
        <v>0</v>
      </c>
      <c r="BH1358" s="199">
        <f>IF(N1358="sníž. přenesená",J1358,0)</f>
        <v>0</v>
      </c>
      <c r="BI1358" s="199">
        <f>IF(N1358="nulová",J1358,0)</f>
        <v>0</v>
      </c>
      <c r="BJ1358" s="18" t="s">
        <v>80</v>
      </c>
      <c r="BK1358" s="199">
        <f>ROUND(I1358*H1358,2)</f>
        <v>0</v>
      </c>
      <c r="BL1358" s="18" t="s">
        <v>212</v>
      </c>
      <c r="BM1358" s="198" t="s">
        <v>1335</v>
      </c>
    </row>
    <row r="1359" spans="2:63" s="12" customFormat="1" ht="22.9" customHeight="1">
      <c r="B1359" s="171"/>
      <c r="C1359" s="172"/>
      <c r="D1359" s="173" t="s">
        <v>72</v>
      </c>
      <c r="E1359" s="185" t="s">
        <v>1336</v>
      </c>
      <c r="F1359" s="185" t="s">
        <v>1337</v>
      </c>
      <c r="G1359" s="172"/>
      <c r="H1359" s="172"/>
      <c r="I1359" s="175"/>
      <c r="J1359" s="186">
        <f>BK1359</f>
        <v>0</v>
      </c>
      <c r="K1359" s="172"/>
      <c r="L1359" s="177"/>
      <c r="M1359" s="178"/>
      <c r="N1359" s="179"/>
      <c r="O1359" s="179"/>
      <c r="P1359" s="180">
        <f>SUM(P1360:P1367)</f>
        <v>0</v>
      </c>
      <c r="Q1359" s="179"/>
      <c r="R1359" s="180">
        <f>SUM(R1360:R1367)</f>
        <v>0</v>
      </c>
      <c r="S1359" s="179"/>
      <c r="T1359" s="181">
        <f>SUM(T1360:T1367)</f>
        <v>0</v>
      </c>
      <c r="AR1359" s="182" t="s">
        <v>82</v>
      </c>
      <c r="AT1359" s="183" t="s">
        <v>72</v>
      </c>
      <c r="AU1359" s="183" t="s">
        <v>80</v>
      </c>
      <c r="AY1359" s="182" t="s">
        <v>160</v>
      </c>
      <c r="BK1359" s="184">
        <f>SUM(BK1360:BK1367)</f>
        <v>0</v>
      </c>
    </row>
    <row r="1360" spans="1:65" s="2" customFormat="1" ht="14.45" customHeight="1">
      <c r="A1360" s="35"/>
      <c r="B1360" s="36"/>
      <c r="C1360" s="187" t="s">
        <v>875</v>
      </c>
      <c r="D1360" s="187" t="s">
        <v>162</v>
      </c>
      <c r="E1360" s="188" t="s">
        <v>1338</v>
      </c>
      <c r="F1360" s="189" t="s">
        <v>1339</v>
      </c>
      <c r="G1360" s="190" t="s">
        <v>800</v>
      </c>
      <c r="H1360" s="191">
        <v>3</v>
      </c>
      <c r="I1360" s="192"/>
      <c r="J1360" s="193">
        <f>ROUND(I1360*H1360,2)</f>
        <v>0</v>
      </c>
      <c r="K1360" s="189" t="s">
        <v>1</v>
      </c>
      <c r="L1360" s="40"/>
      <c r="M1360" s="194" t="s">
        <v>1</v>
      </c>
      <c r="N1360" s="195" t="s">
        <v>38</v>
      </c>
      <c r="O1360" s="72"/>
      <c r="P1360" s="196">
        <f>O1360*H1360</f>
        <v>0</v>
      </c>
      <c r="Q1360" s="196">
        <v>0</v>
      </c>
      <c r="R1360" s="196">
        <f>Q1360*H1360</f>
        <v>0</v>
      </c>
      <c r="S1360" s="196">
        <v>0</v>
      </c>
      <c r="T1360" s="197">
        <f>S1360*H1360</f>
        <v>0</v>
      </c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R1360" s="198" t="s">
        <v>212</v>
      </c>
      <c r="AT1360" s="198" t="s">
        <v>162</v>
      </c>
      <c r="AU1360" s="198" t="s">
        <v>82</v>
      </c>
      <c r="AY1360" s="18" t="s">
        <v>160</v>
      </c>
      <c r="BE1360" s="199">
        <f>IF(N1360="základní",J1360,0)</f>
        <v>0</v>
      </c>
      <c r="BF1360" s="199">
        <f>IF(N1360="snížená",J1360,0)</f>
        <v>0</v>
      </c>
      <c r="BG1360" s="199">
        <f>IF(N1360="zákl. přenesená",J1360,0)</f>
        <v>0</v>
      </c>
      <c r="BH1360" s="199">
        <f>IF(N1360="sníž. přenesená",J1360,0)</f>
        <v>0</v>
      </c>
      <c r="BI1360" s="199">
        <f>IF(N1360="nulová",J1360,0)</f>
        <v>0</v>
      </c>
      <c r="BJ1360" s="18" t="s">
        <v>80</v>
      </c>
      <c r="BK1360" s="199">
        <f>ROUND(I1360*H1360,2)</f>
        <v>0</v>
      </c>
      <c r="BL1360" s="18" t="s">
        <v>212</v>
      </c>
      <c r="BM1360" s="198" t="s">
        <v>1340</v>
      </c>
    </row>
    <row r="1361" spans="2:51" s="14" customFormat="1" ht="12">
      <c r="B1361" s="211"/>
      <c r="C1361" s="212"/>
      <c r="D1361" s="202" t="s">
        <v>168</v>
      </c>
      <c r="E1361" s="213" t="s">
        <v>1</v>
      </c>
      <c r="F1361" s="214" t="s">
        <v>1341</v>
      </c>
      <c r="G1361" s="212"/>
      <c r="H1361" s="215">
        <v>3</v>
      </c>
      <c r="I1361" s="216"/>
      <c r="J1361" s="212"/>
      <c r="K1361" s="212"/>
      <c r="L1361" s="217"/>
      <c r="M1361" s="218"/>
      <c r="N1361" s="219"/>
      <c r="O1361" s="219"/>
      <c r="P1361" s="219"/>
      <c r="Q1361" s="219"/>
      <c r="R1361" s="219"/>
      <c r="S1361" s="219"/>
      <c r="T1361" s="220"/>
      <c r="AT1361" s="221" t="s">
        <v>168</v>
      </c>
      <c r="AU1361" s="221" t="s">
        <v>82</v>
      </c>
      <c r="AV1361" s="14" t="s">
        <v>82</v>
      </c>
      <c r="AW1361" s="14" t="s">
        <v>30</v>
      </c>
      <c r="AX1361" s="14" t="s">
        <v>73</v>
      </c>
      <c r="AY1361" s="221" t="s">
        <v>160</v>
      </c>
    </row>
    <row r="1362" spans="2:51" s="15" customFormat="1" ht="12">
      <c r="B1362" s="222"/>
      <c r="C1362" s="223"/>
      <c r="D1362" s="202" t="s">
        <v>168</v>
      </c>
      <c r="E1362" s="224" t="s">
        <v>1</v>
      </c>
      <c r="F1362" s="225" t="s">
        <v>179</v>
      </c>
      <c r="G1362" s="223"/>
      <c r="H1362" s="226">
        <v>3</v>
      </c>
      <c r="I1362" s="227"/>
      <c r="J1362" s="223"/>
      <c r="K1362" s="223"/>
      <c r="L1362" s="228"/>
      <c r="M1362" s="229"/>
      <c r="N1362" s="230"/>
      <c r="O1362" s="230"/>
      <c r="P1362" s="230"/>
      <c r="Q1362" s="230"/>
      <c r="R1362" s="230"/>
      <c r="S1362" s="230"/>
      <c r="T1362" s="231"/>
      <c r="AT1362" s="232" t="s">
        <v>168</v>
      </c>
      <c r="AU1362" s="232" t="s">
        <v>82</v>
      </c>
      <c r="AV1362" s="15" t="s">
        <v>167</v>
      </c>
      <c r="AW1362" s="15" t="s">
        <v>30</v>
      </c>
      <c r="AX1362" s="15" t="s">
        <v>80</v>
      </c>
      <c r="AY1362" s="232" t="s">
        <v>160</v>
      </c>
    </row>
    <row r="1363" spans="1:65" s="2" customFormat="1" ht="24.2" customHeight="1">
      <c r="A1363" s="35"/>
      <c r="B1363" s="36"/>
      <c r="C1363" s="187" t="s">
        <v>1342</v>
      </c>
      <c r="D1363" s="187" t="s">
        <v>162</v>
      </c>
      <c r="E1363" s="188" t="s">
        <v>1343</v>
      </c>
      <c r="F1363" s="189" t="s">
        <v>1344</v>
      </c>
      <c r="G1363" s="190" t="s">
        <v>800</v>
      </c>
      <c r="H1363" s="191">
        <v>3</v>
      </c>
      <c r="I1363" s="192"/>
      <c r="J1363" s="193">
        <f>ROUND(I1363*H1363,2)</f>
        <v>0</v>
      </c>
      <c r="K1363" s="189" t="s">
        <v>166</v>
      </c>
      <c r="L1363" s="40"/>
      <c r="M1363" s="194" t="s">
        <v>1</v>
      </c>
      <c r="N1363" s="195" t="s">
        <v>38</v>
      </c>
      <c r="O1363" s="72"/>
      <c r="P1363" s="196">
        <f>O1363*H1363</f>
        <v>0</v>
      </c>
      <c r="Q1363" s="196">
        <v>0</v>
      </c>
      <c r="R1363" s="196">
        <f>Q1363*H1363</f>
        <v>0</v>
      </c>
      <c r="S1363" s="196">
        <v>0</v>
      </c>
      <c r="T1363" s="197">
        <f>S1363*H1363</f>
        <v>0</v>
      </c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R1363" s="198" t="s">
        <v>212</v>
      </c>
      <c r="AT1363" s="198" t="s">
        <v>162</v>
      </c>
      <c r="AU1363" s="198" t="s">
        <v>82</v>
      </c>
      <c r="AY1363" s="18" t="s">
        <v>160</v>
      </c>
      <c r="BE1363" s="199">
        <f>IF(N1363="základní",J1363,0)</f>
        <v>0</v>
      </c>
      <c r="BF1363" s="199">
        <f>IF(N1363="snížená",J1363,0)</f>
        <v>0</v>
      </c>
      <c r="BG1363" s="199">
        <f>IF(N1363="zákl. přenesená",J1363,0)</f>
        <v>0</v>
      </c>
      <c r="BH1363" s="199">
        <f>IF(N1363="sníž. přenesená",J1363,0)</f>
        <v>0</v>
      </c>
      <c r="BI1363" s="199">
        <f>IF(N1363="nulová",J1363,0)</f>
        <v>0</v>
      </c>
      <c r="BJ1363" s="18" t="s">
        <v>80</v>
      </c>
      <c r="BK1363" s="199">
        <f>ROUND(I1363*H1363,2)</f>
        <v>0</v>
      </c>
      <c r="BL1363" s="18" t="s">
        <v>212</v>
      </c>
      <c r="BM1363" s="198" t="s">
        <v>1345</v>
      </c>
    </row>
    <row r="1364" spans="2:51" s="14" customFormat="1" ht="12">
      <c r="B1364" s="211"/>
      <c r="C1364" s="212"/>
      <c r="D1364" s="202" t="s">
        <v>168</v>
      </c>
      <c r="E1364" s="213" t="s">
        <v>1</v>
      </c>
      <c r="F1364" s="214" t="s">
        <v>1346</v>
      </c>
      <c r="G1364" s="212"/>
      <c r="H1364" s="215">
        <v>2</v>
      </c>
      <c r="I1364" s="216"/>
      <c r="J1364" s="212"/>
      <c r="K1364" s="212"/>
      <c r="L1364" s="217"/>
      <c r="M1364" s="218"/>
      <c r="N1364" s="219"/>
      <c r="O1364" s="219"/>
      <c r="P1364" s="219"/>
      <c r="Q1364" s="219"/>
      <c r="R1364" s="219"/>
      <c r="S1364" s="219"/>
      <c r="T1364" s="220"/>
      <c r="AT1364" s="221" t="s">
        <v>168</v>
      </c>
      <c r="AU1364" s="221" t="s">
        <v>82</v>
      </c>
      <c r="AV1364" s="14" t="s">
        <v>82</v>
      </c>
      <c r="AW1364" s="14" t="s">
        <v>30</v>
      </c>
      <c r="AX1364" s="14" t="s">
        <v>73</v>
      </c>
      <c r="AY1364" s="221" t="s">
        <v>160</v>
      </c>
    </row>
    <row r="1365" spans="2:51" s="14" customFormat="1" ht="12">
      <c r="B1365" s="211"/>
      <c r="C1365" s="212"/>
      <c r="D1365" s="202" t="s">
        <v>168</v>
      </c>
      <c r="E1365" s="213" t="s">
        <v>1</v>
      </c>
      <c r="F1365" s="214" t="s">
        <v>1347</v>
      </c>
      <c r="G1365" s="212"/>
      <c r="H1365" s="215">
        <v>1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168</v>
      </c>
      <c r="AU1365" s="221" t="s">
        <v>82</v>
      </c>
      <c r="AV1365" s="14" t="s">
        <v>82</v>
      </c>
      <c r="AW1365" s="14" t="s">
        <v>30</v>
      </c>
      <c r="AX1365" s="14" t="s">
        <v>73</v>
      </c>
      <c r="AY1365" s="221" t="s">
        <v>160</v>
      </c>
    </row>
    <row r="1366" spans="2:51" s="15" customFormat="1" ht="12">
      <c r="B1366" s="222"/>
      <c r="C1366" s="223"/>
      <c r="D1366" s="202" t="s">
        <v>168</v>
      </c>
      <c r="E1366" s="224" t="s">
        <v>1</v>
      </c>
      <c r="F1366" s="225" t="s">
        <v>179</v>
      </c>
      <c r="G1366" s="223"/>
      <c r="H1366" s="226">
        <v>3</v>
      </c>
      <c r="I1366" s="227"/>
      <c r="J1366" s="223"/>
      <c r="K1366" s="223"/>
      <c r="L1366" s="228"/>
      <c r="M1366" s="229"/>
      <c r="N1366" s="230"/>
      <c r="O1366" s="230"/>
      <c r="P1366" s="230"/>
      <c r="Q1366" s="230"/>
      <c r="R1366" s="230"/>
      <c r="S1366" s="230"/>
      <c r="T1366" s="231"/>
      <c r="AT1366" s="232" t="s">
        <v>168</v>
      </c>
      <c r="AU1366" s="232" t="s">
        <v>82</v>
      </c>
      <c r="AV1366" s="15" t="s">
        <v>167</v>
      </c>
      <c r="AW1366" s="15" t="s">
        <v>30</v>
      </c>
      <c r="AX1366" s="15" t="s">
        <v>80</v>
      </c>
      <c r="AY1366" s="232" t="s">
        <v>160</v>
      </c>
    </row>
    <row r="1367" spans="1:65" s="2" customFormat="1" ht="24.2" customHeight="1">
      <c r="A1367" s="35"/>
      <c r="B1367" s="36"/>
      <c r="C1367" s="187" t="s">
        <v>884</v>
      </c>
      <c r="D1367" s="187" t="s">
        <v>162</v>
      </c>
      <c r="E1367" s="188" t="s">
        <v>1348</v>
      </c>
      <c r="F1367" s="189" t="s">
        <v>1349</v>
      </c>
      <c r="G1367" s="190" t="s">
        <v>1209</v>
      </c>
      <c r="H1367" s="254"/>
      <c r="I1367" s="192"/>
      <c r="J1367" s="193">
        <f>ROUND(I1367*H1367,2)</f>
        <v>0</v>
      </c>
      <c r="K1367" s="189" t="s">
        <v>166</v>
      </c>
      <c r="L1367" s="40"/>
      <c r="M1367" s="194" t="s">
        <v>1</v>
      </c>
      <c r="N1367" s="195" t="s">
        <v>38</v>
      </c>
      <c r="O1367" s="72"/>
      <c r="P1367" s="196">
        <f>O1367*H1367</f>
        <v>0</v>
      </c>
      <c r="Q1367" s="196">
        <v>0</v>
      </c>
      <c r="R1367" s="196">
        <f>Q1367*H1367</f>
        <v>0</v>
      </c>
      <c r="S1367" s="196">
        <v>0</v>
      </c>
      <c r="T1367" s="197">
        <f>S1367*H1367</f>
        <v>0</v>
      </c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R1367" s="198" t="s">
        <v>212</v>
      </c>
      <c r="AT1367" s="198" t="s">
        <v>162</v>
      </c>
      <c r="AU1367" s="198" t="s">
        <v>82</v>
      </c>
      <c r="AY1367" s="18" t="s">
        <v>160</v>
      </c>
      <c r="BE1367" s="199">
        <f>IF(N1367="základní",J1367,0)</f>
        <v>0</v>
      </c>
      <c r="BF1367" s="199">
        <f>IF(N1367="snížená",J1367,0)</f>
        <v>0</v>
      </c>
      <c r="BG1367" s="199">
        <f>IF(N1367="zákl. přenesená",J1367,0)</f>
        <v>0</v>
      </c>
      <c r="BH1367" s="199">
        <f>IF(N1367="sníž. přenesená",J1367,0)</f>
        <v>0</v>
      </c>
      <c r="BI1367" s="199">
        <f>IF(N1367="nulová",J1367,0)</f>
        <v>0</v>
      </c>
      <c r="BJ1367" s="18" t="s">
        <v>80</v>
      </c>
      <c r="BK1367" s="199">
        <f>ROUND(I1367*H1367,2)</f>
        <v>0</v>
      </c>
      <c r="BL1367" s="18" t="s">
        <v>212</v>
      </c>
      <c r="BM1367" s="198" t="s">
        <v>1350</v>
      </c>
    </row>
    <row r="1368" spans="2:63" s="12" customFormat="1" ht="22.9" customHeight="1">
      <c r="B1368" s="171"/>
      <c r="C1368" s="172"/>
      <c r="D1368" s="173" t="s">
        <v>72</v>
      </c>
      <c r="E1368" s="185" t="s">
        <v>1351</v>
      </c>
      <c r="F1368" s="185" t="s">
        <v>1352</v>
      </c>
      <c r="G1368" s="172"/>
      <c r="H1368" s="172"/>
      <c r="I1368" s="175"/>
      <c r="J1368" s="186">
        <f>BK1368</f>
        <v>0</v>
      </c>
      <c r="K1368" s="172"/>
      <c r="L1368" s="177"/>
      <c r="M1368" s="178"/>
      <c r="N1368" s="179"/>
      <c r="O1368" s="179"/>
      <c r="P1368" s="180">
        <f>SUM(P1369:P1433)</f>
        <v>0</v>
      </c>
      <c r="Q1368" s="179"/>
      <c r="R1368" s="180">
        <f>SUM(R1369:R1433)</f>
        <v>0</v>
      </c>
      <c r="S1368" s="179"/>
      <c r="T1368" s="181">
        <f>SUM(T1369:T1433)</f>
        <v>0</v>
      </c>
      <c r="AR1368" s="182" t="s">
        <v>82</v>
      </c>
      <c r="AT1368" s="183" t="s">
        <v>72</v>
      </c>
      <c r="AU1368" s="183" t="s">
        <v>80</v>
      </c>
      <c r="AY1368" s="182" t="s">
        <v>160</v>
      </c>
      <c r="BK1368" s="184">
        <f>SUM(BK1369:BK1433)</f>
        <v>0</v>
      </c>
    </row>
    <row r="1369" spans="1:65" s="2" customFormat="1" ht="24.2" customHeight="1">
      <c r="A1369" s="35"/>
      <c r="B1369" s="36"/>
      <c r="C1369" s="187" t="s">
        <v>1353</v>
      </c>
      <c r="D1369" s="187" t="s">
        <v>162</v>
      </c>
      <c r="E1369" s="188" t="s">
        <v>1354</v>
      </c>
      <c r="F1369" s="189" t="s">
        <v>1355</v>
      </c>
      <c r="G1369" s="190" t="s">
        <v>165</v>
      </c>
      <c r="H1369" s="191">
        <v>0.155</v>
      </c>
      <c r="I1369" s="192"/>
      <c r="J1369" s="193">
        <f>ROUND(I1369*H1369,2)</f>
        <v>0</v>
      </c>
      <c r="K1369" s="189" t="s">
        <v>166</v>
      </c>
      <c r="L1369" s="40"/>
      <c r="M1369" s="194" t="s">
        <v>1</v>
      </c>
      <c r="N1369" s="195" t="s">
        <v>38</v>
      </c>
      <c r="O1369" s="72"/>
      <c r="P1369" s="196">
        <f>O1369*H1369</f>
        <v>0</v>
      </c>
      <c r="Q1369" s="196">
        <v>0</v>
      </c>
      <c r="R1369" s="196">
        <f>Q1369*H1369</f>
        <v>0</v>
      </c>
      <c r="S1369" s="196">
        <v>0</v>
      </c>
      <c r="T1369" s="197">
        <f>S1369*H1369</f>
        <v>0</v>
      </c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R1369" s="198" t="s">
        <v>212</v>
      </c>
      <c r="AT1369" s="198" t="s">
        <v>162</v>
      </c>
      <c r="AU1369" s="198" t="s">
        <v>82</v>
      </c>
      <c r="AY1369" s="18" t="s">
        <v>160</v>
      </c>
      <c r="BE1369" s="199">
        <f>IF(N1369="základní",J1369,0)</f>
        <v>0</v>
      </c>
      <c r="BF1369" s="199">
        <f>IF(N1369="snížená",J1369,0)</f>
        <v>0</v>
      </c>
      <c r="BG1369" s="199">
        <f>IF(N1369="zákl. přenesená",J1369,0)</f>
        <v>0</v>
      </c>
      <c r="BH1369" s="199">
        <f>IF(N1369="sníž. přenesená",J1369,0)</f>
        <v>0</v>
      </c>
      <c r="BI1369" s="199">
        <f>IF(N1369="nulová",J1369,0)</f>
        <v>0</v>
      </c>
      <c r="BJ1369" s="18" t="s">
        <v>80</v>
      </c>
      <c r="BK1369" s="199">
        <f>ROUND(I1369*H1369,2)</f>
        <v>0</v>
      </c>
      <c r="BL1369" s="18" t="s">
        <v>212</v>
      </c>
      <c r="BM1369" s="198" t="s">
        <v>1356</v>
      </c>
    </row>
    <row r="1370" spans="2:51" s="13" customFormat="1" ht="12">
      <c r="B1370" s="200"/>
      <c r="C1370" s="201"/>
      <c r="D1370" s="202" t="s">
        <v>168</v>
      </c>
      <c r="E1370" s="203" t="s">
        <v>1</v>
      </c>
      <c r="F1370" s="204" t="s">
        <v>1357</v>
      </c>
      <c r="G1370" s="201"/>
      <c r="H1370" s="203" t="s">
        <v>1</v>
      </c>
      <c r="I1370" s="205"/>
      <c r="J1370" s="201"/>
      <c r="K1370" s="201"/>
      <c r="L1370" s="206"/>
      <c r="M1370" s="207"/>
      <c r="N1370" s="208"/>
      <c r="O1370" s="208"/>
      <c r="P1370" s="208"/>
      <c r="Q1370" s="208"/>
      <c r="R1370" s="208"/>
      <c r="S1370" s="208"/>
      <c r="T1370" s="209"/>
      <c r="AT1370" s="210" t="s">
        <v>168</v>
      </c>
      <c r="AU1370" s="210" t="s">
        <v>82</v>
      </c>
      <c r="AV1370" s="13" t="s">
        <v>80</v>
      </c>
      <c r="AW1370" s="13" t="s">
        <v>30</v>
      </c>
      <c r="AX1370" s="13" t="s">
        <v>73</v>
      </c>
      <c r="AY1370" s="210" t="s">
        <v>160</v>
      </c>
    </row>
    <row r="1371" spans="2:51" s="14" customFormat="1" ht="12">
      <c r="B1371" s="211"/>
      <c r="C1371" s="212"/>
      <c r="D1371" s="202" t="s">
        <v>168</v>
      </c>
      <c r="E1371" s="213" t="s">
        <v>1</v>
      </c>
      <c r="F1371" s="214" t="s">
        <v>1358</v>
      </c>
      <c r="G1371" s="212"/>
      <c r="H1371" s="215">
        <v>0.011</v>
      </c>
      <c r="I1371" s="216"/>
      <c r="J1371" s="212"/>
      <c r="K1371" s="212"/>
      <c r="L1371" s="217"/>
      <c r="M1371" s="218"/>
      <c r="N1371" s="219"/>
      <c r="O1371" s="219"/>
      <c r="P1371" s="219"/>
      <c r="Q1371" s="219"/>
      <c r="R1371" s="219"/>
      <c r="S1371" s="219"/>
      <c r="T1371" s="220"/>
      <c r="AT1371" s="221" t="s">
        <v>168</v>
      </c>
      <c r="AU1371" s="221" t="s">
        <v>82</v>
      </c>
      <c r="AV1371" s="14" t="s">
        <v>82</v>
      </c>
      <c r="AW1371" s="14" t="s">
        <v>30</v>
      </c>
      <c r="AX1371" s="14" t="s">
        <v>73</v>
      </c>
      <c r="AY1371" s="221" t="s">
        <v>160</v>
      </c>
    </row>
    <row r="1372" spans="2:51" s="14" customFormat="1" ht="12">
      <c r="B1372" s="211"/>
      <c r="C1372" s="212"/>
      <c r="D1372" s="202" t="s">
        <v>168</v>
      </c>
      <c r="E1372" s="213" t="s">
        <v>1</v>
      </c>
      <c r="F1372" s="214" t="s">
        <v>1359</v>
      </c>
      <c r="G1372" s="212"/>
      <c r="H1372" s="215">
        <v>0.005</v>
      </c>
      <c r="I1372" s="216"/>
      <c r="J1372" s="212"/>
      <c r="K1372" s="212"/>
      <c r="L1372" s="217"/>
      <c r="M1372" s="218"/>
      <c r="N1372" s="219"/>
      <c r="O1372" s="219"/>
      <c r="P1372" s="219"/>
      <c r="Q1372" s="219"/>
      <c r="R1372" s="219"/>
      <c r="S1372" s="219"/>
      <c r="T1372" s="220"/>
      <c r="AT1372" s="221" t="s">
        <v>168</v>
      </c>
      <c r="AU1372" s="221" t="s">
        <v>82</v>
      </c>
      <c r="AV1372" s="14" t="s">
        <v>82</v>
      </c>
      <c r="AW1372" s="14" t="s">
        <v>30</v>
      </c>
      <c r="AX1372" s="14" t="s">
        <v>73</v>
      </c>
      <c r="AY1372" s="221" t="s">
        <v>160</v>
      </c>
    </row>
    <row r="1373" spans="2:51" s="14" customFormat="1" ht="12">
      <c r="B1373" s="211"/>
      <c r="C1373" s="212"/>
      <c r="D1373" s="202" t="s">
        <v>168</v>
      </c>
      <c r="E1373" s="213" t="s">
        <v>1</v>
      </c>
      <c r="F1373" s="214" t="s">
        <v>1360</v>
      </c>
      <c r="G1373" s="212"/>
      <c r="H1373" s="215">
        <v>0.018</v>
      </c>
      <c r="I1373" s="216"/>
      <c r="J1373" s="212"/>
      <c r="K1373" s="212"/>
      <c r="L1373" s="217"/>
      <c r="M1373" s="218"/>
      <c r="N1373" s="219"/>
      <c r="O1373" s="219"/>
      <c r="P1373" s="219"/>
      <c r="Q1373" s="219"/>
      <c r="R1373" s="219"/>
      <c r="S1373" s="219"/>
      <c r="T1373" s="220"/>
      <c r="AT1373" s="221" t="s">
        <v>168</v>
      </c>
      <c r="AU1373" s="221" t="s">
        <v>82</v>
      </c>
      <c r="AV1373" s="14" t="s">
        <v>82</v>
      </c>
      <c r="AW1373" s="14" t="s">
        <v>30</v>
      </c>
      <c r="AX1373" s="14" t="s">
        <v>73</v>
      </c>
      <c r="AY1373" s="221" t="s">
        <v>160</v>
      </c>
    </row>
    <row r="1374" spans="2:51" s="13" customFormat="1" ht="12">
      <c r="B1374" s="200"/>
      <c r="C1374" s="201"/>
      <c r="D1374" s="202" t="s">
        <v>168</v>
      </c>
      <c r="E1374" s="203" t="s">
        <v>1</v>
      </c>
      <c r="F1374" s="204" t="s">
        <v>1357</v>
      </c>
      <c r="G1374" s="201"/>
      <c r="H1374" s="203" t="s">
        <v>1</v>
      </c>
      <c r="I1374" s="205"/>
      <c r="J1374" s="201"/>
      <c r="K1374" s="201"/>
      <c r="L1374" s="206"/>
      <c r="M1374" s="207"/>
      <c r="N1374" s="208"/>
      <c r="O1374" s="208"/>
      <c r="P1374" s="208"/>
      <c r="Q1374" s="208"/>
      <c r="R1374" s="208"/>
      <c r="S1374" s="208"/>
      <c r="T1374" s="209"/>
      <c r="AT1374" s="210" t="s">
        <v>168</v>
      </c>
      <c r="AU1374" s="210" t="s">
        <v>82</v>
      </c>
      <c r="AV1374" s="13" t="s">
        <v>80</v>
      </c>
      <c r="AW1374" s="13" t="s">
        <v>30</v>
      </c>
      <c r="AX1374" s="13" t="s">
        <v>73</v>
      </c>
      <c r="AY1374" s="210" t="s">
        <v>160</v>
      </c>
    </row>
    <row r="1375" spans="2:51" s="14" customFormat="1" ht="12">
      <c r="B1375" s="211"/>
      <c r="C1375" s="212"/>
      <c r="D1375" s="202" t="s">
        <v>168</v>
      </c>
      <c r="E1375" s="213" t="s">
        <v>1</v>
      </c>
      <c r="F1375" s="214" t="s">
        <v>1361</v>
      </c>
      <c r="G1375" s="212"/>
      <c r="H1375" s="215">
        <v>0.006</v>
      </c>
      <c r="I1375" s="216"/>
      <c r="J1375" s="212"/>
      <c r="K1375" s="212"/>
      <c r="L1375" s="217"/>
      <c r="M1375" s="218"/>
      <c r="N1375" s="219"/>
      <c r="O1375" s="219"/>
      <c r="P1375" s="219"/>
      <c r="Q1375" s="219"/>
      <c r="R1375" s="219"/>
      <c r="S1375" s="219"/>
      <c r="T1375" s="220"/>
      <c r="AT1375" s="221" t="s">
        <v>168</v>
      </c>
      <c r="AU1375" s="221" t="s">
        <v>82</v>
      </c>
      <c r="AV1375" s="14" t="s">
        <v>82</v>
      </c>
      <c r="AW1375" s="14" t="s">
        <v>30</v>
      </c>
      <c r="AX1375" s="14" t="s">
        <v>73</v>
      </c>
      <c r="AY1375" s="221" t="s">
        <v>160</v>
      </c>
    </row>
    <row r="1376" spans="2:51" s="14" customFormat="1" ht="12">
      <c r="B1376" s="211"/>
      <c r="C1376" s="212"/>
      <c r="D1376" s="202" t="s">
        <v>168</v>
      </c>
      <c r="E1376" s="213" t="s">
        <v>1</v>
      </c>
      <c r="F1376" s="214" t="s">
        <v>1362</v>
      </c>
      <c r="G1376" s="212"/>
      <c r="H1376" s="215">
        <v>0.08</v>
      </c>
      <c r="I1376" s="216"/>
      <c r="J1376" s="212"/>
      <c r="K1376" s="212"/>
      <c r="L1376" s="217"/>
      <c r="M1376" s="218"/>
      <c r="N1376" s="219"/>
      <c r="O1376" s="219"/>
      <c r="P1376" s="219"/>
      <c r="Q1376" s="219"/>
      <c r="R1376" s="219"/>
      <c r="S1376" s="219"/>
      <c r="T1376" s="220"/>
      <c r="AT1376" s="221" t="s">
        <v>168</v>
      </c>
      <c r="AU1376" s="221" t="s">
        <v>82</v>
      </c>
      <c r="AV1376" s="14" t="s">
        <v>82</v>
      </c>
      <c r="AW1376" s="14" t="s">
        <v>30</v>
      </c>
      <c r="AX1376" s="14" t="s">
        <v>73</v>
      </c>
      <c r="AY1376" s="221" t="s">
        <v>160</v>
      </c>
    </row>
    <row r="1377" spans="2:51" s="14" customFormat="1" ht="12">
      <c r="B1377" s="211"/>
      <c r="C1377" s="212"/>
      <c r="D1377" s="202" t="s">
        <v>168</v>
      </c>
      <c r="E1377" s="213" t="s">
        <v>1</v>
      </c>
      <c r="F1377" s="214" t="s">
        <v>1363</v>
      </c>
      <c r="G1377" s="212"/>
      <c r="H1377" s="215">
        <v>0.027</v>
      </c>
      <c r="I1377" s="216"/>
      <c r="J1377" s="212"/>
      <c r="K1377" s="212"/>
      <c r="L1377" s="217"/>
      <c r="M1377" s="218"/>
      <c r="N1377" s="219"/>
      <c r="O1377" s="219"/>
      <c r="P1377" s="219"/>
      <c r="Q1377" s="219"/>
      <c r="R1377" s="219"/>
      <c r="S1377" s="219"/>
      <c r="T1377" s="220"/>
      <c r="AT1377" s="221" t="s">
        <v>168</v>
      </c>
      <c r="AU1377" s="221" t="s">
        <v>82</v>
      </c>
      <c r="AV1377" s="14" t="s">
        <v>82</v>
      </c>
      <c r="AW1377" s="14" t="s">
        <v>30</v>
      </c>
      <c r="AX1377" s="14" t="s">
        <v>73</v>
      </c>
      <c r="AY1377" s="221" t="s">
        <v>160</v>
      </c>
    </row>
    <row r="1378" spans="2:51" s="14" customFormat="1" ht="12">
      <c r="B1378" s="211"/>
      <c r="C1378" s="212"/>
      <c r="D1378" s="202" t="s">
        <v>168</v>
      </c>
      <c r="E1378" s="213" t="s">
        <v>1</v>
      </c>
      <c r="F1378" s="214" t="s">
        <v>1364</v>
      </c>
      <c r="G1378" s="212"/>
      <c r="H1378" s="215">
        <v>0.008</v>
      </c>
      <c r="I1378" s="216"/>
      <c r="J1378" s="212"/>
      <c r="K1378" s="212"/>
      <c r="L1378" s="217"/>
      <c r="M1378" s="218"/>
      <c r="N1378" s="219"/>
      <c r="O1378" s="219"/>
      <c r="P1378" s="219"/>
      <c r="Q1378" s="219"/>
      <c r="R1378" s="219"/>
      <c r="S1378" s="219"/>
      <c r="T1378" s="220"/>
      <c r="AT1378" s="221" t="s">
        <v>168</v>
      </c>
      <c r="AU1378" s="221" t="s">
        <v>82</v>
      </c>
      <c r="AV1378" s="14" t="s">
        <v>82</v>
      </c>
      <c r="AW1378" s="14" t="s">
        <v>30</v>
      </c>
      <c r="AX1378" s="14" t="s">
        <v>73</v>
      </c>
      <c r="AY1378" s="221" t="s">
        <v>160</v>
      </c>
    </row>
    <row r="1379" spans="2:51" s="15" customFormat="1" ht="12">
      <c r="B1379" s="222"/>
      <c r="C1379" s="223"/>
      <c r="D1379" s="202" t="s">
        <v>168</v>
      </c>
      <c r="E1379" s="224" t="s">
        <v>1</v>
      </c>
      <c r="F1379" s="225" t="s">
        <v>179</v>
      </c>
      <c r="G1379" s="223"/>
      <c r="H1379" s="226">
        <v>0.155</v>
      </c>
      <c r="I1379" s="227"/>
      <c r="J1379" s="223"/>
      <c r="K1379" s="223"/>
      <c r="L1379" s="228"/>
      <c r="M1379" s="229"/>
      <c r="N1379" s="230"/>
      <c r="O1379" s="230"/>
      <c r="P1379" s="230"/>
      <c r="Q1379" s="230"/>
      <c r="R1379" s="230"/>
      <c r="S1379" s="230"/>
      <c r="T1379" s="231"/>
      <c r="AT1379" s="232" t="s">
        <v>168</v>
      </c>
      <c r="AU1379" s="232" t="s">
        <v>82</v>
      </c>
      <c r="AV1379" s="15" t="s">
        <v>167</v>
      </c>
      <c r="AW1379" s="15" t="s">
        <v>30</v>
      </c>
      <c r="AX1379" s="15" t="s">
        <v>80</v>
      </c>
      <c r="AY1379" s="232" t="s">
        <v>160</v>
      </c>
    </row>
    <row r="1380" spans="1:65" s="2" customFormat="1" ht="24.2" customHeight="1">
      <c r="A1380" s="35"/>
      <c r="B1380" s="36"/>
      <c r="C1380" s="187" t="s">
        <v>888</v>
      </c>
      <c r="D1380" s="187" t="s">
        <v>162</v>
      </c>
      <c r="E1380" s="188" t="s">
        <v>1365</v>
      </c>
      <c r="F1380" s="189" t="s">
        <v>1366</v>
      </c>
      <c r="G1380" s="190" t="s">
        <v>238</v>
      </c>
      <c r="H1380" s="191">
        <v>8</v>
      </c>
      <c r="I1380" s="192"/>
      <c r="J1380" s="193">
        <f>ROUND(I1380*H1380,2)</f>
        <v>0</v>
      </c>
      <c r="K1380" s="189" t="s">
        <v>166</v>
      </c>
      <c r="L1380" s="40"/>
      <c r="M1380" s="194" t="s">
        <v>1</v>
      </c>
      <c r="N1380" s="195" t="s">
        <v>38</v>
      </c>
      <c r="O1380" s="72"/>
      <c r="P1380" s="196">
        <f>O1380*H1380</f>
        <v>0</v>
      </c>
      <c r="Q1380" s="196">
        <v>0</v>
      </c>
      <c r="R1380" s="196">
        <f>Q1380*H1380</f>
        <v>0</v>
      </c>
      <c r="S1380" s="196">
        <v>0</v>
      </c>
      <c r="T1380" s="197">
        <f>S1380*H1380</f>
        <v>0</v>
      </c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R1380" s="198" t="s">
        <v>212</v>
      </c>
      <c r="AT1380" s="198" t="s">
        <v>162</v>
      </c>
      <c r="AU1380" s="198" t="s">
        <v>82</v>
      </c>
      <c r="AY1380" s="18" t="s">
        <v>160</v>
      </c>
      <c r="BE1380" s="199">
        <f>IF(N1380="základní",J1380,0)</f>
        <v>0</v>
      </c>
      <c r="BF1380" s="199">
        <f>IF(N1380="snížená",J1380,0)</f>
        <v>0</v>
      </c>
      <c r="BG1380" s="199">
        <f>IF(N1380="zákl. přenesená",J1380,0)</f>
        <v>0</v>
      </c>
      <c r="BH1380" s="199">
        <f>IF(N1380="sníž. přenesená",J1380,0)</f>
        <v>0</v>
      </c>
      <c r="BI1380" s="199">
        <f>IF(N1380="nulová",J1380,0)</f>
        <v>0</v>
      </c>
      <c r="BJ1380" s="18" t="s">
        <v>80</v>
      </c>
      <c r="BK1380" s="199">
        <f>ROUND(I1380*H1380,2)</f>
        <v>0</v>
      </c>
      <c r="BL1380" s="18" t="s">
        <v>212</v>
      </c>
      <c r="BM1380" s="198" t="s">
        <v>1367</v>
      </c>
    </row>
    <row r="1381" spans="2:51" s="14" customFormat="1" ht="12">
      <c r="B1381" s="211"/>
      <c r="C1381" s="212"/>
      <c r="D1381" s="202" t="s">
        <v>168</v>
      </c>
      <c r="E1381" s="213" t="s">
        <v>1</v>
      </c>
      <c r="F1381" s="214" t="s">
        <v>1368</v>
      </c>
      <c r="G1381" s="212"/>
      <c r="H1381" s="215">
        <v>8</v>
      </c>
      <c r="I1381" s="216"/>
      <c r="J1381" s="212"/>
      <c r="K1381" s="212"/>
      <c r="L1381" s="217"/>
      <c r="M1381" s="218"/>
      <c r="N1381" s="219"/>
      <c r="O1381" s="219"/>
      <c r="P1381" s="219"/>
      <c r="Q1381" s="219"/>
      <c r="R1381" s="219"/>
      <c r="S1381" s="219"/>
      <c r="T1381" s="220"/>
      <c r="AT1381" s="221" t="s">
        <v>168</v>
      </c>
      <c r="AU1381" s="221" t="s">
        <v>82</v>
      </c>
      <c r="AV1381" s="14" t="s">
        <v>82</v>
      </c>
      <c r="AW1381" s="14" t="s">
        <v>30</v>
      </c>
      <c r="AX1381" s="14" t="s">
        <v>73</v>
      </c>
      <c r="AY1381" s="221" t="s">
        <v>160</v>
      </c>
    </row>
    <row r="1382" spans="2:51" s="15" customFormat="1" ht="12">
      <c r="B1382" s="222"/>
      <c r="C1382" s="223"/>
      <c r="D1382" s="202" t="s">
        <v>168</v>
      </c>
      <c r="E1382" s="224" t="s">
        <v>1</v>
      </c>
      <c r="F1382" s="225" t="s">
        <v>179</v>
      </c>
      <c r="G1382" s="223"/>
      <c r="H1382" s="226">
        <v>8</v>
      </c>
      <c r="I1382" s="227"/>
      <c r="J1382" s="223"/>
      <c r="K1382" s="223"/>
      <c r="L1382" s="228"/>
      <c r="M1382" s="229"/>
      <c r="N1382" s="230"/>
      <c r="O1382" s="230"/>
      <c r="P1382" s="230"/>
      <c r="Q1382" s="230"/>
      <c r="R1382" s="230"/>
      <c r="S1382" s="230"/>
      <c r="T1382" s="231"/>
      <c r="AT1382" s="232" t="s">
        <v>168</v>
      </c>
      <c r="AU1382" s="232" t="s">
        <v>82</v>
      </c>
      <c r="AV1382" s="15" t="s">
        <v>167</v>
      </c>
      <c r="AW1382" s="15" t="s">
        <v>30</v>
      </c>
      <c r="AX1382" s="15" t="s">
        <v>80</v>
      </c>
      <c r="AY1382" s="232" t="s">
        <v>160</v>
      </c>
    </row>
    <row r="1383" spans="1:65" s="2" customFormat="1" ht="14.45" customHeight="1">
      <c r="A1383" s="35"/>
      <c r="B1383" s="36"/>
      <c r="C1383" s="233" t="s">
        <v>1369</v>
      </c>
      <c r="D1383" s="233" t="s">
        <v>205</v>
      </c>
      <c r="E1383" s="234" t="s">
        <v>1370</v>
      </c>
      <c r="F1383" s="235" t="s">
        <v>1371</v>
      </c>
      <c r="G1383" s="236" t="s">
        <v>165</v>
      </c>
      <c r="H1383" s="237">
        <v>0.092</v>
      </c>
      <c r="I1383" s="238"/>
      <c r="J1383" s="239">
        <f>ROUND(I1383*H1383,2)</f>
        <v>0</v>
      </c>
      <c r="K1383" s="235" t="s">
        <v>166</v>
      </c>
      <c r="L1383" s="240"/>
      <c r="M1383" s="241" t="s">
        <v>1</v>
      </c>
      <c r="N1383" s="242" t="s">
        <v>38</v>
      </c>
      <c r="O1383" s="72"/>
      <c r="P1383" s="196">
        <f>O1383*H1383</f>
        <v>0</v>
      </c>
      <c r="Q1383" s="196">
        <v>0</v>
      </c>
      <c r="R1383" s="196">
        <f>Q1383*H1383</f>
        <v>0</v>
      </c>
      <c r="S1383" s="196">
        <v>0</v>
      </c>
      <c r="T1383" s="197">
        <f>S1383*H1383</f>
        <v>0</v>
      </c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R1383" s="198" t="s">
        <v>255</v>
      </c>
      <c r="AT1383" s="198" t="s">
        <v>205</v>
      </c>
      <c r="AU1383" s="198" t="s">
        <v>82</v>
      </c>
      <c r="AY1383" s="18" t="s">
        <v>160</v>
      </c>
      <c r="BE1383" s="199">
        <f>IF(N1383="základní",J1383,0)</f>
        <v>0</v>
      </c>
      <c r="BF1383" s="199">
        <f>IF(N1383="snížená",J1383,0)</f>
        <v>0</v>
      </c>
      <c r="BG1383" s="199">
        <f>IF(N1383="zákl. přenesená",J1383,0)</f>
        <v>0</v>
      </c>
      <c r="BH1383" s="199">
        <f>IF(N1383="sníž. přenesená",J1383,0)</f>
        <v>0</v>
      </c>
      <c r="BI1383" s="199">
        <f>IF(N1383="nulová",J1383,0)</f>
        <v>0</v>
      </c>
      <c r="BJ1383" s="18" t="s">
        <v>80</v>
      </c>
      <c r="BK1383" s="199">
        <f>ROUND(I1383*H1383,2)</f>
        <v>0</v>
      </c>
      <c r="BL1383" s="18" t="s">
        <v>212</v>
      </c>
      <c r="BM1383" s="198" t="s">
        <v>1372</v>
      </c>
    </row>
    <row r="1384" spans="1:65" s="2" customFormat="1" ht="14.45" customHeight="1">
      <c r="A1384" s="35"/>
      <c r="B1384" s="36"/>
      <c r="C1384" s="187" t="s">
        <v>892</v>
      </c>
      <c r="D1384" s="187" t="s">
        <v>162</v>
      </c>
      <c r="E1384" s="188" t="s">
        <v>1373</v>
      </c>
      <c r="F1384" s="189" t="s">
        <v>1374</v>
      </c>
      <c r="G1384" s="190" t="s">
        <v>222</v>
      </c>
      <c r="H1384" s="191">
        <v>1.971</v>
      </c>
      <c r="I1384" s="192"/>
      <c r="J1384" s="193">
        <f>ROUND(I1384*H1384,2)</f>
        <v>0</v>
      </c>
      <c r="K1384" s="189" t="s">
        <v>166</v>
      </c>
      <c r="L1384" s="40"/>
      <c r="M1384" s="194" t="s">
        <v>1</v>
      </c>
      <c r="N1384" s="195" t="s">
        <v>38</v>
      </c>
      <c r="O1384" s="72"/>
      <c r="P1384" s="196">
        <f>O1384*H1384</f>
        <v>0</v>
      </c>
      <c r="Q1384" s="196">
        <v>0</v>
      </c>
      <c r="R1384" s="196">
        <f>Q1384*H1384</f>
        <v>0</v>
      </c>
      <c r="S1384" s="196">
        <v>0</v>
      </c>
      <c r="T1384" s="197">
        <f>S1384*H1384</f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8" t="s">
        <v>212</v>
      </c>
      <c r="AT1384" s="198" t="s">
        <v>162</v>
      </c>
      <c r="AU1384" s="198" t="s">
        <v>82</v>
      </c>
      <c r="AY1384" s="18" t="s">
        <v>160</v>
      </c>
      <c r="BE1384" s="199">
        <f>IF(N1384="základní",J1384,0)</f>
        <v>0</v>
      </c>
      <c r="BF1384" s="199">
        <f>IF(N1384="snížená",J1384,0)</f>
        <v>0</v>
      </c>
      <c r="BG1384" s="199">
        <f>IF(N1384="zákl. přenesená",J1384,0)</f>
        <v>0</v>
      </c>
      <c r="BH1384" s="199">
        <f>IF(N1384="sníž. přenesená",J1384,0)</f>
        <v>0</v>
      </c>
      <c r="BI1384" s="199">
        <f>IF(N1384="nulová",J1384,0)</f>
        <v>0</v>
      </c>
      <c r="BJ1384" s="18" t="s">
        <v>80</v>
      </c>
      <c r="BK1384" s="199">
        <f>ROUND(I1384*H1384,2)</f>
        <v>0</v>
      </c>
      <c r="BL1384" s="18" t="s">
        <v>212</v>
      </c>
      <c r="BM1384" s="198" t="s">
        <v>1375</v>
      </c>
    </row>
    <row r="1385" spans="2:51" s="14" customFormat="1" ht="12">
      <c r="B1385" s="211"/>
      <c r="C1385" s="212"/>
      <c r="D1385" s="202" t="s">
        <v>168</v>
      </c>
      <c r="E1385" s="213" t="s">
        <v>1</v>
      </c>
      <c r="F1385" s="214" t="s">
        <v>1376</v>
      </c>
      <c r="G1385" s="212"/>
      <c r="H1385" s="215">
        <v>1.5</v>
      </c>
      <c r="I1385" s="216"/>
      <c r="J1385" s="212"/>
      <c r="K1385" s="212"/>
      <c r="L1385" s="217"/>
      <c r="M1385" s="218"/>
      <c r="N1385" s="219"/>
      <c r="O1385" s="219"/>
      <c r="P1385" s="219"/>
      <c r="Q1385" s="219"/>
      <c r="R1385" s="219"/>
      <c r="S1385" s="219"/>
      <c r="T1385" s="220"/>
      <c r="AT1385" s="221" t="s">
        <v>168</v>
      </c>
      <c r="AU1385" s="221" t="s">
        <v>82</v>
      </c>
      <c r="AV1385" s="14" t="s">
        <v>82</v>
      </c>
      <c r="AW1385" s="14" t="s">
        <v>30</v>
      </c>
      <c r="AX1385" s="14" t="s">
        <v>73</v>
      </c>
      <c r="AY1385" s="221" t="s">
        <v>160</v>
      </c>
    </row>
    <row r="1386" spans="2:51" s="14" customFormat="1" ht="12">
      <c r="B1386" s="211"/>
      <c r="C1386" s="212"/>
      <c r="D1386" s="202" t="s">
        <v>168</v>
      </c>
      <c r="E1386" s="213" t="s">
        <v>1</v>
      </c>
      <c r="F1386" s="214" t="s">
        <v>1377</v>
      </c>
      <c r="G1386" s="212"/>
      <c r="H1386" s="215">
        <v>0.471</v>
      </c>
      <c r="I1386" s="216"/>
      <c r="J1386" s="212"/>
      <c r="K1386" s="212"/>
      <c r="L1386" s="217"/>
      <c r="M1386" s="218"/>
      <c r="N1386" s="219"/>
      <c r="O1386" s="219"/>
      <c r="P1386" s="219"/>
      <c r="Q1386" s="219"/>
      <c r="R1386" s="219"/>
      <c r="S1386" s="219"/>
      <c r="T1386" s="220"/>
      <c r="AT1386" s="221" t="s">
        <v>168</v>
      </c>
      <c r="AU1386" s="221" t="s">
        <v>82</v>
      </c>
      <c r="AV1386" s="14" t="s">
        <v>82</v>
      </c>
      <c r="AW1386" s="14" t="s">
        <v>30</v>
      </c>
      <c r="AX1386" s="14" t="s">
        <v>73</v>
      </c>
      <c r="AY1386" s="221" t="s">
        <v>160</v>
      </c>
    </row>
    <row r="1387" spans="2:51" s="15" customFormat="1" ht="12">
      <c r="B1387" s="222"/>
      <c r="C1387" s="223"/>
      <c r="D1387" s="202" t="s">
        <v>168</v>
      </c>
      <c r="E1387" s="224" t="s">
        <v>1</v>
      </c>
      <c r="F1387" s="225" t="s">
        <v>179</v>
      </c>
      <c r="G1387" s="223"/>
      <c r="H1387" s="226">
        <v>1.971</v>
      </c>
      <c r="I1387" s="227"/>
      <c r="J1387" s="223"/>
      <c r="K1387" s="223"/>
      <c r="L1387" s="228"/>
      <c r="M1387" s="229"/>
      <c r="N1387" s="230"/>
      <c r="O1387" s="230"/>
      <c r="P1387" s="230"/>
      <c r="Q1387" s="230"/>
      <c r="R1387" s="230"/>
      <c r="S1387" s="230"/>
      <c r="T1387" s="231"/>
      <c r="AT1387" s="232" t="s">
        <v>168</v>
      </c>
      <c r="AU1387" s="232" t="s">
        <v>82</v>
      </c>
      <c r="AV1387" s="15" t="s">
        <v>167</v>
      </c>
      <c r="AW1387" s="15" t="s">
        <v>30</v>
      </c>
      <c r="AX1387" s="15" t="s">
        <v>80</v>
      </c>
      <c r="AY1387" s="232" t="s">
        <v>160</v>
      </c>
    </row>
    <row r="1388" spans="1:65" s="2" customFormat="1" ht="14.45" customHeight="1">
      <c r="A1388" s="35"/>
      <c r="B1388" s="36"/>
      <c r="C1388" s="233" t="s">
        <v>1378</v>
      </c>
      <c r="D1388" s="233" t="s">
        <v>205</v>
      </c>
      <c r="E1388" s="234" t="s">
        <v>1379</v>
      </c>
      <c r="F1388" s="235" t="s">
        <v>1380</v>
      </c>
      <c r="G1388" s="236" t="s">
        <v>165</v>
      </c>
      <c r="H1388" s="237">
        <v>0.04</v>
      </c>
      <c r="I1388" s="238"/>
      <c r="J1388" s="239">
        <f>ROUND(I1388*H1388,2)</f>
        <v>0</v>
      </c>
      <c r="K1388" s="235" t="s">
        <v>166</v>
      </c>
      <c r="L1388" s="240"/>
      <c r="M1388" s="241" t="s">
        <v>1</v>
      </c>
      <c r="N1388" s="242" t="s">
        <v>38</v>
      </c>
      <c r="O1388" s="72"/>
      <c r="P1388" s="196">
        <f>O1388*H1388</f>
        <v>0</v>
      </c>
      <c r="Q1388" s="196">
        <v>0</v>
      </c>
      <c r="R1388" s="196">
        <f>Q1388*H1388</f>
        <v>0</v>
      </c>
      <c r="S1388" s="196">
        <v>0</v>
      </c>
      <c r="T1388" s="197">
        <f>S1388*H1388</f>
        <v>0</v>
      </c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R1388" s="198" t="s">
        <v>255</v>
      </c>
      <c r="AT1388" s="198" t="s">
        <v>205</v>
      </c>
      <c r="AU1388" s="198" t="s">
        <v>82</v>
      </c>
      <c r="AY1388" s="18" t="s">
        <v>160</v>
      </c>
      <c r="BE1388" s="199">
        <f>IF(N1388="základní",J1388,0)</f>
        <v>0</v>
      </c>
      <c r="BF1388" s="199">
        <f>IF(N1388="snížená",J1388,0)</f>
        <v>0</v>
      </c>
      <c r="BG1388" s="199">
        <f>IF(N1388="zákl. přenesená",J1388,0)</f>
        <v>0</v>
      </c>
      <c r="BH1388" s="199">
        <f>IF(N1388="sníž. přenesená",J1388,0)</f>
        <v>0</v>
      </c>
      <c r="BI1388" s="199">
        <f>IF(N1388="nulová",J1388,0)</f>
        <v>0</v>
      </c>
      <c r="BJ1388" s="18" t="s">
        <v>80</v>
      </c>
      <c r="BK1388" s="199">
        <f>ROUND(I1388*H1388,2)</f>
        <v>0</v>
      </c>
      <c r="BL1388" s="18" t="s">
        <v>212</v>
      </c>
      <c r="BM1388" s="198" t="s">
        <v>1381</v>
      </c>
    </row>
    <row r="1389" spans="2:51" s="14" customFormat="1" ht="12">
      <c r="B1389" s="211"/>
      <c r="C1389" s="212"/>
      <c r="D1389" s="202" t="s">
        <v>168</v>
      </c>
      <c r="E1389" s="213" t="s">
        <v>1</v>
      </c>
      <c r="F1389" s="214" t="s">
        <v>1363</v>
      </c>
      <c r="G1389" s="212"/>
      <c r="H1389" s="215">
        <v>0.027</v>
      </c>
      <c r="I1389" s="216"/>
      <c r="J1389" s="212"/>
      <c r="K1389" s="212"/>
      <c r="L1389" s="217"/>
      <c r="M1389" s="218"/>
      <c r="N1389" s="219"/>
      <c r="O1389" s="219"/>
      <c r="P1389" s="219"/>
      <c r="Q1389" s="219"/>
      <c r="R1389" s="219"/>
      <c r="S1389" s="219"/>
      <c r="T1389" s="220"/>
      <c r="AT1389" s="221" t="s">
        <v>168</v>
      </c>
      <c r="AU1389" s="221" t="s">
        <v>82</v>
      </c>
      <c r="AV1389" s="14" t="s">
        <v>82</v>
      </c>
      <c r="AW1389" s="14" t="s">
        <v>30</v>
      </c>
      <c r="AX1389" s="14" t="s">
        <v>73</v>
      </c>
      <c r="AY1389" s="221" t="s">
        <v>160</v>
      </c>
    </row>
    <row r="1390" spans="2:51" s="14" customFormat="1" ht="12">
      <c r="B1390" s="211"/>
      <c r="C1390" s="212"/>
      <c r="D1390" s="202" t="s">
        <v>168</v>
      </c>
      <c r="E1390" s="213" t="s">
        <v>1</v>
      </c>
      <c r="F1390" s="214" t="s">
        <v>1364</v>
      </c>
      <c r="G1390" s="212"/>
      <c r="H1390" s="215">
        <v>0.008</v>
      </c>
      <c r="I1390" s="216"/>
      <c r="J1390" s="212"/>
      <c r="K1390" s="212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168</v>
      </c>
      <c r="AU1390" s="221" t="s">
        <v>82</v>
      </c>
      <c r="AV1390" s="14" t="s">
        <v>82</v>
      </c>
      <c r="AW1390" s="14" t="s">
        <v>30</v>
      </c>
      <c r="AX1390" s="14" t="s">
        <v>73</v>
      </c>
      <c r="AY1390" s="221" t="s">
        <v>160</v>
      </c>
    </row>
    <row r="1391" spans="2:51" s="15" customFormat="1" ht="12">
      <c r="B1391" s="222"/>
      <c r="C1391" s="223"/>
      <c r="D1391" s="202" t="s">
        <v>168</v>
      </c>
      <c r="E1391" s="224" t="s">
        <v>1</v>
      </c>
      <c r="F1391" s="225" t="s">
        <v>179</v>
      </c>
      <c r="G1391" s="223"/>
      <c r="H1391" s="226">
        <v>0.035</v>
      </c>
      <c r="I1391" s="227"/>
      <c r="J1391" s="223"/>
      <c r="K1391" s="223"/>
      <c r="L1391" s="228"/>
      <c r="M1391" s="229"/>
      <c r="N1391" s="230"/>
      <c r="O1391" s="230"/>
      <c r="P1391" s="230"/>
      <c r="Q1391" s="230"/>
      <c r="R1391" s="230"/>
      <c r="S1391" s="230"/>
      <c r="T1391" s="231"/>
      <c r="AT1391" s="232" t="s">
        <v>168</v>
      </c>
      <c r="AU1391" s="232" t="s">
        <v>82</v>
      </c>
      <c r="AV1391" s="15" t="s">
        <v>167</v>
      </c>
      <c r="AW1391" s="15" t="s">
        <v>30</v>
      </c>
      <c r="AX1391" s="15" t="s">
        <v>73</v>
      </c>
      <c r="AY1391" s="232" t="s">
        <v>160</v>
      </c>
    </row>
    <row r="1392" spans="2:51" s="14" customFormat="1" ht="12">
      <c r="B1392" s="211"/>
      <c r="C1392" s="212"/>
      <c r="D1392" s="202" t="s">
        <v>168</v>
      </c>
      <c r="E1392" s="213" t="s">
        <v>1</v>
      </c>
      <c r="F1392" s="214" t="s">
        <v>1382</v>
      </c>
      <c r="G1392" s="212"/>
      <c r="H1392" s="215">
        <v>0.04</v>
      </c>
      <c r="I1392" s="216"/>
      <c r="J1392" s="212"/>
      <c r="K1392" s="212"/>
      <c r="L1392" s="217"/>
      <c r="M1392" s="218"/>
      <c r="N1392" s="219"/>
      <c r="O1392" s="219"/>
      <c r="P1392" s="219"/>
      <c r="Q1392" s="219"/>
      <c r="R1392" s="219"/>
      <c r="S1392" s="219"/>
      <c r="T1392" s="220"/>
      <c r="AT1392" s="221" t="s">
        <v>168</v>
      </c>
      <c r="AU1392" s="221" t="s">
        <v>82</v>
      </c>
      <c r="AV1392" s="14" t="s">
        <v>82</v>
      </c>
      <c r="AW1392" s="14" t="s">
        <v>30</v>
      </c>
      <c r="AX1392" s="14" t="s">
        <v>73</v>
      </c>
      <c r="AY1392" s="221" t="s">
        <v>160</v>
      </c>
    </row>
    <row r="1393" spans="2:51" s="15" customFormat="1" ht="12">
      <c r="B1393" s="222"/>
      <c r="C1393" s="223"/>
      <c r="D1393" s="202" t="s">
        <v>168</v>
      </c>
      <c r="E1393" s="224" t="s">
        <v>1</v>
      </c>
      <c r="F1393" s="225" t="s">
        <v>179</v>
      </c>
      <c r="G1393" s="223"/>
      <c r="H1393" s="226">
        <v>0.04</v>
      </c>
      <c r="I1393" s="227"/>
      <c r="J1393" s="223"/>
      <c r="K1393" s="223"/>
      <c r="L1393" s="228"/>
      <c r="M1393" s="229"/>
      <c r="N1393" s="230"/>
      <c r="O1393" s="230"/>
      <c r="P1393" s="230"/>
      <c r="Q1393" s="230"/>
      <c r="R1393" s="230"/>
      <c r="S1393" s="230"/>
      <c r="T1393" s="231"/>
      <c r="AT1393" s="232" t="s">
        <v>168</v>
      </c>
      <c r="AU1393" s="232" t="s">
        <v>82</v>
      </c>
      <c r="AV1393" s="15" t="s">
        <v>167</v>
      </c>
      <c r="AW1393" s="15" t="s">
        <v>30</v>
      </c>
      <c r="AX1393" s="15" t="s">
        <v>80</v>
      </c>
      <c r="AY1393" s="232" t="s">
        <v>160</v>
      </c>
    </row>
    <row r="1394" spans="1:65" s="2" customFormat="1" ht="24.2" customHeight="1">
      <c r="A1394" s="35"/>
      <c r="B1394" s="36"/>
      <c r="C1394" s="187" t="s">
        <v>899</v>
      </c>
      <c r="D1394" s="187" t="s">
        <v>162</v>
      </c>
      <c r="E1394" s="188" t="s">
        <v>1383</v>
      </c>
      <c r="F1394" s="189" t="s">
        <v>1384</v>
      </c>
      <c r="G1394" s="190" t="s">
        <v>238</v>
      </c>
      <c r="H1394" s="191">
        <v>7.26</v>
      </c>
      <c r="I1394" s="192"/>
      <c r="J1394" s="193">
        <f>ROUND(I1394*H1394,2)</f>
        <v>0</v>
      </c>
      <c r="K1394" s="189" t="s">
        <v>166</v>
      </c>
      <c r="L1394" s="40"/>
      <c r="M1394" s="194" t="s">
        <v>1</v>
      </c>
      <c r="N1394" s="195" t="s">
        <v>38</v>
      </c>
      <c r="O1394" s="72"/>
      <c r="P1394" s="196">
        <f>O1394*H1394</f>
        <v>0</v>
      </c>
      <c r="Q1394" s="196">
        <v>0</v>
      </c>
      <c r="R1394" s="196">
        <f>Q1394*H1394</f>
        <v>0</v>
      </c>
      <c r="S1394" s="196">
        <v>0</v>
      </c>
      <c r="T1394" s="197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8" t="s">
        <v>212</v>
      </c>
      <c r="AT1394" s="198" t="s">
        <v>162</v>
      </c>
      <c r="AU1394" s="198" t="s">
        <v>82</v>
      </c>
      <c r="AY1394" s="18" t="s">
        <v>160</v>
      </c>
      <c r="BE1394" s="199">
        <f>IF(N1394="základní",J1394,0)</f>
        <v>0</v>
      </c>
      <c r="BF1394" s="199">
        <f>IF(N1394="snížená",J1394,0)</f>
        <v>0</v>
      </c>
      <c r="BG1394" s="199">
        <f>IF(N1394="zákl. přenesená",J1394,0)</f>
        <v>0</v>
      </c>
      <c r="BH1394" s="199">
        <f>IF(N1394="sníž. přenesená",J1394,0)</f>
        <v>0</v>
      </c>
      <c r="BI1394" s="199">
        <f>IF(N1394="nulová",J1394,0)</f>
        <v>0</v>
      </c>
      <c r="BJ1394" s="18" t="s">
        <v>80</v>
      </c>
      <c r="BK1394" s="199">
        <f>ROUND(I1394*H1394,2)</f>
        <v>0</v>
      </c>
      <c r="BL1394" s="18" t="s">
        <v>212</v>
      </c>
      <c r="BM1394" s="198" t="s">
        <v>1385</v>
      </c>
    </row>
    <row r="1395" spans="2:51" s="13" customFormat="1" ht="12">
      <c r="B1395" s="200"/>
      <c r="C1395" s="201"/>
      <c r="D1395" s="202" t="s">
        <v>168</v>
      </c>
      <c r="E1395" s="203" t="s">
        <v>1</v>
      </c>
      <c r="F1395" s="204" t="s">
        <v>1357</v>
      </c>
      <c r="G1395" s="201"/>
      <c r="H1395" s="203" t="s">
        <v>1</v>
      </c>
      <c r="I1395" s="205"/>
      <c r="J1395" s="201"/>
      <c r="K1395" s="201"/>
      <c r="L1395" s="206"/>
      <c r="M1395" s="207"/>
      <c r="N1395" s="208"/>
      <c r="O1395" s="208"/>
      <c r="P1395" s="208"/>
      <c r="Q1395" s="208"/>
      <c r="R1395" s="208"/>
      <c r="S1395" s="208"/>
      <c r="T1395" s="209"/>
      <c r="AT1395" s="210" t="s">
        <v>168</v>
      </c>
      <c r="AU1395" s="210" t="s">
        <v>82</v>
      </c>
      <c r="AV1395" s="13" t="s">
        <v>80</v>
      </c>
      <c r="AW1395" s="13" t="s">
        <v>30</v>
      </c>
      <c r="AX1395" s="13" t="s">
        <v>73</v>
      </c>
      <c r="AY1395" s="210" t="s">
        <v>160</v>
      </c>
    </row>
    <row r="1396" spans="2:51" s="14" customFormat="1" ht="12">
      <c r="B1396" s="211"/>
      <c r="C1396" s="212"/>
      <c r="D1396" s="202" t="s">
        <v>168</v>
      </c>
      <c r="E1396" s="213" t="s">
        <v>1</v>
      </c>
      <c r="F1396" s="214" t="s">
        <v>1386</v>
      </c>
      <c r="G1396" s="212"/>
      <c r="H1396" s="215">
        <v>1.8</v>
      </c>
      <c r="I1396" s="216"/>
      <c r="J1396" s="212"/>
      <c r="K1396" s="212"/>
      <c r="L1396" s="217"/>
      <c r="M1396" s="218"/>
      <c r="N1396" s="219"/>
      <c r="O1396" s="219"/>
      <c r="P1396" s="219"/>
      <c r="Q1396" s="219"/>
      <c r="R1396" s="219"/>
      <c r="S1396" s="219"/>
      <c r="T1396" s="220"/>
      <c r="AT1396" s="221" t="s">
        <v>168</v>
      </c>
      <c r="AU1396" s="221" t="s">
        <v>82</v>
      </c>
      <c r="AV1396" s="14" t="s">
        <v>82</v>
      </c>
      <c r="AW1396" s="14" t="s">
        <v>30</v>
      </c>
      <c r="AX1396" s="14" t="s">
        <v>73</v>
      </c>
      <c r="AY1396" s="221" t="s">
        <v>160</v>
      </c>
    </row>
    <row r="1397" spans="2:51" s="14" customFormat="1" ht="12">
      <c r="B1397" s="211"/>
      <c r="C1397" s="212"/>
      <c r="D1397" s="202" t="s">
        <v>168</v>
      </c>
      <c r="E1397" s="213" t="s">
        <v>1</v>
      </c>
      <c r="F1397" s="214" t="s">
        <v>1387</v>
      </c>
      <c r="G1397" s="212"/>
      <c r="H1397" s="215">
        <v>0.86</v>
      </c>
      <c r="I1397" s="216"/>
      <c r="J1397" s="212"/>
      <c r="K1397" s="212"/>
      <c r="L1397" s="217"/>
      <c r="M1397" s="218"/>
      <c r="N1397" s="219"/>
      <c r="O1397" s="219"/>
      <c r="P1397" s="219"/>
      <c r="Q1397" s="219"/>
      <c r="R1397" s="219"/>
      <c r="S1397" s="219"/>
      <c r="T1397" s="220"/>
      <c r="AT1397" s="221" t="s">
        <v>168</v>
      </c>
      <c r="AU1397" s="221" t="s">
        <v>82</v>
      </c>
      <c r="AV1397" s="14" t="s">
        <v>82</v>
      </c>
      <c r="AW1397" s="14" t="s">
        <v>30</v>
      </c>
      <c r="AX1397" s="14" t="s">
        <v>73</v>
      </c>
      <c r="AY1397" s="221" t="s">
        <v>160</v>
      </c>
    </row>
    <row r="1398" spans="2:51" s="14" customFormat="1" ht="12">
      <c r="B1398" s="211"/>
      <c r="C1398" s="212"/>
      <c r="D1398" s="202" t="s">
        <v>168</v>
      </c>
      <c r="E1398" s="213" t="s">
        <v>1</v>
      </c>
      <c r="F1398" s="214" t="s">
        <v>1388</v>
      </c>
      <c r="G1398" s="212"/>
      <c r="H1398" s="215">
        <v>3</v>
      </c>
      <c r="I1398" s="216"/>
      <c r="J1398" s="212"/>
      <c r="K1398" s="212"/>
      <c r="L1398" s="217"/>
      <c r="M1398" s="218"/>
      <c r="N1398" s="219"/>
      <c r="O1398" s="219"/>
      <c r="P1398" s="219"/>
      <c r="Q1398" s="219"/>
      <c r="R1398" s="219"/>
      <c r="S1398" s="219"/>
      <c r="T1398" s="220"/>
      <c r="AT1398" s="221" t="s">
        <v>168</v>
      </c>
      <c r="AU1398" s="221" t="s">
        <v>82</v>
      </c>
      <c r="AV1398" s="14" t="s">
        <v>82</v>
      </c>
      <c r="AW1398" s="14" t="s">
        <v>30</v>
      </c>
      <c r="AX1398" s="14" t="s">
        <v>73</v>
      </c>
      <c r="AY1398" s="221" t="s">
        <v>160</v>
      </c>
    </row>
    <row r="1399" spans="2:51" s="16" customFormat="1" ht="12">
      <c r="B1399" s="243"/>
      <c r="C1399" s="244"/>
      <c r="D1399" s="202" t="s">
        <v>168</v>
      </c>
      <c r="E1399" s="245" t="s">
        <v>1</v>
      </c>
      <c r="F1399" s="246" t="s">
        <v>354</v>
      </c>
      <c r="G1399" s="244"/>
      <c r="H1399" s="247">
        <v>5.66</v>
      </c>
      <c r="I1399" s="248"/>
      <c r="J1399" s="244"/>
      <c r="K1399" s="244"/>
      <c r="L1399" s="249"/>
      <c r="M1399" s="250"/>
      <c r="N1399" s="251"/>
      <c r="O1399" s="251"/>
      <c r="P1399" s="251"/>
      <c r="Q1399" s="251"/>
      <c r="R1399" s="251"/>
      <c r="S1399" s="251"/>
      <c r="T1399" s="252"/>
      <c r="AT1399" s="253" t="s">
        <v>168</v>
      </c>
      <c r="AU1399" s="253" t="s">
        <v>82</v>
      </c>
      <c r="AV1399" s="16" t="s">
        <v>182</v>
      </c>
      <c r="AW1399" s="16" t="s">
        <v>30</v>
      </c>
      <c r="AX1399" s="16" t="s">
        <v>73</v>
      </c>
      <c r="AY1399" s="253" t="s">
        <v>160</v>
      </c>
    </row>
    <row r="1400" spans="2:51" s="13" customFormat="1" ht="12">
      <c r="B1400" s="200"/>
      <c r="C1400" s="201"/>
      <c r="D1400" s="202" t="s">
        <v>168</v>
      </c>
      <c r="E1400" s="203" t="s">
        <v>1</v>
      </c>
      <c r="F1400" s="204" t="s">
        <v>1357</v>
      </c>
      <c r="G1400" s="201"/>
      <c r="H1400" s="203" t="s">
        <v>1</v>
      </c>
      <c r="I1400" s="205"/>
      <c r="J1400" s="201"/>
      <c r="K1400" s="201"/>
      <c r="L1400" s="206"/>
      <c r="M1400" s="207"/>
      <c r="N1400" s="208"/>
      <c r="O1400" s="208"/>
      <c r="P1400" s="208"/>
      <c r="Q1400" s="208"/>
      <c r="R1400" s="208"/>
      <c r="S1400" s="208"/>
      <c r="T1400" s="209"/>
      <c r="AT1400" s="210" t="s">
        <v>168</v>
      </c>
      <c r="AU1400" s="210" t="s">
        <v>82</v>
      </c>
      <c r="AV1400" s="13" t="s">
        <v>80</v>
      </c>
      <c r="AW1400" s="13" t="s">
        <v>30</v>
      </c>
      <c r="AX1400" s="13" t="s">
        <v>73</v>
      </c>
      <c r="AY1400" s="210" t="s">
        <v>160</v>
      </c>
    </row>
    <row r="1401" spans="2:51" s="14" customFormat="1" ht="12">
      <c r="B1401" s="211"/>
      <c r="C1401" s="212"/>
      <c r="D1401" s="202" t="s">
        <v>168</v>
      </c>
      <c r="E1401" s="213" t="s">
        <v>1</v>
      </c>
      <c r="F1401" s="214" t="s">
        <v>1389</v>
      </c>
      <c r="G1401" s="212"/>
      <c r="H1401" s="215">
        <v>1.6</v>
      </c>
      <c r="I1401" s="216"/>
      <c r="J1401" s="212"/>
      <c r="K1401" s="212"/>
      <c r="L1401" s="217"/>
      <c r="M1401" s="218"/>
      <c r="N1401" s="219"/>
      <c r="O1401" s="219"/>
      <c r="P1401" s="219"/>
      <c r="Q1401" s="219"/>
      <c r="R1401" s="219"/>
      <c r="S1401" s="219"/>
      <c r="T1401" s="220"/>
      <c r="AT1401" s="221" t="s">
        <v>168</v>
      </c>
      <c r="AU1401" s="221" t="s">
        <v>82</v>
      </c>
      <c r="AV1401" s="14" t="s">
        <v>82</v>
      </c>
      <c r="AW1401" s="14" t="s">
        <v>30</v>
      </c>
      <c r="AX1401" s="14" t="s">
        <v>73</v>
      </c>
      <c r="AY1401" s="221" t="s">
        <v>160</v>
      </c>
    </row>
    <row r="1402" spans="2:51" s="15" customFormat="1" ht="12">
      <c r="B1402" s="222"/>
      <c r="C1402" s="223"/>
      <c r="D1402" s="202" t="s">
        <v>168</v>
      </c>
      <c r="E1402" s="224" t="s">
        <v>1</v>
      </c>
      <c r="F1402" s="225" t="s">
        <v>179</v>
      </c>
      <c r="G1402" s="223"/>
      <c r="H1402" s="226">
        <v>7.26</v>
      </c>
      <c r="I1402" s="227"/>
      <c r="J1402" s="223"/>
      <c r="K1402" s="223"/>
      <c r="L1402" s="228"/>
      <c r="M1402" s="229"/>
      <c r="N1402" s="230"/>
      <c r="O1402" s="230"/>
      <c r="P1402" s="230"/>
      <c r="Q1402" s="230"/>
      <c r="R1402" s="230"/>
      <c r="S1402" s="230"/>
      <c r="T1402" s="231"/>
      <c r="AT1402" s="232" t="s">
        <v>168</v>
      </c>
      <c r="AU1402" s="232" t="s">
        <v>82</v>
      </c>
      <c r="AV1402" s="15" t="s">
        <v>167</v>
      </c>
      <c r="AW1402" s="15" t="s">
        <v>30</v>
      </c>
      <c r="AX1402" s="15" t="s">
        <v>80</v>
      </c>
      <c r="AY1402" s="232" t="s">
        <v>160</v>
      </c>
    </row>
    <row r="1403" spans="1:65" s="2" customFormat="1" ht="14.45" customHeight="1">
      <c r="A1403" s="35"/>
      <c r="B1403" s="36"/>
      <c r="C1403" s="233" t="s">
        <v>1390</v>
      </c>
      <c r="D1403" s="233" t="s">
        <v>205</v>
      </c>
      <c r="E1403" s="234" t="s">
        <v>1391</v>
      </c>
      <c r="F1403" s="235" t="s">
        <v>1392</v>
      </c>
      <c r="G1403" s="236" t="s">
        <v>165</v>
      </c>
      <c r="H1403" s="237">
        <v>0.039</v>
      </c>
      <c r="I1403" s="238"/>
      <c r="J1403" s="239">
        <f>ROUND(I1403*H1403,2)</f>
        <v>0</v>
      </c>
      <c r="K1403" s="235" t="s">
        <v>1</v>
      </c>
      <c r="L1403" s="240"/>
      <c r="M1403" s="241" t="s">
        <v>1</v>
      </c>
      <c r="N1403" s="242" t="s">
        <v>38</v>
      </c>
      <c r="O1403" s="72"/>
      <c r="P1403" s="196">
        <f>O1403*H1403</f>
        <v>0</v>
      </c>
      <c r="Q1403" s="196">
        <v>0</v>
      </c>
      <c r="R1403" s="196">
        <f>Q1403*H1403</f>
        <v>0</v>
      </c>
      <c r="S1403" s="196">
        <v>0</v>
      </c>
      <c r="T1403" s="197">
        <f>S1403*H1403</f>
        <v>0</v>
      </c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R1403" s="198" t="s">
        <v>255</v>
      </c>
      <c r="AT1403" s="198" t="s">
        <v>205</v>
      </c>
      <c r="AU1403" s="198" t="s">
        <v>82</v>
      </c>
      <c r="AY1403" s="18" t="s">
        <v>160</v>
      </c>
      <c r="BE1403" s="199">
        <f>IF(N1403="základní",J1403,0)</f>
        <v>0</v>
      </c>
      <c r="BF1403" s="199">
        <f>IF(N1403="snížená",J1403,0)</f>
        <v>0</v>
      </c>
      <c r="BG1403" s="199">
        <f>IF(N1403="zákl. přenesená",J1403,0)</f>
        <v>0</v>
      </c>
      <c r="BH1403" s="199">
        <f>IF(N1403="sníž. přenesená",J1403,0)</f>
        <v>0</v>
      </c>
      <c r="BI1403" s="199">
        <f>IF(N1403="nulová",J1403,0)</f>
        <v>0</v>
      </c>
      <c r="BJ1403" s="18" t="s">
        <v>80</v>
      </c>
      <c r="BK1403" s="199">
        <f>ROUND(I1403*H1403,2)</f>
        <v>0</v>
      </c>
      <c r="BL1403" s="18" t="s">
        <v>212</v>
      </c>
      <c r="BM1403" s="198" t="s">
        <v>1393</v>
      </c>
    </row>
    <row r="1404" spans="2:51" s="13" customFormat="1" ht="12">
      <c r="B1404" s="200"/>
      <c r="C1404" s="201"/>
      <c r="D1404" s="202" t="s">
        <v>168</v>
      </c>
      <c r="E1404" s="203" t="s">
        <v>1</v>
      </c>
      <c r="F1404" s="204" t="s">
        <v>1357</v>
      </c>
      <c r="G1404" s="201"/>
      <c r="H1404" s="203" t="s">
        <v>1</v>
      </c>
      <c r="I1404" s="205"/>
      <c r="J1404" s="201"/>
      <c r="K1404" s="201"/>
      <c r="L1404" s="206"/>
      <c r="M1404" s="207"/>
      <c r="N1404" s="208"/>
      <c r="O1404" s="208"/>
      <c r="P1404" s="208"/>
      <c r="Q1404" s="208"/>
      <c r="R1404" s="208"/>
      <c r="S1404" s="208"/>
      <c r="T1404" s="209"/>
      <c r="AT1404" s="210" t="s">
        <v>168</v>
      </c>
      <c r="AU1404" s="210" t="s">
        <v>82</v>
      </c>
      <c r="AV1404" s="13" t="s">
        <v>80</v>
      </c>
      <c r="AW1404" s="13" t="s">
        <v>30</v>
      </c>
      <c r="AX1404" s="13" t="s">
        <v>73</v>
      </c>
      <c r="AY1404" s="210" t="s">
        <v>160</v>
      </c>
    </row>
    <row r="1405" spans="2:51" s="14" customFormat="1" ht="12">
      <c r="B1405" s="211"/>
      <c r="C1405" s="212"/>
      <c r="D1405" s="202" t="s">
        <v>168</v>
      </c>
      <c r="E1405" s="213" t="s">
        <v>1</v>
      </c>
      <c r="F1405" s="214" t="s">
        <v>1358</v>
      </c>
      <c r="G1405" s="212"/>
      <c r="H1405" s="215">
        <v>0.011</v>
      </c>
      <c r="I1405" s="216"/>
      <c r="J1405" s="212"/>
      <c r="K1405" s="212"/>
      <c r="L1405" s="217"/>
      <c r="M1405" s="218"/>
      <c r="N1405" s="219"/>
      <c r="O1405" s="219"/>
      <c r="P1405" s="219"/>
      <c r="Q1405" s="219"/>
      <c r="R1405" s="219"/>
      <c r="S1405" s="219"/>
      <c r="T1405" s="220"/>
      <c r="AT1405" s="221" t="s">
        <v>168</v>
      </c>
      <c r="AU1405" s="221" t="s">
        <v>82</v>
      </c>
      <c r="AV1405" s="14" t="s">
        <v>82</v>
      </c>
      <c r="AW1405" s="14" t="s">
        <v>30</v>
      </c>
      <c r="AX1405" s="14" t="s">
        <v>73</v>
      </c>
      <c r="AY1405" s="221" t="s">
        <v>160</v>
      </c>
    </row>
    <row r="1406" spans="2:51" s="14" customFormat="1" ht="12">
      <c r="B1406" s="211"/>
      <c r="C1406" s="212"/>
      <c r="D1406" s="202" t="s">
        <v>168</v>
      </c>
      <c r="E1406" s="213" t="s">
        <v>1</v>
      </c>
      <c r="F1406" s="214" t="s">
        <v>1359</v>
      </c>
      <c r="G1406" s="212"/>
      <c r="H1406" s="215">
        <v>0.005</v>
      </c>
      <c r="I1406" s="216"/>
      <c r="J1406" s="212"/>
      <c r="K1406" s="212"/>
      <c r="L1406" s="217"/>
      <c r="M1406" s="218"/>
      <c r="N1406" s="219"/>
      <c r="O1406" s="219"/>
      <c r="P1406" s="219"/>
      <c r="Q1406" s="219"/>
      <c r="R1406" s="219"/>
      <c r="S1406" s="219"/>
      <c r="T1406" s="220"/>
      <c r="AT1406" s="221" t="s">
        <v>168</v>
      </c>
      <c r="AU1406" s="221" t="s">
        <v>82</v>
      </c>
      <c r="AV1406" s="14" t="s">
        <v>82</v>
      </c>
      <c r="AW1406" s="14" t="s">
        <v>30</v>
      </c>
      <c r="AX1406" s="14" t="s">
        <v>73</v>
      </c>
      <c r="AY1406" s="221" t="s">
        <v>160</v>
      </c>
    </row>
    <row r="1407" spans="2:51" s="14" customFormat="1" ht="12">
      <c r="B1407" s="211"/>
      <c r="C1407" s="212"/>
      <c r="D1407" s="202" t="s">
        <v>168</v>
      </c>
      <c r="E1407" s="213" t="s">
        <v>1</v>
      </c>
      <c r="F1407" s="214" t="s">
        <v>1360</v>
      </c>
      <c r="G1407" s="212"/>
      <c r="H1407" s="215">
        <v>0.018</v>
      </c>
      <c r="I1407" s="216"/>
      <c r="J1407" s="212"/>
      <c r="K1407" s="212"/>
      <c r="L1407" s="217"/>
      <c r="M1407" s="218"/>
      <c r="N1407" s="219"/>
      <c r="O1407" s="219"/>
      <c r="P1407" s="219"/>
      <c r="Q1407" s="219"/>
      <c r="R1407" s="219"/>
      <c r="S1407" s="219"/>
      <c r="T1407" s="220"/>
      <c r="AT1407" s="221" t="s">
        <v>168</v>
      </c>
      <c r="AU1407" s="221" t="s">
        <v>82</v>
      </c>
      <c r="AV1407" s="14" t="s">
        <v>82</v>
      </c>
      <c r="AW1407" s="14" t="s">
        <v>30</v>
      </c>
      <c r="AX1407" s="14" t="s">
        <v>73</v>
      </c>
      <c r="AY1407" s="221" t="s">
        <v>160</v>
      </c>
    </row>
    <row r="1408" spans="2:51" s="15" customFormat="1" ht="12">
      <c r="B1408" s="222"/>
      <c r="C1408" s="223"/>
      <c r="D1408" s="202" t="s">
        <v>168</v>
      </c>
      <c r="E1408" s="224" t="s">
        <v>1</v>
      </c>
      <c r="F1408" s="225" t="s">
        <v>179</v>
      </c>
      <c r="G1408" s="223"/>
      <c r="H1408" s="226">
        <v>0.034</v>
      </c>
      <c r="I1408" s="227"/>
      <c r="J1408" s="223"/>
      <c r="K1408" s="223"/>
      <c r="L1408" s="228"/>
      <c r="M1408" s="229"/>
      <c r="N1408" s="230"/>
      <c r="O1408" s="230"/>
      <c r="P1408" s="230"/>
      <c r="Q1408" s="230"/>
      <c r="R1408" s="230"/>
      <c r="S1408" s="230"/>
      <c r="T1408" s="231"/>
      <c r="AT1408" s="232" t="s">
        <v>168</v>
      </c>
      <c r="AU1408" s="232" t="s">
        <v>82</v>
      </c>
      <c r="AV1408" s="15" t="s">
        <v>167</v>
      </c>
      <c r="AW1408" s="15" t="s">
        <v>30</v>
      </c>
      <c r="AX1408" s="15" t="s">
        <v>73</v>
      </c>
      <c r="AY1408" s="232" t="s">
        <v>160</v>
      </c>
    </row>
    <row r="1409" spans="2:51" s="14" customFormat="1" ht="12">
      <c r="B1409" s="211"/>
      <c r="C1409" s="212"/>
      <c r="D1409" s="202" t="s">
        <v>168</v>
      </c>
      <c r="E1409" s="213" t="s">
        <v>1</v>
      </c>
      <c r="F1409" s="214" t="s">
        <v>1394</v>
      </c>
      <c r="G1409" s="212"/>
      <c r="H1409" s="215">
        <v>0.039</v>
      </c>
      <c r="I1409" s="216"/>
      <c r="J1409" s="212"/>
      <c r="K1409" s="212"/>
      <c r="L1409" s="217"/>
      <c r="M1409" s="218"/>
      <c r="N1409" s="219"/>
      <c r="O1409" s="219"/>
      <c r="P1409" s="219"/>
      <c r="Q1409" s="219"/>
      <c r="R1409" s="219"/>
      <c r="S1409" s="219"/>
      <c r="T1409" s="220"/>
      <c r="AT1409" s="221" t="s">
        <v>168</v>
      </c>
      <c r="AU1409" s="221" t="s">
        <v>82</v>
      </c>
      <c r="AV1409" s="14" t="s">
        <v>82</v>
      </c>
      <c r="AW1409" s="14" t="s">
        <v>30</v>
      </c>
      <c r="AX1409" s="14" t="s">
        <v>73</v>
      </c>
      <c r="AY1409" s="221" t="s">
        <v>160</v>
      </c>
    </row>
    <row r="1410" spans="2:51" s="15" customFormat="1" ht="12">
      <c r="B1410" s="222"/>
      <c r="C1410" s="223"/>
      <c r="D1410" s="202" t="s">
        <v>168</v>
      </c>
      <c r="E1410" s="224" t="s">
        <v>1</v>
      </c>
      <c r="F1410" s="225" t="s">
        <v>179</v>
      </c>
      <c r="G1410" s="223"/>
      <c r="H1410" s="226">
        <v>0.039</v>
      </c>
      <c r="I1410" s="227"/>
      <c r="J1410" s="223"/>
      <c r="K1410" s="223"/>
      <c r="L1410" s="228"/>
      <c r="M1410" s="229"/>
      <c r="N1410" s="230"/>
      <c r="O1410" s="230"/>
      <c r="P1410" s="230"/>
      <c r="Q1410" s="230"/>
      <c r="R1410" s="230"/>
      <c r="S1410" s="230"/>
      <c r="T1410" s="231"/>
      <c r="AT1410" s="232" t="s">
        <v>168</v>
      </c>
      <c r="AU1410" s="232" t="s">
        <v>82</v>
      </c>
      <c r="AV1410" s="15" t="s">
        <v>167</v>
      </c>
      <c r="AW1410" s="15" t="s">
        <v>30</v>
      </c>
      <c r="AX1410" s="15" t="s">
        <v>80</v>
      </c>
      <c r="AY1410" s="232" t="s">
        <v>160</v>
      </c>
    </row>
    <row r="1411" spans="1:65" s="2" customFormat="1" ht="14.45" customHeight="1">
      <c r="A1411" s="35"/>
      <c r="B1411" s="36"/>
      <c r="C1411" s="233" t="s">
        <v>904</v>
      </c>
      <c r="D1411" s="233" t="s">
        <v>205</v>
      </c>
      <c r="E1411" s="234" t="s">
        <v>1370</v>
      </c>
      <c r="F1411" s="235" t="s">
        <v>1371</v>
      </c>
      <c r="G1411" s="236" t="s">
        <v>165</v>
      </c>
      <c r="H1411" s="237">
        <v>0.007</v>
      </c>
      <c r="I1411" s="238"/>
      <c r="J1411" s="239">
        <f>ROUND(I1411*H1411,2)</f>
        <v>0</v>
      </c>
      <c r="K1411" s="235" t="s">
        <v>166</v>
      </c>
      <c r="L1411" s="240"/>
      <c r="M1411" s="241" t="s">
        <v>1</v>
      </c>
      <c r="N1411" s="242" t="s">
        <v>38</v>
      </c>
      <c r="O1411" s="72"/>
      <c r="P1411" s="196">
        <f>O1411*H1411</f>
        <v>0</v>
      </c>
      <c r="Q1411" s="196">
        <v>0</v>
      </c>
      <c r="R1411" s="196">
        <f>Q1411*H1411</f>
        <v>0</v>
      </c>
      <c r="S1411" s="196">
        <v>0</v>
      </c>
      <c r="T1411" s="197">
        <f>S1411*H1411</f>
        <v>0</v>
      </c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R1411" s="198" t="s">
        <v>255</v>
      </c>
      <c r="AT1411" s="198" t="s">
        <v>205</v>
      </c>
      <c r="AU1411" s="198" t="s">
        <v>82</v>
      </c>
      <c r="AY1411" s="18" t="s">
        <v>160</v>
      </c>
      <c r="BE1411" s="199">
        <f>IF(N1411="základní",J1411,0)</f>
        <v>0</v>
      </c>
      <c r="BF1411" s="199">
        <f>IF(N1411="snížená",J1411,0)</f>
        <v>0</v>
      </c>
      <c r="BG1411" s="199">
        <f>IF(N1411="zákl. přenesená",J1411,0)</f>
        <v>0</v>
      </c>
      <c r="BH1411" s="199">
        <f>IF(N1411="sníž. přenesená",J1411,0)</f>
        <v>0</v>
      </c>
      <c r="BI1411" s="199">
        <f>IF(N1411="nulová",J1411,0)</f>
        <v>0</v>
      </c>
      <c r="BJ1411" s="18" t="s">
        <v>80</v>
      </c>
      <c r="BK1411" s="199">
        <f>ROUND(I1411*H1411,2)</f>
        <v>0</v>
      </c>
      <c r="BL1411" s="18" t="s">
        <v>212</v>
      </c>
      <c r="BM1411" s="198" t="s">
        <v>1395</v>
      </c>
    </row>
    <row r="1412" spans="1:65" s="2" customFormat="1" ht="24.2" customHeight="1">
      <c r="A1412" s="35"/>
      <c r="B1412" s="36"/>
      <c r="C1412" s="187" t="s">
        <v>1396</v>
      </c>
      <c r="D1412" s="187" t="s">
        <v>162</v>
      </c>
      <c r="E1412" s="188" t="s">
        <v>1397</v>
      </c>
      <c r="F1412" s="189" t="s">
        <v>1398</v>
      </c>
      <c r="G1412" s="190" t="s">
        <v>222</v>
      </c>
      <c r="H1412" s="191">
        <v>0.707</v>
      </c>
      <c r="I1412" s="192"/>
      <c r="J1412" s="193">
        <f>ROUND(I1412*H1412,2)</f>
        <v>0</v>
      </c>
      <c r="K1412" s="189" t="s">
        <v>166</v>
      </c>
      <c r="L1412" s="40"/>
      <c r="M1412" s="194" t="s">
        <v>1</v>
      </c>
      <c r="N1412" s="195" t="s">
        <v>38</v>
      </c>
      <c r="O1412" s="72"/>
      <c r="P1412" s="196">
        <f>O1412*H1412</f>
        <v>0</v>
      </c>
      <c r="Q1412" s="196">
        <v>0</v>
      </c>
      <c r="R1412" s="196">
        <f>Q1412*H1412</f>
        <v>0</v>
      </c>
      <c r="S1412" s="196">
        <v>0</v>
      </c>
      <c r="T1412" s="197">
        <f>S1412*H1412</f>
        <v>0</v>
      </c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R1412" s="198" t="s">
        <v>212</v>
      </c>
      <c r="AT1412" s="198" t="s">
        <v>162</v>
      </c>
      <c r="AU1412" s="198" t="s">
        <v>82</v>
      </c>
      <c r="AY1412" s="18" t="s">
        <v>160</v>
      </c>
      <c r="BE1412" s="199">
        <f>IF(N1412="základní",J1412,0)</f>
        <v>0</v>
      </c>
      <c r="BF1412" s="199">
        <f>IF(N1412="snížená",J1412,0)</f>
        <v>0</v>
      </c>
      <c r="BG1412" s="199">
        <f>IF(N1412="zákl. přenesená",J1412,0)</f>
        <v>0</v>
      </c>
      <c r="BH1412" s="199">
        <f>IF(N1412="sníž. přenesená",J1412,0)</f>
        <v>0</v>
      </c>
      <c r="BI1412" s="199">
        <f>IF(N1412="nulová",J1412,0)</f>
        <v>0</v>
      </c>
      <c r="BJ1412" s="18" t="s">
        <v>80</v>
      </c>
      <c r="BK1412" s="199">
        <f>ROUND(I1412*H1412,2)</f>
        <v>0</v>
      </c>
      <c r="BL1412" s="18" t="s">
        <v>212</v>
      </c>
      <c r="BM1412" s="198" t="s">
        <v>1399</v>
      </c>
    </row>
    <row r="1413" spans="2:51" s="14" customFormat="1" ht="12">
      <c r="B1413" s="211"/>
      <c r="C1413" s="212"/>
      <c r="D1413" s="202" t="s">
        <v>168</v>
      </c>
      <c r="E1413" s="213" t="s">
        <v>1</v>
      </c>
      <c r="F1413" s="214" t="s">
        <v>1400</v>
      </c>
      <c r="G1413" s="212"/>
      <c r="H1413" s="215">
        <v>0.707</v>
      </c>
      <c r="I1413" s="216"/>
      <c r="J1413" s="212"/>
      <c r="K1413" s="212"/>
      <c r="L1413" s="217"/>
      <c r="M1413" s="218"/>
      <c r="N1413" s="219"/>
      <c r="O1413" s="219"/>
      <c r="P1413" s="219"/>
      <c r="Q1413" s="219"/>
      <c r="R1413" s="219"/>
      <c r="S1413" s="219"/>
      <c r="T1413" s="220"/>
      <c r="AT1413" s="221" t="s">
        <v>168</v>
      </c>
      <c r="AU1413" s="221" t="s">
        <v>82</v>
      </c>
      <c r="AV1413" s="14" t="s">
        <v>82</v>
      </c>
      <c r="AW1413" s="14" t="s">
        <v>30</v>
      </c>
      <c r="AX1413" s="14" t="s">
        <v>73</v>
      </c>
      <c r="AY1413" s="221" t="s">
        <v>160</v>
      </c>
    </row>
    <row r="1414" spans="2:51" s="15" customFormat="1" ht="12">
      <c r="B1414" s="222"/>
      <c r="C1414" s="223"/>
      <c r="D1414" s="202" t="s">
        <v>168</v>
      </c>
      <c r="E1414" s="224" t="s">
        <v>1</v>
      </c>
      <c r="F1414" s="225" t="s">
        <v>179</v>
      </c>
      <c r="G1414" s="223"/>
      <c r="H1414" s="226">
        <v>0.707</v>
      </c>
      <c r="I1414" s="227"/>
      <c r="J1414" s="223"/>
      <c r="K1414" s="223"/>
      <c r="L1414" s="228"/>
      <c r="M1414" s="229"/>
      <c r="N1414" s="230"/>
      <c r="O1414" s="230"/>
      <c r="P1414" s="230"/>
      <c r="Q1414" s="230"/>
      <c r="R1414" s="230"/>
      <c r="S1414" s="230"/>
      <c r="T1414" s="231"/>
      <c r="AT1414" s="232" t="s">
        <v>168</v>
      </c>
      <c r="AU1414" s="232" t="s">
        <v>82</v>
      </c>
      <c r="AV1414" s="15" t="s">
        <v>167</v>
      </c>
      <c r="AW1414" s="15" t="s">
        <v>30</v>
      </c>
      <c r="AX1414" s="15" t="s">
        <v>80</v>
      </c>
      <c r="AY1414" s="232" t="s">
        <v>160</v>
      </c>
    </row>
    <row r="1415" spans="1:65" s="2" customFormat="1" ht="24.2" customHeight="1">
      <c r="A1415" s="35"/>
      <c r="B1415" s="36"/>
      <c r="C1415" s="187" t="s">
        <v>907</v>
      </c>
      <c r="D1415" s="187" t="s">
        <v>162</v>
      </c>
      <c r="E1415" s="188" t="s">
        <v>1401</v>
      </c>
      <c r="F1415" s="189" t="s">
        <v>1402</v>
      </c>
      <c r="G1415" s="190" t="s">
        <v>222</v>
      </c>
      <c r="H1415" s="191">
        <v>102.905</v>
      </c>
      <c r="I1415" s="192"/>
      <c r="J1415" s="193">
        <f>ROUND(I1415*H1415,2)</f>
        <v>0</v>
      </c>
      <c r="K1415" s="189" t="s">
        <v>166</v>
      </c>
      <c r="L1415" s="40"/>
      <c r="M1415" s="194" t="s">
        <v>1</v>
      </c>
      <c r="N1415" s="195" t="s">
        <v>38</v>
      </c>
      <c r="O1415" s="72"/>
      <c r="P1415" s="196">
        <f>O1415*H1415</f>
        <v>0</v>
      </c>
      <c r="Q1415" s="196">
        <v>0</v>
      </c>
      <c r="R1415" s="196">
        <f>Q1415*H1415</f>
        <v>0</v>
      </c>
      <c r="S1415" s="196">
        <v>0</v>
      </c>
      <c r="T1415" s="197">
        <f>S1415*H1415</f>
        <v>0</v>
      </c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R1415" s="198" t="s">
        <v>212</v>
      </c>
      <c r="AT1415" s="198" t="s">
        <v>162</v>
      </c>
      <c r="AU1415" s="198" t="s">
        <v>82</v>
      </c>
      <c r="AY1415" s="18" t="s">
        <v>160</v>
      </c>
      <c r="BE1415" s="199">
        <f>IF(N1415="základní",J1415,0)</f>
        <v>0</v>
      </c>
      <c r="BF1415" s="199">
        <f>IF(N1415="snížená",J1415,0)</f>
        <v>0</v>
      </c>
      <c r="BG1415" s="199">
        <f>IF(N1415="zákl. přenesená",J1415,0)</f>
        <v>0</v>
      </c>
      <c r="BH1415" s="199">
        <f>IF(N1415="sníž. přenesená",J1415,0)</f>
        <v>0</v>
      </c>
      <c r="BI1415" s="199">
        <f>IF(N1415="nulová",J1415,0)</f>
        <v>0</v>
      </c>
      <c r="BJ1415" s="18" t="s">
        <v>80</v>
      </c>
      <c r="BK1415" s="199">
        <f>ROUND(I1415*H1415,2)</f>
        <v>0</v>
      </c>
      <c r="BL1415" s="18" t="s">
        <v>212</v>
      </c>
      <c r="BM1415" s="198" t="s">
        <v>1403</v>
      </c>
    </row>
    <row r="1416" spans="2:51" s="14" customFormat="1" ht="12">
      <c r="B1416" s="211"/>
      <c r="C1416" s="212"/>
      <c r="D1416" s="202" t="s">
        <v>168</v>
      </c>
      <c r="E1416" s="213" t="s">
        <v>1</v>
      </c>
      <c r="F1416" s="214" t="s">
        <v>1404</v>
      </c>
      <c r="G1416" s="212"/>
      <c r="H1416" s="215">
        <v>46.575</v>
      </c>
      <c r="I1416" s="216"/>
      <c r="J1416" s="212"/>
      <c r="K1416" s="212"/>
      <c r="L1416" s="217"/>
      <c r="M1416" s="218"/>
      <c r="N1416" s="219"/>
      <c r="O1416" s="219"/>
      <c r="P1416" s="219"/>
      <c r="Q1416" s="219"/>
      <c r="R1416" s="219"/>
      <c r="S1416" s="219"/>
      <c r="T1416" s="220"/>
      <c r="AT1416" s="221" t="s">
        <v>168</v>
      </c>
      <c r="AU1416" s="221" t="s">
        <v>82</v>
      </c>
      <c r="AV1416" s="14" t="s">
        <v>82</v>
      </c>
      <c r="AW1416" s="14" t="s">
        <v>30</v>
      </c>
      <c r="AX1416" s="14" t="s">
        <v>73</v>
      </c>
      <c r="AY1416" s="221" t="s">
        <v>160</v>
      </c>
    </row>
    <row r="1417" spans="2:51" s="14" customFormat="1" ht="12">
      <c r="B1417" s="211"/>
      <c r="C1417" s="212"/>
      <c r="D1417" s="202" t="s">
        <v>168</v>
      </c>
      <c r="E1417" s="213" t="s">
        <v>1</v>
      </c>
      <c r="F1417" s="214" t="s">
        <v>1405</v>
      </c>
      <c r="G1417" s="212"/>
      <c r="H1417" s="215">
        <v>12.31</v>
      </c>
      <c r="I1417" s="216"/>
      <c r="J1417" s="212"/>
      <c r="K1417" s="212"/>
      <c r="L1417" s="217"/>
      <c r="M1417" s="218"/>
      <c r="N1417" s="219"/>
      <c r="O1417" s="219"/>
      <c r="P1417" s="219"/>
      <c r="Q1417" s="219"/>
      <c r="R1417" s="219"/>
      <c r="S1417" s="219"/>
      <c r="T1417" s="220"/>
      <c r="AT1417" s="221" t="s">
        <v>168</v>
      </c>
      <c r="AU1417" s="221" t="s">
        <v>82</v>
      </c>
      <c r="AV1417" s="14" t="s">
        <v>82</v>
      </c>
      <c r="AW1417" s="14" t="s">
        <v>30</v>
      </c>
      <c r="AX1417" s="14" t="s">
        <v>73</v>
      </c>
      <c r="AY1417" s="221" t="s">
        <v>160</v>
      </c>
    </row>
    <row r="1418" spans="2:51" s="14" customFormat="1" ht="12">
      <c r="B1418" s="211"/>
      <c r="C1418" s="212"/>
      <c r="D1418" s="202" t="s">
        <v>168</v>
      </c>
      <c r="E1418" s="213" t="s">
        <v>1</v>
      </c>
      <c r="F1418" s="214" t="s">
        <v>1406</v>
      </c>
      <c r="G1418" s="212"/>
      <c r="H1418" s="215">
        <v>44.02</v>
      </c>
      <c r="I1418" s="216"/>
      <c r="J1418" s="212"/>
      <c r="K1418" s="212"/>
      <c r="L1418" s="217"/>
      <c r="M1418" s="218"/>
      <c r="N1418" s="219"/>
      <c r="O1418" s="219"/>
      <c r="P1418" s="219"/>
      <c r="Q1418" s="219"/>
      <c r="R1418" s="219"/>
      <c r="S1418" s="219"/>
      <c r="T1418" s="220"/>
      <c r="AT1418" s="221" t="s">
        <v>168</v>
      </c>
      <c r="AU1418" s="221" t="s">
        <v>82</v>
      </c>
      <c r="AV1418" s="14" t="s">
        <v>82</v>
      </c>
      <c r="AW1418" s="14" t="s">
        <v>30</v>
      </c>
      <c r="AX1418" s="14" t="s">
        <v>73</v>
      </c>
      <c r="AY1418" s="221" t="s">
        <v>160</v>
      </c>
    </row>
    <row r="1419" spans="2:51" s="15" customFormat="1" ht="12">
      <c r="B1419" s="222"/>
      <c r="C1419" s="223"/>
      <c r="D1419" s="202" t="s">
        <v>168</v>
      </c>
      <c r="E1419" s="224" t="s">
        <v>1</v>
      </c>
      <c r="F1419" s="225" t="s">
        <v>179</v>
      </c>
      <c r="G1419" s="223"/>
      <c r="H1419" s="226">
        <v>102.905</v>
      </c>
      <c r="I1419" s="227"/>
      <c r="J1419" s="223"/>
      <c r="K1419" s="223"/>
      <c r="L1419" s="228"/>
      <c r="M1419" s="229"/>
      <c r="N1419" s="230"/>
      <c r="O1419" s="230"/>
      <c r="P1419" s="230"/>
      <c r="Q1419" s="230"/>
      <c r="R1419" s="230"/>
      <c r="S1419" s="230"/>
      <c r="T1419" s="231"/>
      <c r="AT1419" s="232" t="s">
        <v>168</v>
      </c>
      <c r="AU1419" s="232" t="s">
        <v>82</v>
      </c>
      <c r="AV1419" s="15" t="s">
        <v>167</v>
      </c>
      <c r="AW1419" s="15" t="s">
        <v>30</v>
      </c>
      <c r="AX1419" s="15" t="s">
        <v>80</v>
      </c>
      <c r="AY1419" s="232" t="s">
        <v>160</v>
      </c>
    </row>
    <row r="1420" spans="1:65" s="2" customFormat="1" ht="14.45" customHeight="1">
      <c r="A1420" s="35"/>
      <c r="B1420" s="36"/>
      <c r="C1420" s="233" t="s">
        <v>1407</v>
      </c>
      <c r="D1420" s="233" t="s">
        <v>205</v>
      </c>
      <c r="E1420" s="234" t="s">
        <v>1408</v>
      </c>
      <c r="F1420" s="235" t="s">
        <v>1409</v>
      </c>
      <c r="G1420" s="236" t="s">
        <v>165</v>
      </c>
      <c r="H1420" s="237">
        <v>0.284</v>
      </c>
      <c r="I1420" s="238"/>
      <c r="J1420" s="239">
        <f>ROUND(I1420*H1420,2)</f>
        <v>0</v>
      </c>
      <c r="K1420" s="235" t="s">
        <v>166</v>
      </c>
      <c r="L1420" s="240"/>
      <c r="M1420" s="241" t="s">
        <v>1</v>
      </c>
      <c r="N1420" s="242" t="s">
        <v>38</v>
      </c>
      <c r="O1420" s="72"/>
      <c r="P1420" s="196">
        <f>O1420*H1420</f>
        <v>0</v>
      </c>
      <c r="Q1420" s="196">
        <v>0</v>
      </c>
      <c r="R1420" s="196">
        <f>Q1420*H1420</f>
        <v>0</v>
      </c>
      <c r="S1420" s="196">
        <v>0</v>
      </c>
      <c r="T1420" s="197">
        <f>S1420*H1420</f>
        <v>0</v>
      </c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R1420" s="198" t="s">
        <v>255</v>
      </c>
      <c r="AT1420" s="198" t="s">
        <v>205</v>
      </c>
      <c r="AU1420" s="198" t="s">
        <v>82</v>
      </c>
      <c r="AY1420" s="18" t="s">
        <v>160</v>
      </c>
      <c r="BE1420" s="199">
        <f>IF(N1420="základní",J1420,0)</f>
        <v>0</v>
      </c>
      <c r="BF1420" s="199">
        <f>IF(N1420="snížená",J1420,0)</f>
        <v>0</v>
      </c>
      <c r="BG1420" s="199">
        <f>IF(N1420="zákl. přenesená",J1420,0)</f>
        <v>0</v>
      </c>
      <c r="BH1420" s="199">
        <f>IF(N1420="sníž. přenesená",J1420,0)</f>
        <v>0</v>
      </c>
      <c r="BI1420" s="199">
        <f>IF(N1420="nulová",J1420,0)</f>
        <v>0</v>
      </c>
      <c r="BJ1420" s="18" t="s">
        <v>80</v>
      </c>
      <c r="BK1420" s="199">
        <f>ROUND(I1420*H1420,2)</f>
        <v>0</v>
      </c>
      <c r="BL1420" s="18" t="s">
        <v>212</v>
      </c>
      <c r="BM1420" s="198" t="s">
        <v>1410</v>
      </c>
    </row>
    <row r="1421" spans="1:65" s="2" customFormat="1" ht="24.2" customHeight="1">
      <c r="A1421" s="35"/>
      <c r="B1421" s="36"/>
      <c r="C1421" s="187" t="s">
        <v>911</v>
      </c>
      <c r="D1421" s="187" t="s">
        <v>162</v>
      </c>
      <c r="E1421" s="188" t="s">
        <v>1411</v>
      </c>
      <c r="F1421" s="189" t="s">
        <v>1412</v>
      </c>
      <c r="G1421" s="190" t="s">
        <v>222</v>
      </c>
      <c r="H1421" s="191">
        <v>102.906</v>
      </c>
      <c r="I1421" s="192"/>
      <c r="J1421" s="193">
        <f>ROUND(I1421*H1421,2)</f>
        <v>0</v>
      </c>
      <c r="K1421" s="189" t="s">
        <v>166</v>
      </c>
      <c r="L1421" s="40"/>
      <c r="M1421" s="194" t="s">
        <v>1</v>
      </c>
      <c r="N1421" s="195" t="s">
        <v>38</v>
      </c>
      <c r="O1421" s="72"/>
      <c r="P1421" s="196">
        <f>O1421*H1421</f>
        <v>0</v>
      </c>
      <c r="Q1421" s="196">
        <v>0</v>
      </c>
      <c r="R1421" s="196">
        <f>Q1421*H1421</f>
        <v>0</v>
      </c>
      <c r="S1421" s="196">
        <v>0</v>
      </c>
      <c r="T1421" s="197">
        <f>S1421*H1421</f>
        <v>0</v>
      </c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R1421" s="198" t="s">
        <v>212</v>
      </c>
      <c r="AT1421" s="198" t="s">
        <v>162</v>
      </c>
      <c r="AU1421" s="198" t="s">
        <v>82</v>
      </c>
      <c r="AY1421" s="18" t="s">
        <v>160</v>
      </c>
      <c r="BE1421" s="199">
        <f>IF(N1421="základní",J1421,0)</f>
        <v>0</v>
      </c>
      <c r="BF1421" s="199">
        <f>IF(N1421="snížená",J1421,0)</f>
        <v>0</v>
      </c>
      <c r="BG1421" s="199">
        <f>IF(N1421="zákl. přenesená",J1421,0)</f>
        <v>0</v>
      </c>
      <c r="BH1421" s="199">
        <f>IF(N1421="sníž. přenesená",J1421,0)</f>
        <v>0</v>
      </c>
      <c r="BI1421" s="199">
        <f>IF(N1421="nulová",J1421,0)</f>
        <v>0</v>
      </c>
      <c r="BJ1421" s="18" t="s">
        <v>80</v>
      </c>
      <c r="BK1421" s="199">
        <f>ROUND(I1421*H1421,2)</f>
        <v>0</v>
      </c>
      <c r="BL1421" s="18" t="s">
        <v>212</v>
      </c>
      <c r="BM1421" s="198" t="s">
        <v>1413</v>
      </c>
    </row>
    <row r="1422" spans="2:51" s="14" customFormat="1" ht="12">
      <c r="B1422" s="211"/>
      <c r="C1422" s="212"/>
      <c r="D1422" s="202" t="s">
        <v>168</v>
      </c>
      <c r="E1422" s="213" t="s">
        <v>1</v>
      </c>
      <c r="F1422" s="214" t="s">
        <v>1404</v>
      </c>
      <c r="G1422" s="212"/>
      <c r="H1422" s="215">
        <v>46.575</v>
      </c>
      <c r="I1422" s="216"/>
      <c r="J1422" s="212"/>
      <c r="K1422" s="212"/>
      <c r="L1422" s="217"/>
      <c r="M1422" s="218"/>
      <c r="N1422" s="219"/>
      <c r="O1422" s="219"/>
      <c r="P1422" s="219"/>
      <c r="Q1422" s="219"/>
      <c r="R1422" s="219"/>
      <c r="S1422" s="219"/>
      <c r="T1422" s="220"/>
      <c r="AT1422" s="221" t="s">
        <v>168</v>
      </c>
      <c r="AU1422" s="221" t="s">
        <v>82</v>
      </c>
      <c r="AV1422" s="14" t="s">
        <v>82</v>
      </c>
      <c r="AW1422" s="14" t="s">
        <v>30</v>
      </c>
      <c r="AX1422" s="14" t="s">
        <v>73</v>
      </c>
      <c r="AY1422" s="221" t="s">
        <v>160</v>
      </c>
    </row>
    <row r="1423" spans="2:51" s="14" customFormat="1" ht="12">
      <c r="B1423" s="211"/>
      <c r="C1423" s="212"/>
      <c r="D1423" s="202" t="s">
        <v>168</v>
      </c>
      <c r="E1423" s="213" t="s">
        <v>1</v>
      </c>
      <c r="F1423" s="214" t="s">
        <v>1414</v>
      </c>
      <c r="G1423" s="212"/>
      <c r="H1423" s="215">
        <v>12.311</v>
      </c>
      <c r="I1423" s="216"/>
      <c r="J1423" s="212"/>
      <c r="K1423" s="212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168</v>
      </c>
      <c r="AU1423" s="221" t="s">
        <v>82</v>
      </c>
      <c r="AV1423" s="14" t="s">
        <v>82</v>
      </c>
      <c r="AW1423" s="14" t="s">
        <v>30</v>
      </c>
      <c r="AX1423" s="14" t="s">
        <v>73</v>
      </c>
      <c r="AY1423" s="221" t="s">
        <v>160</v>
      </c>
    </row>
    <row r="1424" spans="2:51" s="14" customFormat="1" ht="12">
      <c r="B1424" s="211"/>
      <c r="C1424" s="212"/>
      <c r="D1424" s="202" t="s">
        <v>168</v>
      </c>
      <c r="E1424" s="213" t="s">
        <v>1</v>
      </c>
      <c r="F1424" s="214" t="s">
        <v>1415</v>
      </c>
      <c r="G1424" s="212"/>
      <c r="H1424" s="215">
        <v>44.02</v>
      </c>
      <c r="I1424" s="216"/>
      <c r="J1424" s="212"/>
      <c r="K1424" s="212"/>
      <c r="L1424" s="217"/>
      <c r="M1424" s="218"/>
      <c r="N1424" s="219"/>
      <c r="O1424" s="219"/>
      <c r="P1424" s="219"/>
      <c r="Q1424" s="219"/>
      <c r="R1424" s="219"/>
      <c r="S1424" s="219"/>
      <c r="T1424" s="220"/>
      <c r="AT1424" s="221" t="s">
        <v>168</v>
      </c>
      <c r="AU1424" s="221" t="s">
        <v>82</v>
      </c>
      <c r="AV1424" s="14" t="s">
        <v>82</v>
      </c>
      <c r="AW1424" s="14" t="s">
        <v>30</v>
      </c>
      <c r="AX1424" s="14" t="s">
        <v>73</v>
      </c>
      <c r="AY1424" s="221" t="s">
        <v>160</v>
      </c>
    </row>
    <row r="1425" spans="2:51" s="15" customFormat="1" ht="12">
      <c r="B1425" s="222"/>
      <c r="C1425" s="223"/>
      <c r="D1425" s="202" t="s">
        <v>168</v>
      </c>
      <c r="E1425" s="224" t="s">
        <v>1</v>
      </c>
      <c r="F1425" s="225" t="s">
        <v>179</v>
      </c>
      <c r="G1425" s="223"/>
      <c r="H1425" s="226">
        <v>102.906</v>
      </c>
      <c r="I1425" s="227"/>
      <c r="J1425" s="223"/>
      <c r="K1425" s="223"/>
      <c r="L1425" s="228"/>
      <c r="M1425" s="229"/>
      <c r="N1425" s="230"/>
      <c r="O1425" s="230"/>
      <c r="P1425" s="230"/>
      <c r="Q1425" s="230"/>
      <c r="R1425" s="230"/>
      <c r="S1425" s="230"/>
      <c r="T1425" s="231"/>
      <c r="AT1425" s="232" t="s">
        <v>168</v>
      </c>
      <c r="AU1425" s="232" t="s">
        <v>82</v>
      </c>
      <c r="AV1425" s="15" t="s">
        <v>167</v>
      </c>
      <c r="AW1425" s="15" t="s">
        <v>30</v>
      </c>
      <c r="AX1425" s="15" t="s">
        <v>80</v>
      </c>
      <c r="AY1425" s="232" t="s">
        <v>160</v>
      </c>
    </row>
    <row r="1426" spans="1:65" s="2" customFormat="1" ht="24.2" customHeight="1">
      <c r="A1426" s="35"/>
      <c r="B1426" s="36"/>
      <c r="C1426" s="187" t="s">
        <v>1416</v>
      </c>
      <c r="D1426" s="187" t="s">
        <v>162</v>
      </c>
      <c r="E1426" s="188" t="s">
        <v>1417</v>
      </c>
      <c r="F1426" s="189" t="s">
        <v>1418</v>
      </c>
      <c r="G1426" s="190" t="s">
        <v>222</v>
      </c>
      <c r="H1426" s="191">
        <v>4.014</v>
      </c>
      <c r="I1426" s="192"/>
      <c r="J1426" s="193">
        <f>ROUND(I1426*H1426,2)</f>
        <v>0</v>
      </c>
      <c r="K1426" s="189" t="s">
        <v>166</v>
      </c>
      <c r="L1426" s="40"/>
      <c r="M1426" s="194" t="s">
        <v>1</v>
      </c>
      <c r="N1426" s="195" t="s">
        <v>38</v>
      </c>
      <c r="O1426" s="72"/>
      <c r="P1426" s="196">
        <f>O1426*H1426</f>
        <v>0</v>
      </c>
      <c r="Q1426" s="196">
        <v>0</v>
      </c>
      <c r="R1426" s="196">
        <f>Q1426*H1426</f>
        <v>0</v>
      </c>
      <c r="S1426" s="196">
        <v>0</v>
      </c>
      <c r="T1426" s="197">
        <f>S1426*H1426</f>
        <v>0</v>
      </c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R1426" s="198" t="s">
        <v>212</v>
      </c>
      <c r="AT1426" s="198" t="s">
        <v>162</v>
      </c>
      <c r="AU1426" s="198" t="s">
        <v>82</v>
      </c>
      <c r="AY1426" s="18" t="s">
        <v>160</v>
      </c>
      <c r="BE1426" s="199">
        <f>IF(N1426="základní",J1426,0)</f>
        <v>0</v>
      </c>
      <c r="BF1426" s="199">
        <f>IF(N1426="snížená",J1426,0)</f>
        <v>0</v>
      </c>
      <c r="BG1426" s="199">
        <f>IF(N1426="zákl. přenesená",J1426,0)</f>
        <v>0</v>
      </c>
      <c r="BH1426" s="199">
        <f>IF(N1426="sníž. přenesená",J1426,0)</f>
        <v>0</v>
      </c>
      <c r="BI1426" s="199">
        <f>IF(N1426="nulová",J1426,0)</f>
        <v>0</v>
      </c>
      <c r="BJ1426" s="18" t="s">
        <v>80</v>
      </c>
      <c r="BK1426" s="199">
        <f>ROUND(I1426*H1426,2)</f>
        <v>0</v>
      </c>
      <c r="BL1426" s="18" t="s">
        <v>212</v>
      </c>
      <c r="BM1426" s="198" t="s">
        <v>1419</v>
      </c>
    </row>
    <row r="1427" spans="2:51" s="14" customFormat="1" ht="12">
      <c r="B1427" s="211"/>
      <c r="C1427" s="212"/>
      <c r="D1427" s="202" t="s">
        <v>168</v>
      </c>
      <c r="E1427" s="213" t="s">
        <v>1</v>
      </c>
      <c r="F1427" s="214" t="s">
        <v>1420</v>
      </c>
      <c r="G1427" s="212"/>
      <c r="H1427" s="215">
        <v>4.014</v>
      </c>
      <c r="I1427" s="216"/>
      <c r="J1427" s="212"/>
      <c r="K1427" s="212"/>
      <c r="L1427" s="217"/>
      <c r="M1427" s="218"/>
      <c r="N1427" s="219"/>
      <c r="O1427" s="219"/>
      <c r="P1427" s="219"/>
      <c r="Q1427" s="219"/>
      <c r="R1427" s="219"/>
      <c r="S1427" s="219"/>
      <c r="T1427" s="220"/>
      <c r="AT1427" s="221" t="s">
        <v>168</v>
      </c>
      <c r="AU1427" s="221" t="s">
        <v>82</v>
      </c>
      <c r="AV1427" s="14" t="s">
        <v>82</v>
      </c>
      <c r="AW1427" s="14" t="s">
        <v>30</v>
      </c>
      <c r="AX1427" s="14" t="s">
        <v>73</v>
      </c>
      <c r="AY1427" s="221" t="s">
        <v>160</v>
      </c>
    </row>
    <row r="1428" spans="2:51" s="15" customFormat="1" ht="12">
      <c r="B1428" s="222"/>
      <c r="C1428" s="223"/>
      <c r="D1428" s="202" t="s">
        <v>168</v>
      </c>
      <c r="E1428" s="224" t="s">
        <v>1</v>
      </c>
      <c r="F1428" s="225" t="s">
        <v>179</v>
      </c>
      <c r="G1428" s="223"/>
      <c r="H1428" s="226">
        <v>4.014</v>
      </c>
      <c r="I1428" s="227"/>
      <c r="J1428" s="223"/>
      <c r="K1428" s="223"/>
      <c r="L1428" s="228"/>
      <c r="M1428" s="229"/>
      <c r="N1428" s="230"/>
      <c r="O1428" s="230"/>
      <c r="P1428" s="230"/>
      <c r="Q1428" s="230"/>
      <c r="R1428" s="230"/>
      <c r="S1428" s="230"/>
      <c r="T1428" s="231"/>
      <c r="AT1428" s="232" t="s">
        <v>168</v>
      </c>
      <c r="AU1428" s="232" t="s">
        <v>82</v>
      </c>
      <c r="AV1428" s="15" t="s">
        <v>167</v>
      </c>
      <c r="AW1428" s="15" t="s">
        <v>30</v>
      </c>
      <c r="AX1428" s="15" t="s">
        <v>80</v>
      </c>
      <c r="AY1428" s="232" t="s">
        <v>160</v>
      </c>
    </row>
    <row r="1429" spans="1:65" s="2" customFormat="1" ht="24.2" customHeight="1">
      <c r="A1429" s="35"/>
      <c r="B1429" s="36"/>
      <c r="C1429" s="187" t="s">
        <v>914</v>
      </c>
      <c r="D1429" s="187" t="s">
        <v>162</v>
      </c>
      <c r="E1429" s="188" t="s">
        <v>1421</v>
      </c>
      <c r="F1429" s="189" t="s">
        <v>1422</v>
      </c>
      <c r="G1429" s="190" t="s">
        <v>165</v>
      </c>
      <c r="H1429" s="191">
        <v>1.39</v>
      </c>
      <c r="I1429" s="192"/>
      <c r="J1429" s="193">
        <f>ROUND(I1429*H1429,2)</f>
        <v>0</v>
      </c>
      <c r="K1429" s="189" t="s">
        <v>166</v>
      </c>
      <c r="L1429" s="40"/>
      <c r="M1429" s="194" t="s">
        <v>1</v>
      </c>
      <c r="N1429" s="195" t="s">
        <v>38</v>
      </c>
      <c r="O1429" s="72"/>
      <c r="P1429" s="196">
        <f>O1429*H1429</f>
        <v>0</v>
      </c>
      <c r="Q1429" s="196">
        <v>0</v>
      </c>
      <c r="R1429" s="196">
        <f>Q1429*H1429</f>
        <v>0</v>
      </c>
      <c r="S1429" s="196">
        <v>0</v>
      </c>
      <c r="T1429" s="197">
        <f>S1429*H1429</f>
        <v>0</v>
      </c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R1429" s="198" t="s">
        <v>212</v>
      </c>
      <c r="AT1429" s="198" t="s">
        <v>162</v>
      </c>
      <c r="AU1429" s="198" t="s">
        <v>82</v>
      </c>
      <c r="AY1429" s="18" t="s">
        <v>160</v>
      </c>
      <c r="BE1429" s="199">
        <f>IF(N1429="základní",J1429,0)</f>
        <v>0</v>
      </c>
      <c r="BF1429" s="199">
        <f>IF(N1429="snížená",J1429,0)</f>
        <v>0</v>
      </c>
      <c r="BG1429" s="199">
        <f>IF(N1429="zákl. přenesená",J1429,0)</f>
        <v>0</v>
      </c>
      <c r="BH1429" s="199">
        <f>IF(N1429="sníž. přenesená",J1429,0)</f>
        <v>0</v>
      </c>
      <c r="BI1429" s="199">
        <f>IF(N1429="nulová",J1429,0)</f>
        <v>0</v>
      </c>
      <c r="BJ1429" s="18" t="s">
        <v>80</v>
      </c>
      <c r="BK1429" s="199">
        <f>ROUND(I1429*H1429,2)</f>
        <v>0</v>
      </c>
      <c r="BL1429" s="18" t="s">
        <v>212</v>
      </c>
      <c r="BM1429" s="198" t="s">
        <v>1423</v>
      </c>
    </row>
    <row r="1430" spans="1:65" s="2" customFormat="1" ht="24.2" customHeight="1">
      <c r="A1430" s="35"/>
      <c r="B1430" s="36"/>
      <c r="C1430" s="187" t="s">
        <v>1424</v>
      </c>
      <c r="D1430" s="187" t="s">
        <v>162</v>
      </c>
      <c r="E1430" s="188" t="s">
        <v>1425</v>
      </c>
      <c r="F1430" s="189" t="s">
        <v>1426</v>
      </c>
      <c r="G1430" s="190" t="s">
        <v>222</v>
      </c>
      <c r="H1430" s="191">
        <v>142</v>
      </c>
      <c r="I1430" s="192"/>
      <c r="J1430" s="193">
        <f>ROUND(I1430*H1430,2)</f>
        <v>0</v>
      </c>
      <c r="K1430" s="189" t="s">
        <v>166</v>
      </c>
      <c r="L1430" s="40"/>
      <c r="M1430" s="194" t="s">
        <v>1</v>
      </c>
      <c r="N1430" s="195" t="s">
        <v>38</v>
      </c>
      <c r="O1430" s="72"/>
      <c r="P1430" s="196">
        <f>O1430*H1430</f>
        <v>0</v>
      </c>
      <c r="Q1430" s="196">
        <v>0</v>
      </c>
      <c r="R1430" s="196">
        <f>Q1430*H1430</f>
        <v>0</v>
      </c>
      <c r="S1430" s="196">
        <v>0</v>
      </c>
      <c r="T1430" s="197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8" t="s">
        <v>212</v>
      </c>
      <c r="AT1430" s="198" t="s">
        <v>162</v>
      </c>
      <c r="AU1430" s="198" t="s">
        <v>82</v>
      </c>
      <c r="AY1430" s="18" t="s">
        <v>160</v>
      </c>
      <c r="BE1430" s="199">
        <f>IF(N1430="základní",J1430,0)</f>
        <v>0</v>
      </c>
      <c r="BF1430" s="199">
        <f>IF(N1430="snížená",J1430,0)</f>
        <v>0</v>
      </c>
      <c r="BG1430" s="199">
        <f>IF(N1430="zákl. přenesená",J1430,0)</f>
        <v>0</v>
      </c>
      <c r="BH1430" s="199">
        <f>IF(N1430="sníž. přenesená",J1430,0)</f>
        <v>0</v>
      </c>
      <c r="BI1430" s="199">
        <f>IF(N1430="nulová",J1430,0)</f>
        <v>0</v>
      </c>
      <c r="BJ1430" s="18" t="s">
        <v>80</v>
      </c>
      <c r="BK1430" s="199">
        <f>ROUND(I1430*H1430,2)</f>
        <v>0</v>
      </c>
      <c r="BL1430" s="18" t="s">
        <v>212</v>
      </c>
      <c r="BM1430" s="198" t="s">
        <v>1427</v>
      </c>
    </row>
    <row r="1431" spans="2:51" s="14" customFormat="1" ht="12">
      <c r="B1431" s="211"/>
      <c r="C1431" s="212"/>
      <c r="D1431" s="202" t="s">
        <v>168</v>
      </c>
      <c r="E1431" s="213" t="s">
        <v>1</v>
      </c>
      <c r="F1431" s="214" t="s">
        <v>1270</v>
      </c>
      <c r="G1431" s="212"/>
      <c r="H1431" s="215">
        <v>142</v>
      </c>
      <c r="I1431" s="216"/>
      <c r="J1431" s="212"/>
      <c r="K1431" s="212"/>
      <c r="L1431" s="217"/>
      <c r="M1431" s="218"/>
      <c r="N1431" s="219"/>
      <c r="O1431" s="219"/>
      <c r="P1431" s="219"/>
      <c r="Q1431" s="219"/>
      <c r="R1431" s="219"/>
      <c r="S1431" s="219"/>
      <c r="T1431" s="220"/>
      <c r="AT1431" s="221" t="s">
        <v>168</v>
      </c>
      <c r="AU1431" s="221" t="s">
        <v>82</v>
      </c>
      <c r="AV1431" s="14" t="s">
        <v>82</v>
      </c>
      <c r="AW1431" s="14" t="s">
        <v>30</v>
      </c>
      <c r="AX1431" s="14" t="s">
        <v>73</v>
      </c>
      <c r="AY1431" s="221" t="s">
        <v>160</v>
      </c>
    </row>
    <row r="1432" spans="2:51" s="15" customFormat="1" ht="12">
      <c r="B1432" s="222"/>
      <c r="C1432" s="223"/>
      <c r="D1432" s="202" t="s">
        <v>168</v>
      </c>
      <c r="E1432" s="224" t="s">
        <v>1</v>
      </c>
      <c r="F1432" s="225" t="s">
        <v>179</v>
      </c>
      <c r="G1432" s="223"/>
      <c r="H1432" s="226">
        <v>142</v>
      </c>
      <c r="I1432" s="227"/>
      <c r="J1432" s="223"/>
      <c r="K1432" s="223"/>
      <c r="L1432" s="228"/>
      <c r="M1432" s="229"/>
      <c r="N1432" s="230"/>
      <c r="O1432" s="230"/>
      <c r="P1432" s="230"/>
      <c r="Q1432" s="230"/>
      <c r="R1432" s="230"/>
      <c r="S1432" s="230"/>
      <c r="T1432" s="231"/>
      <c r="AT1432" s="232" t="s">
        <v>168</v>
      </c>
      <c r="AU1432" s="232" t="s">
        <v>82</v>
      </c>
      <c r="AV1432" s="15" t="s">
        <v>167</v>
      </c>
      <c r="AW1432" s="15" t="s">
        <v>30</v>
      </c>
      <c r="AX1432" s="15" t="s">
        <v>80</v>
      </c>
      <c r="AY1432" s="232" t="s">
        <v>160</v>
      </c>
    </row>
    <row r="1433" spans="1:65" s="2" customFormat="1" ht="24.2" customHeight="1">
      <c r="A1433" s="35"/>
      <c r="B1433" s="36"/>
      <c r="C1433" s="187" t="s">
        <v>918</v>
      </c>
      <c r="D1433" s="187" t="s">
        <v>162</v>
      </c>
      <c r="E1433" s="188" t="s">
        <v>1428</v>
      </c>
      <c r="F1433" s="189" t="s">
        <v>1429</v>
      </c>
      <c r="G1433" s="190" t="s">
        <v>1209</v>
      </c>
      <c r="H1433" s="254"/>
      <c r="I1433" s="192"/>
      <c r="J1433" s="193">
        <f>ROUND(I1433*H1433,2)</f>
        <v>0</v>
      </c>
      <c r="K1433" s="189" t="s">
        <v>166</v>
      </c>
      <c r="L1433" s="40"/>
      <c r="M1433" s="194" t="s">
        <v>1</v>
      </c>
      <c r="N1433" s="195" t="s">
        <v>38</v>
      </c>
      <c r="O1433" s="72"/>
      <c r="P1433" s="196">
        <f>O1433*H1433</f>
        <v>0</v>
      </c>
      <c r="Q1433" s="196">
        <v>0</v>
      </c>
      <c r="R1433" s="196">
        <f>Q1433*H1433</f>
        <v>0</v>
      </c>
      <c r="S1433" s="196">
        <v>0</v>
      </c>
      <c r="T1433" s="197">
        <f>S1433*H1433</f>
        <v>0</v>
      </c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R1433" s="198" t="s">
        <v>212</v>
      </c>
      <c r="AT1433" s="198" t="s">
        <v>162</v>
      </c>
      <c r="AU1433" s="198" t="s">
        <v>82</v>
      </c>
      <c r="AY1433" s="18" t="s">
        <v>160</v>
      </c>
      <c r="BE1433" s="199">
        <f>IF(N1433="základní",J1433,0)</f>
        <v>0</v>
      </c>
      <c r="BF1433" s="199">
        <f>IF(N1433="snížená",J1433,0)</f>
        <v>0</v>
      </c>
      <c r="BG1433" s="199">
        <f>IF(N1433="zákl. přenesená",J1433,0)</f>
        <v>0</v>
      </c>
      <c r="BH1433" s="199">
        <f>IF(N1433="sníž. přenesená",J1433,0)</f>
        <v>0</v>
      </c>
      <c r="BI1433" s="199">
        <f>IF(N1433="nulová",J1433,0)</f>
        <v>0</v>
      </c>
      <c r="BJ1433" s="18" t="s">
        <v>80</v>
      </c>
      <c r="BK1433" s="199">
        <f>ROUND(I1433*H1433,2)</f>
        <v>0</v>
      </c>
      <c r="BL1433" s="18" t="s">
        <v>212</v>
      </c>
      <c r="BM1433" s="198" t="s">
        <v>1430</v>
      </c>
    </row>
    <row r="1434" spans="2:63" s="12" customFormat="1" ht="22.9" customHeight="1">
      <c r="B1434" s="171"/>
      <c r="C1434" s="172"/>
      <c r="D1434" s="173" t="s">
        <v>72</v>
      </c>
      <c r="E1434" s="185" t="s">
        <v>1431</v>
      </c>
      <c r="F1434" s="185" t="s">
        <v>1432</v>
      </c>
      <c r="G1434" s="172"/>
      <c r="H1434" s="172"/>
      <c r="I1434" s="175"/>
      <c r="J1434" s="186">
        <f>BK1434</f>
        <v>0</v>
      </c>
      <c r="K1434" s="172"/>
      <c r="L1434" s="177"/>
      <c r="M1434" s="178"/>
      <c r="N1434" s="179"/>
      <c r="O1434" s="179"/>
      <c r="P1434" s="180">
        <f>SUM(P1435:P1601)</f>
        <v>0</v>
      </c>
      <c r="Q1434" s="179"/>
      <c r="R1434" s="180">
        <f>SUM(R1435:R1601)</f>
        <v>0</v>
      </c>
      <c r="S1434" s="179"/>
      <c r="T1434" s="181">
        <f>SUM(T1435:T1601)</f>
        <v>0</v>
      </c>
      <c r="AR1434" s="182" t="s">
        <v>82</v>
      </c>
      <c r="AT1434" s="183" t="s">
        <v>72</v>
      </c>
      <c r="AU1434" s="183" t="s">
        <v>80</v>
      </c>
      <c r="AY1434" s="182" t="s">
        <v>160</v>
      </c>
      <c r="BK1434" s="184">
        <f>SUM(BK1435:BK1601)</f>
        <v>0</v>
      </c>
    </row>
    <row r="1435" spans="1:65" s="2" customFormat="1" ht="14.45" customHeight="1">
      <c r="A1435" s="35"/>
      <c r="B1435" s="36"/>
      <c r="C1435" s="187" t="s">
        <v>1433</v>
      </c>
      <c r="D1435" s="187" t="s">
        <v>162</v>
      </c>
      <c r="E1435" s="188" t="s">
        <v>1434</v>
      </c>
      <c r="F1435" s="189" t="s">
        <v>1435</v>
      </c>
      <c r="G1435" s="190" t="s">
        <v>222</v>
      </c>
      <c r="H1435" s="191">
        <v>39.473</v>
      </c>
      <c r="I1435" s="192"/>
      <c r="J1435" s="193">
        <f>ROUND(I1435*H1435,2)</f>
        <v>0</v>
      </c>
      <c r="K1435" s="189" t="s">
        <v>166</v>
      </c>
      <c r="L1435" s="40"/>
      <c r="M1435" s="194" t="s">
        <v>1</v>
      </c>
      <c r="N1435" s="195" t="s">
        <v>38</v>
      </c>
      <c r="O1435" s="72"/>
      <c r="P1435" s="196">
        <f>O1435*H1435</f>
        <v>0</v>
      </c>
      <c r="Q1435" s="196">
        <v>0</v>
      </c>
      <c r="R1435" s="196">
        <f>Q1435*H1435</f>
        <v>0</v>
      </c>
      <c r="S1435" s="196">
        <v>0</v>
      </c>
      <c r="T1435" s="197">
        <f>S1435*H1435</f>
        <v>0</v>
      </c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R1435" s="198" t="s">
        <v>212</v>
      </c>
      <c r="AT1435" s="198" t="s">
        <v>162</v>
      </c>
      <c r="AU1435" s="198" t="s">
        <v>82</v>
      </c>
      <c r="AY1435" s="18" t="s">
        <v>160</v>
      </c>
      <c r="BE1435" s="199">
        <f>IF(N1435="základní",J1435,0)</f>
        <v>0</v>
      </c>
      <c r="BF1435" s="199">
        <f>IF(N1435="snížená",J1435,0)</f>
        <v>0</v>
      </c>
      <c r="BG1435" s="199">
        <f>IF(N1435="zákl. přenesená",J1435,0)</f>
        <v>0</v>
      </c>
      <c r="BH1435" s="199">
        <f>IF(N1435="sníž. přenesená",J1435,0)</f>
        <v>0</v>
      </c>
      <c r="BI1435" s="199">
        <f>IF(N1435="nulová",J1435,0)</f>
        <v>0</v>
      </c>
      <c r="BJ1435" s="18" t="s">
        <v>80</v>
      </c>
      <c r="BK1435" s="199">
        <f>ROUND(I1435*H1435,2)</f>
        <v>0</v>
      </c>
      <c r="BL1435" s="18" t="s">
        <v>212</v>
      </c>
      <c r="BM1435" s="198" t="s">
        <v>1436</v>
      </c>
    </row>
    <row r="1436" spans="2:51" s="14" customFormat="1" ht="12">
      <c r="B1436" s="211"/>
      <c r="C1436" s="212"/>
      <c r="D1436" s="202" t="s">
        <v>168</v>
      </c>
      <c r="E1436" s="213" t="s">
        <v>1</v>
      </c>
      <c r="F1436" s="214" t="s">
        <v>1114</v>
      </c>
      <c r="G1436" s="212"/>
      <c r="H1436" s="215">
        <v>39.473</v>
      </c>
      <c r="I1436" s="216"/>
      <c r="J1436" s="212"/>
      <c r="K1436" s="212"/>
      <c r="L1436" s="217"/>
      <c r="M1436" s="218"/>
      <c r="N1436" s="219"/>
      <c r="O1436" s="219"/>
      <c r="P1436" s="219"/>
      <c r="Q1436" s="219"/>
      <c r="R1436" s="219"/>
      <c r="S1436" s="219"/>
      <c r="T1436" s="220"/>
      <c r="AT1436" s="221" t="s">
        <v>168</v>
      </c>
      <c r="AU1436" s="221" t="s">
        <v>82</v>
      </c>
      <c r="AV1436" s="14" t="s">
        <v>82</v>
      </c>
      <c r="AW1436" s="14" t="s">
        <v>30</v>
      </c>
      <c r="AX1436" s="14" t="s">
        <v>73</v>
      </c>
      <c r="AY1436" s="221" t="s">
        <v>160</v>
      </c>
    </row>
    <row r="1437" spans="2:51" s="15" customFormat="1" ht="12">
      <c r="B1437" s="222"/>
      <c r="C1437" s="223"/>
      <c r="D1437" s="202" t="s">
        <v>168</v>
      </c>
      <c r="E1437" s="224" t="s">
        <v>1</v>
      </c>
      <c r="F1437" s="225" t="s">
        <v>179</v>
      </c>
      <c r="G1437" s="223"/>
      <c r="H1437" s="226">
        <v>39.473</v>
      </c>
      <c r="I1437" s="227"/>
      <c r="J1437" s="223"/>
      <c r="K1437" s="223"/>
      <c r="L1437" s="228"/>
      <c r="M1437" s="229"/>
      <c r="N1437" s="230"/>
      <c r="O1437" s="230"/>
      <c r="P1437" s="230"/>
      <c r="Q1437" s="230"/>
      <c r="R1437" s="230"/>
      <c r="S1437" s="230"/>
      <c r="T1437" s="231"/>
      <c r="AT1437" s="232" t="s">
        <v>168</v>
      </c>
      <c r="AU1437" s="232" t="s">
        <v>82</v>
      </c>
      <c r="AV1437" s="15" t="s">
        <v>167</v>
      </c>
      <c r="AW1437" s="15" t="s">
        <v>30</v>
      </c>
      <c r="AX1437" s="15" t="s">
        <v>80</v>
      </c>
      <c r="AY1437" s="232" t="s">
        <v>160</v>
      </c>
    </row>
    <row r="1438" spans="1:65" s="2" customFormat="1" ht="14.45" customHeight="1">
      <c r="A1438" s="35"/>
      <c r="B1438" s="36"/>
      <c r="C1438" s="187" t="s">
        <v>922</v>
      </c>
      <c r="D1438" s="187" t="s">
        <v>162</v>
      </c>
      <c r="E1438" s="188" t="s">
        <v>1437</v>
      </c>
      <c r="F1438" s="189" t="s">
        <v>1438</v>
      </c>
      <c r="G1438" s="190" t="s">
        <v>238</v>
      </c>
      <c r="H1438" s="191">
        <v>111.535</v>
      </c>
      <c r="I1438" s="192"/>
      <c r="J1438" s="193">
        <f>ROUND(I1438*H1438,2)</f>
        <v>0</v>
      </c>
      <c r="K1438" s="189" t="s">
        <v>166</v>
      </c>
      <c r="L1438" s="40"/>
      <c r="M1438" s="194" t="s">
        <v>1</v>
      </c>
      <c r="N1438" s="195" t="s">
        <v>38</v>
      </c>
      <c r="O1438" s="72"/>
      <c r="P1438" s="196">
        <f>O1438*H1438</f>
        <v>0</v>
      </c>
      <c r="Q1438" s="196">
        <v>0</v>
      </c>
      <c r="R1438" s="196">
        <f>Q1438*H1438</f>
        <v>0</v>
      </c>
      <c r="S1438" s="196">
        <v>0</v>
      </c>
      <c r="T1438" s="197">
        <f>S1438*H1438</f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8" t="s">
        <v>212</v>
      </c>
      <c r="AT1438" s="198" t="s">
        <v>162</v>
      </c>
      <c r="AU1438" s="198" t="s">
        <v>82</v>
      </c>
      <c r="AY1438" s="18" t="s">
        <v>160</v>
      </c>
      <c r="BE1438" s="199">
        <f>IF(N1438="základní",J1438,0)</f>
        <v>0</v>
      </c>
      <c r="BF1438" s="199">
        <f>IF(N1438="snížená",J1438,0)</f>
        <v>0</v>
      </c>
      <c r="BG1438" s="199">
        <f>IF(N1438="zákl. přenesená",J1438,0)</f>
        <v>0</v>
      </c>
      <c r="BH1438" s="199">
        <f>IF(N1438="sníž. přenesená",J1438,0)</f>
        <v>0</v>
      </c>
      <c r="BI1438" s="199">
        <f>IF(N1438="nulová",J1438,0)</f>
        <v>0</v>
      </c>
      <c r="BJ1438" s="18" t="s">
        <v>80</v>
      </c>
      <c r="BK1438" s="199">
        <f>ROUND(I1438*H1438,2)</f>
        <v>0</v>
      </c>
      <c r="BL1438" s="18" t="s">
        <v>212</v>
      </c>
      <c r="BM1438" s="198" t="s">
        <v>1439</v>
      </c>
    </row>
    <row r="1439" spans="2:51" s="14" customFormat="1" ht="12">
      <c r="B1439" s="211"/>
      <c r="C1439" s="212"/>
      <c r="D1439" s="202" t="s">
        <v>168</v>
      </c>
      <c r="E1439" s="213" t="s">
        <v>1</v>
      </c>
      <c r="F1439" s="214" t="s">
        <v>1440</v>
      </c>
      <c r="G1439" s="212"/>
      <c r="H1439" s="215">
        <v>46.575</v>
      </c>
      <c r="I1439" s="216"/>
      <c r="J1439" s="212"/>
      <c r="K1439" s="212"/>
      <c r="L1439" s="217"/>
      <c r="M1439" s="218"/>
      <c r="N1439" s="219"/>
      <c r="O1439" s="219"/>
      <c r="P1439" s="219"/>
      <c r="Q1439" s="219"/>
      <c r="R1439" s="219"/>
      <c r="S1439" s="219"/>
      <c r="T1439" s="220"/>
      <c r="AT1439" s="221" t="s">
        <v>168</v>
      </c>
      <c r="AU1439" s="221" t="s">
        <v>82</v>
      </c>
      <c r="AV1439" s="14" t="s">
        <v>82</v>
      </c>
      <c r="AW1439" s="14" t="s">
        <v>30</v>
      </c>
      <c r="AX1439" s="14" t="s">
        <v>73</v>
      </c>
      <c r="AY1439" s="221" t="s">
        <v>160</v>
      </c>
    </row>
    <row r="1440" spans="2:51" s="14" customFormat="1" ht="12">
      <c r="B1440" s="211"/>
      <c r="C1440" s="212"/>
      <c r="D1440" s="202" t="s">
        <v>168</v>
      </c>
      <c r="E1440" s="213" t="s">
        <v>1</v>
      </c>
      <c r="F1440" s="214" t="s">
        <v>1441</v>
      </c>
      <c r="G1440" s="212"/>
      <c r="H1440" s="215">
        <v>12.31</v>
      </c>
      <c r="I1440" s="216"/>
      <c r="J1440" s="212"/>
      <c r="K1440" s="212"/>
      <c r="L1440" s="217"/>
      <c r="M1440" s="218"/>
      <c r="N1440" s="219"/>
      <c r="O1440" s="219"/>
      <c r="P1440" s="219"/>
      <c r="Q1440" s="219"/>
      <c r="R1440" s="219"/>
      <c r="S1440" s="219"/>
      <c r="T1440" s="220"/>
      <c r="AT1440" s="221" t="s">
        <v>168</v>
      </c>
      <c r="AU1440" s="221" t="s">
        <v>82</v>
      </c>
      <c r="AV1440" s="14" t="s">
        <v>82</v>
      </c>
      <c r="AW1440" s="14" t="s">
        <v>30</v>
      </c>
      <c r="AX1440" s="14" t="s">
        <v>73</v>
      </c>
      <c r="AY1440" s="221" t="s">
        <v>160</v>
      </c>
    </row>
    <row r="1441" spans="2:51" s="14" customFormat="1" ht="12">
      <c r="B1441" s="211"/>
      <c r="C1441" s="212"/>
      <c r="D1441" s="202" t="s">
        <v>168</v>
      </c>
      <c r="E1441" s="213" t="s">
        <v>1</v>
      </c>
      <c r="F1441" s="214" t="s">
        <v>1442</v>
      </c>
      <c r="G1441" s="212"/>
      <c r="H1441" s="215">
        <v>44.02</v>
      </c>
      <c r="I1441" s="216"/>
      <c r="J1441" s="212"/>
      <c r="K1441" s="212"/>
      <c r="L1441" s="217"/>
      <c r="M1441" s="218"/>
      <c r="N1441" s="219"/>
      <c r="O1441" s="219"/>
      <c r="P1441" s="219"/>
      <c r="Q1441" s="219"/>
      <c r="R1441" s="219"/>
      <c r="S1441" s="219"/>
      <c r="T1441" s="220"/>
      <c r="AT1441" s="221" t="s">
        <v>168</v>
      </c>
      <c r="AU1441" s="221" t="s">
        <v>82</v>
      </c>
      <c r="AV1441" s="14" t="s">
        <v>82</v>
      </c>
      <c r="AW1441" s="14" t="s">
        <v>30</v>
      </c>
      <c r="AX1441" s="14" t="s">
        <v>73</v>
      </c>
      <c r="AY1441" s="221" t="s">
        <v>160</v>
      </c>
    </row>
    <row r="1442" spans="2:51" s="14" customFormat="1" ht="12">
      <c r="B1442" s="211"/>
      <c r="C1442" s="212"/>
      <c r="D1442" s="202" t="s">
        <v>168</v>
      </c>
      <c r="E1442" s="213" t="s">
        <v>1</v>
      </c>
      <c r="F1442" s="214" t="s">
        <v>1443</v>
      </c>
      <c r="G1442" s="212"/>
      <c r="H1442" s="215">
        <v>8.63</v>
      </c>
      <c r="I1442" s="216"/>
      <c r="J1442" s="212"/>
      <c r="K1442" s="212"/>
      <c r="L1442" s="217"/>
      <c r="M1442" s="218"/>
      <c r="N1442" s="219"/>
      <c r="O1442" s="219"/>
      <c r="P1442" s="219"/>
      <c r="Q1442" s="219"/>
      <c r="R1442" s="219"/>
      <c r="S1442" s="219"/>
      <c r="T1442" s="220"/>
      <c r="AT1442" s="221" t="s">
        <v>168</v>
      </c>
      <c r="AU1442" s="221" t="s">
        <v>82</v>
      </c>
      <c r="AV1442" s="14" t="s">
        <v>82</v>
      </c>
      <c r="AW1442" s="14" t="s">
        <v>30</v>
      </c>
      <c r="AX1442" s="14" t="s">
        <v>73</v>
      </c>
      <c r="AY1442" s="221" t="s">
        <v>160</v>
      </c>
    </row>
    <row r="1443" spans="2:51" s="15" customFormat="1" ht="12">
      <c r="B1443" s="222"/>
      <c r="C1443" s="223"/>
      <c r="D1443" s="202" t="s">
        <v>168</v>
      </c>
      <c r="E1443" s="224" t="s">
        <v>1</v>
      </c>
      <c r="F1443" s="225" t="s">
        <v>179</v>
      </c>
      <c r="G1443" s="223"/>
      <c r="H1443" s="226">
        <v>111.535</v>
      </c>
      <c r="I1443" s="227"/>
      <c r="J1443" s="223"/>
      <c r="K1443" s="223"/>
      <c r="L1443" s="228"/>
      <c r="M1443" s="229"/>
      <c r="N1443" s="230"/>
      <c r="O1443" s="230"/>
      <c r="P1443" s="230"/>
      <c r="Q1443" s="230"/>
      <c r="R1443" s="230"/>
      <c r="S1443" s="230"/>
      <c r="T1443" s="231"/>
      <c r="AT1443" s="232" t="s">
        <v>168</v>
      </c>
      <c r="AU1443" s="232" t="s">
        <v>82</v>
      </c>
      <c r="AV1443" s="15" t="s">
        <v>167</v>
      </c>
      <c r="AW1443" s="15" t="s">
        <v>30</v>
      </c>
      <c r="AX1443" s="15" t="s">
        <v>80</v>
      </c>
      <c r="AY1443" s="232" t="s">
        <v>160</v>
      </c>
    </row>
    <row r="1444" spans="1:65" s="2" customFormat="1" ht="24.2" customHeight="1">
      <c r="A1444" s="35"/>
      <c r="B1444" s="36"/>
      <c r="C1444" s="187" t="s">
        <v>1444</v>
      </c>
      <c r="D1444" s="187" t="s">
        <v>162</v>
      </c>
      <c r="E1444" s="188" t="s">
        <v>1445</v>
      </c>
      <c r="F1444" s="189" t="s">
        <v>1446</v>
      </c>
      <c r="G1444" s="190" t="s">
        <v>238</v>
      </c>
      <c r="H1444" s="191">
        <v>4.962</v>
      </c>
      <c r="I1444" s="192"/>
      <c r="J1444" s="193">
        <f>ROUND(I1444*H1444,2)</f>
        <v>0</v>
      </c>
      <c r="K1444" s="189" t="s">
        <v>166</v>
      </c>
      <c r="L1444" s="40"/>
      <c r="M1444" s="194" t="s">
        <v>1</v>
      </c>
      <c r="N1444" s="195" t="s">
        <v>38</v>
      </c>
      <c r="O1444" s="72"/>
      <c r="P1444" s="196">
        <f>O1444*H1444</f>
        <v>0</v>
      </c>
      <c r="Q1444" s="196">
        <v>0</v>
      </c>
      <c r="R1444" s="196">
        <f>Q1444*H1444</f>
        <v>0</v>
      </c>
      <c r="S1444" s="196">
        <v>0</v>
      </c>
      <c r="T1444" s="197">
        <f>S1444*H1444</f>
        <v>0</v>
      </c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R1444" s="198" t="s">
        <v>212</v>
      </c>
      <c r="AT1444" s="198" t="s">
        <v>162</v>
      </c>
      <c r="AU1444" s="198" t="s">
        <v>82</v>
      </c>
      <c r="AY1444" s="18" t="s">
        <v>160</v>
      </c>
      <c r="BE1444" s="199">
        <f>IF(N1444="základní",J1444,0)</f>
        <v>0</v>
      </c>
      <c r="BF1444" s="199">
        <f>IF(N1444="snížená",J1444,0)</f>
        <v>0</v>
      </c>
      <c r="BG1444" s="199">
        <f>IF(N1444="zákl. přenesená",J1444,0)</f>
        <v>0</v>
      </c>
      <c r="BH1444" s="199">
        <f>IF(N1444="sníž. přenesená",J1444,0)</f>
        <v>0</v>
      </c>
      <c r="BI1444" s="199">
        <f>IF(N1444="nulová",J1444,0)</f>
        <v>0</v>
      </c>
      <c r="BJ1444" s="18" t="s">
        <v>80</v>
      </c>
      <c r="BK1444" s="199">
        <f>ROUND(I1444*H1444,2)</f>
        <v>0</v>
      </c>
      <c r="BL1444" s="18" t="s">
        <v>212</v>
      </c>
      <c r="BM1444" s="198" t="s">
        <v>1447</v>
      </c>
    </row>
    <row r="1445" spans="2:51" s="14" customFormat="1" ht="12">
      <c r="B1445" s="211"/>
      <c r="C1445" s="212"/>
      <c r="D1445" s="202" t="s">
        <v>168</v>
      </c>
      <c r="E1445" s="213" t="s">
        <v>1</v>
      </c>
      <c r="F1445" s="214" t="s">
        <v>1448</v>
      </c>
      <c r="G1445" s="212"/>
      <c r="H1445" s="215">
        <v>4.962</v>
      </c>
      <c r="I1445" s="216"/>
      <c r="J1445" s="212"/>
      <c r="K1445" s="212"/>
      <c r="L1445" s="217"/>
      <c r="M1445" s="218"/>
      <c r="N1445" s="219"/>
      <c r="O1445" s="219"/>
      <c r="P1445" s="219"/>
      <c r="Q1445" s="219"/>
      <c r="R1445" s="219"/>
      <c r="S1445" s="219"/>
      <c r="T1445" s="220"/>
      <c r="AT1445" s="221" t="s">
        <v>168</v>
      </c>
      <c r="AU1445" s="221" t="s">
        <v>82</v>
      </c>
      <c r="AV1445" s="14" t="s">
        <v>82</v>
      </c>
      <c r="AW1445" s="14" t="s">
        <v>30</v>
      </c>
      <c r="AX1445" s="14" t="s">
        <v>73</v>
      </c>
      <c r="AY1445" s="221" t="s">
        <v>160</v>
      </c>
    </row>
    <row r="1446" spans="2:51" s="15" customFormat="1" ht="12">
      <c r="B1446" s="222"/>
      <c r="C1446" s="223"/>
      <c r="D1446" s="202" t="s">
        <v>168</v>
      </c>
      <c r="E1446" s="224" t="s">
        <v>1</v>
      </c>
      <c r="F1446" s="225" t="s">
        <v>179</v>
      </c>
      <c r="G1446" s="223"/>
      <c r="H1446" s="226">
        <v>4.962</v>
      </c>
      <c r="I1446" s="227"/>
      <c r="J1446" s="223"/>
      <c r="K1446" s="223"/>
      <c r="L1446" s="228"/>
      <c r="M1446" s="229"/>
      <c r="N1446" s="230"/>
      <c r="O1446" s="230"/>
      <c r="P1446" s="230"/>
      <c r="Q1446" s="230"/>
      <c r="R1446" s="230"/>
      <c r="S1446" s="230"/>
      <c r="T1446" s="231"/>
      <c r="AT1446" s="232" t="s">
        <v>168</v>
      </c>
      <c r="AU1446" s="232" t="s">
        <v>82</v>
      </c>
      <c r="AV1446" s="15" t="s">
        <v>167</v>
      </c>
      <c r="AW1446" s="15" t="s">
        <v>30</v>
      </c>
      <c r="AX1446" s="15" t="s">
        <v>80</v>
      </c>
      <c r="AY1446" s="232" t="s">
        <v>160</v>
      </c>
    </row>
    <row r="1447" spans="1:65" s="2" customFormat="1" ht="14.45" customHeight="1">
      <c r="A1447" s="35"/>
      <c r="B1447" s="36"/>
      <c r="C1447" s="187" t="s">
        <v>926</v>
      </c>
      <c r="D1447" s="187" t="s">
        <v>162</v>
      </c>
      <c r="E1447" s="188" t="s">
        <v>1449</v>
      </c>
      <c r="F1447" s="189" t="s">
        <v>1450</v>
      </c>
      <c r="G1447" s="190" t="s">
        <v>238</v>
      </c>
      <c r="H1447" s="191">
        <v>65.64</v>
      </c>
      <c r="I1447" s="192"/>
      <c r="J1447" s="193">
        <f>ROUND(I1447*H1447,2)</f>
        <v>0</v>
      </c>
      <c r="K1447" s="189" t="s">
        <v>166</v>
      </c>
      <c r="L1447" s="40"/>
      <c r="M1447" s="194" t="s">
        <v>1</v>
      </c>
      <c r="N1447" s="195" t="s">
        <v>38</v>
      </c>
      <c r="O1447" s="72"/>
      <c r="P1447" s="196">
        <f>O1447*H1447</f>
        <v>0</v>
      </c>
      <c r="Q1447" s="196">
        <v>0</v>
      </c>
      <c r="R1447" s="196">
        <f>Q1447*H1447</f>
        <v>0</v>
      </c>
      <c r="S1447" s="196">
        <v>0</v>
      </c>
      <c r="T1447" s="197">
        <f>S1447*H1447</f>
        <v>0</v>
      </c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R1447" s="198" t="s">
        <v>212</v>
      </c>
      <c r="AT1447" s="198" t="s">
        <v>162</v>
      </c>
      <c r="AU1447" s="198" t="s">
        <v>82</v>
      </c>
      <c r="AY1447" s="18" t="s">
        <v>160</v>
      </c>
      <c r="BE1447" s="199">
        <f>IF(N1447="základní",J1447,0)</f>
        <v>0</v>
      </c>
      <c r="BF1447" s="199">
        <f>IF(N1447="snížená",J1447,0)</f>
        <v>0</v>
      </c>
      <c r="BG1447" s="199">
        <f>IF(N1447="zákl. přenesená",J1447,0)</f>
        <v>0</v>
      </c>
      <c r="BH1447" s="199">
        <f>IF(N1447="sníž. přenesená",J1447,0)</f>
        <v>0</v>
      </c>
      <c r="BI1447" s="199">
        <f>IF(N1447="nulová",J1447,0)</f>
        <v>0</v>
      </c>
      <c r="BJ1447" s="18" t="s">
        <v>80</v>
      </c>
      <c r="BK1447" s="199">
        <f>ROUND(I1447*H1447,2)</f>
        <v>0</v>
      </c>
      <c r="BL1447" s="18" t="s">
        <v>212</v>
      </c>
      <c r="BM1447" s="198" t="s">
        <v>1451</v>
      </c>
    </row>
    <row r="1448" spans="2:51" s="13" customFormat="1" ht="12">
      <c r="B1448" s="200"/>
      <c r="C1448" s="201"/>
      <c r="D1448" s="202" t="s">
        <v>168</v>
      </c>
      <c r="E1448" s="203" t="s">
        <v>1</v>
      </c>
      <c r="F1448" s="204" t="s">
        <v>176</v>
      </c>
      <c r="G1448" s="201"/>
      <c r="H1448" s="203" t="s">
        <v>1</v>
      </c>
      <c r="I1448" s="205"/>
      <c r="J1448" s="201"/>
      <c r="K1448" s="201"/>
      <c r="L1448" s="206"/>
      <c r="M1448" s="207"/>
      <c r="N1448" s="208"/>
      <c r="O1448" s="208"/>
      <c r="P1448" s="208"/>
      <c r="Q1448" s="208"/>
      <c r="R1448" s="208"/>
      <c r="S1448" s="208"/>
      <c r="T1448" s="209"/>
      <c r="AT1448" s="210" t="s">
        <v>168</v>
      </c>
      <c r="AU1448" s="210" t="s">
        <v>82</v>
      </c>
      <c r="AV1448" s="13" t="s">
        <v>80</v>
      </c>
      <c r="AW1448" s="13" t="s">
        <v>30</v>
      </c>
      <c r="AX1448" s="13" t="s">
        <v>73</v>
      </c>
      <c r="AY1448" s="210" t="s">
        <v>160</v>
      </c>
    </row>
    <row r="1449" spans="2:51" s="13" customFormat="1" ht="12">
      <c r="B1449" s="200"/>
      <c r="C1449" s="201"/>
      <c r="D1449" s="202" t="s">
        <v>168</v>
      </c>
      <c r="E1449" s="203" t="s">
        <v>1</v>
      </c>
      <c r="F1449" s="204" t="s">
        <v>1452</v>
      </c>
      <c r="G1449" s="201"/>
      <c r="H1449" s="203" t="s">
        <v>1</v>
      </c>
      <c r="I1449" s="205"/>
      <c r="J1449" s="201"/>
      <c r="K1449" s="201"/>
      <c r="L1449" s="206"/>
      <c r="M1449" s="207"/>
      <c r="N1449" s="208"/>
      <c r="O1449" s="208"/>
      <c r="P1449" s="208"/>
      <c r="Q1449" s="208"/>
      <c r="R1449" s="208"/>
      <c r="S1449" s="208"/>
      <c r="T1449" s="209"/>
      <c r="AT1449" s="210" t="s">
        <v>168</v>
      </c>
      <c r="AU1449" s="210" t="s">
        <v>82</v>
      </c>
      <c r="AV1449" s="13" t="s">
        <v>80</v>
      </c>
      <c r="AW1449" s="13" t="s">
        <v>30</v>
      </c>
      <c r="AX1449" s="13" t="s">
        <v>73</v>
      </c>
      <c r="AY1449" s="210" t="s">
        <v>160</v>
      </c>
    </row>
    <row r="1450" spans="2:51" s="14" customFormat="1" ht="12">
      <c r="B1450" s="211"/>
      <c r="C1450" s="212"/>
      <c r="D1450" s="202" t="s">
        <v>168</v>
      </c>
      <c r="E1450" s="213" t="s">
        <v>1</v>
      </c>
      <c r="F1450" s="214" t="s">
        <v>1453</v>
      </c>
      <c r="G1450" s="212"/>
      <c r="H1450" s="215">
        <v>4.48</v>
      </c>
      <c r="I1450" s="216"/>
      <c r="J1450" s="212"/>
      <c r="K1450" s="212"/>
      <c r="L1450" s="217"/>
      <c r="M1450" s="218"/>
      <c r="N1450" s="219"/>
      <c r="O1450" s="219"/>
      <c r="P1450" s="219"/>
      <c r="Q1450" s="219"/>
      <c r="R1450" s="219"/>
      <c r="S1450" s="219"/>
      <c r="T1450" s="220"/>
      <c r="AT1450" s="221" t="s">
        <v>168</v>
      </c>
      <c r="AU1450" s="221" t="s">
        <v>82</v>
      </c>
      <c r="AV1450" s="14" t="s">
        <v>82</v>
      </c>
      <c r="AW1450" s="14" t="s">
        <v>30</v>
      </c>
      <c r="AX1450" s="14" t="s">
        <v>73</v>
      </c>
      <c r="AY1450" s="221" t="s">
        <v>160</v>
      </c>
    </row>
    <row r="1451" spans="2:51" s="14" customFormat="1" ht="12">
      <c r="B1451" s="211"/>
      <c r="C1451" s="212"/>
      <c r="D1451" s="202" t="s">
        <v>168</v>
      </c>
      <c r="E1451" s="213" t="s">
        <v>1</v>
      </c>
      <c r="F1451" s="214" t="s">
        <v>1454</v>
      </c>
      <c r="G1451" s="212"/>
      <c r="H1451" s="215">
        <v>0.64</v>
      </c>
      <c r="I1451" s="216"/>
      <c r="J1451" s="212"/>
      <c r="K1451" s="212"/>
      <c r="L1451" s="217"/>
      <c r="M1451" s="218"/>
      <c r="N1451" s="219"/>
      <c r="O1451" s="219"/>
      <c r="P1451" s="219"/>
      <c r="Q1451" s="219"/>
      <c r="R1451" s="219"/>
      <c r="S1451" s="219"/>
      <c r="T1451" s="220"/>
      <c r="AT1451" s="221" t="s">
        <v>168</v>
      </c>
      <c r="AU1451" s="221" t="s">
        <v>82</v>
      </c>
      <c r="AV1451" s="14" t="s">
        <v>82</v>
      </c>
      <c r="AW1451" s="14" t="s">
        <v>30</v>
      </c>
      <c r="AX1451" s="14" t="s">
        <v>73</v>
      </c>
      <c r="AY1451" s="221" t="s">
        <v>160</v>
      </c>
    </row>
    <row r="1452" spans="2:51" s="14" customFormat="1" ht="12">
      <c r="B1452" s="211"/>
      <c r="C1452" s="212"/>
      <c r="D1452" s="202" t="s">
        <v>168</v>
      </c>
      <c r="E1452" s="213" t="s">
        <v>1</v>
      </c>
      <c r="F1452" s="214" t="s">
        <v>1455</v>
      </c>
      <c r="G1452" s="212"/>
      <c r="H1452" s="215">
        <v>9</v>
      </c>
      <c r="I1452" s="216"/>
      <c r="J1452" s="212"/>
      <c r="K1452" s="212"/>
      <c r="L1452" s="217"/>
      <c r="M1452" s="218"/>
      <c r="N1452" s="219"/>
      <c r="O1452" s="219"/>
      <c r="P1452" s="219"/>
      <c r="Q1452" s="219"/>
      <c r="R1452" s="219"/>
      <c r="S1452" s="219"/>
      <c r="T1452" s="220"/>
      <c r="AT1452" s="221" t="s">
        <v>168</v>
      </c>
      <c r="AU1452" s="221" t="s">
        <v>82</v>
      </c>
      <c r="AV1452" s="14" t="s">
        <v>82</v>
      </c>
      <c r="AW1452" s="14" t="s">
        <v>30</v>
      </c>
      <c r="AX1452" s="14" t="s">
        <v>73</v>
      </c>
      <c r="AY1452" s="221" t="s">
        <v>160</v>
      </c>
    </row>
    <row r="1453" spans="2:51" s="14" customFormat="1" ht="12">
      <c r="B1453" s="211"/>
      <c r="C1453" s="212"/>
      <c r="D1453" s="202" t="s">
        <v>168</v>
      </c>
      <c r="E1453" s="213" t="s">
        <v>1</v>
      </c>
      <c r="F1453" s="214" t="s">
        <v>1456</v>
      </c>
      <c r="G1453" s="212"/>
      <c r="H1453" s="215">
        <v>3</v>
      </c>
      <c r="I1453" s="216"/>
      <c r="J1453" s="212"/>
      <c r="K1453" s="212"/>
      <c r="L1453" s="217"/>
      <c r="M1453" s="218"/>
      <c r="N1453" s="219"/>
      <c r="O1453" s="219"/>
      <c r="P1453" s="219"/>
      <c r="Q1453" s="219"/>
      <c r="R1453" s="219"/>
      <c r="S1453" s="219"/>
      <c r="T1453" s="220"/>
      <c r="AT1453" s="221" t="s">
        <v>168</v>
      </c>
      <c r="AU1453" s="221" t="s">
        <v>82</v>
      </c>
      <c r="AV1453" s="14" t="s">
        <v>82</v>
      </c>
      <c r="AW1453" s="14" t="s">
        <v>30</v>
      </c>
      <c r="AX1453" s="14" t="s">
        <v>73</v>
      </c>
      <c r="AY1453" s="221" t="s">
        <v>160</v>
      </c>
    </row>
    <row r="1454" spans="2:51" s="14" customFormat="1" ht="12">
      <c r="B1454" s="211"/>
      <c r="C1454" s="212"/>
      <c r="D1454" s="202" t="s">
        <v>168</v>
      </c>
      <c r="E1454" s="213" t="s">
        <v>1</v>
      </c>
      <c r="F1454" s="214" t="s">
        <v>1457</v>
      </c>
      <c r="G1454" s="212"/>
      <c r="H1454" s="215">
        <v>1.5</v>
      </c>
      <c r="I1454" s="216"/>
      <c r="J1454" s="212"/>
      <c r="K1454" s="212"/>
      <c r="L1454" s="217"/>
      <c r="M1454" s="218"/>
      <c r="N1454" s="219"/>
      <c r="O1454" s="219"/>
      <c r="P1454" s="219"/>
      <c r="Q1454" s="219"/>
      <c r="R1454" s="219"/>
      <c r="S1454" s="219"/>
      <c r="T1454" s="220"/>
      <c r="AT1454" s="221" t="s">
        <v>168</v>
      </c>
      <c r="AU1454" s="221" t="s">
        <v>82</v>
      </c>
      <c r="AV1454" s="14" t="s">
        <v>82</v>
      </c>
      <c r="AW1454" s="14" t="s">
        <v>30</v>
      </c>
      <c r="AX1454" s="14" t="s">
        <v>73</v>
      </c>
      <c r="AY1454" s="221" t="s">
        <v>160</v>
      </c>
    </row>
    <row r="1455" spans="2:51" s="14" customFormat="1" ht="12">
      <c r="B1455" s="211"/>
      <c r="C1455" s="212"/>
      <c r="D1455" s="202" t="s">
        <v>168</v>
      </c>
      <c r="E1455" s="213" t="s">
        <v>1</v>
      </c>
      <c r="F1455" s="214" t="s">
        <v>1458</v>
      </c>
      <c r="G1455" s="212"/>
      <c r="H1455" s="215">
        <v>1.5</v>
      </c>
      <c r="I1455" s="216"/>
      <c r="J1455" s="212"/>
      <c r="K1455" s="212"/>
      <c r="L1455" s="217"/>
      <c r="M1455" s="218"/>
      <c r="N1455" s="219"/>
      <c r="O1455" s="219"/>
      <c r="P1455" s="219"/>
      <c r="Q1455" s="219"/>
      <c r="R1455" s="219"/>
      <c r="S1455" s="219"/>
      <c r="T1455" s="220"/>
      <c r="AT1455" s="221" t="s">
        <v>168</v>
      </c>
      <c r="AU1455" s="221" t="s">
        <v>82</v>
      </c>
      <c r="AV1455" s="14" t="s">
        <v>82</v>
      </c>
      <c r="AW1455" s="14" t="s">
        <v>30</v>
      </c>
      <c r="AX1455" s="14" t="s">
        <v>73</v>
      </c>
      <c r="AY1455" s="221" t="s">
        <v>160</v>
      </c>
    </row>
    <row r="1456" spans="2:51" s="13" customFormat="1" ht="12">
      <c r="B1456" s="200"/>
      <c r="C1456" s="201"/>
      <c r="D1456" s="202" t="s">
        <v>168</v>
      </c>
      <c r="E1456" s="203" t="s">
        <v>1</v>
      </c>
      <c r="F1456" s="204" t="s">
        <v>1459</v>
      </c>
      <c r="G1456" s="201"/>
      <c r="H1456" s="203" t="s">
        <v>1</v>
      </c>
      <c r="I1456" s="205"/>
      <c r="J1456" s="201"/>
      <c r="K1456" s="201"/>
      <c r="L1456" s="206"/>
      <c r="M1456" s="207"/>
      <c r="N1456" s="208"/>
      <c r="O1456" s="208"/>
      <c r="P1456" s="208"/>
      <c r="Q1456" s="208"/>
      <c r="R1456" s="208"/>
      <c r="S1456" s="208"/>
      <c r="T1456" s="209"/>
      <c r="AT1456" s="210" t="s">
        <v>168</v>
      </c>
      <c r="AU1456" s="210" t="s">
        <v>82</v>
      </c>
      <c r="AV1456" s="13" t="s">
        <v>80</v>
      </c>
      <c r="AW1456" s="13" t="s">
        <v>30</v>
      </c>
      <c r="AX1456" s="13" t="s">
        <v>73</v>
      </c>
      <c r="AY1456" s="210" t="s">
        <v>160</v>
      </c>
    </row>
    <row r="1457" spans="2:51" s="14" customFormat="1" ht="12">
      <c r="B1457" s="211"/>
      <c r="C1457" s="212"/>
      <c r="D1457" s="202" t="s">
        <v>168</v>
      </c>
      <c r="E1457" s="213" t="s">
        <v>1</v>
      </c>
      <c r="F1457" s="214" t="s">
        <v>1460</v>
      </c>
      <c r="G1457" s="212"/>
      <c r="H1457" s="215">
        <v>3</v>
      </c>
      <c r="I1457" s="216"/>
      <c r="J1457" s="212"/>
      <c r="K1457" s="212"/>
      <c r="L1457" s="217"/>
      <c r="M1457" s="218"/>
      <c r="N1457" s="219"/>
      <c r="O1457" s="219"/>
      <c r="P1457" s="219"/>
      <c r="Q1457" s="219"/>
      <c r="R1457" s="219"/>
      <c r="S1457" s="219"/>
      <c r="T1457" s="220"/>
      <c r="AT1457" s="221" t="s">
        <v>168</v>
      </c>
      <c r="AU1457" s="221" t="s">
        <v>82</v>
      </c>
      <c r="AV1457" s="14" t="s">
        <v>82</v>
      </c>
      <c r="AW1457" s="14" t="s">
        <v>30</v>
      </c>
      <c r="AX1457" s="14" t="s">
        <v>73</v>
      </c>
      <c r="AY1457" s="221" t="s">
        <v>160</v>
      </c>
    </row>
    <row r="1458" spans="2:51" s="14" customFormat="1" ht="12">
      <c r="B1458" s="211"/>
      <c r="C1458" s="212"/>
      <c r="D1458" s="202" t="s">
        <v>168</v>
      </c>
      <c r="E1458" s="213" t="s">
        <v>1</v>
      </c>
      <c r="F1458" s="214" t="s">
        <v>1461</v>
      </c>
      <c r="G1458" s="212"/>
      <c r="H1458" s="215">
        <v>4.48</v>
      </c>
      <c r="I1458" s="216"/>
      <c r="J1458" s="212"/>
      <c r="K1458" s="212"/>
      <c r="L1458" s="217"/>
      <c r="M1458" s="218"/>
      <c r="N1458" s="219"/>
      <c r="O1458" s="219"/>
      <c r="P1458" s="219"/>
      <c r="Q1458" s="219"/>
      <c r="R1458" s="219"/>
      <c r="S1458" s="219"/>
      <c r="T1458" s="220"/>
      <c r="AT1458" s="221" t="s">
        <v>168</v>
      </c>
      <c r="AU1458" s="221" t="s">
        <v>82</v>
      </c>
      <c r="AV1458" s="14" t="s">
        <v>82</v>
      </c>
      <c r="AW1458" s="14" t="s">
        <v>30</v>
      </c>
      <c r="AX1458" s="14" t="s">
        <v>73</v>
      </c>
      <c r="AY1458" s="221" t="s">
        <v>160</v>
      </c>
    </row>
    <row r="1459" spans="2:51" s="14" customFormat="1" ht="12">
      <c r="B1459" s="211"/>
      <c r="C1459" s="212"/>
      <c r="D1459" s="202" t="s">
        <v>168</v>
      </c>
      <c r="E1459" s="213" t="s">
        <v>1</v>
      </c>
      <c r="F1459" s="214" t="s">
        <v>1462</v>
      </c>
      <c r="G1459" s="212"/>
      <c r="H1459" s="215">
        <v>0.64</v>
      </c>
      <c r="I1459" s="216"/>
      <c r="J1459" s="212"/>
      <c r="K1459" s="212"/>
      <c r="L1459" s="217"/>
      <c r="M1459" s="218"/>
      <c r="N1459" s="219"/>
      <c r="O1459" s="219"/>
      <c r="P1459" s="219"/>
      <c r="Q1459" s="219"/>
      <c r="R1459" s="219"/>
      <c r="S1459" s="219"/>
      <c r="T1459" s="220"/>
      <c r="AT1459" s="221" t="s">
        <v>168</v>
      </c>
      <c r="AU1459" s="221" t="s">
        <v>82</v>
      </c>
      <c r="AV1459" s="14" t="s">
        <v>82</v>
      </c>
      <c r="AW1459" s="14" t="s">
        <v>30</v>
      </c>
      <c r="AX1459" s="14" t="s">
        <v>73</v>
      </c>
      <c r="AY1459" s="221" t="s">
        <v>160</v>
      </c>
    </row>
    <row r="1460" spans="2:51" s="13" customFormat="1" ht="12">
      <c r="B1460" s="200"/>
      <c r="C1460" s="201"/>
      <c r="D1460" s="202" t="s">
        <v>168</v>
      </c>
      <c r="E1460" s="203" t="s">
        <v>1</v>
      </c>
      <c r="F1460" s="204" t="s">
        <v>1022</v>
      </c>
      <c r="G1460" s="201"/>
      <c r="H1460" s="203" t="s">
        <v>1</v>
      </c>
      <c r="I1460" s="205"/>
      <c r="J1460" s="201"/>
      <c r="K1460" s="201"/>
      <c r="L1460" s="206"/>
      <c r="M1460" s="207"/>
      <c r="N1460" s="208"/>
      <c r="O1460" s="208"/>
      <c r="P1460" s="208"/>
      <c r="Q1460" s="208"/>
      <c r="R1460" s="208"/>
      <c r="S1460" s="208"/>
      <c r="T1460" s="209"/>
      <c r="AT1460" s="210" t="s">
        <v>168</v>
      </c>
      <c r="AU1460" s="210" t="s">
        <v>82</v>
      </c>
      <c r="AV1460" s="13" t="s">
        <v>80</v>
      </c>
      <c r="AW1460" s="13" t="s">
        <v>30</v>
      </c>
      <c r="AX1460" s="13" t="s">
        <v>73</v>
      </c>
      <c r="AY1460" s="210" t="s">
        <v>160</v>
      </c>
    </row>
    <row r="1461" spans="2:51" s="14" customFormat="1" ht="12">
      <c r="B1461" s="211"/>
      <c r="C1461" s="212"/>
      <c r="D1461" s="202" t="s">
        <v>168</v>
      </c>
      <c r="E1461" s="213" t="s">
        <v>1</v>
      </c>
      <c r="F1461" s="214" t="s">
        <v>1463</v>
      </c>
      <c r="G1461" s="212"/>
      <c r="H1461" s="215">
        <v>3.2</v>
      </c>
      <c r="I1461" s="216"/>
      <c r="J1461" s="212"/>
      <c r="K1461" s="212"/>
      <c r="L1461" s="217"/>
      <c r="M1461" s="218"/>
      <c r="N1461" s="219"/>
      <c r="O1461" s="219"/>
      <c r="P1461" s="219"/>
      <c r="Q1461" s="219"/>
      <c r="R1461" s="219"/>
      <c r="S1461" s="219"/>
      <c r="T1461" s="220"/>
      <c r="AT1461" s="221" t="s">
        <v>168</v>
      </c>
      <c r="AU1461" s="221" t="s">
        <v>82</v>
      </c>
      <c r="AV1461" s="14" t="s">
        <v>82</v>
      </c>
      <c r="AW1461" s="14" t="s">
        <v>30</v>
      </c>
      <c r="AX1461" s="14" t="s">
        <v>73</v>
      </c>
      <c r="AY1461" s="221" t="s">
        <v>160</v>
      </c>
    </row>
    <row r="1462" spans="2:51" s="14" customFormat="1" ht="12">
      <c r="B1462" s="211"/>
      <c r="C1462" s="212"/>
      <c r="D1462" s="202" t="s">
        <v>168</v>
      </c>
      <c r="E1462" s="213" t="s">
        <v>1</v>
      </c>
      <c r="F1462" s="214" t="s">
        <v>1464</v>
      </c>
      <c r="G1462" s="212"/>
      <c r="H1462" s="215">
        <v>1.92</v>
      </c>
      <c r="I1462" s="216"/>
      <c r="J1462" s="212"/>
      <c r="K1462" s="212"/>
      <c r="L1462" s="217"/>
      <c r="M1462" s="218"/>
      <c r="N1462" s="219"/>
      <c r="O1462" s="219"/>
      <c r="P1462" s="219"/>
      <c r="Q1462" s="219"/>
      <c r="R1462" s="219"/>
      <c r="S1462" s="219"/>
      <c r="T1462" s="220"/>
      <c r="AT1462" s="221" t="s">
        <v>168</v>
      </c>
      <c r="AU1462" s="221" t="s">
        <v>82</v>
      </c>
      <c r="AV1462" s="14" t="s">
        <v>82</v>
      </c>
      <c r="AW1462" s="14" t="s">
        <v>30</v>
      </c>
      <c r="AX1462" s="14" t="s">
        <v>73</v>
      </c>
      <c r="AY1462" s="221" t="s">
        <v>160</v>
      </c>
    </row>
    <row r="1463" spans="2:51" s="14" customFormat="1" ht="12">
      <c r="B1463" s="211"/>
      <c r="C1463" s="212"/>
      <c r="D1463" s="202" t="s">
        <v>168</v>
      </c>
      <c r="E1463" s="213" t="s">
        <v>1</v>
      </c>
      <c r="F1463" s="214" t="s">
        <v>1465</v>
      </c>
      <c r="G1463" s="212"/>
      <c r="H1463" s="215">
        <v>3</v>
      </c>
      <c r="I1463" s="216"/>
      <c r="J1463" s="212"/>
      <c r="K1463" s="212"/>
      <c r="L1463" s="217"/>
      <c r="M1463" s="218"/>
      <c r="N1463" s="219"/>
      <c r="O1463" s="219"/>
      <c r="P1463" s="219"/>
      <c r="Q1463" s="219"/>
      <c r="R1463" s="219"/>
      <c r="S1463" s="219"/>
      <c r="T1463" s="220"/>
      <c r="AT1463" s="221" t="s">
        <v>168</v>
      </c>
      <c r="AU1463" s="221" t="s">
        <v>82</v>
      </c>
      <c r="AV1463" s="14" t="s">
        <v>82</v>
      </c>
      <c r="AW1463" s="14" t="s">
        <v>30</v>
      </c>
      <c r="AX1463" s="14" t="s">
        <v>73</v>
      </c>
      <c r="AY1463" s="221" t="s">
        <v>160</v>
      </c>
    </row>
    <row r="1464" spans="2:51" s="13" customFormat="1" ht="12">
      <c r="B1464" s="200"/>
      <c r="C1464" s="201"/>
      <c r="D1464" s="202" t="s">
        <v>168</v>
      </c>
      <c r="E1464" s="203" t="s">
        <v>1</v>
      </c>
      <c r="F1464" s="204" t="s">
        <v>1066</v>
      </c>
      <c r="G1464" s="201"/>
      <c r="H1464" s="203" t="s">
        <v>1</v>
      </c>
      <c r="I1464" s="205"/>
      <c r="J1464" s="201"/>
      <c r="K1464" s="201"/>
      <c r="L1464" s="206"/>
      <c r="M1464" s="207"/>
      <c r="N1464" s="208"/>
      <c r="O1464" s="208"/>
      <c r="P1464" s="208"/>
      <c r="Q1464" s="208"/>
      <c r="R1464" s="208"/>
      <c r="S1464" s="208"/>
      <c r="T1464" s="209"/>
      <c r="AT1464" s="210" t="s">
        <v>168</v>
      </c>
      <c r="AU1464" s="210" t="s">
        <v>82</v>
      </c>
      <c r="AV1464" s="13" t="s">
        <v>80</v>
      </c>
      <c r="AW1464" s="13" t="s">
        <v>30</v>
      </c>
      <c r="AX1464" s="13" t="s">
        <v>73</v>
      </c>
      <c r="AY1464" s="210" t="s">
        <v>160</v>
      </c>
    </row>
    <row r="1465" spans="2:51" s="14" customFormat="1" ht="12">
      <c r="B1465" s="211"/>
      <c r="C1465" s="212"/>
      <c r="D1465" s="202" t="s">
        <v>168</v>
      </c>
      <c r="E1465" s="213" t="s">
        <v>1</v>
      </c>
      <c r="F1465" s="214" t="s">
        <v>1466</v>
      </c>
      <c r="G1465" s="212"/>
      <c r="H1465" s="215">
        <v>5.12</v>
      </c>
      <c r="I1465" s="216"/>
      <c r="J1465" s="212"/>
      <c r="K1465" s="212"/>
      <c r="L1465" s="217"/>
      <c r="M1465" s="218"/>
      <c r="N1465" s="219"/>
      <c r="O1465" s="219"/>
      <c r="P1465" s="219"/>
      <c r="Q1465" s="219"/>
      <c r="R1465" s="219"/>
      <c r="S1465" s="219"/>
      <c r="T1465" s="220"/>
      <c r="AT1465" s="221" t="s">
        <v>168</v>
      </c>
      <c r="AU1465" s="221" t="s">
        <v>82</v>
      </c>
      <c r="AV1465" s="14" t="s">
        <v>82</v>
      </c>
      <c r="AW1465" s="14" t="s">
        <v>30</v>
      </c>
      <c r="AX1465" s="14" t="s">
        <v>73</v>
      </c>
      <c r="AY1465" s="221" t="s">
        <v>160</v>
      </c>
    </row>
    <row r="1466" spans="2:51" s="14" customFormat="1" ht="12">
      <c r="B1466" s="211"/>
      <c r="C1466" s="212"/>
      <c r="D1466" s="202" t="s">
        <v>168</v>
      </c>
      <c r="E1466" s="213" t="s">
        <v>1</v>
      </c>
      <c r="F1466" s="214" t="s">
        <v>1467</v>
      </c>
      <c r="G1466" s="212"/>
      <c r="H1466" s="215">
        <v>2.8</v>
      </c>
      <c r="I1466" s="216"/>
      <c r="J1466" s="212"/>
      <c r="K1466" s="212"/>
      <c r="L1466" s="217"/>
      <c r="M1466" s="218"/>
      <c r="N1466" s="219"/>
      <c r="O1466" s="219"/>
      <c r="P1466" s="219"/>
      <c r="Q1466" s="219"/>
      <c r="R1466" s="219"/>
      <c r="S1466" s="219"/>
      <c r="T1466" s="220"/>
      <c r="AT1466" s="221" t="s">
        <v>168</v>
      </c>
      <c r="AU1466" s="221" t="s">
        <v>82</v>
      </c>
      <c r="AV1466" s="14" t="s">
        <v>82</v>
      </c>
      <c r="AW1466" s="14" t="s">
        <v>30</v>
      </c>
      <c r="AX1466" s="14" t="s">
        <v>73</v>
      </c>
      <c r="AY1466" s="221" t="s">
        <v>160</v>
      </c>
    </row>
    <row r="1467" spans="2:51" s="14" customFormat="1" ht="12">
      <c r="B1467" s="211"/>
      <c r="C1467" s="212"/>
      <c r="D1467" s="202" t="s">
        <v>168</v>
      </c>
      <c r="E1467" s="213" t="s">
        <v>1</v>
      </c>
      <c r="F1467" s="214" t="s">
        <v>1468</v>
      </c>
      <c r="G1467" s="212"/>
      <c r="H1467" s="215">
        <v>21.36</v>
      </c>
      <c r="I1467" s="216"/>
      <c r="J1467" s="212"/>
      <c r="K1467" s="212"/>
      <c r="L1467" s="217"/>
      <c r="M1467" s="218"/>
      <c r="N1467" s="219"/>
      <c r="O1467" s="219"/>
      <c r="P1467" s="219"/>
      <c r="Q1467" s="219"/>
      <c r="R1467" s="219"/>
      <c r="S1467" s="219"/>
      <c r="T1467" s="220"/>
      <c r="AT1467" s="221" t="s">
        <v>168</v>
      </c>
      <c r="AU1467" s="221" t="s">
        <v>82</v>
      </c>
      <c r="AV1467" s="14" t="s">
        <v>82</v>
      </c>
      <c r="AW1467" s="14" t="s">
        <v>30</v>
      </c>
      <c r="AX1467" s="14" t="s">
        <v>73</v>
      </c>
      <c r="AY1467" s="221" t="s">
        <v>160</v>
      </c>
    </row>
    <row r="1468" spans="2:51" s="15" customFormat="1" ht="12">
      <c r="B1468" s="222"/>
      <c r="C1468" s="223"/>
      <c r="D1468" s="202" t="s">
        <v>168</v>
      </c>
      <c r="E1468" s="224" t="s">
        <v>1</v>
      </c>
      <c r="F1468" s="225" t="s">
        <v>179</v>
      </c>
      <c r="G1468" s="223"/>
      <c r="H1468" s="226">
        <v>65.63999999999999</v>
      </c>
      <c r="I1468" s="227"/>
      <c r="J1468" s="223"/>
      <c r="K1468" s="223"/>
      <c r="L1468" s="228"/>
      <c r="M1468" s="229"/>
      <c r="N1468" s="230"/>
      <c r="O1468" s="230"/>
      <c r="P1468" s="230"/>
      <c r="Q1468" s="230"/>
      <c r="R1468" s="230"/>
      <c r="S1468" s="230"/>
      <c r="T1468" s="231"/>
      <c r="AT1468" s="232" t="s">
        <v>168</v>
      </c>
      <c r="AU1468" s="232" t="s">
        <v>82</v>
      </c>
      <c r="AV1468" s="15" t="s">
        <v>167</v>
      </c>
      <c r="AW1468" s="15" t="s">
        <v>30</v>
      </c>
      <c r="AX1468" s="15" t="s">
        <v>80</v>
      </c>
      <c r="AY1468" s="232" t="s">
        <v>160</v>
      </c>
    </row>
    <row r="1469" spans="1:65" s="2" customFormat="1" ht="14.45" customHeight="1">
      <c r="A1469" s="35"/>
      <c r="B1469" s="36"/>
      <c r="C1469" s="187" t="s">
        <v>1469</v>
      </c>
      <c r="D1469" s="187" t="s">
        <v>162</v>
      </c>
      <c r="E1469" s="188" t="s">
        <v>1470</v>
      </c>
      <c r="F1469" s="189" t="s">
        <v>1471</v>
      </c>
      <c r="G1469" s="190" t="s">
        <v>238</v>
      </c>
      <c r="H1469" s="191">
        <v>1200.734</v>
      </c>
      <c r="I1469" s="192"/>
      <c r="J1469" s="193">
        <f>ROUND(I1469*H1469,2)</f>
        <v>0</v>
      </c>
      <c r="K1469" s="189" t="s">
        <v>166</v>
      </c>
      <c r="L1469" s="40"/>
      <c r="M1469" s="194" t="s">
        <v>1</v>
      </c>
      <c r="N1469" s="195" t="s">
        <v>38</v>
      </c>
      <c r="O1469" s="72"/>
      <c r="P1469" s="196">
        <f>O1469*H1469</f>
        <v>0</v>
      </c>
      <c r="Q1469" s="196">
        <v>0</v>
      </c>
      <c r="R1469" s="196">
        <f>Q1469*H1469</f>
        <v>0</v>
      </c>
      <c r="S1469" s="196">
        <v>0</v>
      </c>
      <c r="T1469" s="197">
        <f>S1469*H1469</f>
        <v>0</v>
      </c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R1469" s="198" t="s">
        <v>212</v>
      </c>
      <c r="AT1469" s="198" t="s">
        <v>162</v>
      </c>
      <c r="AU1469" s="198" t="s">
        <v>82</v>
      </c>
      <c r="AY1469" s="18" t="s">
        <v>160</v>
      </c>
      <c r="BE1469" s="199">
        <f>IF(N1469="základní",J1469,0)</f>
        <v>0</v>
      </c>
      <c r="BF1469" s="199">
        <f>IF(N1469="snížená",J1469,0)</f>
        <v>0</v>
      </c>
      <c r="BG1469" s="199">
        <f>IF(N1469="zákl. přenesená",J1469,0)</f>
        <v>0</v>
      </c>
      <c r="BH1469" s="199">
        <f>IF(N1469="sníž. přenesená",J1469,0)</f>
        <v>0</v>
      </c>
      <c r="BI1469" s="199">
        <f>IF(N1469="nulová",J1469,0)</f>
        <v>0</v>
      </c>
      <c r="BJ1469" s="18" t="s">
        <v>80</v>
      </c>
      <c r="BK1469" s="199">
        <f>ROUND(I1469*H1469,2)</f>
        <v>0</v>
      </c>
      <c r="BL1469" s="18" t="s">
        <v>212</v>
      </c>
      <c r="BM1469" s="198" t="s">
        <v>1472</v>
      </c>
    </row>
    <row r="1470" spans="2:51" s="13" customFormat="1" ht="12">
      <c r="B1470" s="200"/>
      <c r="C1470" s="201"/>
      <c r="D1470" s="202" t="s">
        <v>168</v>
      </c>
      <c r="E1470" s="203" t="s">
        <v>1</v>
      </c>
      <c r="F1470" s="204" t="s">
        <v>989</v>
      </c>
      <c r="G1470" s="201"/>
      <c r="H1470" s="203" t="s">
        <v>1</v>
      </c>
      <c r="I1470" s="205"/>
      <c r="J1470" s="201"/>
      <c r="K1470" s="201"/>
      <c r="L1470" s="206"/>
      <c r="M1470" s="207"/>
      <c r="N1470" s="208"/>
      <c r="O1470" s="208"/>
      <c r="P1470" s="208"/>
      <c r="Q1470" s="208"/>
      <c r="R1470" s="208"/>
      <c r="S1470" s="208"/>
      <c r="T1470" s="209"/>
      <c r="AT1470" s="210" t="s">
        <v>168</v>
      </c>
      <c r="AU1470" s="210" t="s">
        <v>82</v>
      </c>
      <c r="AV1470" s="13" t="s">
        <v>80</v>
      </c>
      <c r="AW1470" s="13" t="s">
        <v>30</v>
      </c>
      <c r="AX1470" s="13" t="s">
        <v>73</v>
      </c>
      <c r="AY1470" s="210" t="s">
        <v>160</v>
      </c>
    </row>
    <row r="1471" spans="2:51" s="14" customFormat="1" ht="12">
      <c r="B1471" s="211"/>
      <c r="C1471" s="212"/>
      <c r="D1471" s="202" t="s">
        <v>168</v>
      </c>
      <c r="E1471" s="213" t="s">
        <v>1</v>
      </c>
      <c r="F1471" s="214" t="s">
        <v>1473</v>
      </c>
      <c r="G1471" s="212"/>
      <c r="H1471" s="215">
        <v>155.282</v>
      </c>
      <c r="I1471" s="216"/>
      <c r="J1471" s="212"/>
      <c r="K1471" s="212"/>
      <c r="L1471" s="217"/>
      <c r="M1471" s="218"/>
      <c r="N1471" s="219"/>
      <c r="O1471" s="219"/>
      <c r="P1471" s="219"/>
      <c r="Q1471" s="219"/>
      <c r="R1471" s="219"/>
      <c r="S1471" s="219"/>
      <c r="T1471" s="220"/>
      <c r="AT1471" s="221" t="s">
        <v>168</v>
      </c>
      <c r="AU1471" s="221" t="s">
        <v>82</v>
      </c>
      <c r="AV1471" s="14" t="s">
        <v>82</v>
      </c>
      <c r="AW1471" s="14" t="s">
        <v>30</v>
      </c>
      <c r="AX1471" s="14" t="s">
        <v>73</v>
      </c>
      <c r="AY1471" s="221" t="s">
        <v>160</v>
      </c>
    </row>
    <row r="1472" spans="2:51" s="14" customFormat="1" ht="12">
      <c r="B1472" s="211"/>
      <c r="C1472" s="212"/>
      <c r="D1472" s="202" t="s">
        <v>168</v>
      </c>
      <c r="E1472" s="213" t="s">
        <v>1</v>
      </c>
      <c r="F1472" s="214" t="s">
        <v>1474</v>
      </c>
      <c r="G1472" s="212"/>
      <c r="H1472" s="215">
        <v>155.414</v>
      </c>
      <c r="I1472" s="216"/>
      <c r="J1472" s="212"/>
      <c r="K1472" s="212"/>
      <c r="L1472" s="217"/>
      <c r="M1472" s="218"/>
      <c r="N1472" s="219"/>
      <c r="O1472" s="219"/>
      <c r="P1472" s="219"/>
      <c r="Q1472" s="219"/>
      <c r="R1472" s="219"/>
      <c r="S1472" s="219"/>
      <c r="T1472" s="220"/>
      <c r="AT1472" s="221" t="s">
        <v>168</v>
      </c>
      <c r="AU1472" s="221" t="s">
        <v>82</v>
      </c>
      <c r="AV1472" s="14" t="s">
        <v>82</v>
      </c>
      <c r="AW1472" s="14" t="s">
        <v>30</v>
      </c>
      <c r="AX1472" s="14" t="s">
        <v>73</v>
      </c>
      <c r="AY1472" s="221" t="s">
        <v>160</v>
      </c>
    </row>
    <row r="1473" spans="2:51" s="14" customFormat="1" ht="12">
      <c r="B1473" s="211"/>
      <c r="C1473" s="212"/>
      <c r="D1473" s="202" t="s">
        <v>168</v>
      </c>
      <c r="E1473" s="213" t="s">
        <v>1</v>
      </c>
      <c r="F1473" s="214" t="s">
        <v>1475</v>
      </c>
      <c r="G1473" s="212"/>
      <c r="H1473" s="215">
        <v>70.76</v>
      </c>
      <c r="I1473" s="216"/>
      <c r="J1473" s="212"/>
      <c r="K1473" s="212"/>
      <c r="L1473" s="217"/>
      <c r="M1473" s="218"/>
      <c r="N1473" s="219"/>
      <c r="O1473" s="219"/>
      <c r="P1473" s="219"/>
      <c r="Q1473" s="219"/>
      <c r="R1473" s="219"/>
      <c r="S1473" s="219"/>
      <c r="T1473" s="220"/>
      <c r="AT1473" s="221" t="s">
        <v>168</v>
      </c>
      <c r="AU1473" s="221" t="s">
        <v>82</v>
      </c>
      <c r="AV1473" s="14" t="s">
        <v>82</v>
      </c>
      <c r="AW1473" s="14" t="s">
        <v>30</v>
      </c>
      <c r="AX1473" s="14" t="s">
        <v>73</v>
      </c>
      <c r="AY1473" s="221" t="s">
        <v>160</v>
      </c>
    </row>
    <row r="1474" spans="2:51" s="13" customFormat="1" ht="12">
      <c r="B1474" s="200"/>
      <c r="C1474" s="201"/>
      <c r="D1474" s="202" t="s">
        <v>168</v>
      </c>
      <c r="E1474" s="203" t="s">
        <v>1</v>
      </c>
      <c r="F1474" s="204" t="s">
        <v>1476</v>
      </c>
      <c r="G1474" s="201"/>
      <c r="H1474" s="203" t="s">
        <v>1</v>
      </c>
      <c r="I1474" s="205"/>
      <c r="J1474" s="201"/>
      <c r="K1474" s="201"/>
      <c r="L1474" s="206"/>
      <c r="M1474" s="207"/>
      <c r="N1474" s="208"/>
      <c r="O1474" s="208"/>
      <c r="P1474" s="208"/>
      <c r="Q1474" s="208"/>
      <c r="R1474" s="208"/>
      <c r="S1474" s="208"/>
      <c r="T1474" s="209"/>
      <c r="AT1474" s="210" t="s">
        <v>168</v>
      </c>
      <c r="AU1474" s="210" t="s">
        <v>82</v>
      </c>
      <c r="AV1474" s="13" t="s">
        <v>80</v>
      </c>
      <c r="AW1474" s="13" t="s">
        <v>30</v>
      </c>
      <c r="AX1474" s="13" t="s">
        <v>73</v>
      </c>
      <c r="AY1474" s="210" t="s">
        <v>160</v>
      </c>
    </row>
    <row r="1475" spans="2:51" s="14" customFormat="1" ht="12">
      <c r="B1475" s="211"/>
      <c r="C1475" s="212"/>
      <c r="D1475" s="202" t="s">
        <v>168</v>
      </c>
      <c r="E1475" s="213" t="s">
        <v>1</v>
      </c>
      <c r="F1475" s="214" t="s">
        <v>1477</v>
      </c>
      <c r="G1475" s="212"/>
      <c r="H1475" s="215">
        <v>288.346</v>
      </c>
      <c r="I1475" s="216"/>
      <c r="J1475" s="212"/>
      <c r="K1475" s="212"/>
      <c r="L1475" s="217"/>
      <c r="M1475" s="218"/>
      <c r="N1475" s="219"/>
      <c r="O1475" s="219"/>
      <c r="P1475" s="219"/>
      <c r="Q1475" s="219"/>
      <c r="R1475" s="219"/>
      <c r="S1475" s="219"/>
      <c r="T1475" s="220"/>
      <c r="AT1475" s="221" t="s">
        <v>168</v>
      </c>
      <c r="AU1475" s="221" t="s">
        <v>82</v>
      </c>
      <c r="AV1475" s="14" t="s">
        <v>82</v>
      </c>
      <c r="AW1475" s="14" t="s">
        <v>30</v>
      </c>
      <c r="AX1475" s="14" t="s">
        <v>73</v>
      </c>
      <c r="AY1475" s="221" t="s">
        <v>160</v>
      </c>
    </row>
    <row r="1476" spans="2:51" s="14" customFormat="1" ht="12">
      <c r="B1476" s="211"/>
      <c r="C1476" s="212"/>
      <c r="D1476" s="202" t="s">
        <v>168</v>
      </c>
      <c r="E1476" s="213" t="s">
        <v>1</v>
      </c>
      <c r="F1476" s="214" t="s">
        <v>1478</v>
      </c>
      <c r="G1476" s="212"/>
      <c r="H1476" s="215">
        <v>262.226</v>
      </c>
      <c r="I1476" s="216"/>
      <c r="J1476" s="212"/>
      <c r="K1476" s="212"/>
      <c r="L1476" s="217"/>
      <c r="M1476" s="218"/>
      <c r="N1476" s="219"/>
      <c r="O1476" s="219"/>
      <c r="P1476" s="219"/>
      <c r="Q1476" s="219"/>
      <c r="R1476" s="219"/>
      <c r="S1476" s="219"/>
      <c r="T1476" s="220"/>
      <c r="AT1476" s="221" t="s">
        <v>168</v>
      </c>
      <c r="AU1476" s="221" t="s">
        <v>82</v>
      </c>
      <c r="AV1476" s="14" t="s">
        <v>82</v>
      </c>
      <c r="AW1476" s="14" t="s">
        <v>30</v>
      </c>
      <c r="AX1476" s="14" t="s">
        <v>73</v>
      </c>
      <c r="AY1476" s="221" t="s">
        <v>160</v>
      </c>
    </row>
    <row r="1477" spans="2:51" s="14" customFormat="1" ht="12">
      <c r="B1477" s="211"/>
      <c r="C1477" s="212"/>
      <c r="D1477" s="202" t="s">
        <v>168</v>
      </c>
      <c r="E1477" s="213" t="s">
        <v>1</v>
      </c>
      <c r="F1477" s="214" t="s">
        <v>1479</v>
      </c>
      <c r="G1477" s="212"/>
      <c r="H1477" s="215">
        <v>207.906</v>
      </c>
      <c r="I1477" s="216"/>
      <c r="J1477" s="212"/>
      <c r="K1477" s="212"/>
      <c r="L1477" s="217"/>
      <c r="M1477" s="218"/>
      <c r="N1477" s="219"/>
      <c r="O1477" s="219"/>
      <c r="P1477" s="219"/>
      <c r="Q1477" s="219"/>
      <c r="R1477" s="219"/>
      <c r="S1477" s="219"/>
      <c r="T1477" s="220"/>
      <c r="AT1477" s="221" t="s">
        <v>168</v>
      </c>
      <c r="AU1477" s="221" t="s">
        <v>82</v>
      </c>
      <c r="AV1477" s="14" t="s">
        <v>82</v>
      </c>
      <c r="AW1477" s="14" t="s">
        <v>30</v>
      </c>
      <c r="AX1477" s="14" t="s">
        <v>73</v>
      </c>
      <c r="AY1477" s="221" t="s">
        <v>160</v>
      </c>
    </row>
    <row r="1478" spans="2:51" s="14" customFormat="1" ht="12">
      <c r="B1478" s="211"/>
      <c r="C1478" s="212"/>
      <c r="D1478" s="202" t="s">
        <v>168</v>
      </c>
      <c r="E1478" s="213" t="s">
        <v>1</v>
      </c>
      <c r="F1478" s="214" t="s">
        <v>1480</v>
      </c>
      <c r="G1478" s="212"/>
      <c r="H1478" s="215">
        <v>60.8</v>
      </c>
      <c r="I1478" s="216"/>
      <c r="J1478" s="212"/>
      <c r="K1478" s="212"/>
      <c r="L1478" s="217"/>
      <c r="M1478" s="218"/>
      <c r="N1478" s="219"/>
      <c r="O1478" s="219"/>
      <c r="P1478" s="219"/>
      <c r="Q1478" s="219"/>
      <c r="R1478" s="219"/>
      <c r="S1478" s="219"/>
      <c r="T1478" s="220"/>
      <c r="AT1478" s="221" t="s">
        <v>168</v>
      </c>
      <c r="AU1478" s="221" t="s">
        <v>82</v>
      </c>
      <c r="AV1478" s="14" t="s">
        <v>82</v>
      </c>
      <c r="AW1478" s="14" t="s">
        <v>30</v>
      </c>
      <c r="AX1478" s="14" t="s">
        <v>73</v>
      </c>
      <c r="AY1478" s="221" t="s">
        <v>160</v>
      </c>
    </row>
    <row r="1479" spans="2:51" s="15" customFormat="1" ht="12">
      <c r="B1479" s="222"/>
      <c r="C1479" s="223"/>
      <c r="D1479" s="202" t="s">
        <v>168</v>
      </c>
      <c r="E1479" s="224" t="s">
        <v>1</v>
      </c>
      <c r="F1479" s="225" t="s">
        <v>179</v>
      </c>
      <c r="G1479" s="223"/>
      <c r="H1479" s="226">
        <v>1200.734</v>
      </c>
      <c r="I1479" s="227"/>
      <c r="J1479" s="223"/>
      <c r="K1479" s="223"/>
      <c r="L1479" s="228"/>
      <c r="M1479" s="229"/>
      <c r="N1479" s="230"/>
      <c r="O1479" s="230"/>
      <c r="P1479" s="230"/>
      <c r="Q1479" s="230"/>
      <c r="R1479" s="230"/>
      <c r="S1479" s="230"/>
      <c r="T1479" s="231"/>
      <c r="AT1479" s="232" t="s">
        <v>168</v>
      </c>
      <c r="AU1479" s="232" t="s">
        <v>82</v>
      </c>
      <c r="AV1479" s="15" t="s">
        <v>167</v>
      </c>
      <c r="AW1479" s="15" t="s">
        <v>30</v>
      </c>
      <c r="AX1479" s="15" t="s">
        <v>80</v>
      </c>
      <c r="AY1479" s="232" t="s">
        <v>160</v>
      </c>
    </row>
    <row r="1480" spans="1:65" s="2" customFormat="1" ht="14.45" customHeight="1">
      <c r="A1480" s="35"/>
      <c r="B1480" s="36"/>
      <c r="C1480" s="187" t="s">
        <v>930</v>
      </c>
      <c r="D1480" s="187" t="s">
        <v>162</v>
      </c>
      <c r="E1480" s="188" t="s">
        <v>1481</v>
      </c>
      <c r="F1480" s="189" t="s">
        <v>1482</v>
      </c>
      <c r="G1480" s="190" t="s">
        <v>238</v>
      </c>
      <c r="H1480" s="191">
        <v>99.225</v>
      </c>
      <c r="I1480" s="192"/>
      <c r="J1480" s="193">
        <f>ROUND(I1480*H1480,2)</f>
        <v>0</v>
      </c>
      <c r="K1480" s="189" t="s">
        <v>166</v>
      </c>
      <c r="L1480" s="40"/>
      <c r="M1480" s="194" t="s">
        <v>1</v>
      </c>
      <c r="N1480" s="195" t="s">
        <v>38</v>
      </c>
      <c r="O1480" s="72"/>
      <c r="P1480" s="196">
        <f>O1480*H1480</f>
        <v>0</v>
      </c>
      <c r="Q1480" s="196">
        <v>0</v>
      </c>
      <c r="R1480" s="196">
        <f>Q1480*H1480</f>
        <v>0</v>
      </c>
      <c r="S1480" s="196">
        <v>0</v>
      </c>
      <c r="T1480" s="197">
        <f>S1480*H1480</f>
        <v>0</v>
      </c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R1480" s="198" t="s">
        <v>212</v>
      </c>
      <c r="AT1480" s="198" t="s">
        <v>162</v>
      </c>
      <c r="AU1480" s="198" t="s">
        <v>82</v>
      </c>
      <c r="AY1480" s="18" t="s">
        <v>160</v>
      </c>
      <c r="BE1480" s="199">
        <f>IF(N1480="základní",J1480,0)</f>
        <v>0</v>
      </c>
      <c r="BF1480" s="199">
        <f>IF(N1480="snížená",J1480,0)</f>
        <v>0</v>
      </c>
      <c r="BG1480" s="199">
        <f>IF(N1480="zákl. přenesená",J1480,0)</f>
        <v>0</v>
      </c>
      <c r="BH1480" s="199">
        <f>IF(N1480="sníž. přenesená",J1480,0)</f>
        <v>0</v>
      </c>
      <c r="BI1480" s="199">
        <f>IF(N1480="nulová",J1480,0)</f>
        <v>0</v>
      </c>
      <c r="BJ1480" s="18" t="s">
        <v>80</v>
      </c>
      <c r="BK1480" s="199">
        <f>ROUND(I1480*H1480,2)</f>
        <v>0</v>
      </c>
      <c r="BL1480" s="18" t="s">
        <v>212</v>
      </c>
      <c r="BM1480" s="198" t="s">
        <v>1483</v>
      </c>
    </row>
    <row r="1481" spans="2:51" s="14" customFormat="1" ht="12">
      <c r="B1481" s="211"/>
      <c r="C1481" s="212"/>
      <c r="D1481" s="202" t="s">
        <v>168</v>
      </c>
      <c r="E1481" s="213" t="s">
        <v>1</v>
      </c>
      <c r="F1481" s="214" t="s">
        <v>1440</v>
      </c>
      <c r="G1481" s="212"/>
      <c r="H1481" s="215">
        <v>46.575</v>
      </c>
      <c r="I1481" s="216"/>
      <c r="J1481" s="212"/>
      <c r="K1481" s="212"/>
      <c r="L1481" s="217"/>
      <c r="M1481" s="218"/>
      <c r="N1481" s="219"/>
      <c r="O1481" s="219"/>
      <c r="P1481" s="219"/>
      <c r="Q1481" s="219"/>
      <c r="R1481" s="219"/>
      <c r="S1481" s="219"/>
      <c r="T1481" s="220"/>
      <c r="AT1481" s="221" t="s">
        <v>168</v>
      </c>
      <c r="AU1481" s="221" t="s">
        <v>82</v>
      </c>
      <c r="AV1481" s="14" t="s">
        <v>82</v>
      </c>
      <c r="AW1481" s="14" t="s">
        <v>30</v>
      </c>
      <c r="AX1481" s="14" t="s">
        <v>73</v>
      </c>
      <c r="AY1481" s="221" t="s">
        <v>160</v>
      </c>
    </row>
    <row r="1482" spans="2:51" s="14" customFormat="1" ht="12">
      <c r="B1482" s="211"/>
      <c r="C1482" s="212"/>
      <c r="D1482" s="202" t="s">
        <v>168</v>
      </c>
      <c r="E1482" s="213" t="s">
        <v>1</v>
      </c>
      <c r="F1482" s="214" t="s">
        <v>1484</v>
      </c>
      <c r="G1482" s="212"/>
      <c r="H1482" s="215">
        <v>44.02</v>
      </c>
      <c r="I1482" s="216"/>
      <c r="J1482" s="212"/>
      <c r="K1482" s="212"/>
      <c r="L1482" s="217"/>
      <c r="M1482" s="218"/>
      <c r="N1482" s="219"/>
      <c r="O1482" s="219"/>
      <c r="P1482" s="219"/>
      <c r="Q1482" s="219"/>
      <c r="R1482" s="219"/>
      <c r="S1482" s="219"/>
      <c r="T1482" s="220"/>
      <c r="AT1482" s="221" t="s">
        <v>168</v>
      </c>
      <c r="AU1482" s="221" t="s">
        <v>82</v>
      </c>
      <c r="AV1482" s="14" t="s">
        <v>82</v>
      </c>
      <c r="AW1482" s="14" t="s">
        <v>30</v>
      </c>
      <c r="AX1482" s="14" t="s">
        <v>73</v>
      </c>
      <c r="AY1482" s="221" t="s">
        <v>160</v>
      </c>
    </row>
    <row r="1483" spans="2:51" s="14" customFormat="1" ht="12">
      <c r="B1483" s="211"/>
      <c r="C1483" s="212"/>
      <c r="D1483" s="202" t="s">
        <v>168</v>
      </c>
      <c r="E1483" s="213" t="s">
        <v>1</v>
      </c>
      <c r="F1483" s="214" t="s">
        <v>1485</v>
      </c>
      <c r="G1483" s="212"/>
      <c r="H1483" s="215">
        <v>8.63</v>
      </c>
      <c r="I1483" s="216"/>
      <c r="J1483" s="212"/>
      <c r="K1483" s="212"/>
      <c r="L1483" s="217"/>
      <c r="M1483" s="218"/>
      <c r="N1483" s="219"/>
      <c r="O1483" s="219"/>
      <c r="P1483" s="219"/>
      <c r="Q1483" s="219"/>
      <c r="R1483" s="219"/>
      <c r="S1483" s="219"/>
      <c r="T1483" s="220"/>
      <c r="AT1483" s="221" t="s">
        <v>168</v>
      </c>
      <c r="AU1483" s="221" t="s">
        <v>82</v>
      </c>
      <c r="AV1483" s="14" t="s">
        <v>82</v>
      </c>
      <c r="AW1483" s="14" t="s">
        <v>30</v>
      </c>
      <c r="AX1483" s="14" t="s">
        <v>73</v>
      </c>
      <c r="AY1483" s="221" t="s">
        <v>160</v>
      </c>
    </row>
    <row r="1484" spans="2:51" s="15" customFormat="1" ht="12">
      <c r="B1484" s="222"/>
      <c r="C1484" s="223"/>
      <c r="D1484" s="202" t="s">
        <v>168</v>
      </c>
      <c r="E1484" s="224" t="s">
        <v>1</v>
      </c>
      <c r="F1484" s="225" t="s">
        <v>179</v>
      </c>
      <c r="G1484" s="223"/>
      <c r="H1484" s="226">
        <v>99.225</v>
      </c>
      <c r="I1484" s="227"/>
      <c r="J1484" s="223"/>
      <c r="K1484" s="223"/>
      <c r="L1484" s="228"/>
      <c r="M1484" s="229"/>
      <c r="N1484" s="230"/>
      <c r="O1484" s="230"/>
      <c r="P1484" s="230"/>
      <c r="Q1484" s="230"/>
      <c r="R1484" s="230"/>
      <c r="S1484" s="230"/>
      <c r="T1484" s="231"/>
      <c r="AT1484" s="232" t="s">
        <v>168</v>
      </c>
      <c r="AU1484" s="232" t="s">
        <v>82</v>
      </c>
      <c r="AV1484" s="15" t="s">
        <v>167</v>
      </c>
      <c r="AW1484" s="15" t="s">
        <v>30</v>
      </c>
      <c r="AX1484" s="15" t="s">
        <v>80</v>
      </c>
      <c r="AY1484" s="232" t="s">
        <v>160</v>
      </c>
    </row>
    <row r="1485" spans="1:65" s="2" customFormat="1" ht="14.45" customHeight="1">
      <c r="A1485" s="35"/>
      <c r="B1485" s="36"/>
      <c r="C1485" s="187" t="s">
        <v>1486</v>
      </c>
      <c r="D1485" s="187" t="s">
        <v>162</v>
      </c>
      <c r="E1485" s="188" t="s">
        <v>1487</v>
      </c>
      <c r="F1485" s="189" t="s">
        <v>1488</v>
      </c>
      <c r="G1485" s="190" t="s">
        <v>238</v>
      </c>
      <c r="H1485" s="191">
        <v>93.7</v>
      </c>
      <c r="I1485" s="192"/>
      <c r="J1485" s="193">
        <f>ROUND(I1485*H1485,2)</f>
        <v>0</v>
      </c>
      <c r="K1485" s="189" t="s">
        <v>166</v>
      </c>
      <c r="L1485" s="40"/>
      <c r="M1485" s="194" t="s">
        <v>1</v>
      </c>
      <c r="N1485" s="195" t="s">
        <v>38</v>
      </c>
      <c r="O1485" s="72"/>
      <c r="P1485" s="196">
        <f>O1485*H1485</f>
        <v>0</v>
      </c>
      <c r="Q1485" s="196">
        <v>0</v>
      </c>
      <c r="R1485" s="196">
        <f>Q1485*H1485</f>
        <v>0</v>
      </c>
      <c r="S1485" s="196">
        <v>0</v>
      </c>
      <c r="T1485" s="197">
        <f>S1485*H1485</f>
        <v>0</v>
      </c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R1485" s="198" t="s">
        <v>212</v>
      </c>
      <c r="AT1485" s="198" t="s">
        <v>162</v>
      </c>
      <c r="AU1485" s="198" t="s">
        <v>82</v>
      </c>
      <c r="AY1485" s="18" t="s">
        <v>160</v>
      </c>
      <c r="BE1485" s="199">
        <f>IF(N1485="základní",J1485,0)</f>
        <v>0</v>
      </c>
      <c r="BF1485" s="199">
        <f>IF(N1485="snížená",J1485,0)</f>
        <v>0</v>
      </c>
      <c r="BG1485" s="199">
        <f>IF(N1485="zákl. přenesená",J1485,0)</f>
        <v>0</v>
      </c>
      <c r="BH1485" s="199">
        <f>IF(N1485="sníž. přenesená",J1485,0)</f>
        <v>0</v>
      </c>
      <c r="BI1485" s="199">
        <f>IF(N1485="nulová",J1485,0)</f>
        <v>0</v>
      </c>
      <c r="BJ1485" s="18" t="s">
        <v>80</v>
      </c>
      <c r="BK1485" s="199">
        <f>ROUND(I1485*H1485,2)</f>
        <v>0</v>
      </c>
      <c r="BL1485" s="18" t="s">
        <v>212</v>
      </c>
      <c r="BM1485" s="198" t="s">
        <v>1489</v>
      </c>
    </row>
    <row r="1486" spans="1:65" s="2" customFormat="1" ht="24.2" customHeight="1">
      <c r="A1486" s="35"/>
      <c r="B1486" s="36"/>
      <c r="C1486" s="187" t="s">
        <v>935</v>
      </c>
      <c r="D1486" s="187" t="s">
        <v>162</v>
      </c>
      <c r="E1486" s="188" t="s">
        <v>1490</v>
      </c>
      <c r="F1486" s="189" t="s">
        <v>1491</v>
      </c>
      <c r="G1486" s="190" t="s">
        <v>238</v>
      </c>
      <c r="H1486" s="191">
        <v>5.1</v>
      </c>
      <c r="I1486" s="192"/>
      <c r="J1486" s="193">
        <f>ROUND(I1486*H1486,2)</f>
        <v>0</v>
      </c>
      <c r="K1486" s="189" t="s">
        <v>166</v>
      </c>
      <c r="L1486" s="40"/>
      <c r="M1486" s="194" t="s">
        <v>1</v>
      </c>
      <c r="N1486" s="195" t="s">
        <v>38</v>
      </c>
      <c r="O1486" s="72"/>
      <c r="P1486" s="196">
        <f>O1486*H1486</f>
        <v>0</v>
      </c>
      <c r="Q1486" s="196">
        <v>0</v>
      </c>
      <c r="R1486" s="196">
        <f>Q1486*H1486</f>
        <v>0</v>
      </c>
      <c r="S1486" s="196">
        <v>0</v>
      </c>
      <c r="T1486" s="197">
        <f>S1486*H1486</f>
        <v>0</v>
      </c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R1486" s="198" t="s">
        <v>212</v>
      </c>
      <c r="AT1486" s="198" t="s">
        <v>162</v>
      </c>
      <c r="AU1486" s="198" t="s">
        <v>82</v>
      </c>
      <c r="AY1486" s="18" t="s">
        <v>160</v>
      </c>
      <c r="BE1486" s="199">
        <f>IF(N1486="základní",J1486,0)</f>
        <v>0</v>
      </c>
      <c r="BF1486" s="199">
        <f>IF(N1486="snížená",J1486,0)</f>
        <v>0</v>
      </c>
      <c r="BG1486" s="199">
        <f>IF(N1486="zákl. přenesená",J1486,0)</f>
        <v>0</v>
      </c>
      <c r="BH1486" s="199">
        <f>IF(N1486="sníž. přenesená",J1486,0)</f>
        <v>0</v>
      </c>
      <c r="BI1486" s="199">
        <f>IF(N1486="nulová",J1486,0)</f>
        <v>0</v>
      </c>
      <c r="BJ1486" s="18" t="s">
        <v>80</v>
      </c>
      <c r="BK1486" s="199">
        <f>ROUND(I1486*H1486,2)</f>
        <v>0</v>
      </c>
      <c r="BL1486" s="18" t="s">
        <v>212</v>
      </c>
      <c r="BM1486" s="198" t="s">
        <v>1492</v>
      </c>
    </row>
    <row r="1487" spans="2:51" s="14" customFormat="1" ht="12">
      <c r="B1487" s="211"/>
      <c r="C1487" s="212"/>
      <c r="D1487" s="202" t="s">
        <v>168</v>
      </c>
      <c r="E1487" s="213" t="s">
        <v>1</v>
      </c>
      <c r="F1487" s="214" t="s">
        <v>1493</v>
      </c>
      <c r="G1487" s="212"/>
      <c r="H1487" s="215">
        <v>5.1</v>
      </c>
      <c r="I1487" s="216"/>
      <c r="J1487" s="212"/>
      <c r="K1487" s="212"/>
      <c r="L1487" s="217"/>
      <c r="M1487" s="218"/>
      <c r="N1487" s="219"/>
      <c r="O1487" s="219"/>
      <c r="P1487" s="219"/>
      <c r="Q1487" s="219"/>
      <c r="R1487" s="219"/>
      <c r="S1487" s="219"/>
      <c r="T1487" s="220"/>
      <c r="AT1487" s="221" t="s">
        <v>168</v>
      </c>
      <c r="AU1487" s="221" t="s">
        <v>82</v>
      </c>
      <c r="AV1487" s="14" t="s">
        <v>82</v>
      </c>
      <c r="AW1487" s="14" t="s">
        <v>30</v>
      </c>
      <c r="AX1487" s="14" t="s">
        <v>73</v>
      </c>
      <c r="AY1487" s="221" t="s">
        <v>160</v>
      </c>
    </row>
    <row r="1488" spans="2:51" s="15" customFormat="1" ht="12">
      <c r="B1488" s="222"/>
      <c r="C1488" s="223"/>
      <c r="D1488" s="202" t="s">
        <v>168</v>
      </c>
      <c r="E1488" s="224" t="s">
        <v>1</v>
      </c>
      <c r="F1488" s="225" t="s">
        <v>179</v>
      </c>
      <c r="G1488" s="223"/>
      <c r="H1488" s="226">
        <v>5.1</v>
      </c>
      <c r="I1488" s="227"/>
      <c r="J1488" s="223"/>
      <c r="K1488" s="223"/>
      <c r="L1488" s="228"/>
      <c r="M1488" s="229"/>
      <c r="N1488" s="230"/>
      <c r="O1488" s="230"/>
      <c r="P1488" s="230"/>
      <c r="Q1488" s="230"/>
      <c r="R1488" s="230"/>
      <c r="S1488" s="230"/>
      <c r="T1488" s="231"/>
      <c r="AT1488" s="232" t="s">
        <v>168</v>
      </c>
      <c r="AU1488" s="232" t="s">
        <v>82</v>
      </c>
      <c r="AV1488" s="15" t="s">
        <v>167</v>
      </c>
      <c r="AW1488" s="15" t="s">
        <v>30</v>
      </c>
      <c r="AX1488" s="15" t="s">
        <v>80</v>
      </c>
      <c r="AY1488" s="232" t="s">
        <v>160</v>
      </c>
    </row>
    <row r="1489" spans="1:65" s="2" customFormat="1" ht="24.2" customHeight="1">
      <c r="A1489" s="35"/>
      <c r="B1489" s="36"/>
      <c r="C1489" s="187" t="s">
        <v>1494</v>
      </c>
      <c r="D1489" s="187" t="s">
        <v>162</v>
      </c>
      <c r="E1489" s="188" t="s">
        <v>1495</v>
      </c>
      <c r="F1489" s="189" t="s">
        <v>1496</v>
      </c>
      <c r="G1489" s="190" t="s">
        <v>222</v>
      </c>
      <c r="H1489" s="191">
        <v>2.678</v>
      </c>
      <c r="I1489" s="192"/>
      <c r="J1489" s="193">
        <f>ROUND(I1489*H1489,2)</f>
        <v>0</v>
      </c>
      <c r="K1489" s="189" t="s">
        <v>166</v>
      </c>
      <c r="L1489" s="40"/>
      <c r="M1489" s="194" t="s">
        <v>1</v>
      </c>
      <c r="N1489" s="195" t="s">
        <v>38</v>
      </c>
      <c r="O1489" s="72"/>
      <c r="P1489" s="196">
        <f>O1489*H1489</f>
        <v>0</v>
      </c>
      <c r="Q1489" s="196">
        <v>0</v>
      </c>
      <c r="R1489" s="196">
        <f>Q1489*H1489</f>
        <v>0</v>
      </c>
      <c r="S1489" s="196">
        <v>0</v>
      </c>
      <c r="T1489" s="197">
        <f>S1489*H1489</f>
        <v>0</v>
      </c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R1489" s="198" t="s">
        <v>212</v>
      </c>
      <c r="AT1489" s="198" t="s">
        <v>162</v>
      </c>
      <c r="AU1489" s="198" t="s">
        <v>82</v>
      </c>
      <c r="AY1489" s="18" t="s">
        <v>160</v>
      </c>
      <c r="BE1489" s="199">
        <f>IF(N1489="základní",J1489,0)</f>
        <v>0</v>
      </c>
      <c r="BF1489" s="199">
        <f>IF(N1489="snížená",J1489,0)</f>
        <v>0</v>
      </c>
      <c r="BG1489" s="199">
        <f>IF(N1489="zákl. přenesená",J1489,0)</f>
        <v>0</v>
      </c>
      <c r="BH1489" s="199">
        <f>IF(N1489="sníž. přenesená",J1489,0)</f>
        <v>0</v>
      </c>
      <c r="BI1489" s="199">
        <f>IF(N1489="nulová",J1489,0)</f>
        <v>0</v>
      </c>
      <c r="BJ1489" s="18" t="s">
        <v>80</v>
      </c>
      <c r="BK1489" s="199">
        <f>ROUND(I1489*H1489,2)</f>
        <v>0</v>
      </c>
      <c r="BL1489" s="18" t="s">
        <v>212</v>
      </c>
      <c r="BM1489" s="198" t="s">
        <v>1497</v>
      </c>
    </row>
    <row r="1490" spans="2:51" s="14" customFormat="1" ht="12">
      <c r="B1490" s="211"/>
      <c r="C1490" s="212"/>
      <c r="D1490" s="202" t="s">
        <v>168</v>
      </c>
      <c r="E1490" s="213" t="s">
        <v>1</v>
      </c>
      <c r="F1490" s="214" t="s">
        <v>1376</v>
      </c>
      <c r="G1490" s="212"/>
      <c r="H1490" s="215">
        <v>1.5</v>
      </c>
      <c r="I1490" s="216"/>
      <c r="J1490" s="212"/>
      <c r="K1490" s="212"/>
      <c r="L1490" s="217"/>
      <c r="M1490" s="218"/>
      <c r="N1490" s="219"/>
      <c r="O1490" s="219"/>
      <c r="P1490" s="219"/>
      <c r="Q1490" s="219"/>
      <c r="R1490" s="219"/>
      <c r="S1490" s="219"/>
      <c r="T1490" s="220"/>
      <c r="AT1490" s="221" t="s">
        <v>168</v>
      </c>
      <c r="AU1490" s="221" t="s">
        <v>82</v>
      </c>
      <c r="AV1490" s="14" t="s">
        <v>82</v>
      </c>
      <c r="AW1490" s="14" t="s">
        <v>30</v>
      </c>
      <c r="AX1490" s="14" t="s">
        <v>73</v>
      </c>
      <c r="AY1490" s="221" t="s">
        <v>160</v>
      </c>
    </row>
    <row r="1491" spans="2:51" s="14" customFormat="1" ht="12">
      <c r="B1491" s="211"/>
      <c r="C1491" s="212"/>
      <c r="D1491" s="202" t="s">
        <v>168</v>
      </c>
      <c r="E1491" s="213" t="s">
        <v>1</v>
      </c>
      <c r="F1491" s="214" t="s">
        <v>1498</v>
      </c>
      <c r="G1491" s="212"/>
      <c r="H1491" s="215">
        <v>1.178</v>
      </c>
      <c r="I1491" s="216"/>
      <c r="J1491" s="212"/>
      <c r="K1491" s="212"/>
      <c r="L1491" s="217"/>
      <c r="M1491" s="218"/>
      <c r="N1491" s="219"/>
      <c r="O1491" s="219"/>
      <c r="P1491" s="219"/>
      <c r="Q1491" s="219"/>
      <c r="R1491" s="219"/>
      <c r="S1491" s="219"/>
      <c r="T1491" s="220"/>
      <c r="AT1491" s="221" t="s">
        <v>168</v>
      </c>
      <c r="AU1491" s="221" t="s">
        <v>82</v>
      </c>
      <c r="AV1491" s="14" t="s">
        <v>82</v>
      </c>
      <c r="AW1491" s="14" t="s">
        <v>30</v>
      </c>
      <c r="AX1491" s="14" t="s">
        <v>73</v>
      </c>
      <c r="AY1491" s="221" t="s">
        <v>160</v>
      </c>
    </row>
    <row r="1492" spans="2:51" s="15" customFormat="1" ht="12">
      <c r="B1492" s="222"/>
      <c r="C1492" s="223"/>
      <c r="D1492" s="202" t="s">
        <v>168</v>
      </c>
      <c r="E1492" s="224" t="s">
        <v>1</v>
      </c>
      <c r="F1492" s="225" t="s">
        <v>179</v>
      </c>
      <c r="G1492" s="223"/>
      <c r="H1492" s="226">
        <v>2.678</v>
      </c>
      <c r="I1492" s="227"/>
      <c r="J1492" s="223"/>
      <c r="K1492" s="223"/>
      <c r="L1492" s="228"/>
      <c r="M1492" s="229"/>
      <c r="N1492" s="230"/>
      <c r="O1492" s="230"/>
      <c r="P1492" s="230"/>
      <c r="Q1492" s="230"/>
      <c r="R1492" s="230"/>
      <c r="S1492" s="230"/>
      <c r="T1492" s="231"/>
      <c r="AT1492" s="232" t="s">
        <v>168</v>
      </c>
      <c r="AU1492" s="232" t="s">
        <v>82</v>
      </c>
      <c r="AV1492" s="15" t="s">
        <v>167</v>
      </c>
      <c r="AW1492" s="15" t="s">
        <v>30</v>
      </c>
      <c r="AX1492" s="15" t="s">
        <v>80</v>
      </c>
      <c r="AY1492" s="232" t="s">
        <v>160</v>
      </c>
    </row>
    <row r="1493" spans="1:65" s="2" customFormat="1" ht="37.9" customHeight="1">
      <c r="A1493" s="35"/>
      <c r="B1493" s="36"/>
      <c r="C1493" s="187" t="s">
        <v>939</v>
      </c>
      <c r="D1493" s="187" t="s">
        <v>162</v>
      </c>
      <c r="E1493" s="188" t="s">
        <v>1499</v>
      </c>
      <c r="F1493" s="189" t="s">
        <v>1500</v>
      </c>
      <c r="G1493" s="190" t="s">
        <v>1</v>
      </c>
      <c r="H1493" s="191">
        <v>12.48</v>
      </c>
      <c r="I1493" s="192"/>
      <c r="J1493" s="193">
        <f>ROUND(I1493*H1493,2)</f>
        <v>0</v>
      </c>
      <c r="K1493" s="189" t="s">
        <v>1</v>
      </c>
      <c r="L1493" s="40"/>
      <c r="M1493" s="194" t="s">
        <v>1</v>
      </c>
      <c r="N1493" s="195" t="s">
        <v>38</v>
      </c>
      <c r="O1493" s="72"/>
      <c r="P1493" s="196">
        <f>O1493*H1493</f>
        <v>0</v>
      </c>
      <c r="Q1493" s="196">
        <v>0</v>
      </c>
      <c r="R1493" s="196">
        <f>Q1493*H1493</f>
        <v>0</v>
      </c>
      <c r="S1493" s="196">
        <v>0</v>
      </c>
      <c r="T1493" s="197">
        <f>S1493*H1493</f>
        <v>0</v>
      </c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R1493" s="198" t="s">
        <v>212</v>
      </c>
      <c r="AT1493" s="198" t="s">
        <v>162</v>
      </c>
      <c r="AU1493" s="198" t="s">
        <v>82</v>
      </c>
      <c r="AY1493" s="18" t="s">
        <v>160</v>
      </c>
      <c r="BE1493" s="199">
        <f>IF(N1493="základní",J1493,0)</f>
        <v>0</v>
      </c>
      <c r="BF1493" s="199">
        <f>IF(N1493="snížená",J1493,0)</f>
        <v>0</v>
      </c>
      <c r="BG1493" s="199">
        <f>IF(N1493="zákl. přenesená",J1493,0)</f>
        <v>0</v>
      </c>
      <c r="BH1493" s="199">
        <f>IF(N1493="sníž. přenesená",J1493,0)</f>
        <v>0</v>
      </c>
      <c r="BI1493" s="199">
        <f>IF(N1493="nulová",J1493,0)</f>
        <v>0</v>
      </c>
      <c r="BJ1493" s="18" t="s">
        <v>80</v>
      </c>
      <c r="BK1493" s="199">
        <f>ROUND(I1493*H1493,2)</f>
        <v>0</v>
      </c>
      <c r="BL1493" s="18" t="s">
        <v>212</v>
      </c>
      <c r="BM1493" s="198" t="s">
        <v>1501</v>
      </c>
    </row>
    <row r="1494" spans="2:51" s="14" customFormat="1" ht="12">
      <c r="B1494" s="211"/>
      <c r="C1494" s="212"/>
      <c r="D1494" s="202" t="s">
        <v>168</v>
      </c>
      <c r="E1494" s="213" t="s">
        <v>1</v>
      </c>
      <c r="F1494" s="214" t="s">
        <v>1502</v>
      </c>
      <c r="G1494" s="212"/>
      <c r="H1494" s="215">
        <v>12.48</v>
      </c>
      <c r="I1494" s="216"/>
      <c r="J1494" s="212"/>
      <c r="K1494" s="212"/>
      <c r="L1494" s="217"/>
      <c r="M1494" s="218"/>
      <c r="N1494" s="219"/>
      <c r="O1494" s="219"/>
      <c r="P1494" s="219"/>
      <c r="Q1494" s="219"/>
      <c r="R1494" s="219"/>
      <c r="S1494" s="219"/>
      <c r="T1494" s="220"/>
      <c r="AT1494" s="221" t="s">
        <v>168</v>
      </c>
      <c r="AU1494" s="221" t="s">
        <v>82</v>
      </c>
      <c r="AV1494" s="14" t="s">
        <v>82</v>
      </c>
      <c r="AW1494" s="14" t="s">
        <v>30</v>
      </c>
      <c r="AX1494" s="14" t="s">
        <v>73</v>
      </c>
      <c r="AY1494" s="221" t="s">
        <v>160</v>
      </c>
    </row>
    <row r="1495" spans="2:51" s="15" customFormat="1" ht="12">
      <c r="B1495" s="222"/>
      <c r="C1495" s="223"/>
      <c r="D1495" s="202" t="s">
        <v>168</v>
      </c>
      <c r="E1495" s="224" t="s">
        <v>1</v>
      </c>
      <c r="F1495" s="225" t="s">
        <v>179</v>
      </c>
      <c r="G1495" s="223"/>
      <c r="H1495" s="226">
        <v>12.48</v>
      </c>
      <c r="I1495" s="227"/>
      <c r="J1495" s="223"/>
      <c r="K1495" s="223"/>
      <c r="L1495" s="228"/>
      <c r="M1495" s="229"/>
      <c r="N1495" s="230"/>
      <c r="O1495" s="230"/>
      <c r="P1495" s="230"/>
      <c r="Q1495" s="230"/>
      <c r="R1495" s="230"/>
      <c r="S1495" s="230"/>
      <c r="T1495" s="231"/>
      <c r="AT1495" s="232" t="s">
        <v>168</v>
      </c>
      <c r="AU1495" s="232" t="s">
        <v>82</v>
      </c>
      <c r="AV1495" s="15" t="s">
        <v>167</v>
      </c>
      <c r="AW1495" s="15" t="s">
        <v>30</v>
      </c>
      <c r="AX1495" s="15" t="s">
        <v>80</v>
      </c>
      <c r="AY1495" s="232" t="s">
        <v>160</v>
      </c>
    </row>
    <row r="1496" spans="1:65" s="2" customFormat="1" ht="24.2" customHeight="1">
      <c r="A1496" s="35"/>
      <c r="B1496" s="36"/>
      <c r="C1496" s="187" t="s">
        <v>1503</v>
      </c>
      <c r="D1496" s="187" t="s">
        <v>162</v>
      </c>
      <c r="E1496" s="188" t="s">
        <v>1504</v>
      </c>
      <c r="F1496" s="189" t="s">
        <v>1505</v>
      </c>
      <c r="G1496" s="190" t="s">
        <v>238</v>
      </c>
      <c r="H1496" s="191">
        <v>90.595</v>
      </c>
      <c r="I1496" s="192"/>
      <c r="J1496" s="193">
        <f>ROUND(I1496*H1496,2)</f>
        <v>0</v>
      </c>
      <c r="K1496" s="189" t="s">
        <v>166</v>
      </c>
      <c r="L1496" s="40"/>
      <c r="M1496" s="194" t="s">
        <v>1</v>
      </c>
      <c r="N1496" s="195" t="s">
        <v>38</v>
      </c>
      <c r="O1496" s="72"/>
      <c r="P1496" s="196">
        <f>O1496*H1496</f>
        <v>0</v>
      </c>
      <c r="Q1496" s="196">
        <v>0</v>
      </c>
      <c r="R1496" s="196">
        <f>Q1496*H1496</f>
        <v>0</v>
      </c>
      <c r="S1496" s="196">
        <v>0</v>
      </c>
      <c r="T1496" s="197">
        <f>S1496*H1496</f>
        <v>0</v>
      </c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R1496" s="198" t="s">
        <v>212</v>
      </c>
      <c r="AT1496" s="198" t="s">
        <v>162</v>
      </c>
      <c r="AU1496" s="198" t="s">
        <v>82</v>
      </c>
      <c r="AY1496" s="18" t="s">
        <v>160</v>
      </c>
      <c r="BE1496" s="199">
        <f>IF(N1496="základní",J1496,0)</f>
        <v>0</v>
      </c>
      <c r="BF1496" s="199">
        <f>IF(N1496="snížená",J1496,0)</f>
        <v>0</v>
      </c>
      <c r="BG1496" s="199">
        <f>IF(N1496="zákl. přenesená",J1496,0)</f>
        <v>0</v>
      </c>
      <c r="BH1496" s="199">
        <f>IF(N1496="sníž. přenesená",J1496,0)</f>
        <v>0</v>
      </c>
      <c r="BI1496" s="199">
        <f>IF(N1496="nulová",J1496,0)</f>
        <v>0</v>
      </c>
      <c r="BJ1496" s="18" t="s">
        <v>80</v>
      </c>
      <c r="BK1496" s="199">
        <f>ROUND(I1496*H1496,2)</f>
        <v>0</v>
      </c>
      <c r="BL1496" s="18" t="s">
        <v>212</v>
      </c>
      <c r="BM1496" s="198" t="s">
        <v>1506</v>
      </c>
    </row>
    <row r="1497" spans="2:51" s="14" customFormat="1" ht="12">
      <c r="B1497" s="211"/>
      <c r="C1497" s="212"/>
      <c r="D1497" s="202" t="s">
        <v>168</v>
      </c>
      <c r="E1497" s="213" t="s">
        <v>1</v>
      </c>
      <c r="F1497" s="214" t="s">
        <v>1440</v>
      </c>
      <c r="G1497" s="212"/>
      <c r="H1497" s="215">
        <v>46.575</v>
      </c>
      <c r="I1497" s="216"/>
      <c r="J1497" s="212"/>
      <c r="K1497" s="212"/>
      <c r="L1497" s="217"/>
      <c r="M1497" s="218"/>
      <c r="N1497" s="219"/>
      <c r="O1497" s="219"/>
      <c r="P1497" s="219"/>
      <c r="Q1497" s="219"/>
      <c r="R1497" s="219"/>
      <c r="S1497" s="219"/>
      <c r="T1497" s="220"/>
      <c r="AT1497" s="221" t="s">
        <v>168</v>
      </c>
      <c r="AU1497" s="221" t="s">
        <v>82</v>
      </c>
      <c r="AV1497" s="14" t="s">
        <v>82</v>
      </c>
      <c r="AW1497" s="14" t="s">
        <v>30</v>
      </c>
      <c r="AX1497" s="14" t="s">
        <v>73</v>
      </c>
      <c r="AY1497" s="221" t="s">
        <v>160</v>
      </c>
    </row>
    <row r="1498" spans="2:51" s="14" customFormat="1" ht="12">
      <c r="B1498" s="211"/>
      <c r="C1498" s="212"/>
      <c r="D1498" s="202" t="s">
        <v>168</v>
      </c>
      <c r="E1498" s="213" t="s">
        <v>1</v>
      </c>
      <c r="F1498" s="214" t="s">
        <v>1442</v>
      </c>
      <c r="G1498" s="212"/>
      <c r="H1498" s="215">
        <v>44.02</v>
      </c>
      <c r="I1498" s="216"/>
      <c r="J1498" s="212"/>
      <c r="K1498" s="212"/>
      <c r="L1498" s="217"/>
      <c r="M1498" s="218"/>
      <c r="N1498" s="219"/>
      <c r="O1498" s="219"/>
      <c r="P1498" s="219"/>
      <c r="Q1498" s="219"/>
      <c r="R1498" s="219"/>
      <c r="S1498" s="219"/>
      <c r="T1498" s="220"/>
      <c r="AT1498" s="221" t="s">
        <v>168</v>
      </c>
      <c r="AU1498" s="221" t="s">
        <v>82</v>
      </c>
      <c r="AV1498" s="14" t="s">
        <v>82</v>
      </c>
      <c r="AW1498" s="14" t="s">
        <v>30</v>
      </c>
      <c r="AX1498" s="14" t="s">
        <v>73</v>
      </c>
      <c r="AY1498" s="221" t="s">
        <v>160</v>
      </c>
    </row>
    <row r="1499" spans="2:51" s="15" customFormat="1" ht="12">
      <c r="B1499" s="222"/>
      <c r="C1499" s="223"/>
      <c r="D1499" s="202" t="s">
        <v>168</v>
      </c>
      <c r="E1499" s="224" t="s">
        <v>1</v>
      </c>
      <c r="F1499" s="225" t="s">
        <v>179</v>
      </c>
      <c r="G1499" s="223"/>
      <c r="H1499" s="226">
        <v>90.595</v>
      </c>
      <c r="I1499" s="227"/>
      <c r="J1499" s="223"/>
      <c r="K1499" s="223"/>
      <c r="L1499" s="228"/>
      <c r="M1499" s="229"/>
      <c r="N1499" s="230"/>
      <c r="O1499" s="230"/>
      <c r="P1499" s="230"/>
      <c r="Q1499" s="230"/>
      <c r="R1499" s="230"/>
      <c r="S1499" s="230"/>
      <c r="T1499" s="231"/>
      <c r="AT1499" s="232" t="s">
        <v>168</v>
      </c>
      <c r="AU1499" s="232" t="s">
        <v>82</v>
      </c>
      <c r="AV1499" s="15" t="s">
        <v>167</v>
      </c>
      <c r="AW1499" s="15" t="s">
        <v>30</v>
      </c>
      <c r="AX1499" s="15" t="s">
        <v>80</v>
      </c>
      <c r="AY1499" s="232" t="s">
        <v>160</v>
      </c>
    </row>
    <row r="1500" spans="1:65" s="2" customFormat="1" ht="24.2" customHeight="1">
      <c r="A1500" s="35"/>
      <c r="B1500" s="36"/>
      <c r="C1500" s="187" t="s">
        <v>944</v>
      </c>
      <c r="D1500" s="187" t="s">
        <v>162</v>
      </c>
      <c r="E1500" s="188" t="s">
        <v>1507</v>
      </c>
      <c r="F1500" s="189" t="s">
        <v>1508</v>
      </c>
      <c r="G1500" s="190" t="s">
        <v>238</v>
      </c>
      <c r="H1500" s="191">
        <v>10.37</v>
      </c>
      <c r="I1500" s="192"/>
      <c r="J1500" s="193">
        <f>ROUND(I1500*H1500,2)</f>
        <v>0</v>
      </c>
      <c r="K1500" s="189" t="s">
        <v>166</v>
      </c>
      <c r="L1500" s="40"/>
      <c r="M1500" s="194" t="s">
        <v>1</v>
      </c>
      <c r="N1500" s="195" t="s">
        <v>38</v>
      </c>
      <c r="O1500" s="72"/>
      <c r="P1500" s="196">
        <f>O1500*H1500</f>
        <v>0</v>
      </c>
      <c r="Q1500" s="196">
        <v>0</v>
      </c>
      <c r="R1500" s="196">
        <f>Q1500*H1500</f>
        <v>0</v>
      </c>
      <c r="S1500" s="196">
        <v>0</v>
      </c>
      <c r="T1500" s="197">
        <f>S1500*H1500</f>
        <v>0</v>
      </c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R1500" s="198" t="s">
        <v>212</v>
      </c>
      <c r="AT1500" s="198" t="s">
        <v>162</v>
      </c>
      <c r="AU1500" s="198" t="s">
        <v>82</v>
      </c>
      <c r="AY1500" s="18" t="s">
        <v>160</v>
      </c>
      <c r="BE1500" s="199">
        <f>IF(N1500="základní",J1500,0)</f>
        <v>0</v>
      </c>
      <c r="BF1500" s="199">
        <f>IF(N1500="snížená",J1500,0)</f>
        <v>0</v>
      </c>
      <c r="BG1500" s="199">
        <f>IF(N1500="zákl. přenesená",J1500,0)</f>
        <v>0</v>
      </c>
      <c r="BH1500" s="199">
        <f>IF(N1500="sníž. přenesená",J1500,0)</f>
        <v>0</v>
      </c>
      <c r="BI1500" s="199">
        <f>IF(N1500="nulová",J1500,0)</f>
        <v>0</v>
      </c>
      <c r="BJ1500" s="18" t="s">
        <v>80</v>
      </c>
      <c r="BK1500" s="199">
        <f>ROUND(I1500*H1500,2)</f>
        <v>0</v>
      </c>
      <c r="BL1500" s="18" t="s">
        <v>212</v>
      </c>
      <c r="BM1500" s="198" t="s">
        <v>1509</v>
      </c>
    </row>
    <row r="1501" spans="2:51" s="14" customFormat="1" ht="12">
      <c r="B1501" s="211"/>
      <c r="C1501" s="212"/>
      <c r="D1501" s="202" t="s">
        <v>168</v>
      </c>
      <c r="E1501" s="213" t="s">
        <v>1</v>
      </c>
      <c r="F1501" s="214" t="s">
        <v>1510</v>
      </c>
      <c r="G1501" s="212"/>
      <c r="H1501" s="215">
        <v>10.37</v>
      </c>
      <c r="I1501" s="216"/>
      <c r="J1501" s="212"/>
      <c r="K1501" s="212"/>
      <c r="L1501" s="217"/>
      <c r="M1501" s="218"/>
      <c r="N1501" s="219"/>
      <c r="O1501" s="219"/>
      <c r="P1501" s="219"/>
      <c r="Q1501" s="219"/>
      <c r="R1501" s="219"/>
      <c r="S1501" s="219"/>
      <c r="T1501" s="220"/>
      <c r="AT1501" s="221" t="s">
        <v>168</v>
      </c>
      <c r="AU1501" s="221" t="s">
        <v>82</v>
      </c>
      <c r="AV1501" s="14" t="s">
        <v>82</v>
      </c>
      <c r="AW1501" s="14" t="s">
        <v>30</v>
      </c>
      <c r="AX1501" s="14" t="s">
        <v>73</v>
      </c>
      <c r="AY1501" s="221" t="s">
        <v>160</v>
      </c>
    </row>
    <row r="1502" spans="2:51" s="15" customFormat="1" ht="12">
      <c r="B1502" s="222"/>
      <c r="C1502" s="223"/>
      <c r="D1502" s="202" t="s">
        <v>168</v>
      </c>
      <c r="E1502" s="224" t="s">
        <v>1</v>
      </c>
      <c r="F1502" s="225" t="s">
        <v>179</v>
      </c>
      <c r="G1502" s="223"/>
      <c r="H1502" s="226">
        <v>10.37</v>
      </c>
      <c r="I1502" s="227"/>
      <c r="J1502" s="223"/>
      <c r="K1502" s="223"/>
      <c r="L1502" s="228"/>
      <c r="M1502" s="229"/>
      <c r="N1502" s="230"/>
      <c r="O1502" s="230"/>
      <c r="P1502" s="230"/>
      <c r="Q1502" s="230"/>
      <c r="R1502" s="230"/>
      <c r="S1502" s="230"/>
      <c r="T1502" s="231"/>
      <c r="AT1502" s="232" t="s">
        <v>168</v>
      </c>
      <c r="AU1502" s="232" t="s">
        <v>82</v>
      </c>
      <c r="AV1502" s="15" t="s">
        <v>167</v>
      </c>
      <c r="AW1502" s="15" t="s">
        <v>30</v>
      </c>
      <c r="AX1502" s="15" t="s">
        <v>80</v>
      </c>
      <c r="AY1502" s="232" t="s">
        <v>160</v>
      </c>
    </row>
    <row r="1503" spans="1:65" s="2" customFormat="1" ht="24.2" customHeight="1">
      <c r="A1503" s="35"/>
      <c r="B1503" s="36"/>
      <c r="C1503" s="187" t="s">
        <v>1511</v>
      </c>
      <c r="D1503" s="187" t="s">
        <v>162</v>
      </c>
      <c r="E1503" s="188" t="s">
        <v>1512</v>
      </c>
      <c r="F1503" s="189" t="s">
        <v>1513</v>
      </c>
      <c r="G1503" s="190" t="s">
        <v>238</v>
      </c>
      <c r="H1503" s="191">
        <v>13.2</v>
      </c>
      <c r="I1503" s="192"/>
      <c r="J1503" s="193">
        <f>ROUND(I1503*H1503,2)</f>
        <v>0</v>
      </c>
      <c r="K1503" s="189" t="s">
        <v>166</v>
      </c>
      <c r="L1503" s="40"/>
      <c r="M1503" s="194" t="s">
        <v>1</v>
      </c>
      <c r="N1503" s="195" t="s">
        <v>38</v>
      </c>
      <c r="O1503" s="72"/>
      <c r="P1503" s="196">
        <f>O1503*H1503</f>
        <v>0</v>
      </c>
      <c r="Q1503" s="196">
        <v>0</v>
      </c>
      <c r="R1503" s="196">
        <f>Q1503*H1503</f>
        <v>0</v>
      </c>
      <c r="S1503" s="196">
        <v>0</v>
      </c>
      <c r="T1503" s="197">
        <f>S1503*H1503</f>
        <v>0</v>
      </c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R1503" s="198" t="s">
        <v>212</v>
      </c>
      <c r="AT1503" s="198" t="s">
        <v>162</v>
      </c>
      <c r="AU1503" s="198" t="s">
        <v>82</v>
      </c>
      <c r="AY1503" s="18" t="s">
        <v>160</v>
      </c>
      <c r="BE1503" s="199">
        <f>IF(N1503="základní",J1503,0)</f>
        <v>0</v>
      </c>
      <c r="BF1503" s="199">
        <f>IF(N1503="snížená",J1503,0)</f>
        <v>0</v>
      </c>
      <c r="BG1503" s="199">
        <f>IF(N1503="zákl. přenesená",J1503,0)</f>
        <v>0</v>
      </c>
      <c r="BH1503" s="199">
        <f>IF(N1503="sníž. přenesená",J1503,0)</f>
        <v>0</v>
      </c>
      <c r="BI1503" s="199">
        <f>IF(N1503="nulová",J1503,0)</f>
        <v>0</v>
      </c>
      <c r="BJ1503" s="18" t="s">
        <v>80</v>
      </c>
      <c r="BK1503" s="199">
        <f>ROUND(I1503*H1503,2)</f>
        <v>0</v>
      </c>
      <c r="BL1503" s="18" t="s">
        <v>212</v>
      </c>
      <c r="BM1503" s="198" t="s">
        <v>1514</v>
      </c>
    </row>
    <row r="1504" spans="2:51" s="14" customFormat="1" ht="12">
      <c r="B1504" s="211"/>
      <c r="C1504" s="212"/>
      <c r="D1504" s="202" t="s">
        <v>168</v>
      </c>
      <c r="E1504" s="213" t="s">
        <v>1</v>
      </c>
      <c r="F1504" s="214" t="s">
        <v>1515</v>
      </c>
      <c r="G1504" s="212"/>
      <c r="H1504" s="215">
        <v>13.2</v>
      </c>
      <c r="I1504" s="216"/>
      <c r="J1504" s="212"/>
      <c r="K1504" s="212"/>
      <c r="L1504" s="217"/>
      <c r="M1504" s="218"/>
      <c r="N1504" s="219"/>
      <c r="O1504" s="219"/>
      <c r="P1504" s="219"/>
      <c r="Q1504" s="219"/>
      <c r="R1504" s="219"/>
      <c r="S1504" s="219"/>
      <c r="T1504" s="220"/>
      <c r="AT1504" s="221" t="s">
        <v>168</v>
      </c>
      <c r="AU1504" s="221" t="s">
        <v>82</v>
      </c>
      <c r="AV1504" s="14" t="s">
        <v>82</v>
      </c>
      <c r="AW1504" s="14" t="s">
        <v>30</v>
      </c>
      <c r="AX1504" s="14" t="s">
        <v>73</v>
      </c>
      <c r="AY1504" s="221" t="s">
        <v>160</v>
      </c>
    </row>
    <row r="1505" spans="2:51" s="15" customFormat="1" ht="12">
      <c r="B1505" s="222"/>
      <c r="C1505" s="223"/>
      <c r="D1505" s="202" t="s">
        <v>168</v>
      </c>
      <c r="E1505" s="224" t="s">
        <v>1</v>
      </c>
      <c r="F1505" s="225" t="s">
        <v>179</v>
      </c>
      <c r="G1505" s="223"/>
      <c r="H1505" s="226">
        <v>13.2</v>
      </c>
      <c r="I1505" s="227"/>
      <c r="J1505" s="223"/>
      <c r="K1505" s="223"/>
      <c r="L1505" s="228"/>
      <c r="M1505" s="229"/>
      <c r="N1505" s="230"/>
      <c r="O1505" s="230"/>
      <c r="P1505" s="230"/>
      <c r="Q1505" s="230"/>
      <c r="R1505" s="230"/>
      <c r="S1505" s="230"/>
      <c r="T1505" s="231"/>
      <c r="AT1505" s="232" t="s">
        <v>168</v>
      </c>
      <c r="AU1505" s="232" t="s">
        <v>82</v>
      </c>
      <c r="AV1505" s="15" t="s">
        <v>167</v>
      </c>
      <c r="AW1505" s="15" t="s">
        <v>30</v>
      </c>
      <c r="AX1505" s="15" t="s">
        <v>80</v>
      </c>
      <c r="AY1505" s="232" t="s">
        <v>160</v>
      </c>
    </row>
    <row r="1506" spans="1:65" s="2" customFormat="1" ht="24.2" customHeight="1">
      <c r="A1506" s="35"/>
      <c r="B1506" s="36"/>
      <c r="C1506" s="187" t="s">
        <v>947</v>
      </c>
      <c r="D1506" s="187" t="s">
        <v>162</v>
      </c>
      <c r="E1506" s="188" t="s">
        <v>1516</v>
      </c>
      <c r="F1506" s="189" t="s">
        <v>1517</v>
      </c>
      <c r="G1506" s="190" t="s">
        <v>800</v>
      </c>
      <c r="H1506" s="191">
        <v>3</v>
      </c>
      <c r="I1506" s="192"/>
      <c r="J1506" s="193">
        <f>ROUND(I1506*H1506,2)</f>
        <v>0</v>
      </c>
      <c r="K1506" s="189" t="s">
        <v>166</v>
      </c>
      <c r="L1506" s="40"/>
      <c r="M1506" s="194" t="s">
        <v>1</v>
      </c>
      <c r="N1506" s="195" t="s">
        <v>38</v>
      </c>
      <c r="O1506" s="72"/>
      <c r="P1506" s="196">
        <f>O1506*H1506</f>
        <v>0</v>
      </c>
      <c r="Q1506" s="196">
        <v>0</v>
      </c>
      <c r="R1506" s="196">
        <f>Q1506*H1506</f>
        <v>0</v>
      </c>
      <c r="S1506" s="196">
        <v>0</v>
      </c>
      <c r="T1506" s="197">
        <f>S1506*H1506</f>
        <v>0</v>
      </c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R1506" s="198" t="s">
        <v>212</v>
      </c>
      <c r="AT1506" s="198" t="s">
        <v>162</v>
      </c>
      <c r="AU1506" s="198" t="s">
        <v>82</v>
      </c>
      <c r="AY1506" s="18" t="s">
        <v>160</v>
      </c>
      <c r="BE1506" s="199">
        <f>IF(N1506="základní",J1506,0)</f>
        <v>0</v>
      </c>
      <c r="BF1506" s="199">
        <f>IF(N1506="snížená",J1506,0)</f>
        <v>0</v>
      </c>
      <c r="BG1506" s="199">
        <f>IF(N1506="zákl. přenesená",J1506,0)</f>
        <v>0</v>
      </c>
      <c r="BH1506" s="199">
        <f>IF(N1506="sníž. přenesená",J1506,0)</f>
        <v>0</v>
      </c>
      <c r="BI1506" s="199">
        <f>IF(N1506="nulová",J1506,0)</f>
        <v>0</v>
      </c>
      <c r="BJ1506" s="18" t="s">
        <v>80</v>
      </c>
      <c r="BK1506" s="199">
        <f>ROUND(I1506*H1506,2)</f>
        <v>0</v>
      </c>
      <c r="BL1506" s="18" t="s">
        <v>212</v>
      </c>
      <c r="BM1506" s="198" t="s">
        <v>1518</v>
      </c>
    </row>
    <row r="1507" spans="1:65" s="2" customFormat="1" ht="24.2" customHeight="1">
      <c r="A1507" s="35"/>
      <c r="B1507" s="36"/>
      <c r="C1507" s="187" t="s">
        <v>1519</v>
      </c>
      <c r="D1507" s="187" t="s">
        <v>162</v>
      </c>
      <c r="E1507" s="188" t="s">
        <v>1520</v>
      </c>
      <c r="F1507" s="189" t="s">
        <v>1521</v>
      </c>
      <c r="G1507" s="190" t="s">
        <v>238</v>
      </c>
      <c r="H1507" s="191">
        <v>37.38</v>
      </c>
      <c r="I1507" s="192"/>
      <c r="J1507" s="193">
        <f>ROUND(I1507*H1507,2)</f>
        <v>0</v>
      </c>
      <c r="K1507" s="189" t="s">
        <v>166</v>
      </c>
      <c r="L1507" s="40"/>
      <c r="M1507" s="194" t="s">
        <v>1</v>
      </c>
      <c r="N1507" s="195" t="s">
        <v>38</v>
      </c>
      <c r="O1507" s="72"/>
      <c r="P1507" s="196">
        <f>O1507*H1507</f>
        <v>0</v>
      </c>
      <c r="Q1507" s="196">
        <v>0</v>
      </c>
      <c r="R1507" s="196">
        <f>Q1507*H1507</f>
        <v>0</v>
      </c>
      <c r="S1507" s="196">
        <v>0</v>
      </c>
      <c r="T1507" s="197">
        <f>S1507*H1507</f>
        <v>0</v>
      </c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R1507" s="198" t="s">
        <v>212</v>
      </c>
      <c r="AT1507" s="198" t="s">
        <v>162</v>
      </c>
      <c r="AU1507" s="198" t="s">
        <v>82</v>
      </c>
      <c r="AY1507" s="18" t="s">
        <v>160</v>
      </c>
      <c r="BE1507" s="199">
        <f>IF(N1507="základní",J1507,0)</f>
        <v>0</v>
      </c>
      <c r="BF1507" s="199">
        <f>IF(N1507="snížená",J1507,0)</f>
        <v>0</v>
      </c>
      <c r="BG1507" s="199">
        <f>IF(N1507="zákl. přenesená",J1507,0)</f>
        <v>0</v>
      </c>
      <c r="BH1507" s="199">
        <f>IF(N1507="sníž. přenesená",J1507,0)</f>
        <v>0</v>
      </c>
      <c r="BI1507" s="199">
        <f>IF(N1507="nulová",J1507,0)</f>
        <v>0</v>
      </c>
      <c r="BJ1507" s="18" t="s">
        <v>80</v>
      </c>
      <c r="BK1507" s="199">
        <f>ROUND(I1507*H1507,2)</f>
        <v>0</v>
      </c>
      <c r="BL1507" s="18" t="s">
        <v>212</v>
      </c>
      <c r="BM1507" s="198" t="s">
        <v>1522</v>
      </c>
    </row>
    <row r="1508" spans="2:51" s="14" customFormat="1" ht="12">
      <c r="B1508" s="211"/>
      <c r="C1508" s="212"/>
      <c r="D1508" s="202" t="s">
        <v>168</v>
      </c>
      <c r="E1508" s="213" t="s">
        <v>1</v>
      </c>
      <c r="F1508" s="214" t="s">
        <v>1523</v>
      </c>
      <c r="G1508" s="212"/>
      <c r="H1508" s="215">
        <v>5.12</v>
      </c>
      <c r="I1508" s="216"/>
      <c r="J1508" s="212"/>
      <c r="K1508" s="212"/>
      <c r="L1508" s="217"/>
      <c r="M1508" s="218"/>
      <c r="N1508" s="219"/>
      <c r="O1508" s="219"/>
      <c r="P1508" s="219"/>
      <c r="Q1508" s="219"/>
      <c r="R1508" s="219"/>
      <c r="S1508" s="219"/>
      <c r="T1508" s="220"/>
      <c r="AT1508" s="221" t="s">
        <v>168</v>
      </c>
      <c r="AU1508" s="221" t="s">
        <v>82</v>
      </c>
      <c r="AV1508" s="14" t="s">
        <v>82</v>
      </c>
      <c r="AW1508" s="14" t="s">
        <v>30</v>
      </c>
      <c r="AX1508" s="14" t="s">
        <v>73</v>
      </c>
      <c r="AY1508" s="221" t="s">
        <v>160</v>
      </c>
    </row>
    <row r="1509" spans="2:51" s="14" customFormat="1" ht="12">
      <c r="B1509" s="211"/>
      <c r="C1509" s="212"/>
      <c r="D1509" s="202" t="s">
        <v>168</v>
      </c>
      <c r="E1509" s="213" t="s">
        <v>1</v>
      </c>
      <c r="F1509" s="214" t="s">
        <v>1524</v>
      </c>
      <c r="G1509" s="212"/>
      <c r="H1509" s="215">
        <v>8.76</v>
      </c>
      <c r="I1509" s="216"/>
      <c r="J1509" s="212"/>
      <c r="K1509" s="212"/>
      <c r="L1509" s="217"/>
      <c r="M1509" s="218"/>
      <c r="N1509" s="219"/>
      <c r="O1509" s="219"/>
      <c r="P1509" s="219"/>
      <c r="Q1509" s="219"/>
      <c r="R1509" s="219"/>
      <c r="S1509" s="219"/>
      <c r="T1509" s="220"/>
      <c r="AT1509" s="221" t="s">
        <v>168</v>
      </c>
      <c r="AU1509" s="221" t="s">
        <v>82</v>
      </c>
      <c r="AV1509" s="14" t="s">
        <v>82</v>
      </c>
      <c r="AW1509" s="14" t="s">
        <v>30</v>
      </c>
      <c r="AX1509" s="14" t="s">
        <v>73</v>
      </c>
      <c r="AY1509" s="221" t="s">
        <v>160</v>
      </c>
    </row>
    <row r="1510" spans="2:51" s="14" customFormat="1" ht="12">
      <c r="B1510" s="211"/>
      <c r="C1510" s="212"/>
      <c r="D1510" s="202" t="s">
        <v>168</v>
      </c>
      <c r="E1510" s="213" t="s">
        <v>1</v>
      </c>
      <c r="F1510" s="214" t="s">
        <v>1525</v>
      </c>
      <c r="G1510" s="212"/>
      <c r="H1510" s="215">
        <v>9.12</v>
      </c>
      <c r="I1510" s="216"/>
      <c r="J1510" s="212"/>
      <c r="K1510" s="212"/>
      <c r="L1510" s="217"/>
      <c r="M1510" s="218"/>
      <c r="N1510" s="219"/>
      <c r="O1510" s="219"/>
      <c r="P1510" s="219"/>
      <c r="Q1510" s="219"/>
      <c r="R1510" s="219"/>
      <c r="S1510" s="219"/>
      <c r="T1510" s="220"/>
      <c r="AT1510" s="221" t="s">
        <v>168</v>
      </c>
      <c r="AU1510" s="221" t="s">
        <v>82</v>
      </c>
      <c r="AV1510" s="14" t="s">
        <v>82</v>
      </c>
      <c r="AW1510" s="14" t="s">
        <v>30</v>
      </c>
      <c r="AX1510" s="14" t="s">
        <v>73</v>
      </c>
      <c r="AY1510" s="221" t="s">
        <v>160</v>
      </c>
    </row>
    <row r="1511" spans="2:51" s="14" customFormat="1" ht="12">
      <c r="B1511" s="211"/>
      <c r="C1511" s="212"/>
      <c r="D1511" s="202" t="s">
        <v>168</v>
      </c>
      <c r="E1511" s="213" t="s">
        <v>1</v>
      </c>
      <c r="F1511" s="214" t="s">
        <v>1526</v>
      </c>
      <c r="G1511" s="212"/>
      <c r="H1511" s="215">
        <v>13.86</v>
      </c>
      <c r="I1511" s="216"/>
      <c r="J1511" s="212"/>
      <c r="K1511" s="212"/>
      <c r="L1511" s="217"/>
      <c r="M1511" s="218"/>
      <c r="N1511" s="219"/>
      <c r="O1511" s="219"/>
      <c r="P1511" s="219"/>
      <c r="Q1511" s="219"/>
      <c r="R1511" s="219"/>
      <c r="S1511" s="219"/>
      <c r="T1511" s="220"/>
      <c r="AT1511" s="221" t="s">
        <v>168</v>
      </c>
      <c r="AU1511" s="221" t="s">
        <v>82</v>
      </c>
      <c r="AV1511" s="14" t="s">
        <v>82</v>
      </c>
      <c r="AW1511" s="14" t="s">
        <v>30</v>
      </c>
      <c r="AX1511" s="14" t="s">
        <v>73</v>
      </c>
      <c r="AY1511" s="221" t="s">
        <v>160</v>
      </c>
    </row>
    <row r="1512" spans="2:51" s="14" customFormat="1" ht="12">
      <c r="B1512" s="211"/>
      <c r="C1512" s="212"/>
      <c r="D1512" s="202" t="s">
        <v>168</v>
      </c>
      <c r="E1512" s="213" t="s">
        <v>1</v>
      </c>
      <c r="F1512" s="214" t="s">
        <v>1527</v>
      </c>
      <c r="G1512" s="212"/>
      <c r="H1512" s="215">
        <v>0.52</v>
      </c>
      <c r="I1512" s="216"/>
      <c r="J1512" s="212"/>
      <c r="K1512" s="212"/>
      <c r="L1512" s="217"/>
      <c r="M1512" s="218"/>
      <c r="N1512" s="219"/>
      <c r="O1512" s="219"/>
      <c r="P1512" s="219"/>
      <c r="Q1512" s="219"/>
      <c r="R1512" s="219"/>
      <c r="S1512" s="219"/>
      <c r="T1512" s="220"/>
      <c r="AT1512" s="221" t="s">
        <v>168</v>
      </c>
      <c r="AU1512" s="221" t="s">
        <v>82</v>
      </c>
      <c r="AV1512" s="14" t="s">
        <v>82</v>
      </c>
      <c r="AW1512" s="14" t="s">
        <v>30</v>
      </c>
      <c r="AX1512" s="14" t="s">
        <v>73</v>
      </c>
      <c r="AY1512" s="221" t="s">
        <v>160</v>
      </c>
    </row>
    <row r="1513" spans="2:51" s="15" customFormat="1" ht="12">
      <c r="B1513" s="222"/>
      <c r="C1513" s="223"/>
      <c r="D1513" s="202" t="s">
        <v>168</v>
      </c>
      <c r="E1513" s="224" t="s">
        <v>1</v>
      </c>
      <c r="F1513" s="225" t="s">
        <v>179</v>
      </c>
      <c r="G1513" s="223"/>
      <c r="H1513" s="226">
        <v>37.38</v>
      </c>
      <c r="I1513" s="227"/>
      <c r="J1513" s="223"/>
      <c r="K1513" s="223"/>
      <c r="L1513" s="228"/>
      <c r="M1513" s="229"/>
      <c r="N1513" s="230"/>
      <c r="O1513" s="230"/>
      <c r="P1513" s="230"/>
      <c r="Q1513" s="230"/>
      <c r="R1513" s="230"/>
      <c r="S1513" s="230"/>
      <c r="T1513" s="231"/>
      <c r="AT1513" s="232" t="s">
        <v>168</v>
      </c>
      <c r="AU1513" s="232" t="s">
        <v>82</v>
      </c>
      <c r="AV1513" s="15" t="s">
        <v>167</v>
      </c>
      <c r="AW1513" s="15" t="s">
        <v>30</v>
      </c>
      <c r="AX1513" s="15" t="s">
        <v>80</v>
      </c>
      <c r="AY1513" s="232" t="s">
        <v>160</v>
      </c>
    </row>
    <row r="1514" spans="1:65" s="2" customFormat="1" ht="24.2" customHeight="1">
      <c r="A1514" s="35"/>
      <c r="B1514" s="36"/>
      <c r="C1514" s="187" t="s">
        <v>952</v>
      </c>
      <c r="D1514" s="187" t="s">
        <v>162</v>
      </c>
      <c r="E1514" s="188" t="s">
        <v>1528</v>
      </c>
      <c r="F1514" s="189" t="s">
        <v>1529</v>
      </c>
      <c r="G1514" s="190" t="s">
        <v>238</v>
      </c>
      <c r="H1514" s="191">
        <v>108.76</v>
      </c>
      <c r="I1514" s="192"/>
      <c r="J1514" s="193">
        <f>ROUND(I1514*H1514,2)</f>
        <v>0</v>
      </c>
      <c r="K1514" s="189" t="s">
        <v>166</v>
      </c>
      <c r="L1514" s="40"/>
      <c r="M1514" s="194" t="s">
        <v>1</v>
      </c>
      <c r="N1514" s="195" t="s">
        <v>38</v>
      </c>
      <c r="O1514" s="72"/>
      <c r="P1514" s="196">
        <f>O1514*H1514</f>
        <v>0</v>
      </c>
      <c r="Q1514" s="196">
        <v>0</v>
      </c>
      <c r="R1514" s="196">
        <f>Q1514*H1514</f>
        <v>0</v>
      </c>
      <c r="S1514" s="196">
        <v>0</v>
      </c>
      <c r="T1514" s="197">
        <f>S1514*H1514</f>
        <v>0</v>
      </c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R1514" s="198" t="s">
        <v>212</v>
      </c>
      <c r="AT1514" s="198" t="s">
        <v>162</v>
      </c>
      <c r="AU1514" s="198" t="s">
        <v>82</v>
      </c>
      <c r="AY1514" s="18" t="s">
        <v>160</v>
      </c>
      <c r="BE1514" s="199">
        <f>IF(N1514="základní",J1514,0)</f>
        <v>0</v>
      </c>
      <c r="BF1514" s="199">
        <f>IF(N1514="snížená",J1514,0)</f>
        <v>0</v>
      </c>
      <c r="BG1514" s="199">
        <f>IF(N1514="zákl. přenesená",J1514,0)</f>
        <v>0</v>
      </c>
      <c r="BH1514" s="199">
        <f>IF(N1514="sníž. přenesená",J1514,0)</f>
        <v>0</v>
      </c>
      <c r="BI1514" s="199">
        <f>IF(N1514="nulová",J1514,0)</f>
        <v>0</v>
      </c>
      <c r="BJ1514" s="18" t="s">
        <v>80</v>
      </c>
      <c r="BK1514" s="199">
        <f>ROUND(I1514*H1514,2)</f>
        <v>0</v>
      </c>
      <c r="BL1514" s="18" t="s">
        <v>212</v>
      </c>
      <c r="BM1514" s="198" t="s">
        <v>1530</v>
      </c>
    </row>
    <row r="1515" spans="2:51" s="14" customFormat="1" ht="12">
      <c r="B1515" s="211"/>
      <c r="C1515" s="212"/>
      <c r="D1515" s="202" t="s">
        <v>168</v>
      </c>
      <c r="E1515" s="213" t="s">
        <v>1</v>
      </c>
      <c r="F1515" s="214" t="s">
        <v>1531</v>
      </c>
      <c r="G1515" s="212"/>
      <c r="H1515" s="215">
        <v>64.8</v>
      </c>
      <c r="I1515" s="216"/>
      <c r="J1515" s="212"/>
      <c r="K1515" s="212"/>
      <c r="L1515" s="217"/>
      <c r="M1515" s="218"/>
      <c r="N1515" s="219"/>
      <c r="O1515" s="219"/>
      <c r="P1515" s="219"/>
      <c r="Q1515" s="219"/>
      <c r="R1515" s="219"/>
      <c r="S1515" s="219"/>
      <c r="T1515" s="220"/>
      <c r="AT1515" s="221" t="s">
        <v>168</v>
      </c>
      <c r="AU1515" s="221" t="s">
        <v>82</v>
      </c>
      <c r="AV1515" s="14" t="s">
        <v>82</v>
      </c>
      <c r="AW1515" s="14" t="s">
        <v>30</v>
      </c>
      <c r="AX1515" s="14" t="s">
        <v>73</v>
      </c>
      <c r="AY1515" s="221" t="s">
        <v>160</v>
      </c>
    </row>
    <row r="1516" spans="2:51" s="14" customFormat="1" ht="12">
      <c r="B1516" s="211"/>
      <c r="C1516" s="212"/>
      <c r="D1516" s="202" t="s">
        <v>168</v>
      </c>
      <c r="E1516" s="213" t="s">
        <v>1</v>
      </c>
      <c r="F1516" s="214" t="s">
        <v>1532</v>
      </c>
      <c r="G1516" s="212"/>
      <c r="H1516" s="215">
        <v>2.92</v>
      </c>
      <c r="I1516" s="216"/>
      <c r="J1516" s="212"/>
      <c r="K1516" s="212"/>
      <c r="L1516" s="217"/>
      <c r="M1516" s="218"/>
      <c r="N1516" s="219"/>
      <c r="O1516" s="219"/>
      <c r="P1516" s="219"/>
      <c r="Q1516" s="219"/>
      <c r="R1516" s="219"/>
      <c r="S1516" s="219"/>
      <c r="T1516" s="220"/>
      <c r="AT1516" s="221" t="s">
        <v>168</v>
      </c>
      <c r="AU1516" s="221" t="s">
        <v>82</v>
      </c>
      <c r="AV1516" s="14" t="s">
        <v>82</v>
      </c>
      <c r="AW1516" s="14" t="s">
        <v>30</v>
      </c>
      <c r="AX1516" s="14" t="s">
        <v>73</v>
      </c>
      <c r="AY1516" s="221" t="s">
        <v>160</v>
      </c>
    </row>
    <row r="1517" spans="2:51" s="14" customFormat="1" ht="12">
      <c r="B1517" s="211"/>
      <c r="C1517" s="212"/>
      <c r="D1517" s="202" t="s">
        <v>168</v>
      </c>
      <c r="E1517" s="213" t="s">
        <v>1</v>
      </c>
      <c r="F1517" s="214" t="s">
        <v>1533</v>
      </c>
      <c r="G1517" s="212"/>
      <c r="H1517" s="215">
        <v>41.04</v>
      </c>
      <c r="I1517" s="216"/>
      <c r="J1517" s="212"/>
      <c r="K1517" s="212"/>
      <c r="L1517" s="217"/>
      <c r="M1517" s="218"/>
      <c r="N1517" s="219"/>
      <c r="O1517" s="219"/>
      <c r="P1517" s="219"/>
      <c r="Q1517" s="219"/>
      <c r="R1517" s="219"/>
      <c r="S1517" s="219"/>
      <c r="T1517" s="220"/>
      <c r="AT1517" s="221" t="s">
        <v>168</v>
      </c>
      <c r="AU1517" s="221" t="s">
        <v>82</v>
      </c>
      <c r="AV1517" s="14" t="s">
        <v>82</v>
      </c>
      <c r="AW1517" s="14" t="s">
        <v>30</v>
      </c>
      <c r="AX1517" s="14" t="s">
        <v>73</v>
      </c>
      <c r="AY1517" s="221" t="s">
        <v>160</v>
      </c>
    </row>
    <row r="1518" spans="2:51" s="15" customFormat="1" ht="12">
      <c r="B1518" s="222"/>
      <c r="C1518" s="223"/>
      <c r="D1518" s="202" t="s">
        <v>168</v>
      </c>
      <c r="E1518" s="224" t="s">
        <v>1</v>
      </c>
      <c r="F1518" s="225" t="s">
        <v>179</v>
      </c>
      <c r="G1518" s="223"/>
      <c r="H1518" s="226">
        <v>108.75999999999999</v>
      </c>
      <c r="I1518" s="227"/>
      <c r="J1518" s="223"/>
      <c r="K1518" s="223"/>
      <c r="L1518" s="228"/>
      <c r="M1518" s="229"/>
      <c r="N1518" s="230"/>
      <c r="O1518" s="230"/>
      <c r="P1518" s="230"/>
      <c r="Q1518" s="230"/>
      <c r="R1518" s="230"/>
      <c r="S1518" s="230"/>
      <c r="T1518" s="231"/>
      <c r="AT1518" s="232" t="s">
        <v>168</v>
      </c>
      <c r="AU1518" s="232" t="s">
        <v>82</v>
      </c>
      <c r="AV1518" s="15" t="s">
        <v>167</v>
      </c>
      <c r="AW1518" s="15" t="s">
        <v>30</v>
      </c>
      <c r="AX1518" s="15" t="s">
        <v>80</v>
      </c>
      <c r="AY1518" s="232" t="s">
        <v>160</v>
      </c>
    </row>
    <row r="1519" spans="1:65" s="2" customFormat="1" ht="24.2" customHeight="1">
      <c r="A1519" s="35"/>
      <c r="B1519" s="36"/>
      <c r="C1519" s="187" t="s">
        <v>1534</v>
      </c>
      <c r="D1519" s="187" t="s">
        <v>162</v>
      </c>
      <c r="E1519" s="188" t="s">
        <v>1535</v>
      </c>
      <c r="F1519" s="189" t="s">
        <v>1536</v>
      </c>
      <c r="G1519" s="190" t="s">
        <v>238</v>
      </c>
      <c r="H1519" s="191">
        <v>30.56</v>
      </c>
      <c r="I1519" s="192"/>
      <c r="J1519" s="193">
        <f>ROUND(I1519*H1519,2)</f>
        <v>0</v>
      </c>
      <c r="K1519" s="189" t="s">
        <v>166</v>
      </c>
      <c r="L1519" s="40"/>
      <c r="M1519" s="194" t="s">
        <v>1</v>
      </c>
      <c r="N1519" s="195" t="s">
        <v>38</v>
      </c>
      <c r="O1519" s="72"/>
      <c r="P1519" s="196">
        <f>O1519*H1519</f>
        <v>0</v>
      </c>
      <c r="Q1519" s="196">
        <v>0</v>
      </c>
      <c r="R1519" s="196">
        <f>Q1519*H1519</f>
        <v>0</v>
      </c>
      <c r="S1519" s="196">
        <v>0</v>
      </c>
      <c r="T1519" s="197">
        <f>S1519*H1519</f>
        <v>0</v>
      </c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R1519" s="198" t="s">
        <v>212</v>
      </c>
      <c r="AT1519" s="198" t="s">
        <v>162</v>
      </c>
      <c r="AU1519" s="198" t="s">
        <v>82</v>
      </c>
      <c r="AY1519" s="18" t="s">
        <v>160</v>
      </c>
      <c r="BE1519" s="199">
        <f>IF(N1519="základní",J1519,0)</f>
        <v>0</v>
      </c>
      <c r="BF1519" s="199">
        <f>IF(N1519="snížená",J1519,0)</f>
        <v>0</v>
      </c>
      <c r="BG1519" s="199">
        <f>IF(N1519="zákl. přenesená",J1519,0)</f>
        <v>0</v>
      </c>
      <c r="BH1519" s="199">
        <f>IF(N1519="sníž. přenesená",J1519,0)</f>
        <v>0</v>
      </c>
      <c r="BI1519" s="199">
        <f>IF(N1519="nulová",J1519,0)</f>
        <v>0</v>
      </c>
      <c r="BJ1519" s="18" t="s">
        <v>80</v>
      </c>
      <c r="BK1519" s="199">
        <f>ROUND(I1519*H1519,2)</f>
        <v>0</v>
      </c>
      <c r="BL1519" s="18" t="s">
        <v>212</v>
      </c>
      <c r="BM1519" s="198" t="s">
        <v>1537</v>
      </c>
    </row>
    <row r="1520" spans="2:51" s="14" customFormat="1" ht="12">
      <c r="B1520" s="211"/>
      <c r="C1520" s="212"/>
      <c r="D1520" s="202" t="s">
        <v>168</v>
      </c>
      <c r="E1520" s="213" t="s">
        <v>1</v>
      </c>
      <c r="F1520" s="214" t="s">
        <v>1538</v>
      </c>
      <c r="G1520" s="212"/>
      <c r="H1520" s="215">
        <v>20.88</v>
      </c>
      <c r="I1520" s="216"/>
      <c r="J1520" s="212"/>
      <c r="K1520" s="212"/>
      <c r="L1520" s="217"/>
      <c r="M1520" s="218"/>
      <c r="N1520" s="219"/>
      <c r="O1520" s="219"/>
      <c r="P1520" s="219"/>
      <c r="Q1520" s="219"/>
      <c r="R1520" s="219"/>
      <c r="S1520" s="219"/>
      <c r="T1520" s="220"/>
      <c r="AT1520" s="221" t="s">
        <v>168</v>
      </c>
      <c r="AU1520" s="221" t="s">
        <v>82</v>
      </c>
      <c r="AV1520" s="14" t="s">
        <v>82</v>
      </c>
      <c r="AW1520" s="14" t="s">
        <v>30</v>
      </c>
      <c r="AX1520" s="14" t="s">
        <v>73</v>
      </c>
      <c r="AY1520" s="221" t="s">
        <v>160</v>
      </c>
    </row>
    <row r="1521" spans="2:51" s="14" customFormat="1" ht="12">
      <c r="B1521" s="211"/>
      <c r="C1521" s="212"/>
      <c r="D1521" s="202" t="s">
        <v>168</v>
      </c>
      <c r="E1521" s="213" t="s">
        <v>1</v>
      </c>
      <c r="F1521" s="214" t="s">
        <v>1539</v>
      </c>
      <c r="G1521" s="212"/>
      <c r="H1521" s="215">
        <v>1.46</v>
      </c>
      <c r="I1521" s="216"/>
      <c r="J1521" s="212"/>
      <c r="K1521" s="212"/>
      <c r="L1521" s="217"/>
      <c r="M1521" s="218"/>
      <c r="N1521" s="219"/>
      <c r="O1521" s="219"/>
      <c r="P1521" s="219"/>
      <c r="Q1521" s="219"/>
      <c r="R1521" s="219"/>
      <c r="S1521" s="219"/>
      <c r="T1521" s="220"/>
      <c r="AT1521" s="221" t="s">
        <v>168</v>
      </c>
      <c r="AU1521" s="221" t="s">
        <v>82</v>
      </c>
      <c r="AV1521" s="14" t="s">
        <v>82</v>
      </c>
      <c r="AW1521" s="14" t="s">
        <v>30</v>
      </c>
      <c r="AX1521" s="14" t="s">
        <v>73</v>
      </c>
      <c r="AY1521" s="221" t="s">
        <v>160</v>
      </c>
    </row>
    <row r="1522" spans="2:51" s="14" customFormat="1" ht="12">
      <c r="B1522" s="211"/>
      <c r="C1522" s="212"/>
      <c r="D1522" s="202" t="s">
        <v>168</v>
      </c>
      <c r="E1522" s="213" t="s">
        <v>1</v>
      </c>
      <c r="F1522" s="214" t="s">
        <v>1540</v>
      </c>
      <c r="G1522" s="212"/>
      <c r="H1522" s="215">
        <v>2.4</v>
      </c>
      <c r="I1522" s="216"/>
      <c r="J1522" s="212"/>
      <c r="K1522" s="212"/>
      <c r="L1522" s="217"/>
      <c r="M1522" s="218"/>
      <c r="N1522" s="219"/>
      <c r="O1522" s="219"/>
      <c r="P1522" s="219"/>
      <c r="Q1522" s="219"/>
      <c r="R1522" s="219"/>
      <c r="S1522" s="219"/>
      <c r="T1522" s="220"/>
      <c r="AT1522" s="221" t="s">
        <v>168</v>
      </c>
      <c r="AU1522" s="221" t="s">
        <v>82</v>
      </c>
      <c r="AV1522" s="14" t="s">
        <v>82</v>
      </c>
      <c r="AW1522" s="14" t="s">
        <v>30</v>
      </c>
      <c r="AX1522" s="14" t="s">
        <v>73</v>
      </c>
      <c r="AY1522" s="221" t="s">
        <v>160</v>
      </c>
    </row>
    <row r="1523" spans="2:51" s="14" customFormat="1" ht="12">
      <c r="B1523" s="211"/>
      <c r="C1523" s="212"/>
      <c r="D1523" s="202" t="s">
        <v>168</v>
      </c>
      <c r="E1523" s="213" t="s">
        <v>1</v>
      </c>
      <c r="F1523" s="214" t="s">
        <v>1541</v>
      </c>
      <c r="G1523" s="212"/>
      <c r="H1523" s="215">
        <v>4.52</v>
      </c>
      <c r="I1523" s="216"/>
      <c r="J1523" s="212"/>
      <c r="K1523" s="212"/>
      <c r="L1523" s="217"/>
      <c r="M1523" s="218"/>
      <c r="N1523" s="219"/>
      <c r="O1523" s="219"/>
      <c r="P1523" s="219"/>
      <c r="Q1523" s="219"/>
      <c r="R1523" s="219"/>
      <c r="S1523" s="219"/>
      <c r="T1523" s="220"/>
      <c r="AT1523" s="221" t="s">
        <v>168</v>
      </c>
      <c r="AU1523" s="221" t="s">
        <v>82</v>
      </c>
      <c r="AV1523" s="14" t="s">
        <v>82</v>
      </c>
      <c r="AW1523" s="14" t="s">
        <v>30</v>
      </c>
      <c r="AX1523" s="14" t="s">
        <v>73</v>
      </c>
      <c r="AY1523" s="221" t="s">
        <v>160</v>
      </c>
    </row>
    <row r="1524" spans="2:51" s="14" customFormat="1" ht="12">
      <c r="B1524" s="211"/>
      <c r="C1524" s="212"/>
      <c r="D1524" s="202" t="s">
        <v>168</v>
      </c>
      <c r="E1524" s="213" t="s">
        <v>1</v>
      </c>
      <c r="F1524" s="214" t="s">
        <v>1542</v>
      </c>
      <c r="G1524" s="212"/>
      <c r="H1524" s="215">
        <v>1.3</v>
      </c>
      <c r="I1524" s="216"/>
      <c r="J1524" s="212"/>
      <c r="K1524" s="212"/>
      <c r="L1524" s="217"/>
      <c r="M1524" s="218"/>
      <c r="N1524" s="219"/>
      <c r="O1524" s="219"/>
      <c r="P1524" s="219"/>
      <c r="Q1524" s="219"/>
      <c r="R1524" s="219"/>
      <c r="S1524" s="219"/>
      <c r="T1524" s="220"/>
      <c r="AT1524" s="221" t="s">
        <v>168</v>
      </c>
      <c r="AU1524" s="221" t="s">
        <v>82</v>
      </c>
      <c r="AV1524" s="14" t="s">
        <v>82</v>
      </c>
      <c r="AW1524" s="14" t="s">
        <v>30</v>
      </c>
      <c r="AX1524" s="14" t="s">
        <v>73</v>
      </c>
      <c r="AY1524" s="221" t="s">
        <v>160</v>
      </c>
    </row>
    <row r="1525" spans="2:51" s="15" customFormat="1" ht="12">
      <c r="B1525" s="222"/>
      <c r="C1525" s="223"/>
      <c r="D1525" s="202" t="s">
        <v>168</v>
      </c>
      <c r="E1525" s="224" t="s">
        <v>1</v>
      </c>
      <c r="F1525" s="225" t="s">
        <v>179</v>
      </c>
      <c r="G1525" s="223"/>
      <c r="H1525" s="226">
        <v>30.56</v>
      </c>
      <c r="I1525" s="227"/>
      <c r="J1525" s="223"/>
      <c r="K1525" s="223"/>
      <c r="L1525" s="228"/>
      <c r="M1525" s="229"/>
      <c r="N1525" s="230"/>
      <c r="O1525" s="230"/>
      <c r="P1525" s="230"/>
      <c r="Q1525" s="230"/>
      <c r="R1525" s="230"/>
      <c r="S1525" s="230"/>
      <c r="T1525" s="231"/>
      <c r="AT1525" s="232" t="s">
        <v>168</v>
      </c>
      <c r="AU1525" s="232" t="s">
        <v>82</v>
      </c>
      <c r="AV1525" s="15" t="s">
        <v>167</v>
      </c>
      <c r="AW1525" s="15" t="s">
        <v>30</v>
      </c>
      <c r="AX1525" s="15" t="s">
        <v>80</v>
      </c>
      <c r="AY1525" s="232" t="s">
        <v>160</v>
      </c>
    </row>
    <row r="1526" spans="1:65" s="2" customFormat="1" ht="24.2" customHeight="1">
      <c r="A1526" s="35"/>
      <c r="B1526" s="36"/>
      <c r="C1526" s="187" t="s">
        <v>959</v>
      </c>
      <c r="D1526" s="187" t="s">
        <v>162</v>
      </c>
      <c r="E1526" s="188" t="s">
        <v>1543</v>
      </c>
      <c r="F1526" s="189" t="s">
        <v>1544</v>
      </c>
      <c r="G1526" s="190" t="s">
        <v>238</v>
      </c>
      <c r="H1526" s="191">
        <v>2.3</v>
      </c>
      <c r="I1526" s="192"/>
      <c r="J1526" s="193">
        <f>ROUND(I1526*H1526,2)</f>
        <v>0</v>
      </c>
      <c r="K1526" s="189" t="s">
        <v>166</v>
      </c>
      <c r="L1526" s="40"/>
      <c r="M1526" s="194" t="s">
        <v>1</v>
      </c>
      <c r="N1526" s="195" t="s">
        <v>38</v>
      </c>
      <c r="O1526" s="72"/>
      <c r="P1526" s="196">
        <f>O1526*H1526</f>
        <v>0</v>
      </c>
      <c r="Q1526" s="196">
        <v>0</v>
      </c>
      <c r="R1526" s="196">
        <f>Q1526*H1526</f>
        <v>0</v>
      </c>
      <c r="S1526" s="196">
        <v>0</v>
      </c>
      <c r="T1526" s="197">
        <f>S1526*H1526</f>
        <v>0</v>
      </c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R1526" s="198" t="s">
        <v>212</v>
      </c>
      <c r="AT1526" s="198" t="s">
        <v>162</v>
      </c>
      <c r="AU1526" s="198" t="s">
        <v>82</v>
      </c>
      <c r="AY1526" s="18" t="s">
        <v>160</v>
      </c>
      <c r="BE1526" s="199">
        <f>IF(N1526="základní",J1526,0)</f>
        <v>0</v>
      </c>
      <c r="BF1526" s="199">
        <f>IF(N1526="snížená",J1526,0)</f>
        <v>0</v>
      </c>
      <c r="BG1526" s="199">
        <f>IF(N1526="zákl. přenesená",J1526,0)</f>
        <v>0</v>
      </c>
      <c r="BH1526" s="199">
        <f>IF(N1526="sníž. přenesená",J1526,0)</f>
        <v>0</v>
      </c>
      <c r="BI1526" s="199">
        <f>IF(N1526="nulová",J1526,0)</f>
        <v>0</v>
      </c>
      <c r="BJ1526" s="18" t="s">
        <v>80</v>
      </c>
      <c r="BK1526" s="199">
        <f>ROUND(I1526*H1526,2)</f>
        <v>0</v>
      </c>
      <c r="BL1526" s="18" t="s">
        <v>212</v>
      </c>
      <c r="BM1526" s="198" t="s">
        <v>1545</v>
      </c>
    </row>
    <row r="1527" spans="2:51" s="14" customFormat="1" ht="12">
      <c r="B1527" s="211"/>
      <c r="C1527" s="212"/>
      <c r="D1527" s="202" t="s">
        <v>168</v>
      </c>
      <c r="E1527" s="213" t="s">
        <v>1</v>
      </c>
      <c r="F1527" s="214" t="s">
        <v>1546</v>
      </c>
      <c r="G1527" s="212"/>
      <c r="H1527" s="215">
        <v>2.3</v>
      </c>
      <c r="I1527" s="216"/>
      <c r="J1527" s="212"/>
      <c r="K1527" s="212"/>
      <c r="L1527" s="217"/>
      <c r="M1527" s="218"/>
      <c r="N1527" s="219"/>
      <c r="O1527" s="219"/>
      <c r="P1527" s="219"/>
      <c r="Q1527" s="219"/>
      <c r="R1527" s="219"/>
      <c r="S1527" s="219"/>
      <c r="T1527" s="220"/>
      <c r="AT1527" s="221" t="s">
        <v>168</v>
      </c>
      <c r="AU1527" s="221" t="s">
        <v>82</v>
      </c>
      <c r="AV1527" s="14" t="s">
        <v>82</v>
      </c>
      <c r="AW1527" s="14" t="s">
        <v>30</v>
      </c>
      <c r="AX1527" s="14" t="s">
        <v>73</v>
      </c>
      <c r="AY1527" s="221" t="s">
        <v>160</v>
      </c>
    </row>
    <row r="1528" spans="2:51" s="15" customFormat="1" ht="12">
      <c r="B1528" s="222"/>
      <c r="C1528" s="223"/>
      <c r="D1528" s="202" t="s">
        <v>168</v>
      </c>
      <c r="E1528" s="224" t="s">
        <v>1</v>
      </c>
      <c r="F1528" s="225" t="s">
        <v>179</v>
      </c>
      <c r="G1528" s="223"/>
      <c r="H1528" s="226">
        <v>2.3</v>
      </c>
      <c r="I1528" s="227"/>
      <c r="J1528" s="223"/>
      <c r="K1528" s="223"/>
      <c r="L1528" s="228"/>
      <c r="M1528" s="229"/>
      <c r="N1528" s="230"/>
      <c r="O1528" s="230"/>
      <c r="P1528" s="230"/>
      <c r="Q1528" s="230"/>
      <c r="R1528" s="230"/>
      <c r="S1528" s="230"/>
      <c r="T1528" s="231"/>
      <c r="AT1528" s="232" t="s">
        <v>168</v>
      </c>
      <c r="AU1528" s="232" t="s">
        <v>82</v>
      </c>
      <c r="AV1528" s="15" t="s">
        <v>167</v>
      </c>
      <c r="AW1528" s="15" t="s">
        <v>30</v>
      </c>
      <c r="AX1528" s="15" t="s">
        <v>80</v>
      </c>
      <c r="AY1528" s="232" t="s">
        <v>160</v>
      </c>
    </row>
    <row r="1529" spans="1:65" s="2" customFormat="1" ht="24.2" customHeight="1">
      <c r="A1529" s="35"/>
      <c r="B1529" s="36"/>
      <c r="C1529" s="187" t="s">
        <v>1547</v>
      </c>
      <c r="D1529" s="187" t="s">
        <v>162</v>
      </c>
      <c r="E1529" s="188" t="s">
        <v>1548</v>
      </c>
      <c r="F1529" s="189" t="s">
        <v>1549</v>
      </c>
      <c r="G1529" s="190" t="s">
        <v>800</v>
      </c>
      <c r="H1529" s="191">
        <v>400</v>
      </c>
      <c r="I1529" s="192"/>
      <c r="J1529" s="193">
        <f>ROUND(I1529*H1529,2)</f>
        <v>0</v>
      </c>
      <c r="K1529" s="189" t="s">
        <v>166</v>
      </c>
      <c r="L1529" s="40"/>
      <c r="M1529" s="194" t="s">
        <v>1</v>
      </c>
      <c r="N1529" s="195" t="s">
        <v>38</v>
      </c>
      <c r="O1529" s="72"/>
      <c r="P1529" s="196">
        <f>O1529*H1529</f>
        <v>0</v>
      </c>
      <c r="Q1529" s="196">
        <v>0</v>
      </c>
      <c r="R1529" s="196">
        <f>Q1529*H1529</f>
        <v>0</v>
      </c>
      <c r="S1529" s="196">
        <v>0</v>
      </c>
      <c r="T1529" s="197">
        <f>S1529*H1529</f>
        <v>0</v>
      </c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R1529" s="198" t="s">
        <v>212</v>
      </c>
      <c r="AT1529" s="198" t="s">
        <v>162</v>
      </c>
      <c r="AU1529" s="198" t="s">
        <v>82</v>
      </c>
      <c r="AY1529" s="18" t="s">
        <v>160</v>
      </c>
      <c r="BE1529" s="199">
        <f>IF(N1529="základní",J1529,0)</f>
        <v>0</v>
      </c>
      <c r="BF1529" s="199">
        <f>IF(N1529="snížená",J1529,0)</f>
        <v>0</v>
      </c>
      <c r="BG1529" s="199">
        <f>IF(N1529="zákl. přenesená",J1529,0)</f>
        <v>0</v>
      </c>
      <c r="BH1529" s="199">
        <f>IF(N1529="sníž. přenesená",J1529,0)</f>
        <v>0</v>
      </c>
      <c r="BI1529" s="199">
        <f>IF(N1529="nulová",J1529,0)</f>
        <v>0</v>
      </c>
      <c r="BJ1529" s="18" t="s">
        <v>80</v>
      </c>
      <c r="BK1529" s="199">
        <f>ROUND(I1529*H1529,2)</f>
        <v>0</v>
      </c>
      <c r="BL1529" s="18" t="s">
        <v>212</v>
      </c>
      <c r="BM1529" s="198" t="s">
        <v>1550</v>
      </c>
    </row>
    <row r="1530" spans="2:51" s="14" customFormat="1" ht="12">
      <c r="B1530" s="211"/>
      <c r="C1530" s="212"/>
      <c r="D1530" s="202" t="s">
        <v>168</v>
      </c>
      <c r="E1530" s="213" t="s">
        <v>1</v>
      </c>
      <c r="F1530" s="214" t="s">
        <v>1551</v>
      </c>
      <c r="G1530" s="212"/>
      <c r="H1530" s="215">
        <v>16</v>
      </c>
      <c r="I1530" s="216"/>
      <c r="J1530" s="212"/>
      <c r="K1530" s="212"/>
      <c r="L1530" s="217"/>
      <c r="M1530" s="218"/>
      <c r="N1530" s="219"/>
      <c r="O1530" s="219"/>
      <c r="P1530" s="219"/>
      <c r="Q1530" s="219"/>
      <c r="R1530" s="219"/>
      <c r="S1530" s="219"/>
      <c r="T1530" s="220"/>
      <c r="AT1530" s="221" t="s">
        <v>168</v>
      </c>
      <c r="AU1530" s="221" t="s">
        <v>82</v>
      </c>
      <c r="AV1530" s="14" t="s">
        <v>82</v>
      </c>
      <c r="AW1530" s="14" t="s">
        <v>30</v>
      </c>
      <c r="AX1530" s="14" t="s">
        <v>73</v>
      </c>
      <c r="AY1530" s="221" t="s">
        <v>160</v>
      </c>
    </row>
    <row r="1531" spans="2:51" s="14" customFormat="1" ht="12">
      <c r="B1531" s="211"/>
      <c r="C1531" s="212"/>
      <c r="D1531" s="202" t="s">
        <v>168</v>
      </c>
      <c r="E1531" s="213" t="s">
        <v>1</v>
      </c>
      <c r="F1531" s="214" t="s">
        <v>1552</v>
      </c>
      <c r="G1531" s="212"/>
      <c r="H1531" s="215">
        <v>12</v>
      </c>
      <c r="I1531" s="216"/>
      <c r="J1531" s="212"/>
      <c r="K1531" s="212"/>
      <c r="L1531" s="217"/>
      <c r="M1531" s="218"/>
      <c r="N1531" s="219"/>
      <c r="O1531" s="219"/>
      <c r="P1531" s="219"/>
      <c r="Q1531" s="219"/>
      <c r="R1531" s="219"/>
      <c r="S1531" s="219"/>
      <c r="T1531" s="220"/>
      <c r="AT1531" s="221" t="s">
        <v>168</v>
      </c>
      <c r="AU1531" s="221" t="s">
        <v>82</v>
      </c>
      <c r="AV1531" s="14" t="s">
        <v>82</v>
      </c>
      <c r="AW1531" s="14" t="s">
        <v>30</v>
      </c>
      <c r="AX1531" s="14" t="s">
        <v>73</v>
      </c>
      <c r="AY1531" s="221" t="s">
        <v>160</v>
      </c>
    </row>
    <row r="1532" spans="2:51" s="14" customFormat="1" ht="12">
      <c r="B1532" s="211"/>
      <c r="C1532" s="212"/>
      <c r="D1532" s="202" t="s">
        <v>168</v>
      </c>
      <c r="E1532" s="213" t="s">
        <v>1</v>
      </c>
      <c r="F1532" s="214" t="s">
        <v>1553</v>
      </c>
      <c r="G1532" s="212"/>
      <c r="H1532" s="215">
        <v>12</v>
      </c>
      <c r="I1532" s="216"/>
      <c r="J1532" s="212"/>
      <c r="K1532" s="212"/>
      <c r="L1532" s="217"/>
      <c r="M1532" s="218"/>
      <c r="N1532" s="219"/>
      <c r="O1532" s="219"/>
      <c r="P1532" s="219"/>
      <c r="Q1532" s="219"/>
      <c r="R1532" s="219"/>
      <c r="S1532" s="219"/>
      <c r="T1532" s="220"/>
      <c r="AT1532" s="221" t="s">
        <v>168</v>
      </c>
      <c r="AU1532" s="221" t="s">
        <v>82</v>
      </c>
      <c r="AV1532" s="14" t="s">
        <v>82</v>
      </c>
      <c r="AW1532" s="14" t="s">
        <v>30</v>
      </c>
      <c r="AX1532" s="14" t="s">
        <v>73</v>
      </c>
      <c r="AY1532" s="221" t="s">
        <v>160</v>
      </c>
    </row>
    <row r="1533" spans="2:51" s="14" customFormat="1" ht="12">
      <c r="B1533" s="211"/>
      <c r="C1533" s="212"/>
      <c r="D1533" s="202" t="s">
        <v>168</v>
      </c>
      <c r="E1533" s="213" t="s">
        <v>1</v>
      </c>
      <c r="F1533" s="214" t="s">
        <v>1554</v>
      </c>
      <c r="G1533" s="212"/>
      <c r="H1533" s="215">
        <v>42</v>
      </c>
      <c r="I1533" s="216"/>
      <c r="J1533" s="212"/>
      <c r="K1533" s="212"/>
      <c r="L1533" s="217"/>
      <c r="M1533" s="218"/>
      <c r="N1533" s="219"/>
      <c r="O1533" s="219"/>
      <c r="P1533" s="219"/>
      <c r="Q1533" s="219"/>
      <c r="R1533" s="219"/>
      <c r="S1533" s="219"/>
      <c r="T1533" s="220"/>
      <c r="AT1533" s="221" t="s">
        <v>168</v>
      </c>
      <c r="AU1533" s="221" t="s">
        <v>82</v>
      </c>
      <c r="AV1533" s="14" t="s">
        <v>82</v>
      </c>
      <c r="AW1533" s="14" t="s">
        <v>30</v>
      </c>
      <c r="AX1533" s="14" t="s">
        <v>73</v>
      </c>
      <c r="AY1533" s="221" t="s">
        <v>160</v>
      </c>
    </row>
    <row r="1534" spans="2:51" s="14" customFormat="1" ht="12">
      <c r="B1534" s="211"/>
      <c r="C1534" s="212"/>
      <c r="D1534" s="202" t="s">
        <v>168</v>
      </c>
      <c r="E1534" s="213" t="s">
        <v>1</v>
      </c>
      <c r="F1534" s="214" t="s">
        <v>1555</v>
      </c>
      <c r="G1534" s="212"/>
      <c r="H1534" s="215">
        <v>2</v>
      </c>
      <c r="I1534" s="216"/>
      <c r="J1534" s="212"/>
      <c r="K1534" s="212"/>
      <c r="L1534" s="217"/>
      <c r="M1534" s="218"/>
      <c r="N1534" s="219"/>
      <c r="O1534" s="219"/>
      <c r="P1534" s="219"/>
      <c r="Q1534" s="219"/>
      <c r="R1534" s="219"/>
      <c r="S1534" s="219"/>
      <c r="T1534" s="220"/>
      <c r="AT1534" s="221" t="s">
        <v>168</v>
      </c>
      <c r="AU1534" s="221" t="s">
        <v>82</v>
      </c>
      <c r="AV1534" s="14" t="s">
        <v>82</v>
      </c>
      <c r="AW1534" s="14" t="s">
        <v>30</v>
      </c>
      <c r="AX1534" s="14" t="s">
        <v>73</v>
      </c>
      <c r="AY1534" s="221" t="s">
        <v>160</v>
      </c>
    </row>
    <row r="1535" spans="2:51" s="14" customFormat="1" ht="12">
      <c r="B1535" s="211"/>
      <c r="C1535" s="212"/>
      <c r="D1535" s="202" t="s">
        <v>168</v>
      </c>
      <c r="E1535" s="213" t="s">
        <v>1</v>
      </c>
      <c r="F1535" s="214" t="s">
        <v>1556</v>
      </c>
      <c r="G1535" s="212"/>
      <c r="H1535" s="215">
        <v>72</v>
      </c>
      <c r="I1535" s="216"/>
      <c r="J1535" s="212"/>
      <c r="K1535" s="212"/>
      <c r="L1535" s="217"/>
      <c r="M1535" s="218"/>
      <c r="N1535" s="219"/>
      <c r="O1535" s="219"/>
      <c r="P1535" s="219"/>
      <c r="Q1535" s="219"/>
      <c r="R1535" s="219"/>
      <c r="S1535" s="219"/>
      <c r="T1535" s="220"/>
      <c r="AT1535" s="221" t="s">
        <v>168</v>
      </c>
      <c r="AU1535" s="221" t="s">
        <v>82</v>
      </c>
      <c r="AV1535" s="14" t="s">
        <v>82</v>
      </c>
      <c r="AW1535" s="14" t="s">
        <v>30</v>
      </c>
      <c r="AX1535" s="14" t="s">
        <v>73</v>
      </c>
      <c r="AY1535" s="221" t="s">
        <v>160</v>
      </c>
    </row>
    <row r="1536" spans="2:51" s="14" customFormat="1" ht="12">
      <c r="B1536" s="211"/>
      <c r="C1536" s="212"/>
      <c r="D1536" s="202" t="s">
        <v>168</v>
      </c>
      <c r="E1536" s="213" t="s">
        <v>1</v>
      </c>
      <c r="F1536" s="214" t="s">
        <v>1557</v>
      </c>
      <c r="G1536" s="212"/>
      <c r="H1536" s="215">
        <v>4</v>
      </c>
      <c r="I1536" s="216"/>
      <c r="J1536" s="212"/>
      <c r="K1536" s="212"/>
      <c r="L1536" s="217"/>
      <c r="M1536" s="218"/>
      <c r="N1536" s="219"/>
      <c r="O1536" s="219"/>
      <c r="P1536" s="219"/>
      <c r="Q1536" s="219"/>
      <c r="R1536" s="219"/>
      <c r="S1536" s="219"/>
      <c r="T1536" s="220"/>
      <c r="AT1536" s="221" t="s">
        <v>168</v>
      </c>
      <c r="AU1536" s="221" t="s">
        <v>82</v>
      </c>
      <c r="AV1536" s="14" t="s">
        <v>82</v>
      </c>
      <c r="AW1536" s="14" t="s">
        <v>30</v>
      </c>
      <c r="AX1536" s="14" t="s">
        <v>73</v>
      </c>
      <c r="AY1536" s="221" t="s">
        <v>160</v>
      </c>
    </row>
    <row r="1537" spans="2:51" s="14" customFormat="1" ht="12">
      <c r="B1537" s="211"/>
      <c r="C1537" s="212"/>
      <c r="D1537" s="202" t="s">
        <v>168</v>
      </c>
      <c r="E1537" s="213" t="s">
        <v>1</v>
      </c>
      <c r="F1537" s="214" t="s">
        <v>1558</v>
      </c>
      <c r="G1537" s="212"/>
      <c r="H1537" s="215">
        <v>54</v>
      </c>
      <c r="I1537" s="216"/>
      <c r="J1537" s="212"/>
      <c r="K1537" s="212"/>
      <c r="L1537" s="217"/>
      <c r="M1537" s="218"/>
      <c r="N1537" s="219"/>
      <c r="O1537" s="219"/>
      <c r="P1537" s="219"/>
      <c r="Q1537" s="219"/>
      <c r="R1537" s="219"/>
      <c r="S1537" s="219"/>
      <c r="T1537" s="220"/>
      <c r="AT1537" s="221" t="s">
        <v>168</v>
      </c>
      <c r="AU1537" s="221" t="s">
        <v>82</v>
      </c>
      <c r="AV1537" s="14" t="s">
        <v>82</v>
      </c>
      <c r="AW1537" s="14" t="s">
        <v>30</v>
      </c>
      <c r="AX1537" s="14" t="s">
        <v>73</v>
      </c>
      <c r="AY1537" s="221" t="s">
        <v>160</v>
      </c>
    </row>
    <row r="1538" spans="2:51" s="14" customFormat="1" ht="12">
      <c r="B1538" s="211"/>
      <c r="C1538" s="212"/>
      <c r="D1538" s="202" t="s">
        <v>168</v>
      </c>
      <c r="E1538" s="213" t="s">
        <v>1</v>
      </c>
      <c r="F1538" s="214" t="s">
        <v>1559</v>
      </c>
      <c r="G1538" s="212"/>
      <c r="H1538" s="215">
        <v>10</v>
      </c>
      <c r="I1538" s="216"/>
      <c r="J1538" s="212"/>
      <c r="K1538" s="212"/>
      <c r="L1538" s="217"/>
      <c r="M1538" s="218"/>
      <c r="N1538" s="219"/>
      <c r="O1538" s="219"/>
      <c r="P1538" s="219"/>
      <c r="Q1538" s="219"/>
      <c r="R1538" s="219"/>
      <c r="S1538" s="219"/>
      <c r="T1538" s="220"/>
      <c r="AT1538" s="221" t="s">
        <v>168</v>
      </c>
      <c r="AU1538" s="221" t="s">
        <v>82</v>
      </c>
      <c r="AV1538" s="14" t="s">
        <v>82</v>
      </c>
      <c r="AW1538" s="14" t="s">
        <v>30</v>
      </c>
      <c r="AX1538" s="14" t="s">
        <v>73</v>
      </c>
      <c r="AY1538" s="221" t="s">
        <v>160</v>
      </c>
    </row>
    <row r="1539" spans="2:51" s="14" customFormat="1" ht="12">
      <c r="B1539" s="211"/>
      <c r="C1539" s="212"/>
      <c r="D1539" s="202" t="s">
        <v>168</v>
      </c>
      <c r="E1539" s="213" t="s">
        <v>1</v>
      </c>
      <c r="F1539" s="214" t="s">
        <v>1560</v>
      </c>
      <c r="G1539" s="212"/>
      <c r="H1539" s="215">
        <v>12</v>
      </c>
      <c r="I1539" s="216"/>
      <c r="J1539" s="212"/>
      <c r="K1539" s="212"/>
      <c r="L1539" s="217"/>
      <c r="M1539" s="218"/>
      <c r="N1539" s="219"/>
      <c r="O1539" s="219"/>
      <c r="P1539" s="219"/>
      <c r="Q1539" s="219"/>
      <c r="R1539" s="219"/>
      <c r="S1539" s="219"/>
      <c r="T1539" s="220"/>
      <c r="AT1539" s="221" t="s">
        <v>168</v>
      </c>
      <c r="AU1539" s="221" t="s">
        <v>82</v>
      </c>
      <c r="AV1539" s="14" t="s">
        <v>82</v>
      </c>
      <c r="AW1539" s="14" t="s">
        <v>30</v>
      </c>
      <c r="AX1539" s="14" t="s">
        <v>73</v>
      </c>
      <c r="AY1539" s="221" t="s">
        <v>160</v>
      </c>
    </row>
    <row r="1540" spans="2:51" s="14" customFormat="1" ht="12">
      <c r="B1540" s="211"/>
      <c r="C1540" s="212"/>
      <c r="D1540" s="202" t="s">
        <v>168</v>
      </c>
      <c r="E1540" s="213" t="s">
        <v>1</v>
      </c>
      <c r="F1540" s="214" t="s">
        <v>1561</v>
      </c>
      <c r="G1540" s="212"/>
      <c r="H1540" s="215">
        <v>6</v>
      </c>
      <c r="I1540" s="216"/>
      <c r="J1540" s="212"/>
      <c r="K1540" s="212"/>
      <c r="L1540" s="217"/>
      <c r="M1540" s="218"/>
      <c r="N1540" s="219"/>
      <c r="O1540" s="219"/>
      <c r="P1540" s="219"/>
      <c r="Q1540" s="219"/>
      <c r="R1540" s="219"/>
      <c r="S1540" s="219"/>
      <c r="T1540" s="220"/>
      <c r="AT1540" s="221" t="s">
        <v>168</v>
      </c>
      <c r="AU1540" s="221" t="s">
        <v>82</v>
      </c>
      <c r="AV1540" s="14" t="s">
        <v>82</v>
      </c>
      <c r="AW1540" s="14" t="s">
        <v>30</v>
      </c>
      <c r="AX1540" s="14" t="s">
        <v>73</v>
      </c>
      <c r="AY1540" s="221" t="s">
        <v>160</v>
      </c>
    </row>
    <row r="1541" spans="2:51" s="14" customFormat="1" ht="12">
      <c r="B1541" s="211"/>
      <c r="C1541" s="212"/>
      <c r="D1541" s="202" t="s">
        <v>168</v>
      </c>
      <c r="E1541" s="213" t="s">
        <v>1</v>
      </c>
      <c r="F1541" s="214" t="s">
        <v>1562</v>
      </c>
      <c r="G1541" s="212"/>
      <c r="H1541" s="215">
        <v>4</v>
      </c>
      <c r="I1541" s="216"/>
      <c r="J1541" s="212"/>
      <c r="K1541" s="212"/>
      <c r="L1541" s="217"/>
      <c r="M1541" s="218"/>
      <c r="N1541" s="219"/>
      <c r="O1541" s="219"/>
      <c r="P1541" s="219"/>
      <c r="Q1541" s="219"/>
      <c r="R1541" s="219"/>
      <c r="S1541" s="219"/>
      <c r="T1541" s="220"/>
      <c r="AT1541" s="221" t="s">
        <v>168</v>
      </c>
      <c r="AU1541" s="221" t="s">
        <v>82</v>
      </c>
      <c r="AV1541" s="14" t="s">
        <v>82</v>
      </c>
      <c r="AW1541" s="14" t="s">
        <v>30</v>
      </c>
      <c r="AX1541" s="14" t="s">
        <v>73</v>
      </c>
      <c r="AY1541" s="221" t="s">
        <v>160</v>
      </c>
    </row>
    <row r="1542" spans="2:51" s="14" customFormat="1" ht="12">
      <c r="B1542" s="211"/>
      <c r="C1542" s="212"/>
      <c r="D1542" s="202" t="s">
        <v>168</v>
      </c>
      <c r="E1542" s="213" t="s">
        <v>1</v>
      </c>
      <c r="F1542" s="214" t="s">
        <v>1563</v>
      </c>
      <c r="G1542" s="212"/>
      <c r="H1542" s="215">
        <v>66</v>
      </c>
      <c r="I1542" s="216"/>
      <c r="J1542" s="212"/>
      <c r="K1542" s="212"/>
      <c r="L1542" s="217"/>
      <c r="M1542" s="218"/>
      <c r="N1542" s="219"/>
      <c r="O1542" s="219"/>
      <c r="P1542" s="219"/>
      <c r="Q1542" s="219"/>
      <c r="R1542" s="219"/>
      <c r="S1542" s="219"/>
      <c r="T1542" s="220"/>
      <c r="AT1542" s="221" t="s">
        <v>168</v>
      </c>
      <c r="AU1542" s="221" t="s">
        <v>82</v>
      </c>
      <c r="AV1542" s="14" t="s">
        <v>82</v>
      </c>
      <c r="AW1542" s="14" t="s">
        <v>30</v>
      </c>
      <c r="AX1542" s="14" t="s">
        <v>73</v>
      </c>
      <c r="AY1542" s="221" t="s">
        <v>160</v>
      </c>
    </row>
    <row r="1543" spans="2:51" s="14" customFormat="1" ht="12">
      <c r="B1543" s="211"/>
      <c r="C1543" s="212"/>
      <c r="D1543" s="202" t="s">
        <v>168</v>
      </c>
      <c r="E1543" s="213" t="s">
        <v>1</v>
      </c>
      <c r="F1543" s="214" t="s">
        <v>1564</v>
      </c>
      <c r="G1543" s="212"/>
      <c r="H1543" s="215">
        <v>4</v>
      </c>
      <c r="I1543" s="216"/>
      <c r="J1543" s="212"/>
      <c r="K1543" s="212"/>
      <c r="L1543" s="217"/>
      <c r="M1543" s="218"/>
      <c r="N1543" s="219"/>
      <c r="O1543" s="219"/>
      <c r="P1543" s="219"/>
      <c r="Q1543" s="219"/>
      <c r="R1543" s="219"/>
      <c r="S1543" s="219"/>
      <c r="T1543" s="220"/>
      <c r="AT1543" s="221" t="s">
        <v>168</v>
      </c>
      <c r="AU1543" s="221" t="s">
        <v>82</v>
      </c>
      <c r="AV1543" s="14" t="s">
        <v>82</v>
      </c>
      <c r="AW1543" s="14" t="s">
        <v>30</v>
      </c>
      <c r="AX1543" s="14" t="s">
        <v>73</v>
      </c>
      <c r="AY1543" s="221" t="s">
        <v>160</v>
      </c>
    </row>
    <row r="1544" spans="2:51" s="14" customFormat="1" ht="12">
      <c r="B1544" s="211"/>
      <c r="C1544" s="212"/>
      <c r="D1544" s="202" t="s">
        <v>168</v>
      </c>
      <c r="E1544" s="213" t="s">
        <v>1</v>
      </c>
      <c r="F1544" s="214" t="s">
        <v>1565</v>
      </c>
      <c r="G1544" s="212"/>
      <c r="H1544" s="215">
        <v>14</v>
      </c>
      <c r="I1544" s="216"/>
      <c r="J1544" s="212"/>
      <c r="K1544" s="212"/>
      <c r="L1544" s="217"/>
      <c r="M1544" s="218"/>
      <c r="N1544" s="219"/>
      <c r="O1544" s="219"/>
      <c r="P1544" s="219"/>
      <c r="Q1544" s="219"/>
      <c r="R1544" s="219"/>
      <c r="S1544" s="219"/>
      <c r="T1544" s="220"/>
      <c r="AT1544" s="221" t="s">
        <v>168</v>
      </c>
      <c r="AU1544" s="221" t="s">
        <v>82</v>
      </c>
      <c r="AV1544" s="14" t="s">
        <v>82</v>
      </c>
      <c r="AW1544" s="14" t="s">
        <v>30</v>
      </c>
      <c r="AX1544" s="14" t="s">
        <v>73</v>
      </c>
      <c r="AY1544" s="221" t="s">
        <v>160</v>
      </c>
    </row>
    <row r="1545" spans="2:51" s="14" customFormat="1" ht="12">
      <c r="B1545" s="211"/>
      <c r="C1545" s="212"/>
      <c r="D1545" s="202" t="s">
        <v>168</v>
      </c>
      <c r="E1545" s="213" t="s">
        <v>1</v>
      </c>
      <c r="F1545" s="214" t="s">
        <v>1566</v>
      </c>
      <c r="G1545" s="212"/>
      <c r="H1545" s="215">
        <v>8</v>
      </c>
      <c r="I1545" s="216"/>
      <c r="J1545" s="212"/>
      <c r="K1545" s="212"/>
      <c r="L1545" s="217"/>
      <c r="M1545" s="218"/>
      <c r="N1545" s="219"/>
      <c r="O1545" s="219"/>
      <c r="P1545" s="219"/>
      <c r="Q1545" s="219"/>
      <c r="R1545" s="219"/>
      <c r="S1545" s="219"/>
      <c r="T1545" s="220"/>
      <c r="AT1545" s="221" t="s">
        <v>168</v>
      </c>
      <c r="AU1545" s="221" t="s">
        <v>82</v>
      </c>
      <c r="AV1545" s="14" t="s">
        <v>82</v>
      </c>
      <c r="AW1545" s="14" t="s">
        <v>30</v>
      </c>
      <c r="AX1545" s="14" t="s">
        <v>73</v>
      </c>
      <c r="AY1545" s="221" t="s">
        <v>160</v>
      </c>
    </row>
    <row r="1546" spans="2:51" s="14" customFormat="1" ht="12">
      <c r="B1546" s="211"/>
      <c r="C1546" s="212"/>
      <c r="D1546" s="202" t="s">
        <v>168</v>
      </c>
      <c r="E1546" s="213" t="s">
        <v>1</v>
      </c>
      <c r="F1546" s="214" t="s">
        <v>1567</v>
      </c>
      <c r="G1546" s="212"/>
      <c r="H1546" s="215">
        <v>60</v>
      </c>
      <c r="I1546" s="216"/>
      <c r="J1546" s="212"/>
      <c r="K1546" s="212"/>
      <c r="L1546" s="217"/>
      <c r="M1546" s="218"/>
      <c r="N1546" s="219"/>
      <c r="O1546" s="219"/>
      <c r="P1546" s="219"/>
      <c r="Q1546" s="219"/>
      <c r="R1546" s="219"/>
      <c r="S1546" s="219"/>
      <c r="T1546" s="220"/>
      <c r="AT1546" s="221" t="s">
        <v>168</v>
      </c>
      <c r="AU1546" s="221" t="s">
        <v>82</v>
      </c>
      <c r="AV1546" s="14" t="s">
        <v>82</v>
      </c>
      <c r="AW1546" s="14" t="s">
        <v>30</v>
      </c>
      <c r="AX1546" s="14" t="s">
        <v>73</v>
      </c>
      <c r="AY1546" s="221" t="s">
        <v>160</v>
      </c>
    </row>
    <row r="1547" spans="2:51" s="14" customFormat="1" ht="12">
      <c r="B1547" s="211"/>
      <c r="C1547" s="212"/>
      <c r="D1547" s="202" t="s">
        <v>168</v>
      </c>
      <c r="E1547" s="213" t="s">
        <v>1</v>
      </c>
      <c r="F1547" s="214" t="s">
        <v>1568</v>
      </c>
      <c r="G1547" s="212"/>
      <c r="H1547" s="215">
        <v>2</v>
      </c>
      <c r="I1547" s="216"/>
      <c r="J1547" s="212"/>
      <c r="K1547" s="212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168</v>
      </c>
      <c r="AU1547" s="221" t="s">
        <v>82</v>
      </c>
      <c r="AV1547" s="14" t="s">
        <v>82</v>
      </c>
      <c r="AW1547" s="14" t="s">
        <v>30</v>
      </c>
      <c r="AX1547" s="14" t="s">
        <v>73</v>
      </c>
      <c r="AY1547" s="221" t="s">
        <v>160</v>
      </c>
    </row>
    <row r="1548" spans="2:51" s="15" customFormat="1" ht="12">
      <c r="B1548" s="222"/>
      <c r="C1548" s="223"/>
      <c r="D1548" s="202" t="s">
        <v>168</v>
      </c>
      <c r="E1548" s="224" t="s">
        <v>1</v>
      </c>
      <c r="F1548" s="225" t="s">
        <v>179</v>
      </c>
      <c r="G1548" s="223"/>
      <c r="H1548" s="226">
        <v>400</v>
      </c>
      <c r="I1548" s="227"/>
      <c r="J1548" s="223"/>
      <c r="K1548" s="223"/>
      <c r="L1548" s="228"/>
      <c r="M1548" s="229"/>
      <c r="N1548" s="230"/>
      <c r="O1548" s="230"/>
      <c r="P1548" s="230"/>
      <c r="Q1548" s="230"/>
      <c r="R1548" s="230"/>
      <c r="S1548" s="230"/>
      <c r="T1548" s="231"/>
      <c r="AT1548" s="232" t="s">
        <v>168</v>
      </c>
      <c r="AU1548" s="232" t="s">
        <v>82</v>
      </c>
      <c r="AV1548" s="15" t="s">
        <v>167</v>
      </c>
      <c r="AW1548" s="15" t="s">
        <v>30</v>
      </c>
      <c r="AX1548" s="15" t="s">
        <v>80</v>
      </c>
      <c r="AY1548" s="232" t="s">
        <v>160</v>
      </c>
    </row>
    <row r="1549" spans="1:65" s="2" customFormat="1" ht="24.2" customHeight="1">
      <c r="A1549" s="35"/>
      <c r="B1549" s="36"/>
      <c r="C1549" s="187" t="s">
        <v>966</v>
      </c>
      <c r="D1549" s="187" t="s">
        <v>162</v>
      </c>
      <c r="E1549" s="188" t="s">
        <v>1569</v>
      </c>
      <c r="F1549" s="189" t="s">
        <v>1570</v>
      </c>
      <c r="G1549" s="190" t="s">
        <v>800</v>
      </c>
      <c r="H1549" s="191">
        <v>62</v>
      </c>
      <c r="I1549" s="192"/>
      <c r="J1549" s="193">
        <f>ROUND(I1549*H1549,2)</f>
        <v>0</v>
      </c>
      <c r="K1549" s="189" t="s">
        <v>166</v>
      </c>
      <c r="L1549" s="40"/>
      <c r="M1549" s="194" t="s">
        <v>1</v>
      </c>
      <c r="N1549" s="195" t="s">
        <v>38</v>
      </c>
      <c r="O1549" s="72"/>
      <c r="P1549" s="196">
        <f>O1549*H1549</f>
        <v>0</v>
      </c>
      <c r="Q1549" s="196">
        <v>0</v>
      </c>
      <c r="R1549" s="196">
        <f>Q1549*H1549</f>
        <v>0</v>
      </c>
      <c r="S1549" s="196">
        <v>0</v>
      </c>
      <c r="T1549" s="197">
        <f>S1549*H1549</f>
        <v>0</v>
      </c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R1549" s="198" t="s">
        <v>212</v>
      </c>
      <c r="AT1549" s="198" t="s">
        <v>162</v>
      </c>
      <c r="AU1549" s="198" t="s">
        <v>82</v>
      </c>
      <c r="AY1549" s="18" t="s">
        <v>160</v>
      </c>
      <c r="BE1549" s="199">
        <f>IF(N1549="základní",J1549,0)</f>
        <v>0</v>
      </c>
      <c r="BF1549" s="199">
        <f>IF(N1549="snížená",J1549,0)</f>
        <v>0</v>
      </c>
      <c r="BG1549" s="199">
        <f>IF(N1549="zákl. přenesená",J1549,0)</f>
        <v>0</v>
      </c>
      <c r="BH1549" s="199">
        <f>IF(N1549="sníž. přenesená",J1549,0)</f>
        <v>0</v>
      </c>
      <c r="BI1549" s="199">
        <f>IF(N1549="nulová",J1549,0)</f>
        <v>0</v>
      </c>
      <c r="BJ1549" s="18" t="s">
        <v>80</v>
      </c>
      <c r="BK1549" s="199">
        <f>ROUND(I1549*H1549,2)</f>
        <v>0</v>
      </c>
      <c r="BL1549" s="18" t="s">
        <v>212</v>
      </c>
      <c r="BM1549" s="198" t="s">
        <v>1571</v>
      </c>
    </row>
    <row r="1550" spans="2:51" s="14" customFormat="1" ht="12">
      <c r="B1550" s="211"/>
      <c r="C1550" s="212"/>
      <c r="D1550" s="202" t="s">
        <v>168</v>
      </c>
      <c r="E1550" s="213" t="s">
        <v>1</v>
      </c>
      <c r="F1550" s="214" t="s">
        <v>1572</v>
      </c>
      <c r="G1550" s="212"/>
      <c r="H1550" s="215">
        <v>24</v>
      </c>
      <c r="I1550" s="216"/>
      <c r="J1550" s="212"/>
      <c r="K1550" s="212"/>
      <c r="L1550" s="217"/>
      <c r="M1550" s="218"/>
      <c r="N1550" s="219"/>
      <c r="O1550" s="219"/>
      <c r="P1550" s="219"/>
      <c r="Q1550" s="219"/>
      <c r="R1550" s="219"/>
      <c r="S1550" s="219"/>
      <c r="T1550" s="220"/>
      <c r="AT1550" s="221" t="s">
        <v>168</v>
      </c>
      <c r="AU1550" s="221" t="s">
        <v>82</v>
      </c>
      <c r="AV1550" s="14" t="s">
        <v>82</v>
      </c>
      <c r="AW1550" s="14" t="s">
        <v>30</v>
      </c>
      <c r="AX1550" s="14" t="s">
        <v>73</v>
      </c>
      <c r="AY1550" s="221" t="s">
        <v>160</v>
      </c>
    </row>
    <row r="1551" spans="2:51" s="14" customFormat="1" ht="12">
      <c r="B1551" s="211"/>
      <c r="C1551" s="212"/>
      <c r="D1551" s="202" t="s">
        <v>168</v>
      </c>
      <c r="E1551" s="213" t="s">
        <v>1</v>
      </c>
      <c r="F1551" s="214" t="s">
        <v>1573</v>
      </c>
      <c r="G1551" s="212"/>
      <c r="H1551" s="215">
        <v>2</v>
      </c>
      <c r="I1551" s="216"/>
      <c r="J1551" s="212"/>
      <c r="K1551" s="212"/>
      <c r="L1551" s="217"/>
      <c r="M1551" s="218"/>
      <c r="N1551" s="219"/>
      <c r="O1551" s="219"/>
      <c r="P1551" s="219"/>
      <c r="Q1551" s="219"/>
      <c r="R1551" s="219"/>
      <c r="S1551" s="219"/>
      <c r="T1551" s="220"/>
      <c r="AT1551" s="221" t="s">
        <v>168</v>
      </c>
      <c r="AU1551" s="221" t="s">
        <v>82</v>
      </c>
      <c r="AV1551" s="14" t="s">
        <v>82</v>
      </c>
      <c r="AW1551" s="14" t="s">
        <v>30</v>
      </c>
      <c r="AX1551" s="14" t="s">
        <v>73</v>
      </c>
      <c r="AY1551" s="221" t="s">
        <v>160</v>
      </c>
    </row>
    <row r="1552" spans="2:51" s="14" customFormat="1" ht="12">
      <c r="B1552" s="211"/>
      <c r="C1552" s="212"/>
      <c r="D1552" s="202" t="s">
        <v>168</v>
      </c>
      <c r="E1552" s="213" t="s">
        <v>1</v>
      </c>
      <c r="F1552" s="214" t="s">
        <v>1574</v>
      </c>
      <c r="G1552" s="212"/>
      <c r="H1552" s="215">
        <v>2</v>
      </c>
      <c r="I1552" s="216"/>
      <c r="J1552" s="212"/>
      <c r="K1552" s="212"/>
      <c r="L1552" s="217"/>
      <c r="M1552" s="218"/>
      <c r="N1552" s="219"/>
      <c r="O1552" s="219"/>
      <c r="P1552" s="219"/>
      <c r="Q1552" s="219"/>
      <c r="R1552" s="219"/>
      <c r="S1552" s="219"/>
      <c r="T1552" s="220"/>
      <c r="AT1552" s="221" t="s">
        <v>168</v>
      </c>
      <c r="AU1552" s="221" t="s">
        <v>82</v>
      </c>
      <c r="AV1552" s="14" t="s">
        <v>82</v>
      </c>
      <c r="AW1552" s="14" t="s">
        <v>30</v>
      </c>
      <c r="AX1552" s="14" t="s">
        <v>73</v>
      </c>
      <c r="AY1552" s="221" t="s">
        <v>160</v>
      </c>
    </row>
    <row r="1553" spans="2:51" s="14" customFormat="1" ht="12">
      <c r="B1553" s="211"/>
      <c r="C1553" s="212"/>
      <c r="D1553" s="202" t="s">
        <v>168</v>
      </c>
      <c r="E1553" s="213" t="s">
        <v>1</v>
      </c>
      <c r="F1553" s="214" t="s">
        <v>1575</v>
      </c>
      <c r="G1553" s="212"/>
      <c r="H1553" s="215">
        <v>4</v>
      </c>
      <c r="I1553" s="216"/>
      <c r="J1553" s="212"/>
      <c r="K1553" s="212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168</v>
      </c>
      <c r="AU1553" s="221" t="s">
        <v>82</v>
      </c>
      <c r="AV1553" s="14" t="s">
        <v>82</v>
      </c>
      <c r="AW1553" s="14" t="s">
        <v>30</v>
      </c>
      <c r="AX1553" s="14" t="s">
        <v>73</v>
      </c>
      <c r="AY1553" s="221" t="s">
        <v>160</v>
      </c>
    </row>
    <row r="1554" spans="2:51" s="14" customFormat="1" ht="12">
      <c r="B1554" s="211"/>
      <c r="C1554" s="212"/>
      <c r="D1554" s="202" t="s">
        <v>168</v>
      </c>
      <c r="E1554" s="213" t="s">
        <v>1</v>
      </c>
      <c r="F1554" s="214" t="s">
        <v>1576</v>
      </c>
      <c r="G1554" s="212"/>
      <c r="H1554" s="215">
        <v>2</v>
      </c>
      <c r="I1554" s="216"/>
      <c r="J1554" s="212"/>
      <c r="K1554" s="212"/>
      <c r="L1554" s="217"/>
      <c r="M1554" s="218"/>
      <c r="N1554" s="219"/>
      <c r="O1554" s="219"/>
      <c r="P1554" s="219"/>
      <c r="Q1554" s="219"/>
      <c r="R1554" s="219"/>
      <c r="S1554" s="219"/>
      <c r="T1554" s="220"/>
      <c r="AT1554" s="221" t="s">
        <v>168</v>
      </c>
      <c r="AU1554" s="221" t="s">
        <v>82</v>
      </c>
      <c r="AV1554" s="14" t="s">
        <v>82</v>
      </c>
      <c r="AW1554" s="14" t="s">
        <v>30</v>
      </c>
      <c r="AX1554" s="14" t="s">
        <v>73</v>
      </c>
      <c r="AY1554" s="221" t="s">
        <v>160</v>
      </c>
    </row>
    <row r="1555" spans="2:51" s="14" customFormat="1" ht="12">
      <c r="B1555" s="211"/>
      <c r="C1555" s="212"/>
      <c r="D1555" s="202" t="s">
        <v>168</v>
      </c>
      <c r="E1555" s="213" t="s">
        <v>1</v>
      </c>
      <c r="F1555" s="214" t="s">
        <v>1577</v>
      </c>
      <c r="G1555" s="212"/>
      <c r="H1555" s="215">
        <v>2</v>
      </c>
      <c r="I1555" s="216"/>
      <c r="J1555" s="212"/>
      <c r="K1555" s="212"/>
      <c r="L1555" s="217"/>
      <c r="M1555" s="218"/>
      <c r="N1555" s="219"/>
      <c r="O1555" s="219"/>
      <c r="P1555" s="219"/>
      <c r="Q1555" s="219"/>
      <c r="R1555" s="219"/>
      <c r="S1555" s="219"/>
      <c r="T1555" s="220"/>
      <c r="AT1555" s="221" t="s">
        <v>168</v>
      </c>
      <c r="AU1555" s="221" t="s">
        <v>82</v>
      </c>
      <c r="AV1555" s="14" t="s">
        <v>82</v>
      </c>
      <c r="AW1555" s="14" t="s">
        <v>30</v>
      </c>
      <c r="AX1555" s="14" t="s">
        <v>73</v>
      </c>
      <c r="AY1555" s="221" t="s">
        <v>160</v>
      </c>
    </row>
    <row r="1556" spans="2:51" s="14" customFormat="1" ht="12">
      <c r="B1556" s="211"/>
      <c r="C1556" s="212"/>
      <c r="D1556" s="202" t="s">
        <v>168</v>
      </c>
      <c r="E1556" s="213" t="s">
        <v>1</v>
      </c>
      <c r="F1556" s="214" t="s">
        <v>1578</v>
      </c>
      <c r="G1556" s="212"/>
      <c r="H1556" s="215">
        <v>26</v>
      </c>
      <c r="I1556" s="216"/>
      <c r="J1556" s="212"/>
      <c r="K1556" s="212"/>
      <c r="L1556" s="217"/>
      <c r="M1556" s="218"/>
      <c r="N1556" s="219"/>
      <c r="O1556" s="219"/>
      <c r="P1556" s="219"/>
      <c r="Q1556" s="219"/>
      <c r="R1556" s="219"/>
      <c r="S1556" s="219"/>
      <c r="T1556" s="220"/>
      <c r="AT1556" s="221" t="s">
        <v>168</v>
      </c>
      <c r="AU1556" s="221" t="s">
        <v>82</v>
      </c>
      <c r="AV1556" s="14" t="s">
        <v>82</v>
      </c>
      <c r="AW1556" s="14" t="s">
        <v>30</v>
      </c>
      <c r="AX1556" s="14" t="s">
        <v>73</v>
      </c>
      <c r="AY1556" s="221" t="s">
        <v>160</v>
      </c>
    </row>
    <row r="1557" spans="2:51" s="15" customFormat="1" ht="12">
      <c r="B1557" s="222"/>
      <c r="C1557" s="223"/>
      <c r="D1557" s="202" t="s">
        <v>168</v>
      </c>
      <c r="E1557" s="224" t="s">
        <v>1</v>
      </c>
      <c r="F1557" s="225" t="s">
        <v>179</v>
      </c>
      <c r="G1557" s="223"/>
      <c r="H1557" s="226">
        <v>62</v>
      </c>
      <c r="I1557" s="227"/>
      <c r="J1557" s="223"/>
      <c r="K1557" s="223"/>
      <c r="L1557" s="228"/>
      <c r="M1557" s="229"/>
      <c r="N1557" s="230"/>
      <c r="O1557" s="230"/>
      <c r="P1557" s="230"/>
      <c r="Q1557" s="230"/>
      <c r="R1557" s="230"/>
      <c r="S1557" s="230"/>
      <c r="T1557" s="231"/>
      <c r="AT1557" s="232" t="s">
        <v>168</v>
      </c>
      <c r="AU1557" s="232" t="s">
        <v>82</v>
      </c>
      <c r="AV1557" s="15" t="s">
        <v>167</v>
      </c>
      <c r="AW1557" s="15" t="s">
        <v>30</v>
      </c>
      <c r="AX1557" s="15" t="s">
        <v>80</v>
      </c>
      <c r="AY1557" s="232" t="s">
        <v>160</v>
      </c>
    </row>
    <row r="1558" spans="1:65" s="2" customFormat="1" ht="24.2" customHeight="1">
      <c r="A1558" s="35"/>
      <c r="B1558" s="36"/>
      <c r="C1558" s="187" t="s">
        <v>1579</v>
      </c>
      <c r="D1558" s="187" t="s">
        <v>162</v>
      </c>
      <c r="E1558" s="188" t="s">
        <v>1580</v>
      </c>
      <c r="F1558" s="189" t="s">
        <v>1581</v>
      </c>
      <c r="G1558" s="190" t="s">
        <v>238</v>
      </c>
      <c r="H1558" s="191">
        <v>31.28</v>
      </c>
      <c r="I1558" s="192"/>
      <c r="J1558" s="193">
        <f>ROUND(I1558*H1558,2)</f>
        <v>0</v>
      </c>
      <c r="K1558" s="189" t="s">
        <v>1</v>
      </c>
      <c r="L1558" s="40"/>
      <c r="M1558" s="194" t="s">
        <v>1</v>
      </c>
      <c r="N1558" s="195" t="s">
        <v>38</v>
      </c>
      <c r="O1558" s="72"/>
      <c r="P1558" s="196">
        <f>O1558*H1558</f>
        <v>0</v>
      </c>
      <c r="Q1558" s="196">
        <v>0</v>
      </c>
      <c r="R1558" s="196">
        <f>Q1558*H1558</f>
        <v>0</v>
      </c>
      <c r="S1558" s="196">
        <v>0</v>
      </c>
      <c r="T1558" s="197">
        <f>S1558*H1558</f>
        <v>0</v>
      </c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R1558" s="198" t="s">
        <v>212</v>
      </c>
      <c r="AT1558" s="198" t="s">
        <v>162</v>
      </c>
      <c r="AU1558" s="198" t="s">
        <v>82</v>
      </c>
      <c r="AY1558" s="18" t="s">
        <v>160</v>
      </c>
      <c r="BE1558" s="199">
        <f>IF(N1558="základní",J1558,0)</f>
        <v>0</v>
      </c>
      <c r="BF1558" s="199">
        <f>IF(N1558="snížená",J1558,0)</f>
        <v>0</v>
      </c>
      <c r="BG1558" s="199">
        <f>IF(N1558="zákl. přenesená",J1558,0)</f>
        <v>0</v>
      </c>
      <c r="BH1558" s="199">
        <f>IF(N1558="sníž. přenesená",J1558,0)</f>
        <v>0</v>
      </c>
      <c r="BI1558" s="199">
        <f>IF(N1558="nulová",J1558,0)</f>
        <v>0</v>
      </c>
      <c r="BJ1558" s="18" t="s">
        <v>80</v>
      </c>
      <c r="BK1558" s="199">
        <f>ROUND(I1558*H1558,2)</f>
        <v>0</v>
      </c>
      <c r="BL1558" s="18" t="s">
        <v>212</v>
      </c>
      <c r="BM1558" s="198" t="s">
        <v>1582</v>
      </c>
    </row>
    <row r="1559" spans="2:51" s="14" customFormat="1" ht="12">
      <c r="B1559" s="211"/>
      <c r="C1559" s="212"/>
      <c r="D1559" s="202" t="s">
        <v>168</v>
      </c>
      <c r="E1559" s="213" t="s">
        <v>1</v>
      </c>
      <c r="F1559" s="214" t="s">
        <v>1583</v>
      </c>
      <c r="G1559" s="212"/>
      <c r="H1559" s="215">
        <v>10.09</v>
      </c>
      <c r="I1559" s="216"/>
      <c r="J1559" s="212"/>
      <c r="K1559" s="212"/>
      <c r="L1559" s="217"/>
      <c r="M1559" s="218"/>
      <c r="N1559" s="219"/>
      <c r="O1559" s="219"/>
      <c r="P1559" s="219"/>
      <c r="Q1559" s="219"/>
      <c r="R1559" s="219"/>
      <c r="S1559" s="219"/>
      <c r="T1559" s="220"/>
      <c r="AT1559" s="221" t="s">
        <v>168</v>
      </c>
      <c r="AU1559" s="221" t="s">
        <v>82</v>
      </c>
      <c r="AV1559" s="14" t="s">
        <v>82</v>
      </c>
      <c r="AW1559" s="14" t="s">
        <v>30</v>
      </c>
      <c r="AX1559" s="14" t="s">
        <v>73</v>
      </c>
      <c r="AY1559" s="221" t="s">
        <v>160</v>
      </c>
    </row>
    <row r="1560" spans="2:51" s="14" customFormat="1" ht="12">
      <c r="B1560" s="211"/>
      <c r="C1560" s="212"/>
      <c r="D1560" s="202" t="s">
        <v>168</v>
      </c>
      <c r="E1560" s="213" t="s">
        <v>1</v>
      </c>
      <c r="F1560" s="214" t="s">
        <v>1584</v>
      </c>
      <c r="G1560" s="212"/>
      <c r="H1560" s="215">
        <v>17.83</v>
      </c>
      <c r="I1560" s="216"/>
      <c r="J1560" s="212"/>
      <c r="K1560" s="212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168</v>
      </c>
      <c r="AU1560" s="221" t="s">
        <v>82</v>
      </c>
      <c r="AV1560" s="14" t="s">
        <v>82</v>
      </c>
      <c r="AW1560" s="14" t="s">
        <v>30</v>
      </c>
      <c r="AX1560" s="14" t="s">
        <v>73</v>
      </c>
      <c r="AY1560" s="221" t="s">
        <v>160</v>
      </c>
    </row>
    <row r="1561" spans="2:51" s="14" customFormat="1" ht="12">
      <c r="B1561" s="211"/>
      <c r="C1561" s="212"/>
      <c r="D1561" s="202" t="s">
        <v>168</v>
      </c>
      <c r="E1561" s="213" t="s">
        <v>1</v>
      </c>
      <c r="F1561" s="214" t="s">
        <v>1585</v>
      </c>
      <c r="G1561" s="212"/>
      <c r="H1561" s="215">
        <v>3.36</v>
      </c>
      <c r="I1561" s="216"/>
      <c r="J1561" s="212"/>
      <c r="K1561" s="212"/>
      <c r="L1561" s="217"/>
      <c r="M1561" s="218"/>
      <c r="N1561" s="219"/>
      <c r="O1561" s="219"/>
      <c r="P1561" s="219"/>
      <c r="Q1561" s="219"/>
      <c r="R1561" s="219"/>
      <c r="S1561" s="219"/>
      <c r="T1561" s="220"/>
      <c r="AT1561" s="221" t="s">
        <v>168</v>
      </c>
      <c r="AU1561" s="221" t="s">
        <v>82</v>
      </c>
      <c r="AV1561" s="14" t="s">
        <v>82</v>
      </c>
      <c r="AW1561" s="14" t="s">
        <v>30</v>
      </c>
      <c r="AX1561" s="14" t="s">
        <v>73</v>
      </c>
      <c r="AY1561" s="221" t="s">
        <v>160</v>
      </c>
    </row>
    <row r="1562" spans="2:51" s="15" customFormat="1" ht="12">
      <c r="B1562" s="222"/>
      <c r="C1562" s="223"/>
      <c r="D1562" s="202" t="s">
        <v>168</v>
      </c>
      <c r="E1562" s="224" t="s">
        <v>1</v>
      </c>
      <c r="F1562" s="225" t="s">
        <v>179</v>
      </c>
      <c r="G1562" s="223"/>
      <c r="H1562" s="226">
        <v>31.279999999999998</v>
      </c>
      <c r="I1562" s="227"/>
      <c r="J1562" s="223"/>
      <c r="K1562" s="223"/>
      <c r="L1562" s="228"/>
      <c r="M1562" s="229"/>
      <c r="N1562" s="230"/>
      <c r="O1562" s="230"/>
      <c r="P1562" s="230"/>
      <c r="Q1562" s="230"/>
      <c r="R1562" s="230"/>
      <c r="S1562" s="230"/>
      <c r="T1562" s="231"/>
      <c r="AT1562" s="232" t="s">
        <v>168</v>
      </c>
      <c r="AU1562" s="232" t="s">
        <v>82</v>
      </c>
      <c r="AV1562" s="15" t="s">
        <v>167</v>
      </c>
      <c r="AW1562" s="15" t="s">
        <v>30</v>
      </c>
      <c r="AX1562" s="15" t="s">
        <v>80</v>
      </c>
      <c r="AY1562" s="232" t="s">
        <v>160</v>
      </c>
    </row>
    <row r="1563" spans="1:65" s="2" customFormat="1" ht="24.2" customHeight="1">
      <c r="A1563" s="35"/>
      <c r="B1563" s="36"/>
      <c r="C1563" s="187" t="s">
        <v>970</v>
      </c>
      <c r="D1563" s="187" t="s">
        <v>162</v>
      </c>
      <c r="E1563" s="188" t="s">
        <v>1586</v>
      </c>
      <c r="F1563" s="189" t="s">
        <v>1587</v>
      </c>
      <c r="G1563" s="190" t="s">
        <v>238</v>
      </c>
      <c r="H1563" s="191">
        <v>346.13</v>
      </c>
      <c r="I1563" s="192"/>
      <c r="J1563" s="193">
        <f>ROUND(I1563*H1563,2)</f>
        <v>0</v>
      </c>
      <c r="K1563" s="189" t="s">
        <v>1</v>
      </c>
      <c r="L1563" s="40"/>
      <c r="M1563" s="194" t="s">
        <v>1</v>
      </c>
      <c r="N1563" s="195" t="s">
        <v>38</v>
      </c>
      <c r="O1563" s="72"/>
      <c r="P1563" s="196">
        <f>O1563*H1563</f>
        <v>0</v>
      </c>
      <c r="Q1563" s="196">
        <v>0</v>
      </c>
      <c r="R1563" s="196">
        <f>Q1563*H1563</f>
        <v>0</v>
      </c>
      <c r="S1563" s="196">
        <v>0</v>
      </c>
      <c r="T1563" s="197">
        <f>S1563*H1563</f>
        <v>0</v>
      </c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R1563" s="198" t="s">
        <v>212</v>
      </c>
      <c r="AT1563" s="198" t="s">
        <v>162</v>
      </c>
      <c r="AU1563" s="198" t="s">
        <v>82</v>
      </c>
      <c r="AY1563" s="18" t="s">
        <v>160</v>
      </c>
      <c r="BE1563" s="199">
        <f>IF(N1563="základní",J1563,0)</f>
        <v>0</v>
      </c>
      <c r="BF1563" s="199">
        <f>IF(N1563="snížená",J1563,0)</f>
        <v>0</v>
      </c>
      <c r="BG1563" s="199">
        <f>IF(N1563="zákl. přenesená",J1563,0)</f>
        <v>0</v>
      </c>
      <c r="BH1563" s="199">
        <f>IF(N1563="sníž. přenesená",J1563,0)</f>
        <v>0</v>
      </c>
      <c r="BI1563" s="199">
        <f>IF(N1563="nulová",J1563,0)</f>
        <v>0</v>
      </c>
      <c r="BJ1563" s="18" t="s">
        <v>80</v>
      </c>
      <c r="BK1563" s="199">
        <f>ROUND(I1563*H1563,2)</f>
        <v>0</v>
      </c>
      <c r="BL1563" s="18" t="s">
        <v>212</v>
      </c>
      <c r="BM1563" s="198" t="s">
        <v>1588</v>
      </c>
    </row>
    <row r="1564" spans="2:51" s="14" customFormat="1" ht="12">
      <c r="B1564" s="211"/>
      <c r="C1564" s="212"/>
      <c r="D1564" s="202" t="s">
        <v>168</v>
      </c>
      <c r="E1564" s="213" t="s">
        <v>1</v>
      </c>
      <c r="F1564" s="214" t="s">
        <v>1589</v>
      </c>
      <c r="G1564" s="212"/>
      <c r="H1564" s="215">
        <v>4.95</v>
      </c>
      <c r="I1564" s="216"/>
      <c r="J1564" s="212"/>
      <c r="K1564" s="212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168</v>
      </c>
      <c r="AU1564" s="221" t="s">
        <v>82</v>
      </c>
      <c r="AV1564" s="14" t="s">
        <v>82</v>
      </c>
      <c r="AW1564" s="14" t="s">
        <v>30</v>
      </c>
      <c r="AX1564" s="14" t="s">
        <v>73</v>
      </c>
      <c r="AY1564" s="221" t="s">
        <v>160</v>
      </c>
    </row>
    <row r="1565" spans="2:51" s="14" customFormat="1" ht="12">
      <c r="B1565" s="211"/>
      <c r="C1565" s="212"/>
      <c r="D1565" s="202" t="s">
        <v>168</v>
      </c>
      <c r="E1565" s="213" t="s">
        <v>1</v>
      </c>
      <c r="F1565" s="214" t="s">
        <v>1590</v>
      </c>
      <c r="G1565" s="212"/>
      <c r="H1565" s="215">
        <v>40.26</v>
      </c>
      <c r="I1565" s="216"/>
      <c r="J1565" s="212"/>
      <c r="K1565" s="212"/>
      <c r="L1565" s="217"/>
      <c r="M1565" s="218"/>
      <c r="N1565" s="219"/>
      <c r="O1565" s="219"/>
      <c r="P1565" s="219"/>
      <c r="Q1565" s="219"/>
      <c r="R1565" s="219"/>
      <c r="S1565" s="219"/>
      <c r="T1565" s="220"/>
      <c r="AT1565" s="221" t="s">
        <v>168</v>
      </c>
      <c r="AU1565" s="221" t="s">
        <v>82</v>
      </c>
      <c r="AV1565" s="14" t="s">
        <v>82</v>
      </c>
      <c r="AW1565" s="14" t="s">
        <v>30</v>
      </c>
      <c r="AX1565" s="14" t="s">
        <v>73</v>
      </c>
      <c r="AY1565" s="221" t="s">
        <v>160</v>
      </c>
    </row>
    <row r="1566" spans="2:51" s="14" customFormat="1" ht="12">
      <c r="B1566" s="211"/>
      <c r="C1566" s="212"/>
      <c r="D1566" s="202" t="s">
        <v>168</v>
      </c>
      <c r="E1566" s="213" t="s">
        <v>1</v>
      </c>
      <c r="F1566" s="214" t="s">
        <v>1591</v>
      </c>
      <c r="G1566" s="212"/>
      <c r="H1566" s="215">
        <v>0.5</v>
      </c>
      <c r="I1566" s="216"/>
      <c r="J1566" s="212"/>
      <c r="K1566" s="212"/>
      <c r="L1566" s="217"/>
      <c r="M1566" s="218"/>
      <c r="N1566" s="219"/>
      <c r="O1566" s="219"/>
      <c r="P1566" s="219"/>
      <c r="Q1566" s="219"/>
      <c r="R1566" s="219"/>
      <c r="S1566" s="219"/>
      <c r="T1566" s="220"/>
      <c r="AT1566" s="221" t="s">
        <v>168</v>
      </c>
      <c r="AU1566" s="221" t="s">
        <v>82</v>
      </c>
      <c r="AV1566" s="14" t="s">
        <v>82</v>
      </c>
      <c r="AW1566" s="14" t="s">
        <v>30</v>
      </c>
      <c r="AX1566" s="14" t="s">
        <v>73</v>
      </c>
      <c r="AY1566" s="221" t="s">
        <v>160</v>
      </c>
    </row>
    <row r="1567" spans="2:51" s="14" customFormat="1" ht="12">
      <c r="B1567" s="211"/>
      <c r="C1567" s="212"/>
      <c r="D1567" s="202" t="s">
        <v>168</v>
      </c>
      <c r="E1567" s="213" t="s">
        <v>1</v>
      </c>
      <c r="F1567" s="214" t="s">
        <v>1592</v>
      </c>
      <c r="G1567" s="212"/>
      <c r="H1567" s="215">
        <v>177</v>
      </c>
      <c r="I1567" s="216"/>
      <c r="J1567" s="212"/>
      <c r="K1567" s="212"/>
      <c r="L1567" s="217"/>
      <c r="M1567" s="218"/>
      <c r="N1567" s="219"/>
      <c r="O1567" s="219"/>
      <c r="P1567" s="219"/>
      <c r="Q1567" s="219"/>
      <c r="R1567" s="219"/>
      <c r="S1567" s="219"/>
      <c r="T1567" s="220"/>
      <c r="AT1567" s="221" t="s">
        <v>168</v>
      </c>
      <c r="AU1567" s="221" t="s">
        <v>82</v>
      </c>
      <c r="AV1567" s="14" t="s">
        <v>82</v>
      </c>
      <c r="AW1567" s="14" t="s">
        <v>30</v>
      </c>
      <c r="AX1567" s="14" t="s">
        <v>73</v>
      </c>
      <c r="AY1567" s="221" t="s">
        <v>160</v>
      </c>
    </row>
    <row r="1568" spans="2:51" s="14" customFormat="1" ht="12">
      <c r="B1568" s="211"/>
      <c r="C1568" s="212"/>
      <c r="D1568" s="202" t="s">
        <v>168</v>
      </c>
      <c r="E1568" s="213" t="s">
        <v>1</v>
      </c>
      <c r="F1568" s="214" t="s">
        <v>1593</v>
      </c>
      <c r="G1568" s="212"/>
      <c r="H1568" s="215">
        <v>80.8</v>
      </c>
      <c r="I1568" s="216"/>
      <c r="J1568" s="212"/>
      <c r="K1568" s="212"/>
      <c r="L1568" s="217"/>
      <c r="M1568" s="218"/>
      <c r="N1568" s="219"/>
      <c r="O1568" s="219"/>
      <c r="P1568" s="219"/>
      <c r="Q1568" s="219"/>
      <c r="R1568" s="219"/>
      <c r="S1568" s="219"/>
      <c r="T1568" s="220"/>
      <c r="AT1568" s="221" t="s">
        <v>168</v>
      </c>
      <c r="AU1568" s="221" t="s">
        <v>82</v>
      </c>
      <c r="AV1568" s="14" t="s">
        <v>82</v>
      </c>
      <c r="AW1568" s="14" t="s">
        <v>30</v>
      </c>
      <c r="AX1568" s="14" t="s">
        <v>73</v>
      </c>
      <c r="AY1568" s="221" t="s">
        <v>160</v>
      </c>
    </row>
    <row r="1569" spans="2:51" s="14" customFormat="1" ht="12">
      <c r="B1569" s="211"/>
      <c r="C1569" s="212"/>
      <c r="D1569" s="202" t="s">
        <v>168</v>
      </c>
      <c r="E1569" s="213" t="s">
        <v>1</v>
      </c>
      <c r="F1569" s="214" t="s">
        <v>1594</v>
      </c>
      <c r="G1569" s="212"/>
      <c r="H1569" s="215">
        <v>36.82</v>
      </c>
      <c r="I1569" s="216"/>
      <c r="J1569" s="212"/>
      <c r="K1569" s="212"/>
      <c r="L1569" s="217"/>
      <c r="M1569" s="218"/>
      <c r="N1569" s="219"/>
      <c r="O1569" s="219"/>
      <c r="P1569" s="219"/>
      <c r="Q1569" s="219"/>
      <c r="R1569" s="219"/>
      <c r="S1569" s="219"/>
      <c r="T1569" s="220"/>
      <c r="AT1569" s="221" t="s">
        <v>168</v>
      </c>
      <c r="AU1569" s="221" t="s">
        <v>82</v>
      </c>
      <c r="AV1569" s="14" t="s">
        <v>82</v>
      </c>
      <c r="AW1569" s="14" t="s">
        <v>30</v>
      </c>
      <c r="AX1569" s="14" t="s">
        <v>73</v>
      </c>
      <c r="AY1569" s="221" t="s">
        <v>160</v>
      </c>
    </row>
    <row r="1570" spans="2:51" s="14" customFormat="1" ht="12">
      <c r="B1570" s="211"/>
      <c r="C1570" s="212"/>
      <c r="D1570" s="202" t="s">
        <v>168</v>
      </c>
      <c r="E1570" s="213" t="s">
        <v>1</v>
      </c>
      <c r="F1570" s="214" t="s">
        <v>1595</v>
      </c>
      <c r="G1570" s="212"/>
      <c r="H1570" s="215">
        <v>5.8</v>
      </c>
      <c r="I1570" s="216"/>
      <c r="J1570" s="212"/>
      <c r="K1570" s="212"/>
      <c r="L1570" s="217"/>
      <c r="M1570" s="218"/>
      <c r="N1570" s="219"/>
      <c r="O1570" s="219"/>
      <c r="P1570" s="219"/>
      <c r="Q1570" s="219"/>
      <c r="R1570" s="219"/>
      <c r="S1570" s="219"/>
      <c r="T1570" s="220"/>
      <c r="AT1570" s="221" t="s">
        <v>168</v>
      </c>
      <c r="AU1570" s="221" t="s">
        <v>82</v>
      </c>
      <c r="AV1570" s="14" t="s">
        <v>82</v>
      </c>
      <c r="AW1570" s="14" t="s">
        <v>30</v>
      </c>
      <c r="AX1570" s="14" t="s">
        <v>73</v>
      </c>
      <c r="AY1570" s="221" t="s">
        <v>160</v>
      </c>
    </row>
    <row r="1571" spans="2:51" s="15" customFormat="1" ht="12">
      <c r="B1571" s="222"/>
      <c r="C1571" s="223"/>
      <c r="D1571" s="202" t="s">
        <v>168</v>
      </c>
      <c r="E1571" s="224" t="s">
        <v>1</v>
      </c>
      <c r="F1571" s="225" t="s">
        <v>179</v>
      </c>
      <c r="G1571" s="223"/>
      <c r="H1571" s="226">
        <v>346.13</v>
      </c>
      <c r="I1571" s="227"/>
      <c r="J1571" s="223"/>
      <c r="K1571" s="223"/>
      <c r="L1571" s="228"/>
      <c r="M1571" s="229"/>
      <c r="N1571" s="230"/>
      <c r="O1571" s="230"/>
      <c r="P1571" s="230"/>
      <c r="Q1571" s="230"/>
      <c r="R1571" s="230"/>
      <c r="S1571" s="230"/>
      <c r="T1571" s="231"/>
      <c r="AT1571" s="232" t="s">
        <v>168</v>
      </c>
      <c r="AU1571" s="232" t="s">
        <v>82</v>
      </c>
      <c r="AV1571" s="15" t="s">
        <v>167</v>
      </c>
      <c r="AW1571" s="15" t="s">
        <v>30</v>
      </c>
      <c r="AX1571" s="15" t="s">
        <v>80</v>
      </c>
      <c r="AY1571" s="232" t="s">
        <v>160</v>
      </c>
    </row>
    <row r="1572" spans="1:65" s="2" customFormat="1" ht="24.2" customHeight="1">
      <c r="A1572" s="35"/>
      <c r="B1572" s="36"/>
      <c r="C1572" s="187" t="s">
        <v>1596</v>
      </c>
      <c r="D1572" s="187" t="s">
        <v>162</v>
      </c>
      <c r="E1572" s="188" t="s">
        <v>1597</v>
      </c>
      <c r="F1572" s="189" t="s">
        <v>1598</v>
      </c>
      <c r="G1572" s="190" t="s">
        <v>238</v>
      </c>
      <c r="H1572" s="191">
        <v>14.52</v>
      </c>
      <c r="I1572" s="192"/>
      <c r="J1572" s="193">
        <f>ROUND(I1572*H1572,2)</f>
        <v>0</v>
      </c>
      <c r="K1572" s="189" t="s">
        <v>166</v>
      </c>
      <c r="L1572" s="40"/>
      <c r="M1572" s="194" t="s">
        <v>1</v>
      </c>
      <c r="N1572" s="195" t="s">
        <v>38</v>
      </c>
      <c r="O1572" s="72"/>
      <c r="P1572" s="196">
        <f>O1572*H1572</f>
        <v>0</v>
      </c>
      <c r="Q1572" s="196">
        <v>0</v>
      </c>
      <c r="R1572" s="196">
        <f>Q1572*H1572</f>
        <v>0</v>
      </c>
      <c r="S1572" s="196">
        <v>0</v>
      </c>
      <c r="T1572" s="197">
        <f>S1572*H1572</f>
        <v>0</v>
      </c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R1572" s="198" t="s">
        <v>212</v>
      </c>
      <c r="AT1572" s="198" t="s">
        <v>162</v>
      </c>
      <c r="AU1572" s="198" t="s">
        <v>82</v>
      </c>
      <c r="AY1572" s="18" t="s">
        <v>160</v>
      </c>
      <c r="BE1572" s="199">
        <f>IF(N1572="základní",J1572,0)</f>
        <v>0</v>
      </c>
      <c r="BF1572" s="199">
        <f>IF(N1572="snížená",J1572,0)</f>
        <v>0</v>
      </c>
      <c r="BG1572" s="199">
        <f>IF(N1572="zákl. přenesená",J1572,0)</f>
        <v>0</v>
      </c>
      <c r="BH1572" s="199">
        <f>IF(N1572="sníž. přenesená",J1572,0)</f>
        <v>0</v>
      </c>
      <c r="BI1572" s="199">
        <f>IF(N1572="nulová",J1572,0)</f>
        <v>0</v>
      </c>
      <c r="BJ1572" s="18" t="s">
        <v>80</v>
      </c>
      <c r="BK1572" s="199">
        <f>ROUND(I1572*H1572,2)</f>
        <v>0</v>
      </c>
      <c r="BL1572" s="18" t="s">
        <v>212</v>
      </c>
      <c r="BM1572" s="198" t="s">
        <v>1599</v>
      </c>
    </row>
    <row r="1573" spans="2:51" s="14" customFormat="1" ht="12">
      <c r="B1573" s="211"/>
      <c r="C1573" s="212"/>
      <c r="D1573" s="202" t="s">
        <v>168</v>
      </c>
      <c r="E1573" s="213" t="s">
        <v>1</v>
      </c>
      <c r="F1573" s="214" t="s">
        <v>1600</v>
      </c>
      <c r="G1573" s="212"/>
      <c r="H1573" s="215">
        <v>14.52</v>
      </c>
      <c r="I1573" s="216"/>
      <c r="J1573" s="212"/>
      <c r="K1573" s="212"/>
      <c r="L1573" s="217"/>
      <c r="M1573" s="218"/>
      <c r="N1573" s="219"/>
      <c r="O1573" s="219"/>
      <c r="P1573" s="219"/>
      <c r="Q1573" s="219"/>
      <c r="R1573" s="219"/>
      <c r="S1573" s="219"/>
      <c r="T1573" s="220"/>
      <c r="AT1573" s="221" t="s">
        <v>168</v>
      </c>
      <c r="AU1573" s="221" t="s">
        <v>82</v>
      </c>
      <c r="AV1573" s="14" t="s">
        <v>82</v>
      </c>
      <c r="AW1573" s="14" t="s">
        <v>30</v>
      </c>
      <c r="AX1573" s="14" t="s">
        <v>73</v>
      </c>
      <c r="AY1573" s="221" t="s">
        <v>160</v>
      </c>
    </row>
    <row r="1574" spans="2:51" s="15" customFormat="1" ht="12">
      <c r="B1574" s="222"/>
      <c r="C1574" s="223"/>
      <c r="D1574" s="202" t="s">
        <v>168</v>
      </c>
      <c r="E1574" s="224" t="s">
        <v>1</v>
      </c>
      <c r="F1574" s="225" t="s">
        <v>179</v>
      </c>
      <c r="G1574" s="223"/>
      <c r="H1574" s="226">
        <v>14.52</v>
      </c>
      <c r="I1574" s="227"/>
      <c r="J1574" s="223"/>
      <c r="K1574" s="223"/>
      <c r="L1574" s="228"/>
      <c r="M1574" s="229"/>
      <c r="N1574" s="230"/>
      <c r="O1574" s="230"/>
      <c r="P1574" s="230"/>
      <c r="Q1574" s="230"/>
      <c r="R1574" s="230"/>
      <c r="S1574" s="230"/>
      <c r="T1574" s="231"/>
      <c r="AT1574" s="232" t="s">
        <v>168</v>
      </c>
      <c r="AU1574" s="232" t="s">
        <v>82</v>
      </c>
      <c r="AV1574" s="15" t="s">
        <v>167</v>
      </c>
      <c r="AW1574" s="15" t="s">
        <v>30</v>
      </c>
      <c r="AX1574" s="15" t="s">
        <v>80</v>
      </c>
      <c r="AY1574" s="232" t="s">
        <v>160</v>
      </c>
    </row>
    <row r="1575" spans="1:65" s="2" customFormat="1" ht="24.2" customHeight="1">
      <c r="A1575" s="35"/>
      <c r="B1575" s="36"/>
      <c r="C1575" s="187" t="s">
        <v>976</v>
      </c>
      <c r="D1575" s="187" t="s">
        <v>162</v>
      </c>
      <c r="E1575" s="188" t="s">
        <v>1601</v>
      </c>
      <c r="F1575" s="189" t="s">
        <v>1602</v>
      </c>
      <c r="G1575" s="190" t="s">
        <v>800</v>
      </c>
      <c r="H1575" s="191">
        <v>1</v>
      </c>
      <c r="I1575" s="192"/>
      <c r="J1575" s="193">
        <f>ROUND(I1575*H1575,2)</f>
        <v>0</v>
      </c>
      <c r="K1575" s="189" t="s">
        <v>1</v>
      </c>
      <c r="L1575" s="40"/>
      <c r="M1575" s="194" t="s">
        <v>1</v>
      </c>
      <c r="N1575" s="195" t="s">
        <v>38</v>
      </c>
      <c r="O1575" s="72"/>
      <c r="P1575" s="196">
        <f>O1575*H1575</f>
        <v>0</v>
      </c>
      <c r="Q1575" s="196">
        <v>0</v>
      </c>
      <c r="R1575" s="196">
        <f>Q1575*H1575</f>
        <v>0</v>
      </c>
      <c r="S1575" s="196">
        <v>0</v>
      </c>
      <c r="T1575" s="197">
        <f>S1575*H1575</f>
        <v>0</v>
      </c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R1575" s="198" t="s">
        <v>212</v>
      </c>
      <c r="AT1575" s="198" t="s">
        <v>162</v>
      </c>
      <c r="AU1575" s="198" t="s">
        <v>82</v>
      </c>
      <c r="AY1575" s="18" t="s">
        <v>160</v>
      </c>
      <c r="BE1575" s="199">
        <f>IF(N1575="základní",J1575,0)</f>
        <v>0</v>
      </c>
      <c r="BF1575" s="199">
        <f>IF(N1575="snížená",J1575,0)</f>
        <v>0</v>
      </c>
      <c r="BG1575" s="199">
        <f>IF(N1575="zákl. přenesená",J1575,0)</f>
        <v>0</v>
      </c>
      <c r="BH1575" s="199">
        <f>IF(N1575="sníž. přenesená",J1575,0)</f>
        <v>0</v>
      </c>
      <c r="BI1575" s="199">
        <f>IF(N1575="nulová",J1575,0)</f>
        <v>0</v>
      </c>
      <c r="BJ1575" s="18" t="s">
        <v>80</v>
      </c>
      <c r="BK1575" s="199">
        <f>ROUND(I1575*H1575,2)</f>
        <v>0</v>
      </c>
      <c r="BL1575" s="18" t="s">
        <v>212</v>
      </c>
      <c r="BM1575" s="198" t="s">
        <v>1603</v>
      </c>
    </row>
    <row r="1576" spans="2:51" s="14" customFormat="1" ht="12">
      <c r="B1576" s="211"/>
      <c r="C1576" s="212"/>
      <c r="D1576" s="202" t="s">
        <v>168</v>
      </c>
      <c r="E1576" s="213" t="s">
        <v>1</v>
      </c>
      <c r="F1576" s="214" t="s">
        <v>1604</v>
      </c>
      <c r="G1576" s="212"/>
      <c r="H1576" s="215">
        <v>1</v>
      </c>
      <c r="I1576" s="216"/>
      <c r="J1576" s="212"/>
      <c r="K1576" s="212"/>
      <c r="L1576" s="217"/>
      <c r="M1576" s="218"/>
      <c r="N1576" s="219"/>
      <c r="O1576" s="219"/>
      <c r="P1576" s="219"/>
      <c r="Q1576" s="219"/>
      <c r="R1576" s="219"/>
      <c r="S1576" s="219"/>
      <c r="T1576" s="220"/>
      <c r="AT1576" s="221" t="s">
        <v>168</v>
      </c>
      <c r="AU1576" s="221" t="s">
        <v>82</v>
      </c>
      <c r="AV1576" s="14" t="s">
        <v>82</v>
      </c>
      <c r="AW1576" s="14" t="s">
        <v>30</v>
      </c>
      <c r="AX1576" s="14" t="s">
        <v>73</v>
      </c>
      <c r="AY1576" s="221" t="s">
        <v>160</v>
      </c>
    </row>
    <row r="1577" spans="2:51" s="15" customFormat="1" ht="12">
      <c r="B1577" s="222"/>
      <c r="C1577" s="223"/>
      <c r="D1577" s="202" t="s">
        <v>168</v>
      </c>
      <c r="E1577" s="224" t="s">
        <v>1</v>
      </c>
      <c r="F1577" s="225" t="s">
        <v>179</v>
      </c>
      <c r="G1577" s="223"/>
      <c r="H1577" s="226">
        <v>1</v>
      </c>
      <c r="I1577" s="227"/>
      <c r="J1577" s="223"/>
      <c r="K1577" s="223"/>
      <c r="L1577" s="228"/>
      <c r="M1577" s="229"/>
      <c r="N1577" s="230"/>
      <c r="O1577" s="230"/>
      <c r="P1577" s="230"/>
      <c r="Q1577" s="230"/>
      <c r="R1577" s="230"/>
      <c r="S1577" s="230"/>
      <c r="T1577" s="231"/>
      <c r="AT1577" s="232" t="s">
        <v>168</v>
      </c>
      <c r="AU1577" s="232" t="s">
        <v>82</v>
      </c>
      <c r="AV1577" s="15" t="s">
        <v>167</v>
      </c>
      <c r="AW1577" s="15" t="s">
        <v>30</v>
      </c>
      <c r="AX1577" s="15" t="s">
        <v>80</v>
      </c>
      <c r="AY1577" s="232" t="s">
        <v>160</v>
      </c>
    </row>
    <row r="1578" spans="1:65" s="2" customFormat="1" ht="24.2" customHeight="1">
      <c r="A1578" s="35"/>
      <c r="B1578" s="36"/>
      <c r="C1578" s="187" t="s">
        <v>1605</v>
      </c>
      <c r="D1578" s="187" t="s">
        <v>162</v>
      </c>
      <c r="E1578" s="188" t="s">
        <v>1606</v>
      </c>
      <c r="F1578" s="189" t="s">
        <v>1607</v>
      </c>
      <c r="G1578" s="190" t="s">
        <v>238</v>
      </c>
      <c r="H1578" s="191">
        <v>25.5</v>
      </c>
      <c r="I1578" s="192"/>
      <c r="J1578" s="193">
        <f>ROUND(I1578*H1578,2)</f>
        <v>0</v>
      </c>
      <c r="K1578" s="189" t="s">
        <v>166</v>
      </c>
      <c r="L1578" s="40"/>
      <c r="M1578" s="194" t="s">
        <v>1</v>
      </c>
      <c r="N1578" s="195" t="s">
        <v>38</v>
      </c>
      <c r="O1578" s="72"/>
      <c r="P1578" s="196">
        <f>O1578*H1578</f>
        <v>0</v>
      </c>
      <c r="Q1578" s="196">
        <v>0</v>
      </c>
      <c r="R1578" s="196">
        <f>Q1578*H1578</f>
        <v>0</v>
      </c>
      <c r="S1578" s="196">
        <v>0</v>
      </c>
      <c r="T1578" s="197">
        <f>S1578*H1578</f>
        <v>0</v>
      </c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R1578" s="198" t="s">
        <v>212</v>
      </c>
      <c r="AT1578" s="198" t="s">
        <v>162</v>
      </c>
      <c r="AU1578" s="198" t="s">
        <v>82</v>
      </c>
      <c r="AY1578" s="18" t="s">
        <v>160</v>
      </c>
      <c r="BE1578" s="199">
        <f>IF(N1578="základní",J1578,0)</f>
        <v>0</v>
      </c>
      <c r="BF1578" s="199">
        <f>IF(N1578="snížená",J1578,0)</f>
        <v>0</v>
      </c>
      <c r="BG1578" s="199">
        <f>IF(N1578="zákl. přenesená",J1578,0)</f>
        <v>0</v>
      </c>
      <c r="BH1578" s="199">
        <f>IF(N1578="sníž. přenesená",J1578,0)</f>
        <v>0</v>
      </c>
      <c r="BI1578" s="199">
        <f>IF(N1578="nulová",J1578,0)</f>
        <v>0</v>
      </c>
      <c r="BJ1578" s="18" t="s">
        <v>80</v>
      </c>
      <c r="BK1578" s="199">
        <f>ROUND(I1578*H1578,2)</f>
        <v>0</v>
      </c>
      <c r="BL1578" s="18" t="s">
        <v>212</v>
      </c>
      <c r="BM1578" s="198" t="s">
        <v>1608</v>
      </c>
    </row>
    <row r="1579" spans="2:51" s="14" customFormat="1" ht="12">
      <c r="B1579" s="211"/>
      <c r="C1579" s="212"/>
      <c r="D1579" s="202" t="s">
        <v>168</v>
      </c>
      <c r="E1579" s="213" t="s">
        <v>1</v>
      </c>
      <c r="F1579" s="214" t="s">
        <v>1609</v>
      </c>
      <c r="G1579" s="212"/>
      <c r="H1579" s="215">
        <v>14.8</v>
      </c>
      <c r="I1579" s="216"/>
      <c r="J1579" s="212"/>
      <c r="K1579" s="212"/>
      <c r="L1579" s="217"/>
      <c r="M1579" s="218"/>
      <c r="N1579" s="219"/>
      <c r="O1579" s="219"/>
      <c r="P1579" s="219"/>
      <c r="Q1579" s="219"/>
      <c r="R1579" s="219"/>
      <c r="S1579" s="219"/>
      <c r="T1579" s="220"/>
      <c r="AT1579" s="221" t="s">
        <v>168</v>
      </c>
      <c r="AU1579" s="221" t="s">
        <v>82</v>
      </c>
      <c r="AV1579" s="14" t="s">
        <v>82</v>
      </c>
      <c r="AW1579" s="14" t="s">
        <v>30</v>
      </c>
      <c r="AX1579" s="14" t="s">
        <v>73</v>
      </c>
      <c r="AY1579" s="221" t="s">
        <v>160</v>
      </c>
    </row>
    <row r="1580" spans="2:51" s="14" customFormat="1" ht="12">
      <c r="B1580" s="211"/>
      <c r="C1580" s="212"/>
      <c r="D1580" s="202" t="s">
        <v>168</v>
      </c>
      <c r="E1580" s="213" t="s">
        <v>1</v>
      </c>
      <c r="F1580" s="214" t="s">
        <v>1610</v>
      </c>
      <c r="G1580" s="212"/>
      <c r="H1580" s="215">
        <v>10.7</v>
      </c>
      <c r="I1580" s="216"/>
      <c r="J1580" s="212"/>
      <c r="K1580" s="212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168</v>
      </c>
      <c r="AU1580" s="221" t="s">
        <v>82</v>
      </c>
      <c r="AV1580" s="14" t="s">
        <v>82</v>
      </c>
      <c r="AW1580" s="14" t="s">
        <v>30</v>
      </c>
      <c r="AX1580" s="14" t="s">
        <v>73</v>
      </c>
      <c r="AY1580" s="221" t="s">
        <v>160</v>
      </c>
    </row>
    <row r="1581" spans="2:51" s="15" customFormat="1" ht="12">
      <c r="B1581" s="222"/>
      <c r="C1581" s="223"/>
      <c r="D1581" s="202" t="s">
        <v>168</v>
      </c>
      <c r="E1581" s="224" t="s">
        <v>1</v>
      </c>
      <c r="F1581" s="225" t="s">
        <v>179</v>
      </c>
      <c r="G1581" s="223"/>
      <c r="H1581" s="226">
        <v>25.5</v>
      </c>
      <c r="I1581" s="227"/>
      <c r="J1581" s="223"/>
      <c r="K1581" s="223"/>
      <c r="L1581" s="228"/>
      <c r="M1581" s="229"/>
      <c r="N1581" s="230"/>
      <c r="O1581" s="230"/>
      <c r="P1581" s="230"/>
      <c r="Q1581" s="230"/>
      <c r="R1581" s="230"/>
      <c r="S1581" s="230"/>
      <c r="T1581" s="231"/>
      <c r="AT1581" s="232" t="s">
        <v>168</v>
      </c>
      <c r="AU1581" s="232" t="s">
        <v>82</v>
      </c>
      <c r="AV1581" s="15" t="s">
        <v>167</v>
      </c>
      <c r="AW1581" s="15" t="s">
        <v>30</v>
      </c>
      <c r="AX1581" s="15" t="s">
        <v>80</v>
      </c>
      <c r="AY1581" s="232" t="s">
        <v>160</v>
      </c>
    </row>
    <row r="1582" spans="1:65" s="2" customFormat="1" ht="24.2" customHeight="1">
      <c r="A1582" s="35"/>
      <c r="B1582" s="36"/>
      <c r="C1582" s="187" t="s">
        <v>984</v>
      </c>
      <c r="D1582" s="187" t="s">
        <v>162</v>
      </c>
      <c r="E1582" s="188" t="s">
        <v>1611</v>
      </c>
      <c r="F1582" s="189" t="s">
        <v>1612</v>
      </c>
      <c r="G1582" s="190" t="s">
        <v>238</v>
      </c>
      <c r="H1582" s="191">
        <v>7.7</v>
      </c>
      <c r="I1582" s="192"/>
      <c r="J1582" s="193">
        <f>ROUND(I1582*H1582,2)</f>
        <v>0</v>
      </c>
      <c r="K1582" s="189" t="s">
        <v>166</v>
      </c>
      <c r="L1582" s="40"/>
      <c r="M1582" s="194" t="s">
        <v>1</v>
      </c>
      <c r="N1582" s="195" t="s">
        <v>38</v>
      </c>
      <c r="O1582" s="72"/>
      <c r="P1582" s="196">
        <f>O1582*H1582</f>
        <v>0</v>
      </c>
      <c r="Q1582" s="196">
        <v>0</v>
      </c>
      <c r="R1582" s="196">
        <f>Q1582*H1582</f>
        <v>0</v>
      </c>
      <c r="S1582" s="196">
        <v>0</v>
      </c>
      <c r="T1582" s="197">
        <f>S1582*H1582</f>
        <v>0</v>
      </c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R1582" s="198" t="s">
        <v>212</v>
      </c>
      <c r="AT1582" s="198" t="s">
        <v>162</v>
      </c>
      <c r="AU1582" s="198" t="s">
        <v>82</v>
      </c>
      <c r="AY1582" s="18" t="s">
        <v>160</v>
      </c>
      <c r="BE1582" s="199">
        <f>IF(N1582="základní",J1582,0)</f>
        <v>0</v>
      </c>
      <c r="BF1582" s="199">
        <f>IF(N1582="snížená",J1582,0)</f>
        <v>0</v>
      </c>
      <c r="BG1582" s="199">
        <f>IF(N1582="zákl. přenesená",J1582,0)</f>
        <v>0</v>
      </c>
      <c r="BH1582" s="199">
        <f>IF(N1582="sníž. přenesená",J1582,0)</f>
        <v>0</v>
      </c>
      <c r="BI1582" s="199">
        <f>IF(N1582="nulová",J1582,0)</f>
        <v>0</v>
      </c>
      <c r="BJ1582" s="18" t="s">
        <v>80</v>
      </c>
      <c r="BK1582" s="199">
        <f>ROUND(I1582*H1582,2)</f>
        <v>0</v>
      </c>
      <c r="BL1582" s="18" t="s">
        <v>212</v>
      </c>
      <c r="BM1582" s="198" t="s">
        <v>1613</v>
      </c>
    </row>
    <row r="1583" spans="2:51" s="14" customFormat="1" ht="12">
      <c r="B1583" s="211"/>
      <c r="C1583" s="212"/>
      <c r="D1583" s="202" t="s">
        <v>168</v>
      </c>
      <c r="E1583" s="213" t="s">
        <v>1</v>
      </c>
      <c r="F1583" s="214" t="s">
        <v>1614</v>
      </c>
      <c r="G1583" s="212"/>
      <c r="H1583" s="215">
        <v>7.7</v>
      </c>
      <c r="I1583" s="216"/>
      <c r="J1583" s="212"/>
      <c r="K1583" s="212"/>
      <c r="L1583" s="217"/>
      <c r="M1583" s="218"/>
      <c r="N1583" s="219"/>
      <c r="O1583" s="219"/>
      <c r="P1583" s="219"/>
      <c r="Q1583" s="219"/>
      <c r="R1583" s="219"/>
      <c r="S1583" s="219"/>
      <c r="T1583" s="220"/>
      <c r="AT1583" s="221" t="s">
        <v>168</v>
      </c>
      <c r="AU1583" s="221" t="s">
        <v>82</v>
      </c>
      <c r="AV1583" s="14" t="s">
        <v>82</v>
      </c>
      <c r="AW1583" s="14" t="s">
        <v>30</v>
      </c>
      <c r="AX1583" s="14" t="s">
        <v>73</v>
      </c>
      <c r="AY1583" s="221" t="s">
        <v>160</v>
      </c>
    </row>
    <row r="1584" spans="2:51" s="15" customFormat="1" ht="12">
      <c r="B1584" s="222"/>
      <c r="C1584" s="223"/>
      <c r="D1584" s="202" t="s">
        <v>168</v>
      </c>
      <c r="E1584" s="224" t="s">
        <v>1</v>
      </c>
      <c r="F1584" s="225" t="s">
        <v>179</v>
      </c>
      <c r="G1584" s="223"/>
      <c r="H1584" s="226">
        <v>7.7</v>
      </c>
      <c r="I1584" s="227"/>
      <c r="J1584" s="223"/>
      <c r="K1584" s="223"/>
      <c r="L1584" s="228"/>
      <c r="M1584" s="229"/>
      <c r="N1584" s="230"/>
      <c r="O1584" s="230"/>
      <c r="P1584" s="230"/>
      <c r="Q1584" s="230"/>
      <c r="R1584" s="230"/>
      <c r="S1584" s="230"/>
      <c r="T1584" s="231"/>
      <c r="AT1584" s="232" t="s">
        <v>168</v>
      </c>
      <c r="AU1584" s="232" t="s">
        <v>82</v>
      </c>
      <c r="AV1584" s="15" t="s">
        <v>167</v>
      </c>
      <c r="AW1584" s="15" t="s">
        <v>30</v>
      </c>
      <c r="AX1584" s="15" t="s">
        <v>80</v>
      </c>
      <c r="AY1584" s="232" t="s">
        <v>160</v>
      </c>
    </row>
    <row r="1585" spans="1:65" s="2" customFormat="1" ht="14.45" customHeight="1">
      <c r="A1585" s="35"/>
      <c r="B1585" s="36"/>
      <c r="C1585" s="187" t="s">
        <v>1615</v>
      </c>
      <c r="D1585" s="187" t="s">
        <v>162</v>
      </c>
      <c r="E1585" s="188" t="s">
        <v>1616</v>
      </c>
      <c r="F1585" s="189" t="s">
        <v>1617</v>
      </c>
      <c r="G1585" s="190" t="s">
        <v>238</v>
      </c>
      <c r="H1585" s="191">
        <v>90.595</v>
      </c>
      <c r="I1585" s="192"/>
      <c r="J1585" s="193">
        <f>ROUND(I1585*H1585,2)</f>
        <v>0</v>
      </c>
      <c r="K1585" s="189" t="s">
        <v>1</v>
      </c>
      <c r="L1585" s="40"/>
      <c r="M1585" s="194" t="s">
        <v>1</v>
      </c>
      <c r="N1585" s="195" t="s">
        <v>38</v>
      </c>
      <c r="O1585" s="72"/>
      <c r="P1585" s="196">
        <f>O1585*H1585</f>
        <v>0</v>
      </c>
      <c r="Q1585" s="196">
        <v>0</v>
      </c>
      <c r="R1585" s="196">
        <f>Q1585*H1585</f>
        <v>0</v>
      </c>
      <c r="S1585" s="196">
        <v>0</v>
      </c>
      <c r="T1585" s="197">
        <f>S1585*H1585</f>
        <v>0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198" t="s">
        <v>212</v>
      </c>
      <c r="AT1585" s="198" t="s">
        <v>162</v>
      </c>
      <c r="AU1585" s="198" t="s">
        <v>82</v>
      </c>
      <c r="AY1585" s="18" t="s">
        <v>160</v>
      </c>
      <c r="BE1585" s="199">
        <f>IF(N1585="základní",J1585,0)</f>
        <v>0</v>
      </c>
      <c r="BF1585" s="199">
        <f>IF(N1585="snížená",J1585,0)</f>
        <v>0</v>
      </c>
      <c r="BG1585" s="199">
        <f>IF(N1585="zákl. přenesená",J1585,0)</f>
        <v>0</v>
      </c>
      <c r="BH1585" s="199">
        <f>IF(N1585="sníž. přenesená",J1585,0)</f>
        <v>0</v>
      </c>
      <c r="BI1585" s="199">
        <f>IF(N1585="nulová",J1585,0)</f>
        <v>0</v>
      </c>
      <c r="BJ1585" s="18" t="s">
        <v>80</v>
      </c>
      <c r="BK1585" s="199">
        <f>ROUND(I1585*H1585,2)</f>
        <v>0</v>
      </c>
      <c r="BL1585" s="18" t="s">
        <v>212</v>
      </c>
      <c r="BM1585" s="198" t="s">
        <v>1618</v>
      </c>
    </row>
    <row r="1586" spans="2:51" s="14" customFormat="1" ht="12">
      <c r="B1586" s="211"/>
      <c r="C1586" s="212"/>
      <c r="D1586" s="202" t="s">
        <v>168</v>
      </c>
      <c r="E1586" s="213" t="s">
        <v>1</v>
      </c>
      <c r="F1586" s="214" t="s">
        <v>1619</v>
      </c>
      <c r="G1586" s="212"/>
      <c r="H1586" s="215">
        <v>46.575</v>
      </c>
      <c r="I1586" s="216"/>
      <c r="J1586" s="212"/>
      <c r="K1586" s="212"/>
      <c r="L1586" s="217"/>
      <c r="M1586" s="218"/>
      <c r="N1586" s="219"/>
      <c r="O1586" s="219"/>
      <c r="P1586" s="219"/>
      <c r="Q1586" s="219"/>
      <c r="R1586" s="219"/>
      <c r="S1586" s="219"/>
      <c r="T1586" s="220"/>
      <c r="AT1586" s="221" t="s">
        <v>168</v>
      </c>
      <c r="AU1586" s="221" t="s">
        <v>82</v>
      </c>
      <c r="AV1586" s="14" t="s">
        <v>82</v>
      </c>
      <c r="AW1586" s="14" t="s">
        <v>30</v>
      </c>
      <c r="AX1586" s="14" t="s">
        <v>73</v>
      </c>
      <c r="AY1586" s="221" t="s">
        <v>160</v>
      </c>
    </row>
    <row r="1587" spans="2:51" s="14" customFormat="1" ht="12">
      <c r="B1587" s="211"/>
      <c r="C1587" s="212"/>
      <c r="D1587" s="202" t="s">
        <v>168</v>
      </c>
      <c r="E1587" s="213" t="s">
        <v>1</v>
      </c>
      <c r="F1587" s="214" t="s">
        <v>1620</v>
      </c>
      <c r="G1587" s="212"/>
      <c r="H1587" s="215">
        <v>44.02</v>
      </c>
      <c r="I1587" s="216"/>
      <c r="J1587" s="212"/>
      <c r="K1587" s="212"/>
      <c r="L1587" s="217"/>
      <c r="M1587" s="218"/>
      <c r="N1587" s="219"/>
      <c r="O1587" s="219"/>
      <c r="P1587" s="219"/>
      <c r="Q1587" s="219"/>
      <c r="R1587" s="219"/>
      <c r="S1587" s="219"/>
      <c r="T1587" s="220"/>
      <c r="AT1587" s="221" t="s">
        <v>168</v>
      </c>
      <c r="AU1587" s="221" t="s">
        <v>82</v>
      </c>
      <c r="AV1587" s="14" t="s">
        <v>82</v>
      </c>
      <c r="AW1587" s="14" t="s">
        <v>30</v>
      </c>
      <c r="AX1587" s="14" t="s">
        <v>73</v>
      </c>
      <c r="AY1587" s="221" t="s">
        <v>160</v>
      </c>
    </row>
    <row r="1588" spans="2:51" s="15" customFormat="1" ht="12">
      <c r="B1588" s="222"/>
      <c r="C1588" s="223"/>
      <c r="D1588" s="202" t="s">
        <v>168</v>
      </c>
      <c r="E1588" s="224" t="s">
        <v>1</v>
      </c>
      <c r="F1588" s="225" t="s">
        <v>179</v>
      </c>
      <c r="G1588" s="223"/>
      <c r="H1588" s="226">
        <v>90.595</v>
      </c>
      <c r="I1588" s="227"/>
      <c r="J1588" s="223"/>
      <c r="K1588" s="223"/>
      <c r="L1588" s="228"/>
      <c r="M1588" s="229"/>
      <c r="N1588" s="230"/>
      <c r="O1588" s="230"/>
      <c r="P1588" s="230"/>
      <c r="Q1588" s="230"/>
      <c r="R1588" s="230"/>
      <c r="S1588" s="230"/>
      <c r="T1588" s="231"/>
      <c r="AT1588" s="232" t="s">
        <v>168</v>
      </c>
      <c r="AU1588" s="232" t="s">
        <v>82</v>
      </c>
      <c r="AV1588" s="15" t="s">
        <v>167</v>
      </c>
      <c r="AW1588" s="15" t="s">
        <v>30</v>
      </c>
      <c r="AX1588" s="15" t="s">
        <v>80</v>
      </c>
      <c r="AY1588" s="232" t="s">
        <v>160</v>
      </c>
    </row>
    <row r="1589" spans="1:65" s="2" customFormat="1" ht="14.45" customHeight="1">
      <c r="A1589" s="35"/>
      <c r="B1589" s="36"/>
      <c r="C1589" s="187" t="s">
        <v>988</v>
      </c>
      <c r="D1589" s="187" t="s">
        <v>162</v>
      </c>
      <c r="E1589" s="188" t="s">
        <v>1621</v>
      </c>
      <c r="F1589" s="189" t="s">
        <v>1622</v>
      </c>
      <c r="G1589" s="190" t="s">
        <v>238</v>
      </c>
      <c r="H1589" s="191">
        <v>10.37</v>
      </c>
      <c r="I1589" s="192"/>
      <c r="J1589" s="193">
        <f>ROUND(I1589*H1589,2)</f>
        <v>0</v>
      </c>
      <c r="K1589" s="189" t="s">
        <v>166</v>
      </c>
      <c r="L1589" s="40"/>
      <c r="M1589" s="194" t="s">
        <v>1</v>
      </c>
      <c r="N1589" s="195" t="s">
        <v>38</v>
      </c>
      <c r="O1589" s="72"/>
      <c r="P1589" s="196">
        <f>O1589*H1589</f>
        <v>0</v>
      </c>
      <c r="Q1589" s="196">
        <v>0</v>
      </c>
      <c r="R1589" s="196">
        <f>Q1589*H1589</f>
        <v>0</v>
      </c>
      <c r="S1589" s="196">
        <v>0</v>
      </c>
      <c r="T1589" s="197">
        <f>S1589*H1589</f>
        <v>0</v>
      </c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R1589" s="198" t="s">
        <v>212</v>
      </c>
      <c r="AT1589" s="198" t="s">
        <v>162</v>
      </c>
      <c r="AU1589" s="198" t="s">
        <v>82</v>
      </c>
      <c r="AY1589" s="18" t="s">
        <v>160</v>
      </c>
      <c r="BE1589" s="199">
        <f>IF(N1589="základní",J1589,0)</f>
        <v>0</v>
      </c>
      <c r="BF1589" s="199">
        <f>IF(N1589="snížená",J1589,0)</f>
        <v>0</v>
      </c>
      <c r="BG1589" s="199">
        <f>IF(N1589="zákl. přenesená",J1589,0)</f>
        <v>0</v>
      </c>
      <c r="BH1589" s="199">
        <f>IF(N1589="sníž. přenesená",J1589,0)</f>
        <v>0</v>
      </c>
      <c r="BI1589" s="199">
        <f>IF(N1589="nulová",J1589,0)</f>
        <v>0</v>
      </c>
      <c r="BJ1589" s="18" t="s">
        <v>80</v>
      </c>
      <c r="BK1589" s="199">
        <f>ROUND(I1589*H1589,2)</f>
        <v>0</v>
      </c>
      <c r="BL1589" s="18" t="s">
        <v>212</v>
      </c>
      <c r="BM1589" s="198" t="s">
        <v>1623</v>
      </c>
    </row>
    <row r="1590" spans="2:51" s="14" customFormat="1" ht="12">
      <c r="B1590" s="211"/>
      <c r="C1590" s="212"/>
      <c r="D1590" s="202" t="s">
        <v>168</v>
      </c>
      <c r="E1590" s="213" t="s">
        <v>1</v>
      </c>
      <c r="F1590" s="214" t="s">
        <v>1624</v>
      </c>
      <c r="G1590" s="212"/>
      <c r="H1590" s="215">
        <v>10.37</v>
      </c>
      <c r="I1590" s="216"/>
      <c r="J1590" s="212"/>
      <c r="K1590" s="212"/>
      <c r="L1590" s="217"/>
      <c r="M1590" s="218"/>
      <c r="N1590" s="219"/>
      <c r="O1590" s="219"/>
      <c r="P1590" s="219"/>
      <c r="Q1590" s="219"/>
      <c r="R1590" s="219"/>
      <c r="S1590" s="219"/>
      <c r="T1590" s="220"/>
      <c r="AT1590" s="221" t="s">
        <v>168</v>
      </c>
      <c r="AU1590" s="221" t="s">
        <v>82</v>
      </c>
      <c r="AV1590" s="14" t="s">
        <v>82</v>
      </c>
      <c r="AW1590" s="14" t="s">
        <v>30</v>
      </c>
      <c r="AX1590" s="14" t="s">
        <v>73</v>
      </c>
      <c r="AY1590" s="221" t="s">
        <v>160</v>
      </c>
    </row>
    <row r="1591" spans="2:51" s="15" customFormat="1" ht="12">
      <c r="B1591" s="222"/>
      <c r="C1591" s="223"/>
      <c r="D1591" s="202" t="s">
        <v>168</v>
      </c>
      <c r="E1591" s="224" t="s">
        <v>1</v>
      </c>
      <c r="F1591" s="225" t="s">
        <v>179</v>
      </c>
      <c r="G1591" s="223"/>
      <c r="H1591" s="226">
        <v>10.37</v>
      </c>
      <c r="I1591" s="227"/>
      <c r="J1591" s="223"/>
      <c r="K1591" s="223"/>
      <c r="L1591" s="228"/>
      <c r="M1591" s="229"/>
      <c r="N1591" s="230"/>
      <c r="O1591" s="230"/>
      <c r="P1591" s="230"/>
      <c r="Q1591" s="230"/>
      <c r="R1591" s="230"/>
      <c r="S1591" s="230"/>
      <c r="T1591" s="231"/>
      <c r="AT1591" s="232" t="s">
        <v>168</v>
      </c>
      <c r="AU1591" s="232" t="s">
        <v>82</v>
      </c>
      <c r="AV1591" s="15" t="s">
        <v>167</v>
      </c>
      <c r="AW1591" s="15" t="s">
        <v>30</v>
      </c>
      <c r="AX1591" s="15" t="s">
        <v>80</v>
      </c>
      <c r="AY1591" s="232" t="s">
        <v>160</v>
      </c>
    </row>
    <row r="1592" spans="1:65" s="2" customFormat="1" ht="24.2" customHeight="1">
      <c r="A1592" s="35"/>
      <c r="B1592" s="36"/>
      <c r="C1592" s="187" t="s">
        <v>1625</v>
      </c>
      <c r="D1592" s="187" t="s">
        <v>162</v>
      </c>
      <c r="E1592" s="188" t="s">
        <v>1626</v>
      </c>
      <c r="F1592" s="189" t="s">
        <v>1627</v>
      </c>
      <c r="G1592" s="190" t="s">
        <v>800</v>
      </c>
      <c r="H1592" s="191">
        <v>11</v>
      </c>
      <c r="I1592" s="192"/>
      <c r="J1592" s="193">
        <f>ROUND(I1592*H1592,2)</f>
        <v>0</v>
      </c>
      <c r="K1592" s="189" t="s">
        <v>1</v>
      </c>
      <c r="L1592" s="40"/>
      <c r="M1592" s="194" t="s">
        <v>1</v>
      </c>
      <c r="N1592" s="195" t="s">
        <v>38</v>
      </c>
      <c r="O1592" s="72"/>
      <c r="P1592" s="196">
        <f>O1592*H1592</f>
        <v>0</v>
      </c>
      <c r="Q1592" s="196">
        <v>0</v>
      </c>
      <c r="R1592" s="196">
        <f>Q1592*H1592</f>
        <v>0</v>
      </c>
      <c r="S1592" s="196">
        <v>0</v>
      </c>
      <c r="T1592" s="197">
        <f>S1592*H1592</f>
        <v>0</v>
      </c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R1592" s="198" t="s">
        <v>212</v>
      </c>
      <c r="AT1592" s="198" t="s">
        <v>162</v>
      </c>
      <c r="AU1592" s="198" t="s">
        <v>82</v>
      </c>
      <c r="AY1592" s="18" t="s">
        <v>160</v>
      </c>
      <c r="BE1592" s="199">
        <f>IF(N1592="základní",J1592,0)</f>
        <v>0</v>
      </c>
      <c r="BF1592" s="199">
        <f>IF(N1592="snížená",J1592,0)</f>
        <v>0</v>
      </c>
      <c r="BG1592" s="199">
        <f>IF(N1592="zákl. přenesená",J1592,0)</f>
        <v>0</v>
      </c>
      <c r="BH1592" s="199">
        <f>IF(N1592="sníž. přenesená",J1592,0)</f>
        <v>0</v>
      </c>
      <c r="BI1592" s="199">
        <f>IF(N1592="nulová",J1592,0)</f>
        <v>0</v>
      </c>
      <c r="BJ1592" s="18" t="s">
        <v>80</v>
      </c>
      <c r="BK1592" s="199">
        <f>ROUND(I1592*H1592,2)</f>
        <v>0</v>
      </c>
      <c r="BL1592" s="18" t="s">
        <v>212</v>
      </c>
      <c r="BM1592" s="198" t="s">
        <v>1628</v>
      </c>
    </row>
    <row r="1593" spans="1:65" s="2" customFormat="1" ht="24.2" customHeight="1">
      <c r="A1593" s="35"/>
      <c r="B1593" s="36"/>
      <c r="C1593" s="187" t="s">
        <v>996</v>
      </c>
      <c r="D1593" s="187" t="s">
        <v>162</v>
      </c>
      <c r="E1593" s="188" t="s">
        <v>1629</v>
      </c>
      <c r="F1593" s="189" t="s">
        <v>1630</v>
      </c>
      <c r="G1593" s="190" t="s">
        <v>238</v>
      </c>
      <c r="H1593" s="191">
        <v>93.7</v>
      </c>
      <c r="I1593" s="192"/>
      <c r="J1593" s="193">
        <f>ROUND(I1593*H1593,2)</f>
        <v>0</v>
      </c>
      <c r="K1593" s="189" t="s">
        <v>1</v>
      </c>
      <c r="L1593" s="40"/>
      <c r="M1593" s="194" t="s">
        <v>1</v>
      </c>
      <c r="N1593" s="195" t="s">
        <v>38</v>
      </c>
      <c r="O1593" s="72"/>
      <c r="P1593" s="196">
        <f>O1593*H1593</f>
        <v>0</v>
      </c>
      <c r="Q1593" s="196">
        <v>0</v>
      </c>
      <c r="R1593" s="196">
        <f>Q1593*H1593</f>
        <v>0</v>
      </c>
      <c r="S1593" s="196">
        <v>0</v>
      </c>
      <c r="T1593" s="197">
        <f>S1593*H1593</f>
        <v>0</v>
      </c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R1593" s="198" t="s">
        <v>212</v>
      </c>
      <c r="AT1593" s="198" t="s">
        <v>162</v>
      </c>
      <c r="AU1593" s="198" t="s">
        <v>82</v>
      </c>
      <c r="AY1593" s="18" t="s">
        <v>160</v>
      </c>
      <c r="BE1593" s="199">
        <f>IF(N1593="základní",J1593,0)</f>
        <v>0</v>
      </c>
      <c r="BF1593" s="199">
        <f>IF(N1593="snížená",J1593,0)</f>
        <v>0</v>
      </c>
      <c r="BG1593" s="199">
        <f>IF(N1593="zákl. přenesená",J1593,0)</f>
        <v>0</v>
      </c>
      <c r="BH1593" s="199">
        <f>IF(N1593="sníž. přenesená",J1593,0)</f>
        <v>0</v>
      </c>
      <c r="BI1593" s="199">
        <f>IF(N1593="nulová",J1593,0)</f>
        <v>0</v>
      </c>
      <c r="BJ1593" s="18" t="s">
        <v>80</v>
      </c>
      <c r="BK1593" s="199">
        <f>ROUND(I1593*H1593,2)</f>
        <v>0</v>
      </c>
      <c r="BL1593" s="18" t="s">
        <v>212</v>
      </c>
      <c r="BM1593" s="198" t="s">
        <v>1631</v>
      </c>
    </row>
    <row r="1594" spans="2:51" s="14" customFormat="1" ht="12">
      <c r="B1594" s="211"/>
      <c r="C1594" s="212"/>
      <c r="D1594" s="202" t="s">
        <v>168</v>
      </c>
      <c r="E1594" s="213" t="s">
        <v>1</v>
      </c>
      <c r="F1594" s="214" t="s">
        <v>1632</v>
      </c>
      <c r="G1594" s="212"/>
      <c r="H1594" s="215">
        <v>15.6</v>
      </c>
      <c r="I1594" s="216"/>
      <c r="J1594" s="212"/>
      <c r="K1594" s="212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168</v>
      </c>
      <c r="AU1594" s="221" t="s">
        <v>82</v>
      </c>
      <c r="AV1594" s="14" t="s">
        <v>82</v>
      </c>
      <c r="AW1594" s="14" t="s">
        <v>30</v>
      </c>
      <c r="AX1594" s="14" t="s">
        <v>73</v>
      </c>
      <c r="AY1594" s="221" t="s">
        <v>160</v>
      </c>
    </row>
    <row r="1595" spans="2:51" s="14" customFormat="1" ht="12">
      <c r="B1595" s="211"/>
      <c r="C1595" s="212"/>
      <c r="D1595" s="202" t="s">
        <v>168</v>
      </c>
      <c r="E1595" s="213" t="s">
        <v>1</v>
      </c>
      <c r="F1595" s="214" t="s">
        <v>1633</v>
      </c>
      <c r="G1595" s="212"/>
      <c r="H1595" s="215">
        <v>8.8</v>
      </c>
      <c r="I1595" s="216"/>
      <c r="J1595" s="212"/>
      <c r="K1595" s="212"/>
      <c r="L1595" s="217"/>
      <c r="M1595" s="218"/>
      <c r="N1595" s="219"/>
      <c r="O1595" s="219"/>
      <c r="P1595" s="219"/>
      <c r="Q1595" s="219"/>
      <c r="R1595" s="219"/>
      <c r="S1595" s="219"/>
      <c r="T1595" s="220"/>
      <c r="AT1595" s="221" t="s">
        <v>168</v>
      </c>
      <c r="AU1595" s="221" t="s">
        <v>82</v>
      </c>
      <c r="AV1595" s="14" t="s">
        <v>82</v>
      </c>
      <c r="AW1595" s="14" t="s">
        <v>30</v>
      </c>
      <c r="AX1595" s="14" t="s">
        <v>73</v>
      </c>
      <c r="AY1595" s="221" t="s">
        <v>160</v>
      </c>
    </row>
    <row r="1596" spans="2:51" s="14" customFormat="1" ht="12">
      <c r="B1596" s="211"/>
      <c r="C1596" s="212"/>
      <c r="D1596" s="202" t="s">
        <v>168</v>
      </c>
      <c r="E1596" s="213" t="s">
        <v>1</v>
      </c>
      <c r="F1596" s="214" t="s">
        <v>1634</v>
      </c>
      <c r="G1596" s="212"/>
      <c r="H1596" s="215">
        <v>14.2</v>
      </c>
      <c r="I1596" s="216"/>
      <c r="J1596" s="212"/>
      <c r="K1596" s="212"/>
      <c r="L1596" s="217"/>
      <c r="M1596" s="218"/>
      <c r="N1596" s="219"/>
      <c r="O1596" s="219"/>
      <c r="P1596" s="219"/>
      <c r="Q1596" s="219"/>
      <c r="R1596" s="219"/>
      <c r="S1596" s="219"/>
      <c r="T1596" s="220"/>
      <c r="AT1596" s="221" t="s">
        <v>168</v>
      </c>
      <c r="AU1596" s="221" t="s">
        <v>82</v>
      </c>
      <c r="AV1596" s="14" t="s">
        <v>82</v>
      </c>
      <c r="AW1596" s="14" t="s">
        <v>30</v>
      </c>
      <c r="AX1596" s="14" t="s">
        <v>73</v>
      </c>
      <c r="AY1596" s="221" t="s">
        <v>160</v>
      </c>
    </row>
    <row r="1597" spans="2:51" s="14" customFormat="1" ht="12">
      <c r="B1597" s="211"/>
      <c r="C1597" s="212"/>
      <c r="D1597" s="202" t="s">
        <v>168</v>
      </c>
      <c r="E1597" s="213" t="s">
        <v>1</v>
      </c>
      <c r="F1597" s="214" t="s">
        <v>1635</v>
      </c>
      <c r="G1597" s="212"/>
      <c r="H1597" s="215">
        <v>17.9</v>
      </c>
      <c r="I1597" s="216"/>
      <c r="J1597" s="212"/>
      <c r="K1597" s="212"/>
      <c r="L1597" s="217"/>
      <c r="M1597" s="218"/>
      <c r="N1597" s="219"/>
      <c r="O1597" s="219"/>
      <c r="P1597" s="219"/>
      <c r="Q1597" s="219"/>
      <c r="R1597" s="219"/>
      <c r="S1597" s="219"/>
      <c r="T1597" s="220"/>
      <c r="AT1597" s="221" t="s">
        <v>168</v>
      </c>
      <c r="AU1597" s="221" t="s">
        <v>82</v>
      </c>
      <c r="AV1597" s="14" t="s">
        <v>82</v>
      </c>
      <c r="AW1597" s="14" t="s">
        <v>30</v>
      </c>
      <c r="AX1597" s="14" t="s">
        <v>73</v>
      </c>
      <c r="AY1597" s="221" t="s">
        <v>160</v>
      </c>
    </row>
    <row r="1598" spans="2:51" s="14" customFormat="1" ht="12">
      <c r="B1598" s="211"/>
      <c r="C1598" s="212"/>
      <c r="D1598" s="202" t="s">
        <v>168</v>
      </c>
      <c r="E1598" s="213" t="s">
        <v>1</v>
      </c>
      <c r="F1598" s="214" t="s">
        <v>1636</v>
      </c>
      <c r="G1598" s="212"/>
      <c r="H1598" s="215">
        <v>18.2</v>
      </c>
      <c r="I1598" s="216"/>
      <c r="J1598" s="212"/>
      <c r="K1598" s="212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168</v>
      </c>
      <c r="AU1598" s="221" t="s">
        <v>82</v>
      </c>
      <c r="AV1598" s="14" t="s">
        <v>82</v>
      </c>
      <c r="AW1598" s="14" t="s">
        <v>30</v>
      </c>
      <c r="AX1598" s="14" t="s">
        <v>73</v>
      </c>
      <c r="AY1598" s="221" t="s">
        <v>160</v>
      </c>
    </row>
    <row r="1599" spans="2:51" s="14" customFormat="1" ht="12">
      <c r="B1599" s="211"/>
      <c r="C1599" s="212"/>
      <c r="D1599" s="202" t="s">
        <v>168</v>
      </c>
      <c r="E1599" s="213" t="s">
        <v>1</v>
      </c>
      <c r="F1599" s="214" t="s">
        <v>1637</v>
      </c>
      <c r="G1599" s="212"/>
      <c r="H1599" s="215">
        <v>19</v>
      </c>
      <c r="I1599" s="216"/>
      <c r="J1599" s="212"/>
      <c r="K1599" s="212"/>
      <c r="L1599" s="217"/>
      <c r="M1599" s="218"/>
      <c r="N1599" s="219"/>
      <c r="O1599" s="219"/>
      <c r="P1599" s="219"/>
      <c r="Q1599" s="219"/>
      <c r="R1599" s="219"/>
      <c r="S1599" s="219"/>
      <c r="T1599" s="220"/>
      <c r="AT1599" s="221" t="s">
        <v>168</v>
      </c>
      <c r="AU1599" s="221" t="s">
        <v>82</v>
      </c>
      <c r="AV1599" s="14" t="s">
        <v>82</v>
      </c>
      <c r="AW1599" s="14" t="s">
        <v>30</v>
      </c>
      <c r="AX1599" s="14" t="s">
        <v>73</v>
      </c>
      <c r="AY1599" s="221" t="s">
        <v>160</v>
      </c>
    </row>
    <row r="1600" spans="2:51" s="15" customFormat="1" ht="12">
      <c r="B1600" s="222"/>
      <c r="C1600" s="223"/>
      <c r="D1600" s="202" t="s">
        <v>168</v>
      </c>
      <c r="E1600" s="224" t="s">
        <v>1</v>
      </c>
      <c r="F1600" s="225" t="s">
        <v>179</v>
      </c>
      <c r="G1600" s="223"/>
      <c r="H1600" s="226">
        <v>93.69999999999999</v>
      </c>
      <c r="I1600" s="227"/>
      <c r="J1600" s="223"/>
      <c r="K1600" s="223"/>
      <c r="L1600" s="228"/>
      <c r="M1600" s="229"/>
      <c r="N1600" s="230"/>
      <c r="O1600" s="230"/>
      <c r="P1600" s="230"/>
      <c r="Q1600" s="230"/>
      <c r="R1600" s="230"/>
      <c r="S1600" s="230"/>
      <c r="T1600" s="231"/>
      <c r="AT1600" s="232" t="s">
        <v>168</v>
      </c>
      <c r="AU1600" s="232" t="s">
        <v>82</v>
      </c>
      <c r="AV1600" s="15" t="s">
        <v>167</v>
      </c>
      <c r="AW1600" s="15" t="s">
        <v>30</v>
      </c>
      <c r="AX1600" s="15" t="s">
        <v>80</v>
      </c>
      <c r="AY1600" s="232" t="s">
        <v>160</v>
      </c>
    </row>
    <row r="1601" spans="1:65" s="2" customFormat="1" ht="24.2" customHeight="1">
      <c r="A1601" s="35"/>
      <c r="B1601" s="36"/>
      <c r="C1601" s="187" t="s">
        <v>1638</v>
      </c>
      <c r="D1601" s="187" t="s">
        <v>162</v>
      </c>
      <c r="E1601" s="188" t="s">
        <v>1639</v>
      </c>
      <c r="F1601" s="189" t="s">
        <v>1640</v>
      </c>
      <c r="G1601" s="190" t="s">
        <v>1209</v>
      </c>
      <c r="H1601" s="254"/>
      <c r="I1601" s="192"/>
      <c r="J1601" s="193">
        <f>ROUND(I1601*H1601,2)</f>
        <v>0</v>
      </c>
      <c r="K1601" s="189" t="s">
        <v>166</v>
      </c>
      <c r="L1601" s="40"/>
      <c r="M1601" s="194" t="s">
        <v>1</v>
      </c>
      <c r="N1601" s="195" t="s">
        <v>38</v>
      </c>
      <c r="O1601" s="72"/>
      <c r="P1601" s="196">
        <f>O1601*H1601</f>
        <v>0</v>
      </c>
      <c r="Q1601" s="196">
        <v>0</v>
      </c>
      <c r="R1601" s="196">
        <f>Q1601*H1601</f>
        <v>0</v>
      </c>
      <c r="S1601" s="196">
        <v>0</v>
      </c>
      <c r="T1601" s="197">
        <f>S1601*H1601</f>
        <v>0</v>
      </c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R1601" s="198" t="s">
        <v>212</v>
      </c>
      <c r="AT1601" s="198" t="s">
        <v>162</v>
      </c>
      <c r="AU1601" s="198" t="s">
        <v>82</v>
      </c>
      <c r="AY1601" s="18" t="s">
        <v>160</v>
      </c>
      <c r="BE1601" s="199">
        <f>IF(N1601="základní",J1601,0)</f>
        <v>0</v>
      </c>
      <c r="BF1601" s="199">
        <f>IF(N1601="snížená",J1601,0)</f>
        <v>0</v>
      </c>
      <c r="BG1601" s="199">
        <f>IF(N1601="zákl. přenesená",J1601,0)</f>
        <v>0</v>
      </c>
      <c r="BH1601" s="199">
        <f>IF(N1601="sníž. přenesená",J1601,0)</f>
        <v>0</v>
      </c>
      <c r="BI1601" s="199">
        <f>IF(N1601="nulová",J1601,0)</f>
        <v>0</v>
      </c>
      <c r="BJ1601" s="18" t="s">
        <v>80</v>
      </c>
      <c r="BK1601" s="199">
        <f>ROUND(I1601*H1601,2)</f>
        <v>0</v>
      </c>
      <c r="BL1601" s="18" t="s">
        <v>212</v>
      </c>
      <c r="BM1601" s="198" t="s">
        <v>1641</v>
      </c>
    </row>
    <row r="1602" spans="2:63" s="12" customFormat="1" ht="22.9" customHeight="1">
      <c r="B1602" s="171"/>
      <c r="C1602" s="172"/>
      <c r="D1602" s="173" t="s">
        <v>72</v>
      </c>
      <c r="E1602" s="185" t="s">
        <v>1642</v>
      </c>
      <c r="F1602" s="185" t="s">
        <v>1643</v>
      </c>
      <c r="G1602" s="172"/>
      <c r="H1602" s="172"/>
      <c r="I1602" s="175"/>
      <c r="J1602" s="186">
        <f>BK1602</f>
        <v>0</v>
      </c>
      <c r="K1602" s="172"/>
      <c r="L1602" s="177"/>
      <c r="M1602" s="178"/>
      <c r="N1602" s="179"/>
      <c r="O1602" s="179"/>
      <c r="P1602" s="180">
        <f>SUM(P1603:P1629)</f>
        <v>0</v>
      </c>
      <c r="Q1602" s="179"/>
      <c r="R1602" s="180">
        <f>SUM(R1603:R1629)</f>
        <v>0</v>
      </c>
      <c r="S1602" s="179"/>
      <c r="T1602" s="181">
        <f>SUM(T1603:T1629)</f>
        <v>0</v>
      </c>
      <c r="AR1602" s="182" t="s">
        <v>82</v>
      </c>
      <c r="AT1602" s="183" t="s">
        <v>72</v>
      </c>
      <c r="AU1602" s="183" t="s">
        <v>80</v>
      </c>
      <c r="AY1602" s="182" t="s">
        <v>160</v>
      </c>
      <c r="BK1602" s="184">
        <f>SUM(BK1603:BK1629)</f>
        <v>0</v>
      </c>
    </row>
    <row r="1603" spans="1:65" s="2" customFormat="1" ht="24.2" customHeight="1">
      <c r="A1603" s="35"/>
      <c r="B1603" s="36"/>
      <c r="C1603" s="187" t="s">
        <v>1005</v>
      </c>
      <c r="D1603" s="187" t="s">
        <v>162</v>
      </c>
      <c r="E1603" s="188" t="s">
        <v>1644</v>
      </c>
      <c r="F1603" s="189" t="s">
        <v>1645</v>
      </c>
      <c r="G1603" s="190" t="s">
        <v>222</v>
      </c>
      <c r="H1603" s="191">
        <v>111.906</v>
      </c>
      <c r="I1603" s="192"/>
      <c r="J1603" s="193">
        <f>ROUND(I1603*H1603,2)</f>
        <v>0</v>
      </c>
      <c r="K1603" s="189" t="s">
        <v>166</v>
      </c>
      <c r="L1603" s="40"/>
      <c r="M1603" s="194" t="s">
        <v>1</v>
      </c>
      <c r="N1603" s="195" t="s">
        <v>38</v>
      </c>
      <c r="O1603" s="72"/>
      <c r="P1603" s="196">
        <f>O1603*H1603</f>
        <v>0</v>
      </c>
      <c r="Q1603" s="196">
        <v>0</v>
      </c>
      <c r="R1603" s="196">
        <f>Q1603*H1603</f>
        <v>0</v>
      </c>
      <c r="S1603" s="196">
        <v>0</v>
      </c>
      <c r="T1603" s="197">
        <f>S1603*H1603</f>
        <v>0</v>
      </c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R1603" s="198" t="s">
        <v>212</v>
      </c>
      <c r="AT1603" s="198" t="s">
        <v>162</v>
      </c>
      <c r="AU1603" s="198" t="s">
        <v>82</v>
      </c>
      <c r="AY1603" s="18" t="s">
        <v>160</v>
      </c>
      <c r="BE1603" s="199">
        <f>IF(N1603="základní",J1603,0)</f>
        <v>0</v>
      </c>
      <c r="BF1603" s="199">
        <f>IF(N1603="snížená",J1603,0)</f>
        <v>0</v>
      </c>
      <c r="BG1603" s="199">
        <f>IF(N1603="zákl. přenesená",J1603,0)</f>
        <v>0</v>
      </c>
      <c r="BH1603" s="199">
        <f>IF(N1603="sníž. přenesená",J1603,0)</f>
        <v>0</v>
      </c>
      <c r="BI1603" s="199">
        <f>IF(N1603="nulová",J1603,0)</f>
        <v>0</v>
      </c>
      <c r="BJ1603" s="18" t="s">
        <v>80</v>
      </c>
      <c r="BK1603" s="199">
        <f>ROUND(I1603*H1603,2)</f>
        <v>0</v>
      </c>
      <c r="BL1603" s="18" t="s">
        <v>212</v>
      </c>
      <c r="BM1603" s="198" t="s">
        <v>1646</v>
      </c>
    </row>
    <row r="1604" spans="2:51" s="14" customFormat="1" ht="12">
      <c r="B1604" s="211"/>
      <c r="C1604" s="212"/>
      <c r="D1604" s="202" t="s">
        <v>168</v>
      </c>
      <c r="E1604" s="213" t="s">
        <v>1</v>
      </c>
      <c r="F1604" s="214" t="s">
        <v>1404</v>
      </c>
      <c r="G1604" s="212"/>
      <c r="H1604" s="215">
        <v>46.575</v>
      </c>
      <c r="I1604" s="216"/>
      <c r="J1604" s="212"/>
      <c r="K1604" s="212"/>
      <c r="L1604" s="217"/>
      <c r="M1604" s="218"/>
      <c r="N1604" s="219"/>
      <c r="O1604" s="219"/>
      <c r="P1604" s="219"/>
      <c r="Q1604" s="219"/>
      <c r="R1604" s="219"/>
      <c r="S1604" s="219"/>
      <c r="T1604" s="220"/>
      <c r="AT1604" s="221" t="s">
        <v>168</v>
      </c>
      <c r="AU1604" s="221" t="s">
        <v>82</v>
      </c>
      <c r="AV1604" s="14" t="s">
        <v>82</v>
      </c>
      <c r="AW1604" s="14" t="s">
        <v>30</v>
      </c>
      <c r="AX1604" s="14" t="s">
        <v>73</v>
      </c>
      <c r="AY1604" s="221" t="s">
        <v>160</v>
      </c>
    </row>
    <row r="1605" spans="2:51" s="14" customFormat="1" ht="12">
      <c r="B1605" s="211"/>
      <c r="C1605" s="212"/>
      <c r="D1605" s="202" t="s">
        <v>168</v>
      </c>
      <c r="E1605" s="213" t="s">
        <v>1</v>
      </c>
      <c r="F1605" s="214" t="s">
        <v>1647</v>
      </c>
      <c r="G1605" s="212"/>
      <c r="H1605" s="215">
        <v>21.311</v>
      </c>
      <c r="I1605" s="216"/>
      <c r="J1605" s="212"/>
      <c r="K1605" s="212"/>
      <c r="L1605" s="217"/>
      <c r="M1605" s="218"/>
      <c r="N1605" s="219"/>
      <c r="O1605" s="219"/>
      <c r="P1605" s="219"/>
      <c r="Q1605" s="219"/>
      <c r="R1605" s="219"/>
      <c r="S1605" s="219"/>
      <c r="T1605" s="220"/>
      <c r="AT1605" s="221" t="s">
        <v>168</v>
      </c>
      <c r="AU1605" s="221" t="s">
        <v>82</v>
      </c>
      <c r="AV1605" s="14" t="s">
        <v>82</v>
      </c>
      <c r="AW1605" s="14" t="s">
        <v>30</v>
      </c>
      <c r="AX1605" s="14" t="s">
        <v>73</v>
      </c>
      <c r="AY1605" s="221" t="s">
        <v>160</v>
      </c>
    </row>
    <row r="1606" spans="2:51" s="14" customFormat="1" ht="12">
      <c r="B1606" s="211"/>
      <c r="C1606" s="212"/>
      <c r="D1606" s="202" t="s">
        <v>168</v>
      </c>
      <c r="E1606" s="213" t="s">
        <v>1</v>
      </c>
      <c r="F1606" s="214" t="s">
        <v>1648</v>
      </c>
      <c r="G1606" s="212"/>
      <c r="H1606" s="215">
        <v>44.02</v>
      </c>
      <c r="I1606" s="216"/>
      <c r="J1606" s="212"/>
      <c r="K1606" s="212"/>
      <c r="L1606" s="217"/>
      <c r="M1606" s="218"/>
      <c r="N1606" s="219"/>
      <c r="O1606" s="219"/>
      <c r="P1606" s="219"/>
      <c r="Q1606" s="219"/>
      <c r="R1606" s="219"/>
      <c r="S1606" s="219"/>
      <c r="T1606" s="220"/>
      <c r="AT1606" s="221" t="s">
        <v>168</v>
      </c>
      <c r="AU1606" s="221" t="s">
        <v>82</v>
      </c>
      <c r="AV1606" s="14" t="s">
        <v>82</v>
      </c>
      <c r="AW1606" s="14" t="s">
        <v>30</v>
      </c>
      <c r="AX1606" s="14" t="s">
        <v>73</v>
      </c>
      <c r="AY1606" s="221" t="s">
        <v>160</v>
      </c>
    </row>
    <row r="1607" spans="2:51" s="15" customFormat="1" ht="12">
      <c r="B1607" s="222"/>
      <c r="C1607" s="223"/>
      <c r="D1607" s="202" t="s">
        <v>168</v>
      </c>
      <c r="E1607" s="224" t="s">
        <v>1</v>
      </c>
      <c r="F1607" s="225" t="s">
        <v>179</v>
      </c>
      <c r="G1607" s="223"/>
      <c r="H1607" s="226">
        <v>111.906</v>
      </c>
      <c r="I1607" s="227"/>
      <c r="J1607" s="223"/>
      <c r="K1607" s="223"/>
      <c r="L1607" s="228"/>
      <c r="M1607" s="229"/>
      <c r="N1607" s="230"/>
      <c r="O1607" s="230"/>
      <c r="P1607" s="230"/>
      <c r="Q1607" s="230"/>
      <c r="R1607" s="230"/>
      <c r="S1607" s="230"/>
      <c r="T1607" s="231"/>
      <c r="AT1607" s="232" t="s">
        <v>168</v>
      </c>
      <c r="AU1607" s="232" t="s">
        <v>82</v>
      </c>
      <c r="AV1607" s="15" t="s">
        <v>167</v>
      </c>
      <c r="AW1607" s="15" t="s">
        <v>30</v>
      </c>
      <c r="AX1607" s="15" t="s">
        <v>80</v>
      </c>
      <c r="AY1607" s="232" t="s">
        <v>160</v>
      </c>
    </row>
    <row r="1608" spans="1:65" s="2" customFormat="1" ht="24.2" customHeight="1">
      <c r="A1608" s="35"/>
      <c r="B1608" s="36"/>
      <c r="C1608" s="187" t="s">
        <v>1649</v>
      </c>
      <c r="D1608" s="187" t="s">
        <v>162</v>
      </c>
      <c r="E1608" s="188" t="s">
        <v>1650</v>
      </c>
      <c r="F1608" s="189" t="s">
        <v>1651</v>
      </c>
      <c r="G1608" s="190" t="s">
        <v>222</v>
      </c>
      <c r="H1608" s="191">
        <v>111.906</v>
      </c>
      <c r="I1608" s="192"/>
      <c r="J1608" s="193">
        <f>ROUND(I1608*H1608,2)</f>
        <v>0</v>
      </c>
      <c r="K1608" s="189" t="s">
        <v>166</v>
      </c>
      <c r="L1608" s="40"/>
      <c r="M1608" s="194" t="s">
        <v>1</v>
      </c>
      <c r="N1608" s="195" t="s">
        <v>38</v>
      </c>
      <c r="O1608" s="72"/>
      <c r="P1608" s="196">
        <f>O1608*H1608</f>
        <v>0</v>
      </c>
      <c r="Q1608" s="196">
        <v>0</v>
      </c>
      <c r="R1608" s="196">
        <f>Q1608*H1608</f>
        <v>0</v>
      </c>
      <c r="S1608" s="196">
        <v>0</v>
      </c>
      <c r="T1608" s="197">
        <f>S1608*H1608</f>
        <v>0</v>
      </c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R1608" s="198" t="s">
        <v>212</v>
      </c>
      <c r="AT1608" s="198" t="s">
        <v>162</v>
      </c>
      <c r="AU1608" s="198" t="s">
        <v>82</v>
      </c>
      <c r="AY1608" s="18" t="s">
        <v>160</v>
      </c>
      <c r="BE1608" s="199">
        <f>IF(N1608="základní",J1608,0)</f>
        <v>0</v>
      </c>
      <c r="BF1608" s="199">
        <f>IF(N1608="snížená",J1608,0)</f>
        <v>0</v>
      </c>
      <c r="BG1608" s="199">
        <f>IF(N1608="zákl. přenesená",J1608,0)</f>
        <v>0</v>
      </c>
      <c r="BH1608" s="199">
        <f>IF(N1608="sníž. přenesená",J1608,0)</f>
        <v>0</v>
      </c>
      <c r="BI1608" s="199">
        <f>IF(N1608="nulová",J1608,0)</f>
        <v>0</v>
      </c>
      <c r="BJ1608" s="18" t="s">
        <v>80</v>
      </c>
      <c r="BK1608" s="199">
        <f>ROUND(I1608*H1608,2)</f>
        <v>0</v>
      </c>
      <c r="BL1608" s="18" t="s">
        <v>212</v>
      </c>
      <c r="BM1608" s="198" t="s">
        <v>1652</v>
      </c>
    </row>
    <row r="1609" spans="1:65" s="2" customFormat="1" ht="24.2" customHeight="1">
      <c r="A1609" s="35"/>
      <c r="B1609" s="36"/>
      <c r="C1609" s="187" t="s">
        <v>1012</v>
      </c>
      <c r="D1609" s="187" t="s">
        <v>162</v>
      </c>
      <c r="E1609" s="188" t="s">
        <v>1653</v>
      </c>
      <c r="F1609" s="189" t="s">
        <v>1654</v>
      </c>
      <c r="G1609" s="190" t="s">
        <v>222</v>
      </c>
      <c r="H1609" s="191">
        <v>111.906</v>
      </c>
      <c r="I1609" s="192"/>
      <c r="J1609" s="193">
        <f>ROUND(I1609*H1609,2)</f>
        <v>0</v>
      </c>
      <c r="K1609" s="189" t="s">
        <v>166</v>
      </c>
      <c r="L1609" s="40"/>
      <c r="M1609" s="194" t="s">
        <v>1</v>
      </c>
      <c r="N1609" s="195" t="s">
        <v>38</v>
      </c>
      <c r="O1609" s="72"/>
      <c r="P1609" s="196">
        <f>O1609*H1609</f>
        <v>0</v>
      </c>
      <c r="Q1609" s="196">
        <v>0</v>
      </c>
      <c r="R1609" s="196">
        <f>Q1609*H1609</f>
        <v>0</v>
      </c>
      <c r="S1609" s="196">
        <v>0</v>
      </c>
      <c r="T1609" s="197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198" t="s">
        <v>212</v>
      </c>
      <c r="AT1609" s="198" t="s">
        <v>162</v>
      </c>
      <c r="AU1609" s="198" t="s">
        <v>82</v>
      </c>
      <c r="AY1609" s="18" t="s">
        <v>160</v>
      </c>
      <c r="BE1609" s="199">
        <f>IF(N1609="základní",J1609,0)</f>
        <v>0</v>
      </c>
      <c r="BF1609" s="199">
        <f>IF(N1609="snížená",J1609,0)</f>
        <v>0</v>
      </c>
      <c r="BG1609" s="199">
        <f>IF(N1609="zákl. přenesená",J1609,0)</f>
        <v>0</v>
      </c>
      <c r="BH1609" s="199">
        <f>IF(N1609="sníž. přenesená",J1609,0)</f>
        <v>0</v>
      </c>
      <c r="BI1609" s="199">
        <f>IF(N1609="nulová",J1609,0)</f>
        <v>0</v>
      </c>
      <c r="BJ1609" s="18" t="s">
        <v>80</v>
      </c>
      <c r="BK1609" s="199">
        <f>ROUND(I1609*H1609,2)</f>
        <v>0</v>
      </c>
      <c r="BL1609" s="18" t="s">
        <v>212</v>
      </c>
      <c r="BM1609" s="198" t="s">
        <v>1655</v>
      </c>
    </row>
    <row r="1610" spans="2:51" s="14" customFormat="1" ht="12">
      <c r="B1610" s="211"/>
      <c r="C1610" s="212"/>
      <c r="D1610" s="202" t="s">
        <v>168</v>
      </c>
      <c r="E1610" s="213" t="s">
        <v>1</v>
      </c>
      <c r="F1610" s="214" t="s">
        <v>1404</v>
      </c>
      <c r="G1610" s="212"/>
      <c r="H1610" s="215">
        <v>46.575</v>
      </c>
      <c r="I1610" s="216"/>
      <c r="J1610" s="212"/>
      <c r="K1610" s="212"/>
      <c r="L1610" s="217"/>
      <c r="M1610" s="218"/>
      <c r="N1610" s="219"/>
      <c r="O1610" s="219"/>
      <c r="P1610" s="219"/>
      <c r="Q1610" s="219"/>
      <c r="R1610" s="219"/>
      <c r="S1610" s="219"/>
      <c r="T1610" s="220"/>
      <c r="AT1610" s="221" t="s">
        <v>168</v>
      </c>
      <c r="AU1610" s="221" t="s">
        <v>82</v>
      </c>
      <c r="AV1610" s="14" t="s">
        <v>82</v>
      </c>
      <c r="AW1610" s="14" t="s">
        <v>30</v>
      </c>
      <c r="AX1610" s="14" t="s">
        <v>73</v>
      </c>
      <c r="AY1610" s="221" t="s">
        <v>160</v>
      </c>
    </row>
    <row r="1611" spans="2:51" s="14" customFormat="1" ht="12">
      <c r="B1611" s="211"/>
      <c r="C1611" s="212"/>
      <c r="D1611" s="202" t="s">
        <v>168</v>
      </c>
      <c r="E1611" s="213" t="s">
        <v>1</v>
      </c>
      <c r="F1611" s="214" t="s">
        <v>1647</v>
      </c>
      <c r="G1611" s="212"/>
      <c r="H1611" s="215">
        <v>21.311</v>
      </c>
      <c r="I1611" s="216"/>
      <c r="J1611" s="212"/>
      <c r="K1611" s="212"/>
      <c r="L1611" s="217"/>
      <c r="M1611" s="218"/>
      <c r="N1611" s="219"/>
      <c r="O1611" s="219"/>
      <c r="P1611" s="219"/>
      <c r="Q1611" s="219"/>
      <c r="R1611" s="219"/>
      <c r="S1611" s="219"/>
      <c r="T1611" s="220"/>
      <c r="AT1611" s="221" t="s">
        <v>168</v>
      </c>
      <c r="AU1611" s="221" t="s">
        <v>82</v>
      </c>
      <c r="AV1611" s="14" t="s">
        <v>82</v>
      </c>
      <c r="AW1611" s="14" t="s">
        <v>30</v>
      </c>
      <c r="AX1611" s="14" t="s">
        <v>73</v>
      </c>
      <c r="AY1611" s="221" t="s">
        <v>160</v>
      </c>
    </row>
    <row r="1612" spans="2:51" s="14" customFormat="1" ht="12">
      <c r="B1612" s="211"/>
      <c r="C1612" s="212"/>
      <c r="D1612" s="202" t="s">
        <v>168</v>
      </c>
      <c r="E1612" s="213" t="s">
        <v>1</v>
      </c>
      <c r="F1612" s="214" t="s">
        <v>1648</v>
      </c>
      <c r="G1612" s="212"/>
      <c r="H1612" s="215">
        <v>44.02</v>
      </c>
      <c r="I1612" s="216"/>
      <c r="J1612" s="212"/>
      <c r="K1612" s="212"/>
      <c r="L1612" s="217"/>
      <c r="M1612" s="218"/>
      <c r="N1612" s="219"/>
      <c r="O1612" s="219"/>
      <c r="P1612" s="219"/>
      <c r="Q1612" s="219"/>
      <c r="R1612" s="219"/>
      <c r="S1612" s="219"/>
      <c r="T1612" s="220"/>
      <c r="AT1612" s="221" t="s">
        <v>168</v>
      </c>
      <c r="AU1612" s="221" t="s">
        <v>82</v>
      </c>
      <c r="AV1612" s="14" t="s">
        <v>82</v>
      </c>
      <c r="AW1612" s="14" t="s">
        <v>30</v>
      </c>
      <c r="AX1612" s="14" t="s">
        <v>73</v>
      </c>
      <c r="AY1612" s="221" t="s">
        <v>160</v>
      </c>
    </row>
    <row r="1613" spans="2:51" s="15" customFormat="1" ht="12">
      <c r="B1613" s="222"/>
      <c r="C1613" s="223"/>
      <c r="D1613" s="202" t="s">
        <v>168</v>
      </c>
      <c r="E1613" s="224" t="s">
        <v>1</v>
      </c>
      <c r="F1613" s="225" t="s">
        <v>179</v>
      </c>
      <c r="G1613" s="223"/>
      <c r="H1613" s="226">
        <v>111.906</v>
      </c>
      <c r="I1613" s="227"/>
      <c r="J1613" s="223"/>
      <c r="K1613" s="223"/>
      <c r="L1613" s="228"/>
      <c r="M1613" s="229"/>
      <c r="N1613" s="230"/>
      <c r="O1613" s="230"/>
      <c r="P1613" s="230"/>
      <c r="Q1613" s="230"/>
      <c r="R1613" s="230"/>
      <c r="S1613" s="230"/>
      <c r="T1613" s="231"/>
      <c r="AT1613" s="232" t="s">
        <v>168</v>
      </c>
      <c r="AU1613" s="232" t="s">
        <v>82</v>
      </c>
      <c r="AV1613" s="15" t="s">
        <v>167</v>
      </c>
      <c r="AW1613" s="15" t="s">
        <v>30</v>
      </c>
      <c r="AX1613" s="15" t="s">
        <v>80</v>
      </c>
      <c r="AY1613" s="232" t="s">
        <v>160</v>
      </c>
    </row>
    <row r="1614" spans="1:65" s="2" customFormat="1" ht="24.2" customHeight="1">
      <c r="A1614" s="35"/>
      <c r="B1614" s="36"/>
      <c r="C1614" s="187" t="s">
        <v>1656</v>
      </c>
      <c r="D1614" s="187" t="s">
        <v>162</v>
      </c>
      <c r="E1614" s="188" t="s">
        <v>1657</v>
      </c>
      <c r="F1614" s="189" t="s">
        <v>1658</v>
      </c>
      <c r="G1614" s="190" t="s">
        <v>222</v>
      </c>
      <c r="H1614" s="191">
        <v>111.906</v>
      </c>
      <c r="I1614" s="192"/>
      <c r="J1614" s="193">
        <f>ROUND(I1614*H1614,2)</f>
        <v>0</v>
      </c>
      <c r="K1614" s="189" t="s">
        <v>166</v>
      </c>
      <c r="L1614" s="40"/>
      <c r="M1614" s="194" t="s">
        <v>1</v>
      </c>
      <c r="N1614" s="195" t="s">
        <v>38</v>
      </c>
      <c r="O1614" s="72"/>
      <c r="P1614" s="196">
        <f>O1614*H1614</f>
        <v>0</v>
      </c>
      <c r="Q1614" s="196">
        <v>0</v>
      </c>
      <c r="R1614" s="196">
        <f>Q1614*H1614</f>
        <v>0</v>
      </c>
      <c r="S1614" s="196">
        <v>0</v>
      </c>
      <c r="T1614" s="197">
        <f>S1614*H1614</f>
        <v>0</v>
      </c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R1614" s="198" t="s">
        <v>212</v>
      </c>
      <c r="AT1614" s="198" t="s">
        <v>162</v>
      </c>
      <c r="AU1614" s="198" t="s">
        <v>82</v>
      </c>
      <c r="AY1614" s="18" t="s">
        <v>160</v>
      </c>
      <c r="BE1614" s="199">
        <f>IF(N1614="základní",J1614,0)</f>
        <v>0</v>
      </c>
      <c r="BF1614" s="199">
        <f>IF(N1614="snížená",J1614,0)</f>
        <v>0</v>
      </c>
      <c r="BG1614" s="199">
        <f>IF(N1614="zákl. přenesená",J1614,0)</f>
        <v>0</v>
      </c>
      <c r="BH1614" s="199">
        <f>IF(N1614="sníž. přenesená",J1614,0)</f>
        <v>0</v>
      </c>
      <c r="BI1614" s="199">
        <f>IF(N1614="nulová",J1614,0)</f>
        <v>0</v>
      </c>
      <c r="BJ1614" s="18" t="s">
        <v>80</v>
      </c>
      <c r="BK1614" s="199">
        <f>ROUND(I1614*H1614,2)</f>
        <v>0</v>
      </c>
      <c r="BL1614" s="18" t="s">
        <v>212</v>
      </c>
      <c r="BM1614" s="198" t="s">
        <v>1659</v>
      </c>
    </row>
    <row r="1615" spans="1:65" s="2" customFormat="1" ht="24.2" customHeight="1">
      <c r="A1615" s="35"/>
      <c r="B1615" s="36"/>
      <c r="C1615" s="187" t="s">
        <v>1016</v>
      </c>
      <c r="D1615" s="187" t="s">
        <v>162</v>
      </c>
      <c r="E1615" s="188" t="s">
        <v>1660</v>
      </c>
      <c r="F1615" s="189" t="s">
        <v>1661</v>
      </c>
      <c r="G1615" s="190" t="s">
        <v>222</v>
      </c>
      <c r="H1615" s="191">
        <v>111.906</v>
      </c>
      <c r="I1615" s="192"/>
      <c r="J1615" s="193">
        <f>ROUND(I1615*H1615,2)</f>
        <v>0</v>
      </c>
      <c r="K1615" s="189" t="s">
        <v>166</v>
      </c>
      <c r="L1615" s="40"/>
      <c r="M1615" s="194" t="s">
        <v>1</v>
      </c>
      <c r="N1615" s="195" t="s">
        <v>38</v>
      </c>
      <c r="O1615" s="72"/>
      <c r="P1615" s="196">
        <f>O1615*H1615</f>
        <v>0</v>
      </c>
      <c r="Q1615" s="196">
        <v>0</v>
      </c>
      <c r="R1615" s="196">
        <f>Q1615*H1615</f>
        <v>0</v>
      </c>
      <c r="S1615" s="196">
        <v>0</v>
      </c>
      <c r="T1615" s="197">
        <f>S1615*H1615</f>
        <v>0</v>
      </c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R1615" s="198" t="s">
        <v>212</v>
      </c>
      <c r="AT1615" s="198" t="s">
        <v>162</v>
      </c>
      <c r="AU1615" s="198" t="s">
        <v>82</v>
      </c>
      <c r="AY1615" s="18" t="s">
        <v>160</v>
      </c>
      <c r="BE1615" s="199">
        <f>IF(N1615="základní",J1615,0)</f>
        <v>0</v>
      </c>
      <c r="BF1615" s="199">
        <f>IF(N1615="snížená",J1615,0)</f>
        <v>0</v>
      </c>
      <c r="BG1615" s="199">
        <f>IF(N1615="zákl. přenesená",J1615,0)</f>
        <v>0</v>
      </c>
      <c r="BH1615" s="199">
        <f>IF(N1615="sníž. přenesená",J1615,0)</f>
        <v>0</v>
      </c>
      <c r="BI1615" s="199">
        <f>IF(N1615="nulová",J1615,0)</f>
        <v>0</v>
      </c>
      <c r="BJ1615" s="18" t="s">
        <v>80</v>
      </c>
      <c r="BK1615" s="199">
        <f>ROUND(I1615*H1615,2)</f>
        <v>0</v>
      </c>
      <c r="BL1615" s="18" t="s">
        <v>212</v>
      </c>
      <c r="BM1615" s="198" t="s">
        <v>1662</v>
      </c>
    </row>
    <row r="1616" spans="2:51" s="14" customFormat="1" ht="12">
      <c r="B1616" s="211"/>
      <c r="C1616" s="212"/>
      <c r="D1616" s="202" t="s">
        <v>168</v>
      </c>
      <c r="E1616" s="213" t="s">
        <v>1</v>
      </c>
      <c r="F1616" s="214" t="s">
        <v>1404</v>
      </c>
      <c r="G1616" s="212"/>
      <c r="H1616" s="215">
        <v>46.575</v>
      </c>
      <c r="I1616" s="216"/>
      <c r="J1616" s="212"/>
      <c r="K1616" s="212"/>
      <c r="L1616" s="217"/>
      <c r="M1616" s="218"/>
      <c r="N1616" s="219"/>
      <c r="O1616" s="219"/>
      <c r="P1616" s="219"/>
      <c r="Q1616" s="219"/>
      <c r="R1616" s="219"/>
      <c r="S1616" s="219"/>
      <c r="T1616" s="220"/>
      <c r="AT1616" s="221" t="s">
        <v>168</v>
      </c>
      <c r="AU1616" s="221" t="s">
        <v>82</v>
      </c>
      <c r="AV1616" s="14" t="s">
        <v>82</v>
      </c>
      <c r="AW1616" s="14" t="s">
        <v>30</v>
      </c>
      <c r="AX1616" s="14" t="s">
        <v>73</v>
      </c>
      <c r="AY1616" s="221" t="s">
        <v>160</v>
      </c>
    </row>
    <row r="1617" spans="2:51" s="14" customFormat="1" ht="12">
      <c r="B1617" s="211"/>
      <c r="C1617" s="212"/>
      <c r="D1617" s="202" t="s">
        <v>168</v>
      </c>
      <c r="E1617" s="213" t="s">
        <v>1</v>
      </c>
      <c r="F1617" s="214" t="s">
        <v>1647</v>
      </c>
      <c r="G1617" s="212"/>
      <c r="H1617" s="215">
        <v>21.311</v>
      </c>
      <c r="I1617" s="216"/>
      <c r="J1617" s="212"/>
      <c r="K1617" s="212"/>
      <c r="L1617" s="217"/>
      <c r="M1617" s="218"/>
      <c r="N1617" s="219"/>
      <c r="O1617" s="219"/>
      <c r="P1617" s="219"/>
      <c r="Q1617" s="219"/>
      <c r="R1617" s="219"/>
      <c r="S1617" s="219"/>
      <c r="T1617" s="220"/>
      <c r="AT1617" s="221" t="s">
        <v>168</v>
      </c>
      <c r="AU1617" s="221" t="s">
        <v>82</v>
      </c>
      <c r="AV1617" s="14" t="s">
        <v>82</v>
      </c>
      <c r="AW1617" s="14" t="s">
        <v>30</v>
      </c>
      <c r="AX1617" s="14" t="s">
        <v>73</v>
      </c>
      <c r="AY1617" s="221" t="s">
        <v>160</v>
      </c>
    </row>
    <row r="1618" spans="2:51" s="14" customFormat="1" ht="12">
      <c r="B1618" s="211"/>
      <c r="C1618" s="212"/>
      <c r="D1618" s="202" t="s">
        <v>168</v>
      </c>
      <c r="E1618" s="213" t="s">
        <v>1</v>
      </c>
      <c r="F1618" s="214" t="s">
        <v>1648</v>
      </c>
      <c r="G1618" s="212"/>
      <c r="H1618" s="215">
        <v>44.02</v>
      </c>
      <c r="I1618" s="216"/>
      <c r="J1618" s="212"/>
      <c r="K1618" s="212"/>
      <c r="L1618" s="217"/>
      <c r="M1618" s="218"/>
      <c r="N1618" s="219"/>
      <c r="O1618" s="219"/>
      <c r="P1618" s="219"/>
      <c r="Q1618" s="219"/>
      <c r="R1618" s="219"/>
      <c r="S1618" s="219"/>
      <c r="T1618" s="220"/>
      <c r="AT1618" s="221" t="s">
        <v>168</v>
      </c>
      <c r="AU1618" s="221" t="s">
        <v>82</v>
      </c>
      <c r="AV1618" s="14" t="s">
        <v>82</v>
      </c>
      <c r="AW1618" s="14" t="s">
        <v>30</v>
      </c>
      <c r="AX1618" s="14" t="s">
        <v>73</v>
      </c>
      <c r="AY1618" s="221" t="s">
        <v>160</v>
      </c>
    </row>
    <row r="1619" spans="2:51" s="15" customFormat="1" ht="12">
      <c r="B1619" s="222"/>
      <c r="C1619" s="223"/>
      <c r="D1619" s="202" t="s">
        <v>168</v>
      </c>
      <c r="E1619" s="224" t="s">
        <v>1</v>
      </c>
      <c r="F1619" s="225" t="s">
        <v>179</v>
      </c>
      <c r="G1619" s="223"/>
      <c r="H1619" s="226">
        <v>111.906</v>
      </c>
      <c r="I1619" s="227"/>
      <c r="J1619" s="223"/>
      <c r="K1619" s="223"/>
      <c r="L1619" s="228"/>
      <c r="M1619" s="229"/>
      <c r="N1619" s="230"/>
      <c r="O1619" s="230"/>
      <c r="P1619" s="230"/>
      <c r="Q1619" s="230"/>
      <c r="R1619" s="230"/>
      <c r="S1619" s="230"/>
      <c r="T1619" s="231"/>
      <c r="AT1619" s="232" t="s">
        <v>168</v>
      </c>
      <c r="AU1619" s="232" t="s">
        <v>82</v>
      </c>
      <c r="AV1619" s="15" t="s">
        <v>167</v>
      </c>
      <c r="AW1619" s="15" t="s">
        <v>30</v>
      </c>
      <c r="AX1619" s="15" t="s">
        <v>80</v>
      </c>
      <c r="AY1619" s="232" t="s">
        <v>160</v>
      </c>
    </row>
    <row r="1620" spans="1:65" s="2" customFormat="1" ht="37.9" customHeight="1">
      <c r="A1620" s="35"/>
      <c r="B1620" s="36"/>
      <c r="C1620" s="233" t="s">
        <v>1663</v>
      </c>
      <c r="D1620" s="233" t="s">
        <v>205</v>
      </c>
      <c r="E1620" s="234" t="s">
        <v>1664</v>
      </c>
      <c r="F1620" s="235" t="s">
        <v>1665</v>
      </c>
      <c r="G1620" s="236" t="s">
        <v>222</v>
      </c>
      <c r="H1620" s="237">
        <v>123.097</v>
      </c>
      <c r="I1620" s="238"/>
      <c r="J1620" s="239">
        <f>ROUND(I1620*H1620,2)</f>
        <v>0</v>
      </c>
      <c r="K1620" s="235" t="s">
        <v>166</v>
      </c>
      <c r="L1620" s="240"/>
      <c r="M1620" s="241" t="s">
        <v>1</v>
      </c>
      <c r="N1620" s="242" t="s">
        <v>38</v>
      </c>
      <c r="O1620" s="72"/>
      <c r="P1620" s="196">
        <f>O1620*H1620</f>
        <v>0</v>
      </c>
      <c r="Q1620" s="196">
        <v>0</v>
      </c>
      <c r="R1620" s="196">
        <f>Q1620*H1620</f>
        <v>0</v>
      </c>
      <c r="S1620" s="196">
        <v>0</v>
      </c>
      <c r="T1620" s="197">
        <f>S1620*H1620</f>
        <v>0</v>
      </c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R1620" s="198" t="s">
        <v>255</v>
      </c>
      <c r="AT1620" s="198" t="s">
        <v>205</v>
      </c>
      <c r="AU1620" s="198" t="s">
        <v>82</v>
      </c>
      <c r="AY1620" s="18" t="s">
        <v>160</v>
      </c>
      <c r="BE1620" s="199">
        <f>IF(N1620="základní",J1620,0)</f>
        <v>0</v>
      </c>
      <c r="BF1620" s="199">
        <f>IF(N1620="snížená",J1620,0)</f>
        <v>0</v>
      </c>
      <c r="BG1620" s="199">
        <f>IF(N1620="zákl. přenesená",J1620,0)</f>
        <v>0</v>
      </c>
      <c r="BH1620" s="199">
        <f>IF(N1620="sníž. přenesená",J1620,0)</f>
        <v>0</v>
      </c>
      <c r="BI1620" s="199">
        <f>IF(N1620="nulová",J1620,0)</f>
        <v>0</v>
      </c>
      <c r="BJ1620" s="18" t="s">
        <v>80</v>
      </c>
      <c r="BK1620" s="199">
        <f>ROUND(I1620*H1620,2)</f>
        <v>0</v>
      </c>
      <c r="BL1620" s="18" t="s">
        <v>212</v>
      </c>
      <c r="BM1620" s="198" t="s">
        <v>1666</v>
      </c>
    </row>
    <row r="1621" spans="2:51" s="14" customFormat="1" ht="12">
      <c r="B1621" s="211"/>
      <c r="C1621" s="212"/>
      <c r="D1621" s="202" t="s">
        <v>168</v>
      </c>
      <c r="E1621" s="213" t="s">
        <v>1</v>
      </c>
      <c r="F1621" s="214" t="s">
        <v>1667</v>
      </c>
      <c r="G1621" s="212"/>
      <c r="H1621" s="215">
        <v>123.097</v>
      </c>
      <c r="I1621" s="216"/>
      <c r="J1621" s="212"/>
      <c r="K1621" s="212"/>
      <c r="L1621" s="217"/>
      <c r="M1621" s="218"/>
      <c r="N1621" s="219"/>
      <c r="O1621" s="219"/>
      <c r="P1621" s="219"/>
      <c r="Q1621" s="219"/>
      <c r="R1621" s="219"/>
      <c r="S1621" s="219"/>
      <c r="T1621" s="220"/>
      <c r="AT1621" s="221" t="s">
        <v>168</v>
      </c>
      <c r="AU1621" s="221" t="s">
        <v>82</v>
      </c>
      <c r="AV1621" s="14" t="s">
        <v>82</v>
      </c>
      <c r="AW1621" s="14" t="s">
        <v>30</v>
      </c>
      <c r="AX1621" s="14" t="s">
        <v>73</v>
      </c>
      <c r="AY1621" s="221" t="s">
        <v>160</v>
      </c>
    </row>
    <row r="1622" spans="2:51" s="15" customFormat="1" ht="12">
      <c r="B1622" s="222"/>
      <c r="C1622" s="223"/>
      <c r="D1622" s="202" t="s">
        <v>168</v>
      </c>
      <c r="E1622" s="224" t="s">
        <v>1</v>
      </c>
      <c r="F1622" s="225" t="s">
        <v>179</v>
      </c>
      <c r="G1622" s="223"/>
      <c r="H1622" s="226">
        <v>123.097</v>
      </c>
      <c r="I1622" s="227"/>
      <c r="J1622" s="223"/>
      <c r="K1622" s="223"/>
      <c r="L1622" s="228"/>
      <c r="M1622" s="229"/>
      <c r="N1622" s="230"/>
      <c r="O1622" s="230"/>
      <c r="P1622" s="230"/>
      <c r="Q1622" s="230"/>
      <c r="R1622" s="230"/>
      <c r="S1622" s="230"/>
      <c r="T1622" s="231"/>
      <c r="AT1622" s="232" t="s">
        <v>168</v>
      </c>
      <c r="AU1622" s="232" t="s">
        <v>82</v>
      </c>
      <c r="AV1622" s="15" t="s">
        <v>167</v>
      </c>
      <c r="AW1622" s="15" t="s">
        <v>30</v>
      </c>
      <c r="AX1622" s="15" t="s">
        <v>80</v>
      </c>
      <c r="AY1622" s="232" t="s">
        <v>160</v>
      </c>
    </row>
    <row r="1623" spans="1:65" s="2" customFormat="1" ht="24.2" customHeight="1">
      <c r="A1623" s="35"/>
      <c r="B1623" s="36"/>
      <c r="C1623" s="187" t="s">
        <v>1028</v>
      </c>
      <c r="D1623" s="187" t="s">
        <v>162</v>
      </c>
      <c r="E1623" s="188" t="s">
        <v>1668</v>
      </c>
      <c r="F1623" s="189" t="s">
        <v>1669</v>
      </c>
      <c r="G1623" s="190" t="s">
        <v>222</v>
      </c>
      <c r="H1623" s="191">
        <v>111.906</v>
      </c>
      <c r="I1623" s="192"/>
      <c r="J1623" s="193">
        <f>ROUND(I1623*H1623,2)</f>
        <v>0</v>
      </c>
      <c r="K1623" s="189" t="s">
        <v>166</v>
      </c>
      <c r="L1623" s="40"/>
      <c r="M1623" s="194" t="s">
        <v>1</v>
      </c>
      <c r="N1623" s="195" t="s">
        <v>38</v>
      </c>
      <c r="O1623" s="72"/>
      <c r="P1623" s="196">
        <f>O1623*H1623</f>
        <v>0</v>
      </c>
      <c r="Q1623" s="196">
        <v>0</v>
      </c>
      <c r="R1623" s="196">
        <f>Q1623*H1623</f>
        <v>0</v>
      </c>
      <c r="S1623" s="196">
        <v>0</v>
      </c>
      <c r="T1623" s="197">
        <f>S1623*H1623</f>
        <v>0</v>
      </c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R1623" s="198" t="s">
        <v>212</v>
      </c>
      <c r="AT1623" s="198" t="s">
        <v>162</v>
      </c>
      <c r="AU1623" s="198" t="s">
        <v>82</v>
      </c>
      <c r="AY1623" s="18" t="s">
        <v>160</v>
      </c>
      <c r="BE1623" s="199">
        <f>IF(N1623="základní",J1623,0)</f>
        <v>0</v>
      </c>
      <c r="BF1623" s="199">
        <f>IF(N1623="snížená",J1623,0)</f>
        <v>0</v>
      </c>
      <c r="BG1623" s="199">
        <f>IF(N1623="zákl. přenesená",J1623,0)</f>
        <v>0</v>
      </c>
      <c r="BH1623" s="199">
        <f>IF(N1623="sníž. přenesená",J1623,0)</f>
        <v>0</v>
      </c>
      <c r="BI1623" s="199">
        <f>IF(N1623="nulová",J1623,0)</f>
        <v>0</v>
      </c>
      <c r="BJ1623" s="18" t="s">
        <v>80</v>
      </c>
      <c r="BK1623" s="199">
        <f>ROUND(I1623*H1623,2)</f>
        <v>0</v>
      </c>
      <c r="BL1623" s="18" t="s">
        <v>212</v>
      </c>
      <c r="BM1623" s="198" t="s">
        <v>1670</v>
      </c>
    </row>
    <row r="1624" spans="1:65" s="2" customFormat="1" ht="24.2" customHeight="1">
      <c r="A1624" s="35"/>
      <c r="B1624" s="36"/>
      <c r="C1624" s="187" t="s">
        <v>1671</v>
      </c>
      <c r="D1624" s="187" t="s">
        <v>162</v>
      </c>
      <c r="E1624" s="188" t="s">
        <v>1672</v>
      </c>
      <c r="F1624" s="189" t="s">
        <v>1673</v>
      </c>
      <c r="G1624" s="190" t="s">
        <v>222</v>
      </c>
      <c r="H1624" s="191">
        <v>111.906</v>
      </c>
      <c r="I1624" s="192"/>
      <c r="J1624" s="193">
        <f>ROUND(I1624*H1624,2)</f>
        <v>0</v>
      </c>
      <c r="K1624" s="189" t="s">
        <v>166</v>
      </c>
      <c r="L1624" s="40"/>
      <c r="M1624" s="194" t="s">
        <v>1</v>
      </c>
      <c r="N1624" s="195" t="s">
        <v>38</v>
      </c>
      <c r="O1624" s="72"/>
      <c r="P1624" s="196">
        <f>O1624*H1624</f>
        <v>0</v>
      </c>
      <c r="Q1624" s="196">
        <v>0</v>
      </c>
      <c r="R1624" s="196">
        <f>Q1624*H1624</f>
        <v>0</v>
      </c>
      <c r="S1624" s="196">
        <v>0</v>
      </c>
      <c r="T1624" s="197">
        <f>S1624*H1624</f>
        <v>0</v>
      </c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R1624" s="198" t="s">
        <v>212</v>
      </c>
      <c r="AT1624" s="198" t="s">
        <v>162</v>
      </c>
      <c r="AU1624" s="198" t="s">
        <v>82</v>
      </c>
      <c r="AY1624" s="18" t="s">
        <v>160</v>
      </c>
      <c r="BE1624" s="199">
        <f>IF(N1624="základní",J1624,0)</f>
        <v>0</v>
      </c>
      <c r="BF1624" s="199">
        <f>IF(N1624="snížená",J1624,0)</f>
        <v>0</v>
      </c>
      <c r="BG1624" s="199">
        <f>IF(N1624="zákl. přenesená",J1624,0)</f>
        <v>0</v>
      </c>
      <c r="BH1624" s="199">
        <f>IF(N1624="sníž. přenesená",J1624,0)</f>
        <v>0</v>
      </c>
      <c r="BI1624" s="199">
        <f>IF(N1624="nulová",J1624,0)</f>
        <v>0</v>
      </c>
      <c r="BJ1624" s="18" t="s">
        <v>80</v>
      </c>
      <c r="BK1624" s="199">
        <f>ROUND(I1624*H1624,2)</f>
        <v>0</v>
      </c>
      <c r="BL1624" s="18" t="s">
        <v>212</v>
      </c>
      <c r="BM1624" s="198" t="s">
        <v>1674</v>
      </c>
    </row>
    <row r="1625" spans="2:51" s="14" customFormat="1" ht="12">
      <c r="B1625" s="211"/>
      <c r="C1625" s="212"/>
      <c r="D1625" s="202" t="s">
        <v>168</v>
      </c>
      <c r="E1625" s="213" t="s">
        <v>1</v>
      </c>
      <c r="F1625" s="214" t="s">
        <v>1404</v>
      </c>
      <c r="G1625" s="212"/>
      <c r="H1625" s="215">
        <v>46.575</v>
      </c>
      <c r="I1625" s="216"/>
      <c r="J1625" s="212"/>
      <c r="K1625" s="212"/>
      <c r="L1625" s="217"/>
      <c r="M1625" s="218"/>
      <c r="N1625" s="219"/>
      <c r="O1625" s="219"/>
      <c r="P1625" s="219"/>
      <c r="Q1625" s="219"/>
      <c r="R1625" s="219"/>
      <c r="S1625" s="219"/>
      <c r="T1625" s="220"/>
      <c r="AT1625" s="221" t="s">
        <v>168</v>
      </c>
      <c r="AU1625" s="221" t="s">
        <v>82</v>
      </c>
      <c r="AV1625" s="14" t="s">
        <v>82</v>
      </c>
      <c r="AW1625" s="14" t="s">
        <v>30</v>
      </c>
      <c r="AX1625" s="14" t="s">
        <v>73</v>
      </c>
      <c r="AY1625" s="221" t="s">
        <v>160</v>
      </c>
    </row>
    <row r="1626" spans="2:51" s="14" customFormat="1" ht="12">
      <c r="B1626" s="211"/>
      <c r="C1626" s="212"/>
      <c r="D1626" s="202" t="s">
        <v>168</v>
      </c>
      <c r="E1626" s="213" t="s">
        <v>1</v>
      </c>
      <c r="F1626" s="214" t="s">
        <v>1647</v>
      </c>
      <c r="G1626" s="212"/>
      <c r="H1626" s="215">
        <v>21.311</v>
      </c>
      <c r="I1626" s="216"/>
      <c r="J1626" s="212"/>
      <c r="K1626" s="212"/>
      <c r="L1626" s="217"/>
      <c r="M1626" s="218"/>
      <c r="N1626" s="219"/>
      <c r="O1626" s="219"/>
      <c r="P1626" s="219"/>
      <c r="Q1626" s="219"/>
      <c r="R1626" s="219"/>
      <c r="S1626" s="219"/>
      <c r="T1626" s="220"/>
      <c r="AT1626" s="221" t="s">
        <v>168</v>
      </c>
      <c r="AU1626" s="221" t="s">
        <v>82</v>
      </c>
      <c r="AV1626" s="14" t="s">
        <v>82</v>
      </c>
      <c r="AW1626" s="14" t="s">
        <v>30</v>
      </c>
      <c r="AX1626" s="14" t="s">
        <v>73</v>
      </c>
      <c r="AY1626" s="221" t="s">
        <v>160</v>
      </c>
    </row>
    <row r="1627" spans="2:51" s="14" customFormat="1" ht="12">
      <c r="B1627" s="211"/>
      <c r="C1627" s="212"/>
      <c r="D1627" s="202" t="s">
        <v>168</v>
      </c>
      <c r="E1627" s="213" t="s">
        <v>1</v>
      </c>
      <c r="F1627" s="214" t="s">
        <v>1648</v>
      </c>
      <c r="G1627" s="212"/>
      <c r="H1627" s="215">
        <v>44.02</v>
      </c>
      <c r="I1627" s="216"/>
      <c r="J1627" s="212"/>
      <c r="K1627" s="212"/>
      <c r="L1627" s="217"/>
      <c r="M1627" s="218"/>
      <c r="N1627" s="219"/>
      <c r="O1627" s="219"/>
      <c r="P1627" s="219"/>
      <c r="Q1627" s="219"/>
      <c r="R1627" s="219"/>
      <c r="S1627" s="219"/>
      <c r="T1627" s="220"/>
      <c r="AT1627" s="221" t="s">
        <v>168</v>
      </c>
      <c r="AU1627" s="221" t="s">
        <v>82</v>
      </c>
      <c r="AV1627" s="14" t="s">
        <v>82</v>
      </c>
      <c r="AW1627" s="14" t="s">
        <v>30</v>
      </c>
      <c r="AX1627" s="14" t="s">
        <v>73</v>
      </c>
      <c r="AY1627" s="221" t="s">
        <v>160</v>
      </c>
    </row>
    <row r="1628" spans="2:51" s="15" customFormat="1" ht="12">
      <c r="B1628" s="222"/>
      <c r="C1628" s="223"/>
      <c r="D1628" s="202" t="s">
        <v>168</v>
      </c>
      <c r="E1628" s="224" t="s">
        <v>1</v>
      </c>
      <c r="F1628" s="225" t="s">
        <v>179</v>
      </c>
      <c r="G1628" s="223"/>
      <c r="H1628" s="226">
        <v>111.906</v>
      </c>
      <c r="I1628" s="227"/>
      <c r="J1628" s="223"/>
      <c r="K1628" s="223"/>
      <c r="L1628" s="228"/>
      <c r="M1628" s="229"/>
      <c r="N1628" s="230"/>
      <c r="O1628" s="230"/>
      <c r="P1628" s="230"/>
      <c r="Q1628" s="230"/>
      <c r="R1628" s="230"/>
      <c r="S1628" s="230"/>
      <c r="T1628" s="231"/>
      <c r="AT1628" s="232" t="s">
        <v>168</v>
      </c>
      <c r="AU1628" s="232" t="s">
        <v>82</v>
      </c>
      <c r="AV1628" s="15" t="s">
        <v>167</v>
      </c>
      <c r="AW1628" s="15" t="s">
        <v>30</v>
      </c>
      <c r="AX1628" s="15" t="s">
        <v>80</v>
      </c>
      <c r="AY1628" s="232" t="s">
        <v>160</v>
      </c>
    </row>
    <row r="1629" spans="1:65" s="2" customFormat="1" ht="24.2" customHeight="1">
      <c r="A1629" s="35"/>
      <c r="B1629" s="36"/>
      <c r="C1629" s="187" t="s">
        <v>1047</v>
      </c>
      <c r="D1629" s="187" t="s">
        <v>162</v>
      </c>
      <c r="E1629" s="188" t="s">
        <v>1675</v>
      </c>
      <c r="F1629" s="189" t="s">
        <v>1676</v>
      </c>
      <c r="G1629" s="190" t="s">
        <v>1209</v>
      </c>
      <c r="H1629" s="254"/>
      <c r="I1629" s="192"/>
      <c r="J1629" s="193">
        <f>ROUND(I1629*H1629,2)</f>
        <v>0</v>
      </c>
      <c r="K1629" s="189" t="s">
        <v>166</v>
      </c>
      <c r="L1629" s="40"/>
      <c r="M1629" s="194" t="s">
        <v>1</v>
      </c>
      <c r="N1629" s="195" t="s">
        <v>38</v>
      </c>
      <c r="O1629" s="72"/>
      <c r="P1629" s="196">
        <f>O1629*H1629</f>
        <v>0</v>
      </c>
      <c r="Q1629" s="196">
        <v>0</v>
      </c>
      <c r="R1629" s="196">
        <f>Q1629*H1629</f>
        <v>0</v>
      </c>
      <c r="S1629" s="196">
        <v>0</v>
      </c>
      <c r="T1629" s="197">
        <f>S1629*H1629</f>
        <v>0</v>
      </c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R1629" s="198" t="s">
        <v>212</v>
      </c>
      <c r="AT1629" s="198" t="s">
        <v>162</v>
      </c>
      <c r="AU1629" s="198" t="s">
        <v>82</v>
      </c>
      <c r="AY1629" s="18" t="s">
        <v>160</v>
      </c>
      <c r="BE1629" s="199">
        <f>IF(N1629="základní",J1629,0)</f>
        <v>0</v>
      </c>
      <c r="BF1629" s="199">
        <f>IF(N1629="snížená",J1629,0)</f>
        <v>0</v>
      </c>
      <c r="BG1629" s="199">
        <f>IF(N1629="zákl. přenesená",J1629,0)</f>
        <v>0</v>
      </c>
      <c r="BH1629" s="199">
        <f>IF(N1629="sníž. přenesená",J1629,0)</f>
        <v>0</v>
      </c>
      <c r="BI1629" s="199">
        <f>IF(N1629="nulová",J1629,0)</f>
        <v>0</v>
      </c>
      <c r="BJ1629" s="18" t="s">
        <v>80</v>
      </c>
      <c r="BK1629" s="199">
        <f>ROUND(I1629*H1629,2)</f>
        <v>0</v>
      </c>
      <c r="BL1629" s="18" t="s">
        <v>212</v>
      </c>
      <c r="BM1629" s="198" t="s">
        <v>1677</v>
      </c>
    </row>
    <row r="1630" spans="2:63" s="12" customFormat="1" ht="22.9" customHeight="1">
      <c r="B1630" s="171"/>
      <c r="C1630" s="172"/>
      <c r="D1630" s="173" t="s">
        <v>72</v>
      </c>
      <c r="E1630" s="185" t="s">
        <v>1678</v>
      </c>
      <c r="F1630" s="185" t="s">
        <v>1679</v>
      </c>
      <c r="G1630" s="172"/>
      <c r="H1630" s="172"/>
      <c r="I1630" s="175"/>
      <c r="J1630" s="186">
        <f>BK1630</f>
        <v>0</v>
      </c>
      <c r="K1630" s="172"/>
      <c r="L1630" s="177"/>
      <c r="M1630" s="178"/>
      <c r="N1630" s="179"/>
      <c r="O1630" s="179"/>
      <c r="P1630" s="180">
        <f>SUM(P1631:P1888)</f>
        <v>0</v>
      </c>
      <c r="Q1630" s="179"/>
      <c r="R1630" s="180">
        <f>SUM(R1631:R1888)</f>
        <v>0</v>
      </c>
      <c r="S1630" s="179"/>
      <c r="T1630" s="181">
        <f>SUM(T1631:T1888)</f>
        <v>0</v>
      </c>
      <c r="AR1630" s="182" t="s">
        <v>82</v>
      </c>
      <c r="AT1630" s="183" t="s">
        <v>72</v>
      </c>
      <c r="AU1630" s="183" t="s">
        <v>80</v>
      </c>
      <c r="AY1630" s="182" t="s">
        <v>160</v>
      </c>
      <c r="BK1630" s="184">
        <f>SUM(BK1631:BK1888)</f>
        <v>0</v>
      </c>
    </row>
    <row r="1631" spans="1:65" s="2" customFormat="1" ht="14.45" customHeight="1">
      <c r="A1631" s="35"/>
      <c r="B1631" s="36"/>
      <c r="C1631" s="187" t="s">
        <v>1680</v>
      </c>
      <c r="D1631" s="187" t="s">
        <v>162</v>
      </c>
      <c r="E1631" s="188" t="s">
        <v>1681</v>
      </c>
      <c r="F1631" s="189" t="s">
        <v>1682</v>
      </c>
      <c r="G1631" s="190" t="s">
        <v>222</v>
      </c>
      <c r="H1631" s="191">
        <v>33.238</v>
      </c>
      <c r="I1631" s="192"/>
      <c r="J1631" s="193">
        <f>ROUND(I1631*H1631,2)</f>
        <v>0</v>
      </c>
      <c r="K1631" s="189" t="s">
        <v>166</v>
      </c>
      <c r="L1631" s="40"/>
      <c r="M1631" s="194" t="s">
        <v>1</v>
      </c>
      <c r="N1631" s="195" t="s">
        <v>38</v>
      </c>
      <c r="O1631" s="72"/>
      <c r="P1631" s="196">
        <f>O1631*H1631</f>
        <v>0</v>
      </c>
      <c r="Q1631" s="196">
        <v>0</v>
      </c>
      <c r="R1631" s="196">
        <f>Q1631*H1631</f>
        <v>0</v>
      </c>
      <c r="S1631" s="196">
        <v>0</v>
      </c>
      <c r="T1631" s="197">
        <f>S1631*H1631</f>
        <v>0</v>
      </c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R1631" s="198" t="s">
        <v>212</v>
      </c>
      <c r="AT1631" s="198" t="s">
        <v>162</v>
      </c>
      <c r="AU1631" s="198" t="s">
        <v>82</v>
      </c>
      <c r="AY1631" s="18" t="s">
        <v>160</v>
      </c>
      <c r="BE1631" s="199">
        <f>IF(N1631="základní",J1631,0)</f>
        <v>0</v>
      </c>
      <c r="BF1631" s="199">
        <f>IF(N1631="snížená",J1631,0)</f>
        <v>0</v>
      </c>
      <c r="BG1631" s="199">
        <f>IF(N1631="zákl. přenesená",J1631,0)</f>
        <v>0</v>
      </c>
      <c r="BH1631" s="199">
        <f>IF(N1631="sníž. přenesená",J1631,0)</f>
        <v>0</v>
      </c>
      <c r="BI1631" s="199">
        <f>IF(N1631="nulová",J1631,0)</f>
        <v>0</v>
      </c>
      <c r="BJ1631" s="18" t="s">
        <v>80</v>
      </c>
      <c r="BK1631" s="199">
        <f>ROUND(I1631*H1631,2)</f>
        <v>0</v>
      </c>
      <c r="BL1631" s="18" t="s">
        <v>212</v>
      </c>
      <c r="BM1631" s="198" t="s">
        <v>1683</v>
      </c>
    </row>
    <row r="1632" spans="2:51" s="13" customFormat="1" ht="12">
      <c r="B1632" s="200"/>
      <c r="C1632" s="201"/>
      <c r="D1632" s="202" t="s">
        <v>168</v>
      </c>
      <c r="E1632" s="203" t="s">
        <v>1</v>
      </c>
      <c r="F1632" s="204" t="s">
        <v>213</v>
      </c>
      <c r="G1632" s="201"/>
      <c r="H1632" s="203" t="s">
        <v>1</v>
      </c>
      <c r="I1632" s="205"/>
      <c r="J1632" s="201"/>
      <c r="K1632" s="201"/>
      <c r="L1632" s="206"/>
      <c r="M1632" s="207"/>
      <c r="N1632" s="208"/>
      <c r="O1632" s="208"/>
      <c r="P1632" s="208"/>
      <c r="Q1632" s="208"/>
      <c r="R1632" s="208"/>
      <c r="S1632" s="208"/>
      <c r="T1632" s="209"/>
      <c r="AT1632" s="210" t="s">
        <v>168</v>
      </c>
      <c r="AU1632" s="210" t="s">
        <v>82</v>
      </c>
      <c r="AV1632" s="13" t="s">
        <v>80</v>
      </c>
      <c r="AW1632" s="13" t="s">
        <v>30</v>
      </c>
      <c r="AX1632" s="13" t="s">
        <v>73</v>
      </c>
      <c r="AY1632" s="210" t="s">
        <v>160</v>
      </c>
    </row>
    <row r="1633" spans="2:51" s="14" customFormat="1" ht="12">
      <c r="B1633" s="211"/>
      <c r="C1633" s="212"/>
      <c r="D1633" s="202" t="s">
        <v>168</v>
      </c>
      <c r="E1633" s="213" t="s">
        <v>1</v>
      </c>
      <c r="F1633" s="214" t="s">
        <v>1684</v>
      </c>
      <c r="G1633" s="212"/>
      <c r="H1633" s="215">
        <v>6.84</v>
      </c>
      <c r="I1633" s="216"/>
      <c r="J1633" s="212"/>
      <c r="K1633" s="212"/>
      <c r="L1633" s="217"/>
      <c r="M1633" s="218"/>
      <c r="N1633" s="219"/>
      <c r="O1633" s="219"/>
      <c r="P1633" s="219"/>
      <c r="Q1633" s="219"/>
      <c r="R1633" s="219"/>
      <c r="S1633" s="219"/>
      <c r="T1633" s="220"/>
      <c r="AT1633" s="221" t="s">
        <v>168</v>
      </c>
      <c r="AU1633" s="221" t="s">
        <v>82</v>
      </c>
      <c r="AV1633" s="14" t="s">
        <v>82</v>
      </c>
      <c r="AW1633" s="14" t="s">
        <v>30</v>
      </c>
      <c r="AX1633" s="14" t="s">
        <v>73</v>
      </c>
      <c r="AY1633" s="221" t="s">
        <v>160</v>
      </c>
    </row>
    <row r="1634" spans="2:51" s="14" customFormat="1" ht="12">
      <c r="B1634" s="211"/>
      <c r="C1634" s="212"/>
      <c r="D1634" s="202" t="s">
        <v>168</v>
      </c>
      <c r="E1634" s="213" t="s">
        <v>1</v>
      </c>
      <c r="F1634" s="214" t="s">
        <v>1685</v>
      </c>
      <c r="G1634" s="212"/>
      <c r="H1634" s="215">
        <v>6.84</v>
      </c>
      <c r="I1634" s="216"/>
      <c r="J1634" s="212"/>
      <c r="K1634" s="212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168</v>
      </c>
      <c r="AU1634" s="221" t="s">
        <v>82</v>
      </c>
      <c r="AV1634" s="14" t="s">
        <v>82</v>
      </c>
      <c r="AW1634" s="14" t="s">
        <v>30</v>
      </c>
      <c r="AX1634" s="14" t="s">
        <v>73</v>
      </c>
      <c r="AY1634" s="221" t="s">
        <v>160</v>
      </c>
    </row>
    <row r="1635" spans="2:51" s="13" customFormat="1" ht="12">
      <c r="B1635" s="200"/>
      <c r="C1635" s="201"/>
      <c r="D1635" s="202" t="s">
        <v>168</v>
      </c>
      <c r="E1635" s="203" t="s">
        <v>1</v>
      </c>
      <c r="F1635" s="204" t="s">
        <v>176</v>
      </c>
      <c r="G1635" s="201"/>
      <c r="H1635" s="203" t="s">
        <v>1</v>
      </c>
      <c r="I1635" s="205"/>
      <c r="J1635" s="201"/>
      <c r="K1635" s="201"/>
      <c r="L1635" s="206"/>
      <c r="M1635" s="207"/>
      <c r="N1635" s="208"/>
      <c r="O1635" s="208"/>
      <c r="P1635" s="208"/>
      <c r="Q1635" s="208"/>
      <c r="R1635" s="208"/>
      <c r="S1635" s="208"/>
      <c r="T1635" s="209"/>
      <c r="AT1635" s="210" t="s">
        <v>168</v>
      </c>
      <c r="AU1635" s="210" t="s">
        <v>82</v>
      </c>
      <c r="AV1635" s="13" t="s">
        <v>80</v>
      </c>
      <c r="AW1635" s="13" t="s">
        <v>30</v>
      </c>
      <c r="AX1635" s="13" t="s">
        <v>73</v>
      </c>
      <c r="AY1635" s="210" t="s">
        <v>160</v>
      </c>
    </row>
    <row r="1636" spans="2:51" s="14" customFormat="1" ht="12">
      <c r="B1636" s="211"/>
      <c r="C1636" s="212"/>
      <c r="D1636" s="202" t="s">
        <v>168</v>
      </c>
      <c r="E1636" s="213" t="s">
        <v>1</v>
      </c>
      <c r="F1636" s="214" t="s">
        <v>1686</v>
      </c>
      <c r="G1636" s="212"/>
      <c r="H1636" s="215">
        <v>8.851</v>
      </c>
      <c r="I1636" s="216"/>
      <c r="J1636" s="212"/>
      <c r="K1636" s="212"/>
      <c r="L1636" s="217"/>
      <c r="M1636" s="218"/>
      <c r="N1636" s="219"/>
      <c r="O1636" s="219"/>
      <c r="P1636" s="219"/>
      <c r="Q1636" s="219"/>
      <c r="R1636" s="219"/>
      <c r="S1636" s="219"/>
      <c r="T1636" s="220"/>
      <c r="AT1636" s="221" t="s">
        <v>168</v>
      </c>
      <c r="AU1636" s="221" t="s">
        <v>82</v>
      </c>
      <c r="AV1636" s="14" t="s">
        <v>82</v>
      </c>
      <c r="AW1636" s="14" t="s">
        <v>30</v>
      </c>
      <c r="AX1636" s="14" t="s">
        <v>73</v>
      </c>
      <c r="AY1636" s="221" t="s">
        <v>160</v>
      </c>
    </row>
    <row r="1637" spans="2:51" s="14" customFormat="1" ht="12">
      <c r="B1637" s="211"/>
      <c r="C1637" s="212"/>
      <c r="D1637" s="202" t="s">
        <v>168</v>
      </c>
      <c r="E1637" s="213" t="s">
        <v>1</v>
      </c>
      <c r="F1637" s="214" t="s">
        <v>1687</v>
      </c>
      <c r="G1637" s="212"/>
      <c r="H1637" s="215">
        <v>4.8</v>
      </c>
      <c r="I1637" s="216"/>
      <c r="J1637" s="212"/>
      <c r="K1637" s="212"/>
      <c r="L1637" s="217"/>
      <c r="M1637" s="218"/>
      <c r="N1637" s="219"/>
      <c r="O1637" s="219"/>
      <c r="P1637" s="219"/>
      <c r="Q1637" s="219"/>
      <c r="R1637" s="219"/>
      <c r="S1637" s="219"/>
      <c r="T1637" s="220"/>
      <c r="AT1637" s="221" t="s">
        <v>168</v>
      </c>
      <c r="AU1637" s="221" t="s">
        <v>82</v>
      </c>
      <c r="AV1637" s="14" t="s">
        <v>82</v>
      </c>
      <c r="AW1637" s="14" t="s">
        <v>30</v>
      </c>
      <c r="AX1637" s="14" t="s">
        <v>73</v>
      </c>
      <c r="AY1637" s="221" t="s">
        <v>160</v>
      </c>
    </row>
    <row r="1638" spans="2:51" s="14" customFormat="1" ht="12">
      <c r="B1638" s="211"/>
      <c r="C1638" s="212"/>
      <c r="D1638" s="202" t="s">
        <v>168</v>
      </c>
      <c r="E1638" s="213" t="s">
        <v>1</v>
      </c>
      <c r="F1638" s="214" t="s">
        <v>1688</v>
      </c>
      <c r="G1638" s="212"/>
      <c r="H1638" s="215">
        <v>3.256</v>
      </c>
      <c r="I1638" s="216"/>
      <c r="J1638" s="212"/>
      <c r="K1638" s="212"/>
      <c r="L1638" s="217"/>
      <c r="M1638" s="218"/>
      <c r="N1638" s="219"/>
      <c r="O1638" s="219"/>
      <c r="P1638" s="219"/>
      <c r="Q1638" s="219"/>
      <c r="R1638" s="219"/>
      <c r="S1638" s="219"/>
      <c r="T1638" s="220"/>
      <c r="AT1638" s="221" t="s">
        <v>168</v>
      </c>
      <c r="AU1638" s="221" t="s">
        <v>82</v>
      </c>
      <c r="AV1638" s="14" t="s">
        <v>82</v>
      </c>
      <c r="AW1638" s="14" t="s">
        <v>30</v>
      </c>
      <c r="AX1638" s="14" t="s">
        <v>73</v>
      </c>
      <c r="AY1638" s="221" t="s">
        <v>160</v>
      </c>
    </row>
    <row r="1639" spans="2:51" s="14" customFormat="1" ht="12">
      <c r="B1639" s="211"/>
      <c r="C1639" s="212"/>
      <c r="D1639" s="202" t="s">
        <v>168</v>
      </c>
      <c r="E1639" s="213" t="s">
        <v>1</v>
      </c>
      <c r="F1639" s="214" t="s">
        <v>1689</v>
      </c>
      <c r="G1639" s="212"/>
      <c r="H1639" s="215">
        <v>2.651</v>
      </c>
      <c r="I1639" s="216"/>
      <c r="J1639" s="212"/>
      <c r="K1639" s="212"/>
      <c r="L1639" s="217"/>
      <c r="M1639" s="218"/>
      <c r="N1639" s="219"/>
      <c r="O1639" s="219"/>
      <c r="P1639" s="219"/>
      <c r="Q1639" s="219"/>
      <c r="R1639" s="219"/>
      <c r="S1639" s="219"/>
      <c r="T1639" s="220"/>
      <c r="AT1639" s="221" t="s">
        <v>168</v>
      </c>
      <c r="AU1639" s="221" t="s">
        <v>82</v>
      </c>
      <c r="AV1639" s="14" t="s">
        <v>82</v>
      </c>
      <c r="AW1639" s="14" t="s">
        <v>30</v>
      </c>
      <c r="AX1639" s="14" t="s">
        <v>73</v>
      </c>
      <c r="AY1639" s="221" t="s">
        <v>160</v>
      </c>
    </row>
    <row r="1640" spans="2:51" s="15" customFormat="1" ht="12">
      <c r="B1640" s="222"/>
      <c r="C1640" s="223"/>
      <c r="D1640" s="202" t="s">
        <v>168</v>
      </c>
      <c r="E1640" s="224" t="s">
        <v>1</v>
      </c>
      <c r="F1640" s="225" t="s">
        <v>179</v>
      </c>
      <c r="G1640" s="223"/>
      <c r="H1640" s="226">
        <v>33.238</v>
      </c>
      <c r="I1640" s="227"/>
      <c r="J1640" s="223"/>
      <c r="K1640" s="223"/>
      <c r="L1640" s="228"/>
      <c r="M1640" s="229"/>
      <c r="N1640" s="230"/>
      <c r="O1640" s="230"/>
      <c r="P1640" s="230"/>
      <c r="Q1640" s="230"/>
      <c r="R1640" s="230"/>
      <c r="S1640" s="230"/>
      <c r="T1640" s="231"/>
      <c r="AT1640" s="232" t="s">
        <v>168</v>
      </c>
      <c r="AU1640" s="232" t="s">
        <v>82</v>
      </c>
      <c r="AV1640" s="15" t="s">
        <v>167</v>
      </c>
      <c r="AW1640" s="15" t="s">
        <v>30</v>
      </c>
      <c r="AX1640" s="15" t="s">
        <v>80</v>
      </c>
      <c r="AY1640" s="232" t="s">
        <v>160</v>
      </c>
    </row>
    <row r="1641" spans="1:65" s="2" customFormat="1" ht="24.2" customHeight="1">
      <c r="A1641" s="35"/>
      <c r="B1641" s="36"/>
      <c r="C1641" s="187" t="s">
        <v>1690</v>
      </c>
      <c r="D1641" s="187" t="s">
        <v>162</v>
      </c>
      <c r="E1641" s="188" t="s">
        <v>1691</v>
      </c>
      <c r="F1641" s="189" t="s">
        <v>1692</v>
      </c>
      <c r="G1641" s="190" t="s">
        <v>800</v>
      </c>
      <c r="H1641" s="191">
        <v>7</v>
      </c>
      <c r="I1641" s="192"/>
      <c r="J1641" s="193">
        <f>ROUND(I1641*H1641,2)</f>
        <v>0</v>
      </c>
      <c r="K1641" s="189" t="s">
        <v>166</v>
      </c>
      <c r="L1641" s="40"/>
      <c r="M1641" s="194" t="s">
        <v>1</v>
      </c>
      <c r="N1641" s="195" t="s">
        <v>38</v>
      </c>
      <c r="O1641" s="72"/>
      <c r="P1641" s="196">
        <f>O1641*H1641</f>
        <v>0</v>
      </c>
      <c r="Q1641" s="196">
        <v>0</v>
      </c>
      <c r="R1641" s="196">
        <f>Q1641*H1641</f>
        <v>0</v>
      </c>
      <c r="S1641" s="196">
        <v>0</v>
      </c>
      <c r="T1641" s="197">
        <f>S1641*H1641</f>
        <v>0</v>
      </c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R1641" s="198" t="s">
        <v>212</v>
      </c>
      <c r="AT1641" s="198" t="s">
        <v>162</v>
      </c>
      <c r="AU1641" s="198" t="s">
        <v>82</v>
      </c>
      <c r="AY1641" s="18" t="s">
        <v>160</v>
      </c>
      <c r="BE1641" s="199">
        <f>IF(N1641="základní",J1641,0)</f>
        <v>0</v>
      </c>
      <c r="BF1641" s="199">
        <f>IF(N1641="snížená",J1641,0)</f>
        <v>0</v>
      </c>
      <c r="BG1641" s="199">
        <f>IF(N1641="zákl. přenesená",J1641,0)</f>
        <v>0</v>
      </c>
      <c r="BH1641" s="199">
        <f>IF(N1641="sníž. přenesená",J1641,0)</f>
        <v>0</v>
      </c>
      <c r="BI1641" s="199">
        <f>IF(N1641="nulová",J1641,0)</f>
        <v>0</v>
      </c>
      <c r="BJ1641" s="18" t="s">
        <v>80</v>
      </c>
      <c r="BK1641" s="199">
        <f>ROUND(I1641*H1641,2)</f>
        <v>0</v>
      </c>
      <c r="BL1641" s="18" t="s">
        <v>212</v>
      </c>
      <c r="BM1641" s="198" t="s">
        <v>1693</v>
      </c>
    </row>
    <row r="1642" spans="2:51" s="13" customFormat="1" ht="12">
      <c r="B1642" s="200"/>
      <c r="C1642" s="201"/>
      <c r="D1642" s="202" t="s">
        <v>168</v>
      </c>
      <c r="E1642" s="203" t="s">
        <v>1</v>
      </c>
      <c r="F1642" s="204" t="s">
        <v>213</v>
      </c>
      <c r="G1642" s="201"/>
      <c r="H1642" s="203" t="s">
        <v>1</v>
      </c>
      <c r="I1642" s="205"/>
      <c r="J1642" s="201"/>
      <c r="K1642" s="201"/>
      <c r="L1642" s="206"/>
      <c r="M1642" s="207"/>
      <c r="N1642" s="208"/>
      <c r="O1642" s="208"/>
      <c r="P1642" s="208"/>
      <c r="Q1642" s="208"/>
      <c r="R1642" s="208"/>
      <c r="S1642" s="208"/>
      <c r="T1642" s="209"/>
      <c r="AT1642" s="210" t="s">
        <v>168</v>
      </c>
      <c r="AU1642" s="210" t="s">
        <v>82</v>
      </c>
      <c r="AV1642" s="13" t="s">
        <v>80</v>
      </c>
      <c r="AW1642" s="13" t="s">
        <v>30</v>
      </c>
      <c r="AX1642" s="13" t="s">
        <v>73</v>
      </c>
      <c r="AY1642" s="210" t="s">
        <v>160</v>
      </c>
    </row>
    <row r="1643" spans="2:51" s="14" customFormat="1" ht="12">
      <c r="B1643" s="211"/>
      <c r="C1643" s="212"/>
      <c r="D1643" s="202" t="s">
        <v>168</v>
      </c>
      <c r="E1643" s="213" t="s">
        <v>1</v>
      </c>
      <c r="F1643" s="214" t="s">
        <v>1694</v>
      </c>
      <c r="G1643" s="212"/>
      <c r="H1643" s="215">
        <v>1</v>
      </c>
      <c r="I1643" s="216"/>
      <c r="J1643" s="212"/>
      <c r="K1643" s="212"/>
      <c r="L1643" s="217"/>
      <c r="M1643" s="218"/>
      <c r="N1643" s="219"/>
      <c r="O1643" s="219"/>
      <c r="P1643" s="219"/>
      <c r="Q1643" s="219"/>
      <c r="R1643" s="219"/>
      <c r="S1643" s="219"/>
      <c r="T1643" s="220"/>
      <c r="AT1643" s="221" t="s">
        <v>168</v>
      </c>
      <c r="AU1643" s="221" t="s">
        <v>82</v>
      </c>
      <c r="AV1643" s="14" t="s">
        <v>82</v>
      </c>
      <c r="AW1643" s="14" t="s">
        <v>30</v>
      </c>
      <c r="AX1643" s="14" t="s">
        <v>73</v>
      </c>
      <c r="AY1643" s="221" t="s">
        <v>160</v>
      </c>
    </row>
    <row r="1644" spans="2:51" s="13" customFormat="1" ht="12">
      <c r="B1644" s="200"/>
      <c r="C1644" s="201"/>
      <c r="D1644" s="202" t="s">
        <v>168</v>
      </c>
      <c r="E1644" s="203" t="s">
        <v>1</v>
      </c>
      <c r="F1644" s="204" t="s">
        <v>176</v>
      </c>
      <c r="G1644" s="201"/>
      <c r="H1644" s="203" t="s">
        <v>1</v>
      </c>
      <c r="I1644" s="205"/>
      <c r="J1644" s="201"/>
      <c r="K1644" s="201"/>
      <c r="L1644" s="206"/>
      <c r="M1644" s="207"/>
      <c r="N1644" s="208"/>
      <c r="O1644" s="208"/>
      <c r="P1644" s="208"/>
      <c r="Q1644" s="208"/>
      <c r="R1644" s="208"/>
      <c r="S1644" s="208"/>
      <c r="T1644" s="209"/>
      <c r="AT1644" s="210" t="s">
        <v>168</v>
      </c>
      <c r="AU1644" s="210" t="s">
        <v>82</v>
      </c>
      <c r="AV1644" s="13" t="s">
        <v>80</v>
      </c>
      <c r="AW1644" s="13" t="s">
        <v>30</v>
      </c>
      <c r="AX1644" s="13" t="s">
        <v>73</v>
      </c>
      <c r="AY1644" s="210" t="s">
        <v>160</v>
      </c>
    </row>
    <row r="1645" spans="2:51" s="13" customFormat="1" ht="12">
      <c r="B1645" s="200"/>
      <c r="C1645" s="201"/>
      <c r="D1645" s="202" t="s">
        <v>168</v>
      </c>
      <c r="E1645" s="203" t="s">
        <v>1</v>
      </c>
      <c r="F1645" s="204" t="s">
        <v>1017</v>
      </c>
      <c r="G1645" s="201"/>
      <c r="H1645" s="203" t="s">
        <v>1</v>
      </c>
      <c r="I1645" s="205"/>
      <c r="J1645" s="201"/>
      <c r="K1645" s="201"/>
      <c r="L1645" s="206"/>
      <c r="M1645" s="207"/>
      <c r="N1645" s="208"/>
      <c r="O1645" s="208"/>
      <c r="P1645" s="208"/>
      <c r="Q1645" s="208"/>
      <c r="R1645" s="208"/>
      <c r="S1645" s="208"/>
      <c r="T1645" s="209"/>
      <c r="AT1645" s="210" t="s">
        <v>168</v>
      </c>
      <c r="AU1645" s="210" t="s">
        <v>82</v>
      </c>
      <c r="AV1645" s="13" t="s">
        <v>80</v>
      </c>
      <c r="AW1645" s="13" t="s">
        <v>30</v>
      </c>
      <c r="AX1645" s="13" t="s">
        <v>73</v>
      </c>
      <c r="AY1645" s="210" t="s">
        <v>160</v>
      </c>
    </row>
    <row r="1646" spans="2:51" s="14" customFormat="1" ht="12">
      <c r="B1646" s="211"/>
      <c r="C1646" s="212"/>
      <c r="D1646" s="202" t="s">
        <v>168</v>
      </c>
      <c r="E1646" s="213" t="s">
        <v>1</v>
      </c>
      <c r="F1646" s="214" t="s">
        <v>1695</v>
      </c>
      <c r="G1646" s="212"/>
      <c r="H1646" s="215">
        <v>3</v>
      </c>
      <c r="I1646" s="216"/>
      <c r="J1646" s="212"/>
      <c r="K1646" s="212"/>
      <c r="L1646" s="217"/>
      <c r="M1646" s="218"/>
      <c r="N1646" s="219"/>
      <c r="O1646" s="219"/>
      <c r="P1646" s="219"/>
      <c r="Q1646" s="219"/>
      <c r="R1646" s="219"/>
      <c r="S1646" s="219"/>
      <c r="T1646" s="220"/>
      <c r="AT1646" s="221" t="s">
        <v>168</v>
      </c>
      <c r="AU1646" s="221" t="s">
        <v>82</v>
      </c>
      <c r="AV1646" s="14" t="s">
        <v>82</v>
      </c>
      <c r="AW1646" s="14" t="s">
        <v>30</v>
      </c>
      <c r="AX1646" s="14" t="s">
        <v>73</v>
      </c>
      <c r="AY1646" s="221" t="s">
        <v>160</v>
      </c>
    </row>
    <row r="1647" spans="2:51" s="13" customFormat="1" ht="12">
      <c r="B1647" s="200"/>
      <c r="C1647" s="201"/>
      <c r="D1647" s="202" t="s">
        <v>168</v>
      </c>
      <c r="E1647" s="203" t="s">
        <v>1</v>
      </c>
      <c r="F1647" s="204" t="s">
        <v>1020</v>
      </c>
      <c r="G1647" s="201"/>
      <c r="H1647" s="203" t="s">
        <v>1</v>
      </c>
      <c r="I1647" s="205"/>
      <c r="J1647" s="201"/>
      <c r="K1647" s="201"/>
      <c r="L1647" s="206"/>
      <c r="M1647" s="207"/>
      <c r="N1647" s="208"/>
      <c r="O1647" s="208"/>
      <c r="P1647" s="208"/>
      <c r="Q1647" s="208"/>
      <c r="R1647" s="208"/>
      <c r="S1647" s="208"/>
      <c r="T1647" s="209"/>
      <c r="AT1647" s="210" t="s">
        <v>168</v>
      </c>
      <c r="AU1647" s="210" t="s">
        <v>82</v>
      </c>
      <c r="AV1647" s="13" t="s">
        <v>80</v>
      </c>
      <c r="AW1647" s="13" t="s">
        <v>30</v>
      </c>
      <c r="AX1647" s="13" t="s">
        <v>73</v>
      </c>
      <c r="AY1647" s="210" t="s">
        <v>160</v>
      </c>
    </row>
    <row r="1648" spans="2:51" s="14" customFormat="1" ht="12">
      <c r="B1648" s="211"/>
      <c r="C1648" s="212"/>
      <c r="D1648" s="202" t="s">
        <v>168</v>
      </c>
      <c r="E1648" s="213" t="s">
        <v>1</v>
      </c>
      <c r="F1648" s="214" t="s">
        <v>1696</v>
      </c>
      <c r="G1648" s="212"/>
      <c r="H1648" s="215">
        <v>1</v>
      </c>
      <c r="I1648" s="216"/>
      <c r="J1648" s="212"/>
      <c r="K1648" s="212"/>
      <c r="L1648" s="217"/>
      <c r="M1648" s="218"/>
      <c r="N1648" s="219"/>
      <c r="O1648" s="219"/>
      <c r="P1648" s="219"/>
      <c r="Q1648" s="219"/>
      <c r="R1648" s="219"/>
      <c r="S1648" s="219"/>
      <c r="T1648" s="220"/>
      <c r="AT1648" s="221" t="s">
        <v>168</v>
      </c>
      <c r="AU1648" s="221" t="s">
        <v>82</v>
      </c>
      <c r="AV1648" s="14" t="s">
        <v>82</v>
      </c>
      <c r="AW1648" s="14" t="s">
        <v>30</v>
      </c>
      <c r="AX1648" s="14" t="s">
        <v>73</v>
      </c>
      <c r="AY1648" s="221" t="s">
        <v>160</v>
      </c>
    </row>
    <row r="1649" spans="2:51" s="13" customFormat="1" ht="12">
      <c r="B1649" s="200"/>
      <c r="C1649" s="201"/>
      <c r="D1649" s="202" t="s">
        <v>168</v>
      </c>
      <c r="E1649" s="203" t="s">
        <v>1</v>
      </c>
      <c r="F1649" s="204" t="s">
        <v>1022</v>
      </c>
      <c r="G1649" s="201"/>
      <c r="H1649" s="203" t="s">
        <v>1</v>
      </c>
      <c r="I1649" s="205"/>
      <c r="J1649" s="201"/>
      <c r="K1649" s="201"/>
      <c r="L1649" s="206"/>
      <c r="M1649" s="207"/>
      <c r="N1649" s="208"/>
      <c r="O1649" s="208"/>
      <c r="P1649" s="208"/>
      <c r="Q1649" s="208"/>
      <c r="R1649" s="208"/>
      <c r="S1649" s="208"/>
      <c r="T1649" s="209"/>
      <c r="AT1649" s="210" t="s">
        <v>168</v>
      </c>
      <c r="AU1649" s="210" t="s">
        <v>82</v>
      </c>
      <c r="AV1649" s="13" t="s">
        <v>80</v>
      </c>
      <c r="AW1649" s="13" t="s">
        <v>30</v>
      </c>
      <c r="AX1649" s="13" t="s">
        <v>73</v>
      </c>
      <c r="AY1649" s="210" t="s">
        <v>160</v>
      </c>
    </row>
    <row r="1650" spans="2:51" s="14" customFormat="1" ht="12">
      <c r="B1650" s="211"/>
      <c r="C1650" s="212"/>
      <c r="D1650" s="202" t="s">
        <v>168</v>
      </c>
      <c r="E1650" s="213" t="s">
        <v>1</v>
      </c>
      <c r="F1650" s="214" t="s">
        <v>1697</v>
      </c>
      <c r="G1650" s="212"/>
      <c r="H1650" s="215">
        <v>1</v>
      </c>
      <c r="I1650" s="216"/>
      <c r="J1650" s="212"/>
      <c r="K1650" s="212"/>
      <c r="L1650" s="217"/>
      <c r="M1650" s="218"/>
      <c r="N1650" s="219"/>
      <c r="O1650" s="219"/>
      <c r="P1650" s="219"/>
      <c r="Q1650" s="219"/>
      <c r="R1650" s="219"/>
      <c r="S1650" s="219"/>
      <c r="T1650" s="220"/>
      <c r="AT1650" s="221" t="s">
        <v>168</v>
      </c>
      <c r="AU1650" s="221" t="s">
        <v>82</v>
      </c>
      <c r="AV1650" s="14" t="s">
        <v>82</v>
      </c>
      <c r="AW1650" s="14" t="s">
        <v>30</v>
      </c>
      <c r="AX1650" s="14" t="s">
        <v>73</v>
      </c>
      <c r="AY1650" s="221" t="s">
        <v>160</v>
      </c>
    </row>
    <row r="1651" spans="2:51" s="14" customFormat="1" ht="12">
      <c r="B1651" s="211"/>
      <c r="C1651" s="212"/>
      <c r="D1651" s="202" t="s">
        <v>168</v>
      </c>
      <c r="E1651" s="213" t="s">
        <v>1</v>
      </c>
      <c r="F1651" s="214" t="s">
        <v>1698</v>
      </c>
      <c r="G1651" s="212"/>
      <c r="H1651" s="215">
        <v>1</v>
      </c>
      <c r="I1651" s="216"/>
      <c r="J1651" s="212"/>
      <c r="K1651" s="212"/>
      <c r="L1651" s="217"/>
      <c r="M1651" s="218"/>
      <c r="N1651" s="219"/>
      <c r="O1651" s="219"/>
      <c r="P1651" s="219"/>
      <c r="Q1651" s="219"/>
      <c r="R1651" s="219"/>
      <c r="S1651" s="219"/>
      <c r="T1651" s="220"/>
      <c r="AT1651" s="221" t="s">
        <v>168</v>
      </c>
      <c r="AU1651" s="221" t="s">
        <v>82</v>
      </c>
      <c r="AV1651" s="14" t="s">
        <v>82</v>
      </c>
      <c r="AW1651" s="14" t="s">
        <v>30</v>
      </c>
      <c r="AX1651" s="14" t="s">
        <v>73</v>
      </c>
      <c r="AY1651" s="221" t="s">
        <v>160</v>
      </c>
    </row>
    <row r="1652" spans="2:51" s="15" customFormat="1" ht="12">
      <c r="B1652" s="222"/>
      <c r="C1652" s="223"/>
      <c r="D1652" s="202" t="s">
        <v>168</v>
      </c>
      <c r="E1652" s="224" t="s">
        <v>1</v>
      </c>
      <c r="F1652" s="225" t="s">
        <v>179</v>
      </c>
      <c r="G1652" s="223"/>
      <c r="H1652" s="226">
        <v>7</v>
      </c>
      <c r="I1652" s="227"/>
      <c r="J1652" s="223"/>
      <c r="K1652" s="223"/>
      <c r="L1652" s="228"/>
      <c r="M1652" s="229"/>
      <c r="N1652" s="230"/>
      <c r="O1652" s="230"/>
      <c r="P1652" s="230"/>
      <c r="Q1652" s="230"/>
      <c r="R1652" s="230"/>
      <c r="S1652" s="230"/>
      <c r="T1652" s="231"/>
      <c r="AT1652" s="232" t="s">
        <v>168</v>
      </c>
      <c r="AU1652" s="232" t="s">
        <v>82</v>
      </c>
      <c r="AV1652" s="15" t="s">
        <v>167</v>
      </c>
      <c r="AW1652" s="15" t="s">
        <v>30</v>
      </c>
      <c r="AX1652" s="15" t="s">
        <v>80</v>
      </c>
      <c r="AY1652" s="232" t="s">
        <v>160</v>
      </c>
    </row>
    <row r="1653" spans="1:65" s="2" customFormat="1" ht="24.2" customHeight="1">
      <c r="A1653" s="35"/>
      <c r="B1653" s="36"/>
      <c r="C1653" s="187" t="s">
        <v>1699</v>
      </c>
      <c r="D1653" s="187" t="s">
        <v>162</v>
      </c>
      <c r="E1653" s="188" t="s">
        <v>1700</v>
      </c>
      <c r="F1653" s="189" t="s">
        <v>1701</v>
      </c>
      <c r="G1653" s="190" t="s">
        <v>800</v>
      </c>
      <c r="H1653" s="191">
        <v>93</v>
      </c>
      <c r="I1653" s="192"/>
      <c r="J1653" s="193">
        <f>ROUND(I1653*H1653,2)</f>
        <v>0</v>
      </c>
      <c r="K1653" s="189" t="s">
        <v>166</v>
      </c>
      <c r="L1653" s="40"/>
      <c r="M1653" s="194" t="s">
        <v>1</v>
      </c>
      <c r="N1653" s="195" t="s">
        <v>38</v>
      </c>
      <c r="O1653" s="72"/>
      <c r="P1653" s="196">
        <f>O1653*H1653</f>
        <v>0</v>
      </c>
      <c r="Q1653" s="196">
        <v>0</v>
      </c>
      <c r="R1653" s="196">
        <f>Q1653*H1653</f>
        <v>0</v>
      </c>
      <c r="S1653" s="196">
        <v>0</v>
      </c>
      <c r="T1653" s="197">
        <f>S1653*H1653</f>
        <v>0</v>
      </c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R1653" s="198" t="s">
        <v>212</v>
      </c>
      <c r="AT1653" s="198" t="s">
        <v>162</v>
      </c>
      <c r="AU1653" s="198" t="s">
        <v>82</v>
      </c>
      <c r="AY1653" s="18" t="s">
        <v>160</v>
      </c>
      <c r="BE1653" s="199">
        <f>IF(N1653="základní",J1653,0)</f>
        <v>0</v>
      </c>
      <c r="BF1653" s="199">
        <f>IF(N1653="snížená",J1653,0)</f>
        <v>0</v>
      </c>
      <c r="BG1653" s="199">
        <f>IF(N1653="zákl. přenesená",J1653,0)</f>
        <v>0</v>
      </c>
      <c r="BH1653" s="199">
        <f>IF(N1653="sníž. přenesená",J1653,0)</f>
        <v>0</v>
      </c>
      <c r="BI1653" s="199">
        <f>IF(N1653="nulová",J1653,0)</f>
        <v>0</v>
      </c>
      <c r="BJ1653" s="18" t="s">
        <v>80</v>
      </c>
      <c r="BK1653" s="199">
        <f>ROUND(I1653*H1653,2)</f>
        <v>0</v>
      </c>
      <c r="BL1653" s="18" t="s">
        <v>212</v>
      </c>
      <c r="BM1653" s="198" t="s">
        <v>1702</v>
      </c>
    </row>
    <row r="1654" spans="2:51" s="13" customFormat="1" ht="12">
      <c r="B1654" s="200"/>
      <c r="C1654" s="201"/>
      <c r="D1654" s="202" t="s">
        <v>168</v>
      </c>
      <c r="E1654" s="203" t="s">
        <v>1</v>
      </c>
      <c r="F1654" s="204" t="s">
        <v>213</v>
      </c>
      <c r="G1654" s="201"/>
      <c r="H1654" s="203" t="s">
        <v>1</v>
      </c>
      <c r="I1654" s="205"/>
      <c r="J1654" s="201"/>
      <c r="K1654" s="201"/>
      <c r="L1654" s="206"/>
      <c r="M1654" s="207"/>
      <c r="N1654" s="208"/>
      <c r="O1654" s="208"/>
      <c r="P1654" s="208"/>
      <c r="Q1654" s="208"/>
      <c r="R1654" s="208"/>
      <c r="S1654" s="208"/>
      <c r="T1654" s="209"/>
      <c r="AT1654" s="210" t="s">
        <v>168</v>
      </c>
      <c r="AU1654" s="210" t="s">
        <v>82</v>
      </c>
      <c r="AV1654" s="13" t="s">
        <v>80</v>
      </c>
      <c r="AW1654" s="13" t="s">
        <v>30</v>
      </c>
      <c r="AX1654" s="13" t="s">
        <v>73</v>
      </c>
      <c r="AY1654" s="210" t="s">
        <v>160</v>
      </c>
    </row>
    <row r="1655" spans="2:51" s="14" customFormat="1" ht="12">
      <c r="B1655" s="211"/>
      <c r="C1655" s="212"/>
      <c r="D1655" s="202" t="s">
        <v>168</v>
      </c>
      <c r="E1655" s="213" t="s">
        <v>1</v>
      </c>
      <c r="F1655" s="214" t="s">
        <v>1703</v>
      </c>
      <c r="G1655" s="212"/>
      <c r="H1655" s="215">
        <v>1</v>
      </c>
      <c r="I1655" s="216"/>
      <c r="J1655" s="212"/>
      <c r="K1655" s="212"/>
      <c r="L1655" s="217"/>
      <c r="M1655" s="218"/>
      <c r="N1655" s="219"/>
      <c r="O1655" s="219"/>
      <c r="P1655" s="219"/>
      <c r="Q1655" s="219"/>
      <c r="R1655" s="219"/>
      <c r="S1655" s="219"/>
      <c r="T1655" s="220"/>
      <c r="AT1655" s="221" t="s">
        <v>168</v>
      </c>
      <c r="AU1655" s="221" t="s">
        <v>82</v>
      </c>
      <c r="AV1655" s="14" t="s">
        <v>82</v>
      </c>
      <c r="AW1655" s="14" t="s">
        <v>30</v>
      </c>
      <c r="AX1655" s="14" t="s">
        <v>73</v>
      </c>
      <c r="AY1655" s="221" t="s">
        <v>160</v>
      </c>
    </row>
    <row r="1656" spans="2:51" s="14" customFormat="1" ht="12">
      <c r="B1656" s="211"/>
      <c r="C1656" s="212"/>
      <c r="D1656" s="202" t="s">
        <v>168</v>
      </c>
      <c r="E1656" s="213" t="s">
        <v>1</v>
      </c>
      <c r="F1656" s="214" t="s">
        <v>1704</v>
      </c>
      <c r="G1656" s="212"/>
      <c r="H1656" s="215">
        <v>1</v>
      </c>
      <c r="I1656" s="216"/>
      <c r="J1656" s="212"/>
      <c r="K1656" s="212"/>
      <c r="L1656" s="217"/>
      <c r="M1656" s="218"/>
      <c r="N1656" s="219"/>
      <c r="O1656" s="219"/>
      <c r="P1656" s="219"/>
      <c r="Q1656" s="219"/>
      <c r="R1656" s="219"/>
      <c r="S1656" s="219"/>
      <c r="T1656" s="220"/>
      <c r="AT1656" s="221" t="s">
        <v>168</v>
      </c>
      <c r="AU1656" s="221" t="s">
        <v>82</v>
      </c>
      <c r="AV1656" s="14" t="s">
        <v>82</v>
      </c>
      <c r="AW1656" s="14" t="s">
        <v>30</v>
      </c>
      <c r="AX1656" s="14" t="s">
        <v>73</v>
      </c>
      <c r="AY1656" s="221" t="s">
        <v>160</v>
      </c>
    </row>
    <row r="1657" spans="2:51" s="13" customFormat="1" ht="12">
      <c r="B1657" s="200"/>
      <c r="C1657" s="201"/>
      <c r="D1657" s="202" t="s">
        <v>168</v>
      </c>
      <c r="E1657" s="203" t="s">
        <v>1</v>
      </c>
      <c r="F1657" s="204" t="s">
        <v>176</v>
      </c>
      <c r="G1657" s="201"/>
      <c r="H1657" s="203" t="s">
        <v>1</v>
      </c>
      <c r="I1657" s="205"/>
      <c r="J1657" s="201"/>
      <c r="K1657" s="201"/>
      <c r="L1657" s="206"/>
      <c r="M1657" s="207"/>
      <c r="N1657" s="208"/>
      <c r="O1657" s="208"/>
      <c r="P1657" s="208"/>
      <c r="Q1657" s="208"/>
      <c r="R1657" s="208"/>
      <c r="S1657" s="208"/>
      <c r="T1657" s="209"/>
      <c r="AT1657" s="210" t="s">
        <v>168</v>
      </c>
      <c r="AU1657" s="210" t="s">
        <v>82</v>
      </c>
      <c r="AV1657" s="13" t="s">
        <v>80</v>
      </c>
      <c r="AW1657" s="13" t="s">
        <v>30</v>
      </c>
      <c r="AX1657" s="13" t="s">
        <v>73</v>
      </c>
      <c r="AY1657" s="210" t="s">
        <v>160</v>
      </c>
    </row>
    <row r="1658" spans="2:51" s="13" customFormat="1" ht="12">
      <c r="B1658" s="200"/>
      <c r="C1658" s="201"/>
      <c r="D1658" s="202" t="s">
        <v>168</v>
      </c>
      <c r="E1658" s="203" t="s">
        <v>1</v>
      </c>
      <c r="F1658" s="204" t="s">
        <v>1017</v>
      </c>
      <c r="G1658" s="201"/>
      <c r="H1658" s="203" t="s">
        <v>1</v>
      </c>
      <c r="I1658" s="205"/>
      <c r="J1658" s="201"/>
      <c r="K1658" s="201"/>
      <c r="L1658" s="206"/>
      <c r="M1658" s="207"/>
      <c r="N1658" s="208"/>
      <c r="O1658" s="208"/>
      <c r="P1658" s="208"/>
      <c r="Q1658" s="208"/>
      <c r="R1658" s="208"/>
      <c r="S1658" s="208"/>
      <c r="T1658" s="209"/>
      <c r="AT1658" s="210" t="s">
        <v>168</v>
      </c>
      <c r="AU1658" s="210" t="s">
        <v>82</v>
      </c>
      <c r="AV1658" s="13" t="s">
        <v>80</v>
      </c>
      <c r="AW1658" s="13" t="s">
        <v>30</v>
      </c>
      <c r="AX1658" s="13" t="s">
        <v>73</v>
      </c>
      <c r="AY1658" s="210" t="s">
        <v>160</v>
      </c>
    </row>
    <row r="1659" spans="2:51" s="14" customFormat="1" ht="12">
      <c r="B1659" s="211"/>
      <c r="C1659" s="212"/>
      <c r="D1659" s="202" t="s">
        <v>168</v>
      </c>
      <c r="E1659" s="213" t="s">
        <v>1</v>
      </c>
      <c r="F1659" s="214" t="s">
        <v>1705</v>
      </c>
      <c r="G1659" s="212"/>
      <c r="H1659" s="215">
        <v>1</v>
      </c>
      <c r="I1659" s="216"/>
      <c r="J1659" s="212"/>
      <c r="K1659" s="212"/>
      <c r="L1659" s="217"/>
      <c r="M1659" s="218"/>
      <c r="N1659" s="219"/>
      <c r="O1659" s="219"/>
      <c r="P1659" s="219"/>
      <c r="Q1659" s="219"/>
      <c r="R1659" s="219"/>
      <c r="S1659" s="219"/>
      <c r="T1659" s="220"/>
      <c r="AT1659" s="221" t="s">
        <v>168</v>
      </c>
      <c r="AU1659" s="221" t="s">
        <v>82</v>
      </c>
      <c r="AV1659" s="14" t="s">
        <v>82</v>
      </c>
      <c r="AW1659" s="14" t="s">
        <v>30</v>
      </c>
      <c r="AX1659" s="14" t="s">
        <v>73</v>
      </c>
      <c r="AY1659" s="221" t="s">
        <v>160</v>
      </c>
    </row>
    <row r="1660" spans="2:51" s="14" customFormat="1" ht="12">
      <c r="B1660" s="211"/>
      <c r="C1660" s="212"/>
      <c r="D1660" s="202" t="s">
        <v>168</v>
      </c>
      <c r="E1660" s="213" t="s">
        <v>1</v>
      </c>
      <c r="F1660" s="214" t="s">
        <v>1706</v>
      </c>
      <c r="G1660" s="212"/>
      <c r="H1660" s="215">
        <v>2</v>
      </c>
      <c r="I1660" s="216"/>
      <c r="J1660" s="212"/>
      <c r="K1660" s="212"/>
      <c r="L1660" s="217"/>
      <c r="M1660" s="218"/>
      <c r="N1660" s="219"/>
      <c r="O1660" s="219"/>
      <c r="P1660" s="219"/>
      <c r="Q1660" s="219"/>
      <c r="R1660" s="219"/>
      <c r="S1660" s="219"/>
      <c r="T1660" s="220"/>
      <c r="AT1660" s="221" t="s">
        <v>168</v>
      </c>
      <c r="AU1660" s="221" t="s">
        <v>82</v>
      </c>
      <c r="AV1660" s="14" t="s">
        <v>82</v>
      </c>
      <c r="AW1660" s="14" t="s">
        <v>30</v>
      </c>
      <c r="AX1660" s="14" t="s">
        <v>73</v>
      </c>
      <c r="AY1660" s="221" t="s">
        <v>160</v>
      </c>
    </row>
    <row r="1661" spans="2:51" s="14" customFormat="1" ht="12">
      <c r="B1661" s="211"/>
      <c r="C1661" s="212"/>
      <c r="D1661" s="202" t="s">
        <v>168</v>
      </c>
      <c r="E1661" s="213" t="s">
        <v>1</v>
      </c>
      <c r="F1661" s="214" t="s">
        <v>1707</v>
      </c>
      <c r="G1661" s="212"/>
      <c r="H1661" s="215">
        <v>6</v>
      </c>
      <c r="I1661" s="216"/>
      <c r="J1661" s="212"/>
      <c r="K1661" s="212"/>
      <c r="L1661" s="217"/>
      <c r="M1661" s="218"/>
      <c r="N1661" s="219"/>
      <c r="O1661" s="219"/>
      <c r="P1661" s="219"/>
      <c r="Q1661" s="219"/>
      <c r="R1661" s="219"/>
      <c r="S1661" s="219"/>
      <c r="T1661" s="220"/>
      <c r="AT1661" s="221" t="s">
        <v>168</v>
      </c>
      <c r="AU1661" s="221" t="s">
        <v>82</v>
      </c>
      <c r="AV1661" s="14" t="s">
        <v>82</v>
      </c>
      <c r="AW1661" s="14" t="s">
        <v>30</v>
      </c>
      <c r="AX1661" s="14" t="s">
        <v>73</v>
      </c>
      <c r="AY1661" s="221" t="s">
        <v>160</v>
      </c>
    </row>
    <row r="1662" spans="2:51" s="14" customFormat="1" ht="12">
      <c r="B1662" s="211"/>
      <c r="C1662" s="212"/>
      <c r="D1662" s="202" t="s">
        <v>168</v>
      </c>
      <c r="E1662" s="213" t="s">
        <v>1</v>
      </c>
      <c r="F1662" s="214" t="s">
        <v>1708</v>
      </c>
      <c r="G1662" s="212"/>
      <c r="H1662" s="215">
        <v>12</v>
      </c>
      <c r="I1662" s="216"/>
      <c r="J1662" s="212"/>
      <c r="K1662" s="212"/>
      <c r="L1662" s="217"/>
      <c r="M1662" s="218"/>
      <c r="N1662" s="219"/>
      <c r="O1662" s="219"/>
      <c r="P1662" s="219"/>
      <c r="Q1662" s="219"/>
      <c r="R1662" s="219"/>
      <c r="S1662" s="219"/>
      <c r="T1662" s="220"/>
      <c r="AT1662" s="221" t="s">
        <v>168</v>
      </c>
      <c r="AU1662" s="221" t="s">
        <v>82</v>
      </c>
      <c r="AV1662" s="14" t="s">
        <v>82</v>
      </c>
      <c r="AW1662" s="14" t="s">
        <v>30</v>
      </c>
      <c r="AX1662" s="14" t="s">
        <v>73</v>
      </c>
      <c r="AY1662" s="221" t="s">
        <v>160</v>
      </c>
    </row>
    <row r="1663" spans="2:51" s="14" customFormat="1" ht="12">
      <c r="B1663" s="211"/>
      <c r="C1663" s="212"/>
      <c r="D1663" s="202" t="s">
        <v>168</v>
      </c>
      <c r="E1663" s="213" t="s">
        <v>1</v>
      </c>
      <c r="F1663" s="214" t="s">
        <v>1709</v>
      </c>
      <c r="G1663" s="212"/>
      <c r="H1663" s="215">
        <v>1.5</v>
      </c>
      <c r="I1663" s="216"/>
      <c r="J1663" s="212"/>
      <c r="K1663" s="212"/>
      <c r="L1663" s="217"/>
      <c r="M1663" s="218"/>
      <c r="N1663" s="219"/>
      <c r="O1663" s="219"/>
      <c r="P1663" s="219"/>
      <c r="Q1663" s="219"/>
      <c r="R1663" s="219"/>
      <c r="S1663" s="219"/>
      <c r="T1663" s="220"/>
      <c r="AT1663" s="221" t="s">
        <v>168</v>
      </c>
      <c r="AU1663" s="221" t="s">
        <v>82</v>
      </c>
      <c r="AV1663" s="14" t="s">
        <v>82</v>
      </c>
      <c r="AW1663" s="14" t="s">
        <v>30</v>
      </c>
      <c r="AX1663" s="14" t="s">
        <v>73</v>
      </c>
      <c r="AY1663" s="221" t="s">
        <v>160</v>
      </c>
    </row>
    <row r="1664" spans="2:51" s="14" customFormat="1" ht="12">
      <c r="B1664" s="211"/>
      <c r="C1664" s="212"/>
      <c r="D1664" s="202" t="s">
        <v>168</v>
      </c>
      <c r="E1664" s="213" t="s">
        <v>1</v>
      </c>
      <c r="F1664" s="214" t="s">
        <v>1695</v>
      </c>
      <c r="G1664" s="212"/>
      <c r="H1664" s="215">
        <v>3</v>
      </c>
      <c r="I1664" s="216"/>
      <c r="J1664" s="212"/>
      <c r="K1664" s="212"/>
      <c r="L1664" s="217"/>
      <c r="M1664" s="218"/>
      <c r="N1664" s="219"/>
      <c r="O1664" s="219"/>
      <c r="P1664" s="219"/>
      <c r="Q1664" s="219"/>
      <c r="R1664" s="219"/>
      <c r="S1664" s="219"/>
      <c r="T1664" s="220"/>
      <c r="AT1664" s="221" t="s">
        <v>168</v>
      </c>
      <c r="AU1664" s="221" t="s">
        <v>82</v>
      </c>
      <c r="AV1664" s="14" t="s">
        <v>82</v>
      </c>
      <c r="AW1664" s="14" t="s">
        <v>30</v>
      </c>
      <c r="AX1664" s="14" t="s">
        <v>73</v>
      </c>
      <c r="AY1664" s="221" t="s">
        <v>160</v>
      </c>
    </row>
    <row r="1665" spans="2:51" s="13" customFormat="1" ht="12">
      <c r="B1665" s="200"/>
      <c r="C1665" s="201"/>
      <c r="D1665" s="202" t="s">
        <v>168</v>
      </c>
      <c r="E1665" s="203" t="s">
        <v>1</v>
      </c>
      <c r="F1665" s="204" t="s">
        <v>1020</v>
      </c>
      <c r="G1665" s="201"/>
      <c r="H1665" s="203" t="s">
        <v>1</v>
      </c>
      <c r="I1665" s="205"/>
      <c r="J1665" s="201"/>
      <c r="K1665" s="201"/>
      <c r="L1665" s="206"/>
      <c r="M1665" s="207"/>
      <c r="N1665" s="208"/>
      <c r="O1665" s="208"/>
      <c r="P1665" s="208"/>
      <c r="Q1665" s="208"/>
      <c r="R1665" s="208"/>
      <c r="S1665" s="208"/>
      <c r="T1665" s="209"/>
      <c r="AT1665" s="210" t="s">
        <v>168</v>
      </c>
      <c r="AU1665" s="210" t="s">
        <v>82</v>
      </c>
      <c r="AV1665" s="13" t="s">
        <v>80</v>
      </c>
      <c r="AW1665" s="13" t="s">
        <v>30</v>
      </c>
      <c r="AX1665" s="13" t="s">
        <v>73</v>
      </c>
      <c r="AY1665" s="210" t="s">
        <v>160</v>
      </c>
    </row>
    <row r="1666" spans="2:51" s="14" customFormat="1" ht="12">
      <c r="B1666" s="211"/>
      <c r="C1666" s="212"/>
      <c r="D1666" s="202" t="s">
        <v>168</v>
      </c>
      <c r="E1666" s="213" t="s">
        <v>1</v>
      </c>
      <c r="F1666" s="214" t="s">
        <v>1710</v>
      </c>
      <c r="G1666" s="212"/>
      <c r="H1666" s="215">
        <v>3</v>
      </c>
      <c r="I1666" s="216"/>
      <c r="J1666" s="212"/>
      <c r="K1666" s="212"/>
      <c r="L1666" s="217"/>
      <c r="M1666" s="218"/>
      <c r="N1666" s="219"/>
      <c r="O1666" s="219"/>
      <c r="P1666" s="219"/>
      <c r="Q1666" s="219"/>
      <c r="R1666" s="219"/>
      <c r="S1666" s="219"/>
      <c r="T1666" s="220"/>
      <c r="AT1666" s="221" t="s">
        <v>168</v>
      </c>
      <c r="AU1666" s="221" t="s">
        <v>82</v>
      </c>
      <c r="AV1666" s="14" t="s">
        <v>82</v>
      </c>
      <c r="AW1666" s="14" t="s">
        <v>30</v>
      </c>
      <c r="AX1666" s="14" t="s">
        <v>73</v>
      </c>
      <c r="AY1666" s="221" t="s">
        <v>160</v>
      </c>
    </row>
    <row r="1667" spans="2:51" s="14" customFormat="1" ht="12">
      <c r="B1667" s="211"/>
      <c r="C1667" s="212"/>
      <c r="D1667" s="202" t="s">
        <v>168</v>
      </c>
      <c r="E1667" s="213" t="s">
        <v>1</v>
      </c>
      <c r="F1667" s="214" t="s">
        <v>1696</v>
      </c>
      <c r="G1667" s="212"/>
      <c r="H1667" s="215">
        <v>1</v>
      </c>
      <c r="I1667" s="216"/>
      <c r="J1667" s="212"/>
      <c r="K1667" s="212"/>
      <c r="L1667" s="217"/>
      <c r="M1667" s="218"/>
      <c r="N1667" s="219"/>
      <c r="O1667" s="219"/>
      <c r="P1667" s="219"/>
      <c r="Q1667" s="219"/>
      <c r="R1667" s="219"/>
      <c r="S1667" s="219"/>
      <c r="T1667" s="220"/>
      <c r="AT1667" s="221" t="s">
        <v>168</v>
      </c>
      <c r="AU1667" s="221" t="s">
        <v>82</v>
      </c>
      <c r="AV1667" s="14" t="s">
        <v>82</v>
      </c>
      <c r="AW1667" s="14" t="s">
        <v>30</v>
      </c>
      <c r="AX1667" s="14" t="s">
        <v>73</v>
      </c>
      <c r="AY1667" s="221" t="s">
        <v>160</v>
      </c>
    </row>
    <row r="1668" spans="2:51" s="14" customFormat="1" ht="12">
      <c r="B1668" s="211"/>
      <c r="C1668" s="212"/>
      <c r="D1668" s="202" t="s">
        <v>168</v>
      </c>
      <c r="E1668" s="213" t="s">
        <v>1</v>
      </c>
      <c r="F1668" s="214" t="s">
        <v>1711</v>
      </c>
      <c r="G1668" s="212"/>
      <c r="H1668" s="215">
        <v>1</v>
      </c>
      <c r="I1668" s="216"/>
      <c r="J1668" s="212"/>
      <c r="K1668" s="212"/>
      <c r="L1668" s="217"/>
      <c r="M1668" s="218"/>
      <c r="N1668" s="219"/>
      <c r="O1668" s="219"/>
      <c r="P1668" s="219"/>
      <c r="Q1668" s="219"/>
      <c r="R1668" s="219"/>
      <c r="S1668" s="219"/>
      <c r="T1668" s="220"/>
      <c r="AT1668" s="221" t="s">
        <v>168</v>
      </c>
      <c r="AU1668" s="221" t="s">
        <v>82</v>
      </c>
      <c r="AV1668" s="14" t="s">
        <v>82</v>
      </c>
      <c r="AW1668" s="14" t="s">
        <v>30</v>
      </c>
      <c r="AX1668" s="14" t="s">
        <v>73</v>
      </c>
      <c r="AY1668" s="221" t="s">
        <v>160</v>
      </c>
    </row>
    <row r="1669" spans="2:51" s="14" customFormat="1" ht="12">
      <c r="B1669" s="211"/>
      <c r="C1669" s="212"/>
      <c r="D1669" s="202" t="s">
        <v>168</v>
      </c>
      <c r="E1669" s="213" t="s">
        <v>1</v>
      </c>
      <c r="F1669" s="214" t="s">
        <v>1712</v>
      </c>
      <c r="G1669" s="212"/>
      <c r="H1669" s="215">
        <v>1</v>
      </c>
      <c r="I1669" s="216"/>
      <c r="J1669" s="212"/>
      <c r="K1669" s="212"/>
      <c r="L1669" s="217"/>
      <c r="M1669" s="218"/>
      <c r="N1669" s="219"/>
      <c r="O1669" s="219"/>
      <c r="P1669" s="219"/>
      <c r="Q1669" s="219"/>
      <c r="R1669" s="219"/>
      <c r="S1669" s="219"/>
      <c r="T1669" s="220"/>
      <c r="AT1669" s="221" t="s">
        <v>168</v>
      </c>
      <c r="AU1669" s="221" t="s">
        <v>82</v>
      </c>
      <c r="AV1669" s="14" t="s">
        <v>82</v>
      </c>
      <c r="AW1669" s="14" t="s">
        <v>30</v>
      </c>
      <c r="AX1669" s="14" t="s">
        <v>73</v>
      </c>
      <c r="AY1669" s="221" t="s">
        <v>160</v>
      </c>
    </row>
    <row r="1670" spans="2:51" s="14" customFormat="1" ht="12">
      <c r="B1670" s="211"/>
      <c r="C1670" s="212"/>
      <c r="D1670" s="202" t="s">
        <v>168</v>
      </c>
      <c r="E1670" s="213" t="s">
        <v>1</v>
      </c>
      <c r="F1670" s="214" t="s">
        <v>1713</v>
      </c>
      <c r="G1670" s="212"/>
      <c r="H1670" s="215">
        <v>4</v>
      </c>
      <c r="I1670" s="216"/>
      <c r="J1670" s="212"/>
      <c r="K1670" s="212"/>
      <c r="L1670" s="217"/>
      <c r="M1670" s="218"/>
      <c r="N1670" s="219"/>
      <c r="O1670" s="219"/>
      <c r="P1670" s="219"/>
      <c r="Q1670" s="219"/>
      <c r="R1670" s="219"/>
      <c r="S1670" s="219"/>
      <c r="T1670" s="220"/>
      <c r="AT1670" s="221" t="s">
        <v>168</v>
      </c>
      <c r="AU1670" s="221" t="s">
        <v>82</v>
      </c>
      <c r="AV1670" s="14" t="s">
        <v>82</v>
      </c>
      <c r="AW1670" s="14" t="s">
        <v>30</v>
      </c>
      <c r="AX1670" s="14" t="s">
        <v>73</v>
      </c>
      <c r="AY1670" s="221" t="s">
        <v>160</v>
      </c>
    </row>
    <row r="1671" spans="2:51" s="14" customFormat="1" ht="12">
      <c r="B1671" s="211"/>
      <c r="C1671" s="212"/>
      <c r="D1671" s="202" t="s">
        <v>168</v>
      </c>
      <c r="E1671" s="213" t="s">
        <v>1</v>
      </c>
      <c r="F1671" s="214" t="s">
        <v>1714</v>
      </c>
      <c r="G1671" s="212"/>
      <c r="H1671" s="215">
        <v>2</v>
      </c>
      <c r="I1671" s="216"/>
      <c r="J1671" s="212"/>
      <c r="K1671" s="212"/>
      <c r="L1671" s="217"/>
      <c r="M1671" s="218"/>
      <c r="N1671" s="219"/>
      <c r="O1671" s="219"/>
      <c r="P1671" s="219"/>
      <c r="Q1671" s="219"/>
      <c r="R1671" s="219"/>
      <c r="S1671" s="219"/>
      <c r="T1671" s="220"/>
      <c r="AT1671" s="221" t="s">
        <v>168</v>
      </c>
      <c r="AU1671" s="221" t="s">
        <v>82</v>
      </c>
      <c r="AV1671" s="14" t="s">
        <v>82</v>
      </c>
      <c r="AW1671" s="14" t="s">
        <v>30</v>
      </c>
      <c r="AX1671" s="14" t="s">
        <v>73</v>
      </c>
      <c r="AY1671" s="221" t="s">
        <v>160</v>
      </c>
    </row>
    <row r="1672" spans="2:51" s="14" customFormat="1" ht="12">
      <c r="B1672" s="211"/>
      <c r="C1672" s="212"/>
      <c r="D1672" s="202" t="s">
        <v>168</v>
      </c>
      <c r="E1672" s="213" t="s">
        <v>1</v>
      </c>
      <c r="F1672" s="214" t="s">
        <v>1715</v>
      </c>
      <c r="G1672" s="212"/>
      <c r="H1672" s="215">
        <v>1.5</v>
      </c>
      <c r="I1672" s="216"/>
      <c r="J1672" s="212"/>
      <c r="K1672" s="212"/>
      <c r="L1672" s="217"/>
      <c r="M1672" s="218"/>
      <c r="N1672" s="219"/>
      <c r="O1672" s="219"/>
      <c r="P1672" s="219"/>
      <c r="Q1672" s="219"/>
      <c r="R1672" s="219"/>
      <c r="S1672" s="219"/>
      <c r="T1672" s="220"/>
      <c r="AT1672" s="221" t="s">
        <v>168</v>
      </c>
      <c r="AU1672" s="221" t="s">
        <v>82</v>
      </c>
      <c r="AV1672" s="14" t="s">
        <v>82</v>
      </c>
      <c r="AW1672" s="14" t="s">
        <v>30</v>
      </c>
      <c r="AX1672" s="14" t="s">
        <v>73</v>
      </c>
      <c r="AY1672" s="221" t="s">
        <v>160</v>
      </c>
    </row>
    <row r="1673" spans="2:51" s="14" customFormat="1" ht="12">
      <c r="B1673" s="211"/>
      <c r="C1673" s="212"/>
      <c r="D1673" s="202" t="s">
        <v>168</v>
      </c>
      <c r="E1673" s="213" t="s">
        <v>1</v>
      </c>
      <c r="F1673" s="214" t="s">
        <v>1716</v>
      </c>
      <c r="G1673" s="212"/>
      <c r="H1673" s="215">
        <v>2</v>
      </c>
      <c r="I1673" s="216"/>
      <c r="J1673" s="212"/>
      <c r="K1673" s="212"/>
      <c r="L1673" s="217"/>
      <c r="M1673" s="218"/>
      <c r="N1673" s="219"/>
      <c r="O1673" s="219"/>
      <c r="P1673" s="219"/>
      <c r="Q1673" s="219"/>
      <c r="R1673" s="219"/>
      <c r="S1673" s="219"/>
      <c r="T1673" s="220"/>
      <c r="AT1673" s="221" t="s">
        <v>168</v>
      </c>
      <c r="AU1673" s="221" t="s">
        <v>82</v>
      </c>
      <c r="AV1673" s="14" t="s">
        <v>82</v>
      </c>
      <c r="AW1673" s="14" t="s">
        <v>30</v>
      </c>
      <c r="AX1673" s="14" t="s">
        <v>73</v>
      </c>
      <c r="AY1673" s="221" t="s">
        <v>160</v>
      </c>
    </row>
    <row r="1674" spans="2:51" s="14" customFormat="1" ht="12">
      <c r="B1674" s="211"/>
      <c r="C1674" s="212"/>
      <c r="D1674" s="202" t="s">
        <v>168</v>
      </c>
      <c r="E1674" s="213" t="s">
        <v>1</v>
      </c>
      <c r="F1674" s="214" t="s">
        <v>1717</v>
      </c>
      <c r="G1674" s="212"/>
      <c r="H1674" s="215">
        <v>3</v>
      </c>
      <c r="I1674" s="216"/>
      <c r="J1674" s="212"/>
      <c r="K1674" s="212"/>
      <c r="L1674" s="217"/>
      <c r="M1674" s="218"/>
      <c r="N1674" s="219"/>
      <c r="O1674" s="219"/>
      <c r="P1674" s="219"/>
      <c r="Q1674" s="219"/>
      <c r="R1674" s="219"/>
      <c r="S1674" s="219"/>
      <c r="T1674" s="220"/>
      <c r="AT1674" s="221" t="s">
        <v>168</v>
      </c>
      <c r="AU1674" s="221" t="s">
        <v>82</v>
      </c>
      <c r="AV1674" s="14" t="s">
        <v>82</v>
      </c>
      <c r="AW1674" s="14" t="s">
        <v>30</v>
      </c>
      <c r="AX1674" s="14" t="s">
        <v>73</v>
      </c>
      <c r="AY1674" s="221" t="s">
        <v>160</v>
      </c>
    </row>
    <row r="1675" spans="2:51" s="14" customFormat="1" ht="12">
      <c r="B1675" s="211"/>
      <c r="C1675" s="212"/>
      <c r="D1675" s="202" t="s">
        <v>168</v>
      </c>
      <c r="E1675" s="213" t="s">
        <v>1</v>
      </c>
      <c r="F1675" s="214" t="s">
        <v>1718</v>
      </c>
      <c r="G1675" s="212"/>
      <c r="H1675" s="215">
        <v>3</v>
      </c>
      <c r="I1675" s="216"/>
      <c r="J1675" s="212"/>
      <c r="K1675" s="212"/>
      <c r="L1675" s="217"/>
      <c r="M1675" s="218"/>
      <c r="N1675" s="219"/>
      <c r="O1675" s="219"/>
      <c r="P1675" s="219"/>
      <c r="Q1675" s="219"/>
      <c r="R1675" s="219"/>
      <c r="S1675" s="219"/>
      <c r="T1675" s="220"/>
      <c r="AT1675" s="221" t="s">
        <v>168</v>
      </c>
      <c r="AU1675" s="221" t="s">
        <v>82</v>
      </c>
      <c r="AV1675" s="14" t="s">
        <v>82</v>
      </c>
      <c r="AW1675" s="14" t="s">
        <v>30</v>
      </c>
      <c r="AX1675" s="14" t="s">
        <v>73</v>
      </c>
      <c r="AY1675" s="221" t="s">
        <v>160</v>
      </c>
    </row>
    <row r="1676" spans="2:51" s="14" customFormat="1" ht="12">
      <c r="B1676" s="211"/>
      <c r="C1676" s="212"/>
      <c r="D1676" s="202" t="s">
        <v>168</v>
      </c>
      <c r="E1676" s="213" t="s">
        <v>1</v>
      </c>
      <c r="F1676" s="214" t="s">
        <v>1719</v>
      </c>
      <c r="G1676" s="212"/>
      <c r="H1676" s="215">
        <v>3</v>
      </c>
      <c r="I1676" s="216"/>
      <c r="J1676" s="212"/>
      <c r="K1676" s="212"/>
      <c r="L1676" s="217"/>
      <c r="M1676" s="218"/>
      <c r="N1676" s="219"/>
      <c r="O1676" s="219"/>
      <c r="P1676" s="219"/>
      <c r="Q1676" s="219"/>
      <c r="R1676" s="219"/>
      <c r="S1676" s="219"/>
      <c r="T1676" s="220"/>
      <c r="AT1676" s="221" t="s">
        <v>168</v>
      </c>
      <c r="AU1676" s="221" t="s">
        <v>82</v>
      </c>
      <c r="AV1676" s="14" t="s">
        <v>82</v>
      </c>
      <c r="AW1676" s="14" t="s">
        <v>30</v>
      </c>
      <c r="AX1676" s="14" t="s">
        <v>73</v>
      </c>
      <c r="AY1676" s="221" t="s">
        <v>160</v>
      </c>
    </row>
    <row r="1677" spans="2:51" s="14" customFormat="1" ht="12">
      <c r="B1677" s="211"/>
      <c r="C1677" s="212"/>
      <c r="D1677" s="202" t="s">
        <v>168</v>
      </c>
      <c r="E1677" s="213" t="s">
        <v>1</v>
      </c>
      <c r="F1677" s="214" t="s">
        <v>1720</v>
      </c>
      <c r="G1677" s="212"/>
      <c r="H1677" s="215">
        <v>3</v>
      </c>
      <c r="I1677" s="216"/>
      <c r="J1677" s="212"/>
      <c r="K1677" s="212"/>
      <c r="L1677" s="217"/>
      <c r="M1677" s="218"/>
      <c r="N1677" s="219"/>
      <c r="O1677" s="219"/>
      <c r="P1677" s="219"/>
      <c r="Q1677" s="219"/>
      <c r="R1677" s="219"/>
      <c r="S1677" s="219"/>
      <c r="T1677" s="220"/>
      <c r="AT1677" s="221" t="s">
        <v>168</v>
      </c>
      <c r="AU1677" s="221" t="s">
        <v>82</v>
      </c>
      <c r="AV1677" s="14" t="s">
        <v>82</v>
      </c>
      <c r="AW1677" s="14" t="s">
        <v>30</v>
      </c>
      <c r="AX1677" s="14" t="s">
        <v>73</v>
      </c>
      <c r="AY1677" s="221" t="s">
        <v>160</v>
      </c>
    </row>
    <row r="1678" spans="2:51" s="13" customFormat="1" ht="12">
      <c r="B1678" s="200"/>
      <c r="C1678" s="201"/>
      <c r="D1678" s="202" t="s">
        <v>168</v>
      </c>
      <c r="E1678" s="203" t="s">
        <v>1</v>
      </c>
      <c r="F1678" s="204" t="s">
        <v>1022</v>
      </c>
      <c r="G1678" s="201"/>
      <c r="H1678" s="203" t="s">
        <v>1</v>
      </c>
      <c r="I1678" s="205"/>
      <c r="J1678" s="201"/>
      <c r="K1678" s="201"/>
      <c r="L1678" s="206"/>
      <c r="M1678" s="207"/>
      <c r="N1678" s="208"/>
      <c r="O1678" s="208"/>
      <c r="P1678" s="208"/>
      <c r="Q1678" s="208"/>
      <c r="R1678" s="208"/>
      <c r="S1678" s="208"/>
      <c r="T1678" s="209"/>
      <c r="AT1678" s="210" t="s">
        <v>168</v>
      </c>
      <c r="AU1678" s="210" t="s">
        <v>82</v>
      </c>
      <c r="AV1678" s="13" t="s">
        <v>80</v>
      </c>
      <c r="AW1678" s="13" t="s">
        <v>30</v>
      </c>
      <c r="AX1678" s="13" t="s">
        <v>73</v>
      </c>
      <c r="AY1678" s="210" t="s">
        <v>160</v>
      </c>
    </row>
    <row r="1679" spans="2:51" s="14" customFormat="1" ht="12">
      <c r="B1679" s="211"/>
      <c r="C1679" s="212"/>
      <c r="D1679" s="202" t="s">
        <v>168</v>
      </c>
      <c r="E1679" s="213" t="s">
        <v>1</v>
      </c>
      <c r="F1679" s="214" t="s">
        <v>1697</v>
      </c>
      <c r="G1679" s="212"/>
      <c r="H1679" s="215">
        <v>1</v>
      </c>
      <c r="I1679" s="216"/>
      <c r="J1679" s="212"/>
      <c r="K1679" s="212"/>
      <c r="L1679" s="217"/>
      <c r="M1679" s="218"/>
      <c r="N1679" s="219"/>
      <c r="O1679" s="219"/>
      <c r="P1679" s="219"/>
      <c r="Q1679" s="219"/>
      <c r="R1679" s="219"/>
      <c r="S1679" s="219"/>
      <c r="T1679" s="220"/>
      <c r="AT1679" s="221" t="s">
        <v>168</v>
      </c>
      <c r="AU1679" s="221" t="s">
        <v>82</v>
      </c>
      <c r="AV1679" s="14" t="s">
        <v>82</v>
      </c>
      <c r="AW1679" s="14" t="s">
        <v>30</v>
      </c>
      <c r="AX1679" s="14" t="s">
        <v>73</v>
      </c>
      <c r="AY1679" s="221" t="s">
        <v>160</v>
      </c>
    </row>
    <row r="1680" spans="2:51" s="14" customFormat="1" ht="12">
      <c r="B1680" s="211"/>
      <c r="C1680" s="212"/>
      <c r="D1680" s="202" t="s">
        <v>168</v>
      </c>
      <c r="E1680" s="213" t="s">
        <v>1</v>
      </c>
      <c r="F1680" s="214" t="s">
        <v>1721</v>
      </c>
      <c r="G1680" s="212"/>
      <c r="H1680" s="215">
        <v>13</v>
      </c>
      <c r="I1680" s="216"/>
      <c r="J1680" s="212"/>
      <c r="K1680" s="212"/>
      <c r="L1680" s="217"/>
      <c r="M1680" s="218"/>
      <c r="N1680" s="219"/>
      <c r="O1680" s="219"/>
      <c r="P1680" s="219"/>
      <c r="Q1680" s="219"/>
      <c r="R1680" s="219"/>
      <c r="S1680" s="219"/>
      <c r="T1680" s="220"/>
      <c r="AT1680" s="221" t="s">
        <v>168</v>
      </c>
      <c r="AU1680" s="221" t="s">
        <v>82</v>
      </c>
      <c r="AV1680" s="14" t="s">
        <v>82</v>
      </c>
      <c r="AW1680" s="14" t="s">
        <v>30</v>
      </c>
      <c r="AX1680" s="14" t="s">
        <v>73</v>
      </c>
      <c r="AY1680" s="221" t="s">
        <v>160</v>
      </c>
    </row>
    <row r="1681" spans="2:51" s="14" customFormat="1" ht="12">
      <c r="B1681" s="211"/>
      <c r="C1681" s="212"/>
      <c r="D1681" s="202" t="s">
        <v>168</v>
      </c>
      <c r="E1681" s="213" t="s">
        <v>1</v>
      </c>
      <c r="F1681" s="214" t="s">
        <v>1722</v>
      </c>
      <c r="G1681" s="212"/>
      <c r="H1681" s="215">
        <v>3</v>
      </c>
      <c r="I1681" s="216"/>
      <c r="J1681" s="212"/>
      <c r="K1681" s="212"/>
      <c r="L1681" s="217"/>
      <c r="M1681" s="218"/>
      <c r="N1681" s="219"/>
      <c r="O1681" s="219"/>
      <c r="P1681" s="219"/>
      <c r="Q1681" s="219"/>
      <c r="R1681" s="219"/>
      <c r="S1681" s="219"/>
      <c r="T1681" s="220"/>
      <c r="AT1681" s="221" t="s">
        <v>168</v>
      </c>
      <c r="AU1681" s="221" t="s">
        <v>82</v>
      </c>
      <c r="AV1681" s="14" t="s">
        <v>82</v>
      </c>
      <c r="AW1681" s="14" t="s">
        <v>30</v>
      </c>
      <c r="AX1681" s="14" t="s">
        <v>73</v>
      </c>
      <c r="AY1681" s="221" t="s">
        <v>160</v>
      </c>
    </row>
    <row r="1682" spans="2:51" s="14" customFormat="1" ht="12">
      <c r="B1682" s="211"/>
      <c r="C1682" s="212"/>
      <c r="D1682" s="202" t="s">
        <v>168</v>
      </c>
      <c r="E1682" s="213" t="s">
        <v>1</v>
      </c>
      <c r="F1682" s="214" t="s">
        <v>1723</v>
      </c>
      <c r="G1682" s="212"/>
      <c r="H1682" s="215">
        <v>3</v>
      </c>
      <c r="I1682" s="216"/>
      <c r="J1682" s="212"/>
      <c r="K1682" s="212"/>
      <c r="L1682" s="217"/>
      <c r="M1682" s="218"/>
      <c r="N1682" s="219"/>
      <c r="O1682" s="219"/>
      <c r="P1682" s="219"/>
      <c r="Q1682" s="219"/>
      <c r="R1682" s="219"/>
      <c r="S1682" s="219"/>
      <c r="T1682" s="220"/>
      <c r="AT1682" s="221" t="s">
        <v>168</v>
      </c>
      <c r="AU1682" s="221" t="s">
        <v>82</v>
      </c>
      <c r="AV1682" s="14" t="s">
        <v>82</v>
      </c>
      <c r="AW1682" s="14" t="s">
        <v>30</v>
      </c>
      <c r="AX1682" s="14" t="s">
        <v>73</v>
      </c>
      <c r="AY1682" s="221" t="s">
        <v>160</v>
      </c>
    </row>
    <row r="1683" spans="2:51" s="14" customFormat="1" ht="12">
      <c r="B1683" s="211"/>
      <c r="C1683" s="212"/>
      <c r="D1683" s="202" t="s">
        <v>168</v>
      </c>
      <c r="E1683" s="213" t="s">
        <v>1</v>
      </c>
      <c r="F1683" s="214" t="s">
        <v>1724</v>
      </c>
      <c r="G1683" s="212"/>
      <c r="H1683" s="215">
        <v>3</v>
      </c>
      <c r="I1683" s="216"/>
      <c r="J1683" s="212"/>
      <c r="K1683" s="212"/>
      <c r="L1683" s="217"/>
      <c r="M1683" s="218"/>
      <c r="N1683" s="219"/>
      <c r="O1683" s="219"/>
      <c r="P1683" s="219"/>
      <c r="Q1683" s="219"/>
      <c r="R1683" s="219"/>
      <c r="S1683" s="219"/>
      <c r="T1683" s="220"/>
      <c r="AT1683" s="221" t="s">
        <v>168</v>
      </c>
      <c r="AU1683" s="221" t="s">
        <v>82</v>
      </c>
      <c r="AV1683" s="14" t="s">
        <v>82</v>
      </c>
      <c r="AW1683" s="14" t="s">
        <v>30</v>
      </c>
      <c r="AX1683" s="14" t="s">
        <v>73</v>
      </c>
      <c r="AY1683" s="221" t="s">
        <v>160</v>
      </c>
    </row>
    <row r="1684" spans="2:51" s="14" customFormat="1" ht="12">
      <c r="B1684" s="211"/>
      <c r="C1684" s="212"/>
      <c r="D1684" s="202" t="s">
        <v>168</v>
      </c>
      <c r="E1684" s="213" t="s">
        <v>1</v>
      </c>
      <c r="F1684" s="214" t="s">
        <v>1725</v>
      </c>
      <c r="G1684" s="212"/>
      <c r="H1684" s="215">
        <v>3</v>
      </c>
      <c r="I1684" s="216"/>
      <c r="J1684" s="212"/>
      <c r="K1684" s="212"/>
      <c r="L1684" s="217"/>
      <c r="M1684" s="218"/>
      <c r="N1684" s="219"/>
      <c r="O1684" s="219"/>
      <c r="P1684" s="219"/>
      <c r="Q1684" s="219"/>
      <c r="R1684" s="219"/>
      <c r="S1684" s="219"/>
      <c r="T1684" s="220"/>
      <c r="AT1684" s="221" t="s">
        <v>168</v>
      </c>
      <c r="AU1684" s="221" t="s">
        <v>82</v>
      </c>
      <c r="AV1684" s="14" t="s">
        <v>82</v>
      </c>
      <c r="AW1684" s="14" t="s">
        <v>30</v>
      </c>
      <c r="AX1684" s="14" t="s">
        <v>73</v>
      </c>
      <c r="AY1684" s="221" t="s">
        <v>160</v>
      </c>
    </row>
    <row r="1685" spans="2:51" s="14" customFormat="1" ht="12">
      <c r="B1685" s="211"/>
      <c r="C1685" s="212"/>
      <c r="D1685" s="202" t="s">
        <v>168</v>
      </c>
      <c r="E1685" s="213" t="s">
        <v>1</v>
      </c>
      <c r="F1685" s="214" t="s">
        <v>1726</v>
      </c>
      <c r="G1685" s="212"/>
      <c r="H1685" s="215">
        <v>12</v>
      </c>
      <c r="I1685" s="216"/>
      <c r="J1685" s="212"/>
      <c r="K1685" s="212"/>
      <c r="L1685" s="217"/>
      <c r="M1685" s="218"/>
      <c r="N1685" s="219"/>
      <c r="O1685" s="219"/>
      <c r="P1685" s="219"/>
      <c r="Q1685" s="219"/>
      <c r="R1685" s="219"/>
      <c r="S1685" s="219"/>
      <c r="T1685" s="220"/>
      <c r="AT1685" s="221" t="s">
        <v>168</v>
      </c>
      <c r="AU1685" s="221" t="s">
        <v>82</v>
      </c>
      <c r="AV1685" s="14" t="s">
        <v>82</v>
      </c>
      <c r="AW1685" s="14" t="s">
        <v>30</v>
      </c>
      <c r="AX1685" s="14" t="s">
        <v>73</v>
      </c>
      <c r="AY1685" s="221" t="s">
        <v>160</v>
      </c>
    </row>
    <row r="1686" spans="2:51" s="15" customFormat="1" ht="12">
      <c r="B1686" s="222"/>
      <c r="C1686" s="223"/>
      <c r="D1686" s="202" t="s">
        <v>168</v>
      </c>
      <c r="E1686" s="224" t="s">
        <v>1</v>
      </c>
      <c r="F1686" s="225" t="s">
        <v>179</v>
      </c>
      <c r="G1686" s="223"/>
      <c r="H1686" s="226">
        <v>93</v>
      </c>
      <c r="I1686" s="227"/>
      <c r="J1686" s="223"/>
      <c r="K1686" s="223"/>
      <c r="L1686" s="228"/>
      <c r="M1686" s="229"/>
      <c r="N1686" s="230"/>
      <c r="O1686" s="230"/>
      <c r="P1686" s="230"/>
      <c r="Q1686" s="230"/>
      <c r="R1686" s="230"/>
      <c r="S1686" s="230"/>
      <c r="T1686" s="231"/>
      <c r="AT1686" s="232" t="s">
        <v>168</v>
      </c>
      <c r="AU1686" s="232" t="s">
        <v>82</v>
      </c>
      <c r="AV1686" s="15" t="s">
        <v>167</v>
      </c>
      <c r="AW1686" s="15" t="s">
        <v>30</v>
      </c>
      <c r="AX1686" s="15" t="s">
        <v>80</v>
      </c>
      <c r="AY1686" s="232" t="s">
        <v>160</v>
      </c>
    </row>
    <row r="1687" spans="1:65" s="2" customFormat="1" ht="24.2" customHeight="1">
      <c r="A1687" s="35"/>
      <c r="B1687" s="36"/>
      <c r="C1687" s="187" t="s">
        <v>1061</v>
      </c>
      <c r="D1687" s="187" t="s">
        <v>162</v>
      </c>
      <c r="E1687" s="188" t="s">
        <v>1727</v>
      </c>
      <c r="F1687" s="189" t="s">
        <v>1728</v>
      </c>
      <c r="G1687" s="190" t="s">
        <v>238</v>
      </c>
      <c r="H1687" s="191">
        <v>892.026</v>
      </c>
      <c r="I1687" s="192"/>
      <c r="J1687" s="193">
        <f>ROUND(I1687*H1687,2)</f>
        <v>0</v>
      </c>
      <c r="K1687" s="189" t="s">
        <v>1</v>
      </c>
      <c r="L1687" s="40"/>
      <c r="M1687" s="194" t="s">
        <v>1</v>
      </c>
      <c r="N1687" s="195" t="s">
        <v>38</v>
      </c>
      <c r="O1687" s="72"/>
      <c r="P1687" s="196">
        <f>O1687*H1687</f>
        <v>0</v>
      </c>
      <c r="Q1687" s="196">
        <v>0</v>
      </c>
      <c r="R1687" s="196">
        <f>Q1687*H1687</f>
        <v>0</v>
      </c>
      <c r="S1687" s="196">
        <v>0</v>
      </c>
      <c r="T1687" s="197">
        <f>S1687*H1687</f>
        <v>0</v>
      </c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R1687" s="198" t="s">
        <v>212</v>
      </c>
      <c r="AT1687" s="198" t="s">
        <v>162</v>
      </c>
      <c r="AU1687" s="198" t="s">
        <v>82</v>
      </c>
      <c r="AY1687" s="18" t="s">
        <v>160</v>
      </c>
      <c r="BE1687" s="199">
        <f>IF(N1687="základní",J1687,0)</f>
        <v>0</v>
      </c>
      <c r="BF1687" s="199">
        <f>IF(N1687="snížená",J1687,0)</f>
        <v>0</v>
      </c>
      <c r="BG1687" s="199">
        <f>IF(N1687="zákl. přenesená",J1687,0)</f>
        <v>0</v>
      </c>
      <c r="BH1687" s="199">
        <f>IF(N1687="sníž. přenesená",J1687,0)</f>
        <v>0</v>
      </c>
      <c r="BI1687" s="199">
        <f>IF(N1687="nulová",J1687,0)</f>
        <v>0</v>
      </c>
      <c r="BJ1687" s="18" t="s">
        <v>80</v>
      </c>
      <c r="BK1687" s="199">
        <f>ROUND(I1687*H1687,2)</f>
        <v>0</v>
      </c>
      <c r="BL1687" s="18" t="s">
        <v>212</v>
      </c>
      <c r="BM1687" s="198" t="s">
        <v>1729</v>
      </c>
    </row>
    <row r="1688" spans="2:51" s="14" customFormat="1" ht="12">
      <c r="B1688" s="211"/>
      <c r="C1688" s="212"/>
      <c r="D1688" s="202" t="s">
        <v>168</v>
      </c>
      <c r="E1688" s="213" t="s">
        <v>1</v>
      </c>
      <c r="F1688" s="214" t="s">
        <v>326</v>
      </c>
      <c r="G1688" s="212"/>
      <c r="H1688" s="215">
        <v>3.3</v>
      </c>
      <c r="I1688" s="216"/>
      <c r="J1688" s="212"/>
      <c r="K1688" s="212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168</v>
      </c>
      <c r="AU1688" s="221" t="s">
        <v>82</v>
      </c>
      <c r="AV1688" s="14" t="s">
        <v>82</v>
      </c>
      <c r="AW1688" s="14" t="s">
        <v>30</v>
      </c>
      <c r="AX1688" s="14" t="s">
        <v>73</v>
      </c>
      <c r="AY1688" s="221" t="s">
        <v>160</v>
      </c>
    </row>
    <row r="1689" spans="2:51" s="14" customFormat="1" ht="12">
      <c r="B1689" s="211"/>
      <c r="C1689" s="212"/>
      <c r="D1689" s="202" t="s">
        <v>168</v>
      </c>
      <c r="E1689" s="213" t="s">
        <v>1</v>
      </c>
      <c r="F1689" s="214" t="s">
        <v>1730</v>
      </c>
      <c r="G1689" s="212"/>
      <c r="H1689" s="215">
        <v>3.38</v>
      </c>
      <c r="I1689" s="216"/>
      <c r="J1689" s="212"/>
      <c r="K1689" s="212"/>
      <c r="L1689" s="217"/>
      <c r="M1689" s="218"/>
      <c r="N1689" s="219"/>
      <c r="O1689" s="219"/>
      <c r="P1689" s="219"/>
      <c r="Q1689" s="219"/>
      <c r="R1689" s="219"/>
      <c r="S1689" s="219"/>
      <c r="T1689" s="220"/>
      <c r="AT1689" s="221" t="s">
        <v>168</v>
      </c>
      <c r="AU1689" s="221" t="s">
        <v>82</v>
      </c>
      <c r="AV1689" s="14" t="s">
        <v>82</v>
      </c>
      <c r="AW1689" s="14" t="s">
        <v>30</v>
      </c>
      <c r="AX1689" s="14" t="s">
        <v>73</v>
      </c>
      <c r="AY1689" s="221" t="s">
        <v>160</v>
      </c>
    </row>
    <row r="1690" spans="2:51" s="14" customFormat="1" ht="12">
      <c r="B1690" s="211"/>
      <c r="C1690" s="212"/>
      <c r="D1690" s="202" t="s">
        <v>168</v>
      </c>
      <c r="E1690" s="213" t="s">
        <v>1</v>
      </c>
      <c r="F1690" s="214" t="s">
        <v>1731</v>
      </c>
      <c r="G1690" s="212"/>
      <c r="H1690" s="215">
        <v>3.3</v>
      </c>
      <c r="I1690" s="216"/>
      <c r="J1690" s="212"/>
      <c r="K1690" s="212"/>
      <c r="L1690" s="217"/>
      <c r="M1690" s="218"/>
      <c r="N1690" s="219"/>
      <c r="O1690" s="219"/>
      <c r="P1690" s="219"/>
      <c r="Q1690" s="219"/>
      <c r="R1690" s="219"/>
      <c r="S1690" s="219"/>
      <c r="T1690" s="220"/>
      <c r="AT1690" s="221" t="s">
        <v>168</v>
      </c>
      <c r="AU1690" s="221" t="s">
        <v>82</v>
      </c>
      <c r="AV1690" s="14" t="s">
        <v>82</v>
      </c>
      <c r="AW1690" s="14" t="s">
        <v>30</v>
      </c>
      <c r="AX1690" s="14" t="s">
        <v>73</v>
      </c>
      <c r="AY1690" s="221" t="s">
        <v>160</v>
      </c>
    </row>
    <row r="1691" spans="2:51" s="14" customFormat="1" ht="12">
      <c r="B1691" s="211"/>
      <c r="C1691" s="212"/>
      <c r="D1691" s="202" t="s">
        <v>168</v>
      </c>
      <c r="E1691" s="213" t="s">
        <v>1</v>
      </c>
      <c r="F1691" s="214" t="s">
        <v>1732</v>
      </c>
      <c r="G1691" s="212"/>
      <c r="H1691" s="215">
        <v>11.46</v>
      </c>
      <c r="I1691" s="216"/>
      <c r="J1691" s="212"/>
      <c r="K1691" s="212"/>
      <c r="L1691" s="217"/>
      <c r="M1691" s="218"/>
      <c r="N1691" s="219"/>
      <c r="O1691" s="219"/>
      <c r="P1691" s="219"/>
      <c r="Q1691" s="219"/>
      <c r="R1691" s="219"/>
      <c r="S1691" s="219"/>
      <c r="T1691" s="220"/>
      <c r="AT1691" s="221" t="s">
        <v>168</v>
      </c>
      <c r="AU1691" s="221" t="s">
        <v>82</v>
      </c>
      <c r="AV1691" s="14" t="s">
        <v>82</v>
      </c>
      <c r="AW1691" s="14" t="s">
        <v>30</v>
      </c>
      <c r="AX1691" s="14" t="s">
        <v>73</v>
      </c>
      <c r="AY1691" s="221" t="s">
        <v>160</v>
      </c>
    </row>
    <row r="1692" spans="2:51" s="14" customFormat="1" ht="12">
      <c r="B1692" s="211"/>
      <c r="C1692" s="212"/>
      <c r="D1692" s="202" t="s">
        <v>168</v>
      </c>
      <c r="E1692" s="213" t="s">
        <v>1</v>
      </c>
      <c r="F1692" s="214" t="s">
        <v>389</v>
      </c>
      <c r="G1692" s="212"/>
      <c r="H1692" s="215">
        <v>10.43</v>
      </c>
      <c r="I1692" s="216"/>
      <c r="J1692" s="212"/>
      <c r="K1692" s="212"/>
      <c r="L1692" s="217"/>
      <c r="M1692" s="218"/>
      <c r="N1692" s="219"/>
      <c r="O1692" s="219"/>
      <c r="P1692" s="219"/>
      <c r="Q1692" s="219"/>
      <c r="R1692" s="219"/>
      <c r="S1692" s="219"/>
      <c r="T1692" s="220"/>
      <c r="AT1692" s="221" t="s">
        <v>168</v>
      </c>
      <c r="AU1692" s="221" t="s">
        <v>82</v>
      </c>
      <c r="AV1692" s="14" t="s">
        <v>82</v>
      </c>
      <c r="AW1692" s="14" t="s">
        <v>30</v>
      </c>
      <c r="AX1692" s="14" t="s">
        <v>73</v>
      </c>
      <c r="AY1692" s="221" t="s">
        <v>160</v>
      </c>
    </row>
    <row r="1693" spans="2:51" s="14" customFormat="1" ht="12">
      <c r="B1693" s="211"/>
      <c r="C1693" s="212"/>
      <c r="D1693" s="202" t="s">
        <v>168</v>
      </c>
      <c r="E1693" s="213" t="s">
        <v>1</v>
      </c>
      <c r="F1693" s="214" t="s">
        <v>390</v>
      </c>
      <c r="G1693" s="212"/>
      <c r="H1693" s="215">
        <v>2.84</v>
      </c>
      <c r="I1693" s="216"/>
      <c r="J1693" s="212"/>
      <c r="K1693" s="212"/>
      <c r="L1693" s="217"/>
      <c r="M1693" s="218"/>
      <c r="N1693" s="219"/>
      <c r="O1693" s="219"/>
      <c r="P1693" s="219"/>
      <c r="Q1693" s="219"/>
      <c r="R1693" s="219"/>
      <c r="S1693" s="219"/>
      <c r="T1693" s="220"/>
      <c r="AT1693" s="221" t="s">
        <v>168</v>
      </c>
      <c r="AU1693" s="221" t="s">
        <v>82</v>
      </c>
      <c r="AV1693" s="14" t="s">
        <v>82</v>
      </c>
      <c r="AW1693" s="14" t="s">
        <v>30</v>
      </c>
      <c r="AX1693" s="14" t="s">
        <v>73</v>
      </c>
      <c r="AY1693" s="221" t="s">
        <v>160</v>
      </c>
    </row>
    <row r="1694" spans="2:51" s="14" customFormat="1" ht="12">
      <c r="B1694" s="211"/>
      <c r="C1694" s="212"/>
      <c r="D1694" s="202" t="s">
        <v>168</v>
      </c>
      <c r="E1694" s="213" t="s">
        <v>1</v>
      </c>
      <c r="F1694" s="214" t="s">
        <v>391</v>
      </c>
      <c r="G1694" s="212"/>
      <c r="H1694" s="215">
        <v>6.28</v>
      </c>
      <c r="I1694" s="216"/>
      <c r="J1694" s="212"/>
      <c r="K1694" s="212"/>
      <c r="L1694" s="217"/>
      <c r="M1694" s="218"/>
      <c r="N1694" s="219"/>
      <c r="O1694" s="219"/>
      <c r="P1694" s="219"/>
      <c r="Q1694" s="219"/>
      <c r="R1694" s="219"/>
      <c r="S1694" s="219"/>
      <c r="T1694" s="220"/>
      <c r="AT1694" s="221" t="s">
        <v>168</v>
      </c>
      <c r="AU1694" s="221" t="s">
        <v>82</v>
      </c>
      <c r="AV1694" s="14" t="s">
        <v>82</v>
      </c>
      <c r="AW1694" s="14" t="s">
        <v>30</v>
      </c>
      <c r="AX1694" s="14" t="s">
        <v>73</v>
      </c>
      <c r="AY1694" s="221" t="s">
        <v>160</v>
      </c>
    </row>
    <row r="1695" spans="2:51" s="14" customFormat="1" ht="12">
      <c r="B1695" s="211"/>
      <c r="C1695" s="212"/>
      <c r="D1695" s="202" t="s">
        <v>168</v>
      </c>
      <c r="E1695" s="213" t="s">
        <v>1</v>
      </c>
      <c r="F1695" s="214" t="s">
        <v>392</v>
      </c>
      <c r="G1695" s="212"/>
      <c r="H1695" s="215">
        <v>2.16</v>
      </c>
      <c r="I1695" s="216"/>
      <c r="J1695" s="212"/>
      <c r="K1695" s="212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168</v>
      </c>
      <c r="AU1695" s="221" t="s">
        <v>82</v>
      </c>
      <c r="AV1695" s="14" t="s">
        <v>82</v>
      </c>
      <c r="AW1695" s="14" t="s">
        <v>30</v>
      </c>
      <c r="AX1695" s="14" t="s">
        <v>73</v>
      </c>
      <c r="AY1695" s="221" t="s">
        <v>160</v>
      </c>
    </row>
    <row r="1696" spans="2:51" s="14" customFormat="1" ht="12">
      <c r="B1696" s="211"/>
      <c r="C1696" s="212"/>
      <c r="D1696" s="202" t="s">
        <v>168</v>
      </c>
      <c r="E1696" s="213" t="s">
        <v>1</v>
      </c>
      <c r="F1696" s="214" t="s">
        <v>393</v>
      </c>
      <c r="G1696" s="212"/>
      <c r="H1696" s="215">
        <v>4.4</v>
      </c>
      <c r="I1696" s="216"/>
      <c r="J1696" s="212"/>
      <c r="K1696" s="212"/>
      <c r="L1696" s="217"/>
      <c r="M1696" s="218"/>
      <c r="N1696" s="219"/>
      <c r="O1696" s="219"/>
      <c r="P1696" s="219"/>
      <c r="Q1696" s="219"/>
      <c r="R1696" s="219"/>
      <c r="S1696" s="219"/>
      <c r="T1696" s="220"/>
      <c r="AT1696" s="221" t="s">
        <v>168</v>
      </c>
      <c r="AU1696" s="221" t="s">
        <v>82</v>
      </c>
      <c r="AV1696" s="14" t="s">
        <v>82</v>
      </c>
      <c r="AW1696" s="14" t="s">
        <v>30</v>
      </c>
      <c r="AX1696" s="14" t="s">
        <v>73</v>
      </c>
      <c r="AY1696" s="221" t="s">
        <v>160</v>
      </c>
    </row>
    <row r="1697" spans="2:51" s="14" customFormat="1" ht="12">
      <c r="B1697" s="211"/>
      <c r="C1697" s="212"/>
      <c r="D1697" s="202" t="s">
        <v>168</v>
      </c>
      <c r="E1697" s="213" t="s">
        <v>1</v>
      </c>
      <c r="F1697" s="214" t="s">
        <v>394</v>
      </c>
      <c r="G1697" s="212"/>
      <c r="H1697" s="215">
        <v>2.7</v>
      </c>
      <c r="I1697" s="216"/>
      <c r="J1697" s="212"/>
      <c r="K1697" s="212"/>
      <c r="L1697" s="217"/>
      <c r="M1697" s="218"/>
      <c r="N1697" s="219"/>
      <c r="O1697" s="219"/>
      <c r="P1697" s="219"/>
      <c r="Q1697" s="219"/>
      <c r="R1697" s="219"/>
      <c r="S1697" s="219"/>
      <c r="T1697" s="220"/>
      <c r="AT1697" s="221" t="s">
        <v>168</v>
      </c>
      <c r="AU1697" s="221" t="s">
        <v>82</v>
      </c>
      <c r="AV1697" s="14" t="s">
        <v>82</v>
      </c>
      <c r="AW1697" s="14" t="s">
        <v>30</v>
      </c>
      <c r="AX1697" s="14" t="s">
        <v>73</v>
      </c>
      <c r="AY1697" s="221" t="s">
        <v>160</v>
      </c>
    </row>
    <row r="1698" spans="2:51" s="14" customFormat="1" ht="12">
      <c r="B1698" s="211"/>
      <c r="C1698" s="212"/>
      <c r="D1698" s="202" t="s">
        <v>168</v>
      </c>
      <c r="E1698" s="213" t="s">
        <v>1</v>
      </c>
      <c r="F1698" s="214" t="s">
        <v>395</v>
      </c>
      <c r="G1698" s="212"/>
      <c r="H1698" s="215">
        <v>1.9</v>
      </c>
      <c r="I1698" s="216"/>
      <c r="J1698" s="212"/>
      <c r="K1698" s="212"/>
      <c r="L1698" s="217"/>
      <c r="M1698" s="218"/>
      <c r="N1698" s="219"/>
      <c r="O1698" s="219"/>
      <c r="P1698" s="219"/>
      <c r="Q1698" s="219"/>
      <c r="R1698" s="219"/>
      <c r="S1698" s="219"/>
      <c r="T1698" s="220"/>
      <c r="AT1698" s="221" t="s">
        <v>168</v>
      </c>
      <c r="AU1698" s="221" t="s">
        <v>82</v>
      </c>
      <c r="AV1698" s="14" t="s">
        <v>82</v>
      </c>
      <c r="AW1698" s="14" t="s">
        <v>30</v>
      </c>
      <c r="AX1698" s="14" t="s">
        <v>73</v>
      </c>
      <c r="AY1698" s="221" t="s">
        <v>160</v>
      </c>
    </row>
    <row r="1699" spans="2:51" s="14" customFormat="1" ht="12">
      <c r="B1699" s="211"/>
      <c r="C1699" s="212"/>
      <c r="D1699" s="202" t="s">
        <v>168</v>
      </c>
      <c r="E1699" s="213" t="s">
        <v>1</v>
      </c>
      <c r="F1699" s="214" t="s">
        <v>1733</v>
      </c>
      <c r="G1699" s="212"/>
      <c r="H1699" s="215">
        <v>7.11</v>
      </c>
      <c r="I1699" s="216"/>
      <c r="J1699" s="212"/>
      <c r="K1699" s="212"/>
      <c r="L1699" s="217"/>
      <c r="M1699" s="218"/>
      <c r="N1699" s="219"/>
      <c r="O1699" s="219"/>
      <c r="P1699" s="219"/>
      <c r="Q1699" s="219"/>
      <c r="R1699" s="219"/>
      <c r="S1699" s="219"/>
      <c r="T1699" s="220"/>
      <c r="AT1699" s="221" t="s">
        <v>168</v>
      </c>
      <c r="AU1699" s="221" t="s">
        <v>82</v>
      </c>
      <c r="AV1699" s="14" t="s">
        <v>82</v>
      </c>
      <c r="AW1699" s="14" t="s">
        <v>30</v>
      </c>
      <c r="AX1699" s="14" t="s">
        <v>73</v>
      </c>
      <c r="AY1699" s="221" t="s">
        <v>160</v>
      </c>
    </row>
    <row r="1700" spans="2:51" s="14" customFormat="1" ht="12">
      <c r="B1700" s="211"/>
      <c r="C1700" s="212"/>
      <c r="D1700" s="202" t="s">
        <v>168</v>
      </c>
      <c r="E1700" s="213" t="s">
        <v>1</v>
      </c>
      <c r="F1700" s="214" t="s">
        <v>512</v>
      </c>
      <c r="G1700" s="212"/>
      <c r="H1700" s="215">
        <v>68.4</v>
      </c>
      <c r="I1700" s="216"/>
      <c r="J1700" s="212"/>
      <c r="K1700" s="212"/>
      <c r="L1700" s="217"/>
      <c r="M1700" s="218"/>
      <c r="N1700" s="219"/>
      <c r="O1700" s="219"/>
      <c r="P1700" s="219"/>
      <c r="Q1700" s="219"/>
      <c r="R1700" s="219"/>
      <c r="S1700" s="219"/>
      <c r="T1700" s="220"/>
      <c r="AT1700" s="221" t="s">
        <v>168</v>
      </c>
      <c r="AU1700" s="221" t="s">
        <v>82</v>
      </c>
      <c r="AV1700" s="14" t="s">
        <v>82</v>
      </c>
      <c r="AW1700" s="14" t="s">
        <v>30</v>
      </c>
      <c r="AX1700" s="14" t="s">
        <v>73</v>
      </c>
      <c r="AY1700" s="221" t="s">
        <v>160</v>
      </c>
    </row>
    <row r="1701" spans="2:51" s="14" customFormat="1" ht="12">
      <c r="B1701" s="211"/>
      <c r="C1701" s="212"/>
      <c r="D1701" s="202" t="s">
        <v>168</v>
      </c>
      <c r="E1701" s="213" t="s">
        <v>1</v>
      </c>
      <c r="F1701" s="214" t="s">
        <v>511</v>
      </c>
      <c r="G1701" s="212"/>
      <c r="H1701" s="215">
        <v>5.85</v>
      </c>
      <c r="I1701" s="216"/>
      <c r="J1701" s="212"/>
      <c r="K1701" s="212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168</v>
      </c>
      <c r="AU1701" s="221" t="s">
        <v>82</v>
      </c>
      <c r="AV1701" s="14" t="s">
        <v>82</v>
      </c>
      <c r="AW1701" s="14" t="s">
        <v>30</v>
      </c>
      <c r="AX1701" s="14" t="s">
        <v>73</v>
      </c>
      <c r="AY1701" s="221" t="s">
        <v>160</v>
      </c>
    </row>
    <row r="1702" spans="2:51" s="14" customFormat="1" ht="12">
      <c r="B1702" s="211"/>
      <c r="C1702" s="212"/>
      <c r="D1702" s="202" t="s">
        <v>168</v>
      </c>
      <c r="E1702" s="213" t="s">
        <v>1</v>
      </c>
      <c r="F1702" s="214" t="s">
        <v>1734</v>
      </c>
      <c r="G1702" s="212"/>
      <c r="H1702" s="215">
        <v>59.16</v>
      </c>
      <c r="I1702" s="216"/>
      <c r="J1702" s="212"/>
      <c r="K1702" s="212"/>
      <c r="L1702" s="217"/>
      <c r="M1702" s="218"/>
      <c r="N1702" s="219"/>
      <c r="O1702" s="219"/>
      <c r="P1702" s="219"/>
      <c r="Q1702" s="219"/>
      <c r="R1702" s="219"/>
      <c r="S1702" s="219"/>
      <c r="T1702" s="220"/>
      <c r="AT1702" s="221" t="s">
        <v>168</v>
      </c>
      <c r="AU1702" s="221" t="s">
        <v>82</v>
      </c>
      <c r="AV1702" s="14" t="s">
        <v>82</v>
      </c>
      <c r="AW1702" s="14" t="s">
        <v>30</v>
      </c>
      <c r="AX1702" s="14" t="s">
        <v>73</v>
      </c>
      <c r="AY1702" s="221" t="s">
        <v>160</v>
      </c>
    </row>
    <row r="1703" spans="2:51" s="14" customFormat="1" ht="12">
      <c r="B1703" s="211"/>
      <c r="C1703" s="212"/>
      <c r="D1703" s="202" t="s">
        <v>168</v>
      </c>
      <c r="E1703" s="213" t="s">
        <v>1</v>
      </c>
      <c r="F1703" s="214" t="s">
        <v>1735</v>
      </c>
      <c r="G1703" s="212"/>
      <c r="H1703" s="215">
        <v>24.36</v>
      </c>
      <c r="I1703" s="216"/>
      <c r="J1703" s="212"/>
      <c r="K1703" s="212"/>
      <c r="L1703" s="217"/>
      <c r="M1703" s="218"/>
      <c r="N1703" s="219"/>
      <c r="O1703" s="219"/>
      <c r="P1703" s="219"/>
      <c r="Q1703" s="219"/>
      <c r="R1703" s="219"/>
      <c r="S1703" s="219"/>
      <c r="T1703" s="220"/>
      <c r="AT1703" s="221" t="s">
        <v>168</v>
      </c>
      <c r="AU1703" s="221" t="s">
        <v>82</v>
      </c>
      <c r="AV1703" s="14" t="s">
        <v>82</v>
      </c>
      <c r="AW1703" s="14" t="s">
        <v>30</v>
      </c>
      <c r="AX1703" s="14" t="s">
        <v>73</v>
      </c>
      <c r="AY1703" s="221" t="s">
        <v>160</v>
      </c>
    </row>
    <row r="1704" spans="2:51" s="14" customFormat="1" ht="12">
      <c r="B1704" s="211"/>
      <c r="C1704" s="212"/>
      <c r="D1704" s="202" t="s">
        <v>168</v>
      </c>
      <c r="E1704" s="213" t="s">
        <v>1</v>
      </c>
      <c r="F1704" s="214" t="s">
        <v>398</v>
      </c>
      <c r="G1704" s="212"/>
      <c r="H1704" s="215">
        <v>44.8</v>
      </c>
      <c r="I1704" s="216"/>
      <c r="J1704" s="212"/>
      <c r="K1704" s="212"/>
      <c r="L1704" s="217"/>
      <c r="M1704" s="218"/>
      <c r="N1704" s="219"/>
      <c r="O1704" s="219"/>
      <c r="P1704" s="219"/>
      <c r="Q1704" s="219"/>
      <c r="R1704" s="219"/>
      <c r="S1704" s="219"/>
      <c r="T1704" s="220"/>
      <c r="AT1704" s="221" t="s">
        <v>168</v>
      </c>
      <c r="AU1704" s="221" t="s">
        <v>82</v>
      </c>
      <c r="AV1704" s="14" t="s">
        <v>82</v>
      </c>
      <c r="AW1704" s="14" t="s">
        <v>30</v>
      </c>
      <c r="AX1704" s="14" t="s">
        <v>73</v>
      </c>
      <c r="AY1704" s="221" t="s">
        <v>160</v>
      </c>
    </row>
    <row r="1705" spans="2:51" s="14" customFormat="1" ht="12">
      <c r="B1705" s="211"/>
      <c r="C1705" s="212"/>
      <c r="D1705" s="202" t="s">
        <v>168</v>
      </c>
      <c r="E1705" s="213" t="s">
        <v>1</v>
      </c>
      <c r="F1705" s="214" t="s">
        <v>399</v>
      </c>
      <c r="G1705" s="212"/>
      <c r="H1705" s="215">
        <v>6.4</v>
      </c>
      <c r="I1705" s="216"/>
      <c r="J1705" s="212"/>
      <c r="K1705" s="212"/>
      <c r="L1705" s="217"/>
      <c r="M1705" s="218"/>
      <c r="N1705" s="219"/>
      <c r="O1705" s="219"/>
      <c r="P1705" s="219"/>
      <c r="Q1705" s="219"/>
      <c r="R1705" s="219"/>
      <c r="S1705" s="219"/>
      <c r="T1705" s="220"/>
      <c r="AT1705" s="221" t="s">
        <v>168</v>
      </c>
      <c r="AU1705" s="221" t="s">
        <v>82</v>
      </c>
      <c r="AV1705" s="14" t="s">
        <v>82</v>
      </c>
      <c r="AW1705" s="14" t="s">
        <v>30</v>
      </c>
      <c r="AX1705" s="14" t="s">
        <v>73</v>
      </c>
      <c r="AY1705" s="221" t="s">
        <v>160</v>
      </c>
    </row>
    <row r="1706" spans="2:51" s="14" customFormat="1" ht="12">
      <c r="B1706" s="211"/>
      <c r="C1706" s="212"/>
      <c r="D1706" s="202" t="s">
        <v>168</v>
      </c>
      <c r="E1706" s="213" t="s">
        <v>1</v>
      </c>
      <c r="F1706" s="214" t="s">
        <v>400</v>
      </c>
      <c r="G1706" s="212"/>
      <c r="H1706" s="215">
        <v>5.48</v>
      </c>
      <c r="I1706" s="216"/>
      <c r="J1706" s="212"/>
      <c r="K1706" s="212"/>
      <c r="L1706" s="217"/>
      <c r="M1706" s="218"/>
      <c r="N1706" s="219"/>
      <c r="O1706" s="219"/>
      <c r="P1706" s="219"/>
      <c r="Q1706" s="219"/>
      <c r="R1706" s="219"/>
      <c r="S1706" s="219"/>
      <c r="T1706" s="220"/>
      <c r="AT1706" s="221" t="s">
        <v>168</v>
      </c>
      <c r="AU1706" s="221" t="s">
        <v>82</v>
      </c>
      <c r="AV1706" s="14" t="s">
        <v>82</v>
      </c>
      <c r="AW1706" s="14" t="s">
        <v>30</v>
      </c>
      <c r="AX1706" s="14" t="s">
        <v>73</v>
      </c>
      <c r="AY1706" s="221" t="s">
        <v>160</v>
      </c>
    </row>
    <row r="1707" spans="2:51" s="14" customFormat="1" ht="12">
      <c r="B1707" s="211"/>
      <c r="C1707" s="212"/>
      <c r="D1707" s="202" t="s">
        <v>168</v>
      </c>
      <c r="E1707" s="213" t="s">
        <v>1</v>
      </c>
      <c r="F1707" s="214" t="s">
        <v>1736</v>
      </c>
      <c r="G1707" s="212"/>
      <c r="H1707" s="215">
        <v>45.54</v>
      </c>
      <c r="I1707" s="216"/>
      <c r="J1707" s="212"/>
      <c r="K1707" s="212"/>
      <c r="L1707" s="217"/>
      <c r="M1707" s="218"/>
      <c r="N1707" s="219"/>
      <c r="O1707" s="219"/>
      <c r="P1707" s="219"/>
      <c r="Q1707" s="219"/>
      <c r="R1707" s="219"/>
      <c r="S1707" s="219"/>
      <c r="T1707" s="220"/>
      <c r="AT1707" s="221" t="s">
        <v>168</v>
      </c>
      <c r="AU1707" s="221" t="s">
        <v>82</v>
      </c>
      <c r="AV1707" s="14" t="s">
        <v>82</v>
      </c>
      <c r="AW1707" s="14" t="s">
        <v>30</v>
      </c>
      <c r="AX1707" s="14" t="s">
        <v>73</v>
      </c>
      <c r="AY1707" s="221" t="s">
        <v>160</v>
      </c>
    </row>
    <row r="1708" spans="2:51" s="14" customFormat="1" ht="12">
      <c r="B1708" s="211"/>
      <c r="C1708" s="212"/>
      <c r="D1708" s="202" t="s">
        <v>168</v>
      </c>
      <c r="E1708" s="213" t="s">
        <v>1</v>
      </c>
      <c r="F1708" s="214" t="s">
        <v>401</v>
      </c>
      <c r="G1708" s="212"/>
      <c r="H1708" s="215">
        <v>9.97</v>
      </c>
      <c r="I1708" s="216"/>
      <c r="J1708" s="212"/>
      <c r="K1708" s="212"/>
      <c r="L1708" s="217"/>
      <c r="M1708" s="218"/>
      <c r="N1708" s="219"/>
      <c r="O1708" s="219"/>
      <c r="P1708" s="219"/>
      <c r="Q1708" s="219"/>
      <c r="R1708" s="219"/>
      <c r="S1708" s="219"/>
      <c r="T1708" s="220"/>
      <c r="AT1708" s="221" t="s">
        <v>168</v>
      </c>
      <c r="AU1708" s="221" t="s">
        <v>82</v>
      </c>
      <c r="AV1708" s="14" t="s">
        <v>82</v>
      </c>
      <c r="AW1708" s="14" t="s">
        <v>30</v>
      </c>
      <c r="AX1708" s="14" t="s">
        <v>73</v>
      </c>
      <c r="AY1708" s="221" t="s">
        <v>160</v>
      </c>
    </row>
    <row r="1709" spans="2:51" s="14" customFormat="1" ht="12">
      <c r="B1709" s="211"/>
      <c r="C1709" s="212"/>
      <c r="D1709" s="202" t="s">
        <v>168</v>
      </c>
      <c r="E1709" s="213" t="s">
        <v>1</v>
      </c>
      <c r="F1709" s="214" t="s">
        <v>1737</v>
      </c>
      <c r="G1709" s="212"/>
      <c r="H1709" s="215">
        <v>6.002</v>
      </c>
      <c r="I1709" s="216"/>
      <c r="J1709" s="212"/>
      <c r="K1709" s="212"/>
      <c r="L1709" s="217"/>
      <c r="M1709" s="218"/>
      <c r="N1709" s="219"/>
      <c r="O1709" s="219"/>
      <c r="P1709" s="219"/>
      <c r="Q1709" s="219"/>
      <c r="R1709" s="219"/>
      <c r="S1709" s="219"/>
      <c r="T1709" s="220"/>
      <c r="AT1709" s="221" t="s">
        <v>168</v>
      </c>
      <c r="AU1709" s="221" t="s">
        <v>82</v>
      </c>
      <c r="AV1709" s="14" t="s">
        <v>82</v>
      </c>
      <c r="AW1709" s="14" t="s">
        <v>30</v>
      </c>
      <c r="AX1709" s="14" t="s">
        <v>73</v>
      </c>
      <c r="AY1709" s="221" t="s">
        <v>160</v>
      </c>
    </row>
    <row r="1710" spans="2:51" s="14" customFormat="1" ht="12">
      <c r="B1710" s="211"/>
      <c r="C1710" s="212"/>
      <c r="D1710" s="202" t="s">
        <v>168</v>
      </c>
      <c r="E1710" s="213" t="s">
        <v>1</v>
      </c>
      <c r="F1710" s="214" t="s">
        <v>514</v>
      </c>
      <c r="G1710" s="212"/>
      <c r="H1710" s="215">
        <v>243.36</v>
      </c>
      <c r="I1710" s="216"/>
      <c r="J1710" s="212"/>
      <c r="K1710" s="212"/>
      <c r="L1710" s="217"/>
      <c r="M1710" s="218"/>
      <c r="N1710" s="219"/>
      <c r="O1710" s="219"/>
      <c r="P1710" s="219"/>
      <c r="Q1710" s="219"/>
      <c r="R1710" s="219"/>
      <c r="S1710" s="219"/>
      <c r="T1710" s="220"/>
      <c r="AT1710" s="221" t="s">
        <v>168</v>
      </c>
      <c r="AU1710" s="221" t="s">
        <v>82</v>
      </c>
      <c r="AV1710" s="14" t="s">
        <v>82</v>
      </c>
      <c r="AW1710" s="14" t="s">
        <v>30</v>
      </c>
      <c r="AX1710" s="14" t="s">
        <v>73</v>
      </c>
      <c r="AY1710" s="221" t="s">
        <v>160</v>
      </c>
    </row>
    <row r="1711" spans="2:51" s="14" customFormat="1" ht="12">
      <c r="B1711" s="211"/>
      <c r="C1711" s="212"/>
      <c r="D1711" s="202" t="s">
        <v>168</v>
      </c>
      <c r="E1711" s="213" t="s">
        <v>1</v>
      </c>
      <c r="F1711" s="214" t="s">
        <v>513</v>
      </c>
      <c r="G1711" s="212"/>
      <c r="H1711" s="215">
        <v>38.58</v>
      </c>
      <c r="I1711" s="216"/>
      <c r="J1711" s="212"/>
      <c r="K1711" s="212"/>
      <c r="L1711" s="217"/>
      <c r="M1711" s="218"/>
      <c r="N1711" s="219"/>
      <c r="O1711" s="219"/>
      <c r="P1711" s="219"/>
      <c r="Q1711" s="219"/>
      <c r="R1711" s="219"/>
      <c r="S1711" s="219"/>
      <c r="T1711" s="220"/>
      <c r="AT1711" s="221" t="s">
        <v>168</v>
      </c>
      <c r="AU1711" s="221" t="s">
        <v>82</v>
      </c>
      <c r="AV1711" s="14" t="s">
        <v>82</v>
      </c>
      <c r="AW1711" s="14" t="s">
        <v>30</v>
      </c>
      <c r="AX1711" s="14" t="s">
        <v>73</v>
      </c>
      <c r="AY1711" s="221" t="s">
        <v>160</v>
      </c>
    </row>
    <row r="1712" spans="2:51" s="14" customFormat="1" ht="12">
      <c r="B1712" s="211"/>
      <c r="C1712" s="212"/>
      <c r="D1712" s="202" t="s">
        <v>168</v>
      </c>
      <c r="E1712" s="213" t="s">
        <v>1</v>
      </c>
      <c r="F1712" s="214" t="s">
        <v>509</v>
      </c>
      <c r="G1712" s="212"/>
      <c r="H1712" s="215">
        <v>83.52</v>
      </c>
      <c r="I1712" s="216"/>
      <c r="J1712" s="212"/>
      <c r="K1712" s="212"/>
      <c r="L1712" s="217"/>
      <c r="M1712" s="218"/>
      <c r="N1712" s="219"/>
      <c r="O1712" s="219"/>
      <c r="P1712" s="219"/>
      <c r="Q1712" s="219"/>
      <c r="R1712" s="219"/>
      <c r="S1712" s="219"/>
      <c r="T1712" s="220"/>
      <c r="AT1712" s="221" t="s">
        <v>168</v>
      </c>
      <c r="AU1712" s="221" t="s">
        <v>82</v>
      </c>
      <c r="AV1712" s="14" t="s">
        <v>82</v>
      </c>
      <c r="AW1712" s="14" t="s">
        <v>30</v>
      </c>
      <c r="AX1712" s="14" t="s">
        <v>73</v>
      </c>
      <c r="AY1712" s="221" t="s">
        <v>160</v>
      </c>
    </row>
    <row r="1713" spans="2:51" s="14" customFormat="1" ht="12">
      <c r="B1713" s="211"/>
      <c r="C1713" s="212"/>
      <c r="D1713" s="202" t="s">
        <v>168</v>
      </c>
      <c r="E1713" s="213" t="s">
        <v>1</v>
      </c>
      <c r="F1713" s="214" t="s">
        <v>403</v>
      </c>
      <c r="G1713" s="212"/>
      <c r="H1713" s="215">
        <v>166.4</v>
      </c>
      <c r="I1713" s="216"/>
      <c r="J1713" s="212"/>
      <c r="K1713" s="212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168</v>
      </c>
      <c r="AU1713" s="221" t="s">
        <v>82</v>
      </c>
      <c r="AV1713" s="14" t="s">
        <v>82</v>
      </c>
      <c r="AW1713" s="14" t="s">
        <v>30</v>
      </c>
      <c r="AX1713" s="14" t="s">
        <v>73</v>
      </c>
      <c r="AY1713" s="221" t="s">
        <v>160</v>
      </c>
    </row>
    <row r="1714" spans="2:51" s="14" customFormat="1" ht="12">
      <c r="B1714" s="211"/>
      <c r="C1714" s="212"/>
      <c r="D1714" s="202" t="s">
        <v>168</v>
      </c>
      <c r="E1714" s="213" t="s">
        <v>1</v>
      </c>
      <c r="F1714" s="214" t="s">
        <v>404</v>
      </c>
      <c r="G1714" s="212"/>
      <c r="H1714" s="215">
        <v>7.484</v>
      </c>
      <c r="I1714" s="216"/>
      <c r="J1714" s="212"/>
      <c r="K1714" s="212"/>
      <c r="L1714" s="217"/>
      <c r="M1714" s="218"/>
      <c r="N1714" s="219"/>
      <c r="O1714" s="219"/>
      <c r="P1714" s="219"/>
      <c r="Q1714" s="219"/>
      <c r="R1714" s="219"/>
      <c r="S1714" s="219"/>
      <c r="T1714" s="220"/>
      <c r="AT1714" s="221" t="s">
        <v>168</v>
      </c>
      <c r="AU1714" s="221" t="s">
        <v>82</v>
      </c>
      <c r="AV1714" s="14" t="s">
        <v>82</v>
      </c>
      <c r="AW1714" s="14" t="s">
        <v>30</v>
      </c>
      <c r="AX1714" s="14" t="s">
        <v>73</v>
      </c>
      <c r="AY1714" s="221" t="s">
        <v>160</v>
      </c>
    </row>
    <row r="1715" spans="2:51" s="14" customFormat="1" ht="12">
      <c r="B1715" s="211"/>
      <c r="C1715" s="212"/>
      <c r="D1715" s="202" t="s">
        <v>168</v>
      </c>
      <c r="E1715" s="213" t="s">
        <v>1</v>
      </c>
      <c r="F1715" s="214" t="s">
        <v>1738</v>
      </c>
      <c r="G1715" s="212"/>
      <c r="H1715" s="215">
        <v>8.4</v>
      </c>
      <c r="I1715" s="216"/>
      <c r="J1715" s="212"/>
      <c r="K1715" s="212"/>
      <c r="L1715" s="217"/>
      <c r="M1715" s="218"/>
      <c r="N1715" s="219"/>
      <c r="O1715" s="219"/>
      <c r="P1715" s="219"/>
      <c r="Q1715" s="219"/>
      <c r="R1715" s="219"/>
      <c r="S1715" s="219"/>
      <c r="T1715" s="220"/>
      <c r="AT1715" s="221" t="s">
        <v>168</v>
      </c>
      <c r="AU1715" s="221" t="s">
        <v>82</v>
      </c>
      <c r="AV1715" s="14" t="s">
        <v>82</v>
      </c>
      <c r="AW1715" s="14" t="s">
        <v>30</v>
      </c>
      <c r="AX1715" s="14" t="s">
        <v>73</v>
      </c>
      <c r="AY1715" s="221" t="s">
        <v>160</v>
      </c>
    </row>
    <row r="1716" spans="2:51" s="14" customFormat="1" ht="12">
      <c r="B1716" s="211"/>
      <c r="C1716" s="212"/>
      <c r="D1716" s="202" t="s">
        <v>168</v>
      </c>
      <c r="E1716" s="213" t="s">
        <v>1</v>
      </c>
      <c r="F1716" s="214" t="s">
        <v>1739</v>
      </c>
      <c r="G1716" s="212"/>
      <c r="H1716" s="215">
        <v>7.06</v>
      </c>
      <c r="I1716" s="216"/>
      <c r="J1716" s="212"/>
      <c r="K1716" s="212"/>
      <c r="L1716" s="217"/>
      <c r="M1716" s="218"/>
      <c r="N1716" s="219"/>
      <c r="O1716" s="219"/>
      <c r="P1716" s="219"/>
      <c r="Q1716" s="219"/>
      <c r="R1716" s="219"/>
      <c r="S1716" s="219"/>
      <c r="T1716" s="220"/>
      <c r="AT1716" s="221" t="s">
        <v>168</v>
      </c>
      <c r="AU1716" s="221" t="s">
        <v>82</v>
      </c>
      <c r="AV1716" s="14" t="s">
        <v>82</v>
      </c>
      <c r="AW1716" s="14" t="s">
        <v>30</v>
      </c>
      <c r="AX1716" s="14" t="s">
        <v>73</v>
      </c>
      <c r="AY1716" s="221" t="s">
        <v>160</v>
      </c>
    </row>
    <row r="1717" spans="2:51" s="14" customFormat="1" ht="12">
      <c r="B1717" s="211"/>
      <c r="C1717" s="212"/>
      <c r="D1717" s="202" t="s">
        <v>168</v>
      </c>
      <c r="E1717" s="213" t="s">
        <v>1</v>
      </c>
      <c r="F1717" s="214" t="s">
        <v>1740</v>
      </c>
      <c r="G1717" s="212"/>
      <c r="H1717" s="215">
        <v>2</v>
      </c>
      <c r="I1717" s="216"/>
      <c r="J1717" s="212"/>
      <c r="K1717" s="212"/>
      <c r="L1717" s="217"/>
      <c r="M1717" s="218"/>
      <c r="N1717" s="219"/>
      <c r="O1717" s="219"/>
      <c r="P1717" s="219"/>
      <c r="Q1717" s="219"/>
      <c r="R1717" s="219"/>
      <c r="S1717" s="219"/>
      <c r="T1717" s="220"/>
      <c r="AT1717" s="221" t="s">
        <v>168</v>
      </c>
      <c r="AU1717" s="221" t="s">
        <v>82</v>
      </c>
      <c r="AV1717" s="14" t="s">
        <v>82</v>
      </c>
      <c r="AW1717" s="14" t="s">
        <v>30</v>
      </c>
      <c r="AX1717" s="14" t="s">
        <v>73</v>
      </c>
      <c r="AY1717" s="221" t="s">
        <v>160</v>
      </c>
    </row>
    <row r="1718" spans="2:51" s="15" customFormat="1" ht="12">
      <c r="B1718" s="222"/>
      <c r="C1718" s="223"/>
      <c r="D1718" s="202" t="s">
        <v>168</v>
      </c>
      <c r="E1718" s="224" t="s">
        <v>1</v>
      </c>
      <c r="F1718" s="225" t="s">
        <v>179</v>
      </c>
      <c r="G1718" s="223"/>
      <c r="H1718" s="226">
        <v>892.0260000000001</v>
      </c>
      <c r="I1718" s="227"/>
      <c r="J1718" s="223"/>
      <c r="K1718" s="223"/>
      <c r="L1718" s="228"/>
      <c r="M1718" s="229"/>
      <c r="N1718" s="230"/>
      <c r="O1718" s="230"/>
      <c r="P1718" s="230"/>
      <c r="Q1718" s="230"/>
      <c r="R1718" s="230"/>
      <c r="S1718" s="230"/>
      <c r="T1718" s="231"/>
      <c r="AT1718" s="232" t="s">
        <v>168</v>
      </c>
      <c r="AU1718" s="232" t="s">
        <v>82</v>
      </c>
      <c r="AV1718" s="15" t="s">
        <v>167</v>
      </c>
      <c r="AW1718" s="15" t="s">
        <v>30</v>
      </c>
      <c r="AX1718" s="15" t="s">
        <v>80</v>
      </c>
      <c r="AY1718" s="232" t="s">
        <v>160</v>
      </c>
    </row>
    <row r="1719" spans="1:65" s="2" customFormat="1" ht="24.2" customHeight="1">
      <c r="A1719" s="35"/>
      <c r="B1719" s="36"/>
      <c r="C1719" s="187" t="s">
        <v>1741</v>
      </c>
      <c r="D1719" s="187" t="s">
        <v>162</v>
      </c>
      <c r="E1719" s="188" t="s">
        <v>1742</v>
      </c>
      <c r="F1719" s="189" t="s">
        <v>1743</v>
      </c>
      <c r="G1719" s="190" t="s">
        <v>238</v>
      </c>
      <c r="H1719" s="191">
        <v>234.78</v>
      </c>
      <c r="I1719" s="192"/>
      <c r="J1719" s="193">
        <f>ROUND(I1719*H1719,2)</f>
        <v>0</v>
      </c>
      <c r="K1719" s="189" t="s">
        <v>1</v>
      </c>
      <c r="L1719" s="40"/>
      <c r="M1719" s="194" t="s">
        <v>1</v>
      </c>
      <c r="N1719" s="195" t="s">
        <v>38</v>
      </c>
      <c r="O1719" s="72"/>
      <c r="P1719" s="196">
        <f>O1719*H1719</f>
        <v>0</v>
      </c>
      <c r="Q1719" s="196">
        <v>0</v>
      </c>
      <c r="R1719" s="196">
        <f>Q1719*H1719</f>
        <v>0</v>
      </c>
      <c r="S1719" s="196">
        <v>0</v>
      </c>
      <c r="T1719" s="197">
        <f>S1719*H1719</f>
        <v>0</v>
      </c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R1719" s="198" t="s">
        <v>212</v>
      </c>
      <c r="AT1719" s="198" t="s">
        <v>162</v>
      </c>
      <c r="AU1719" s="198" t="s">
        <v>82</v>
      </c>
      <c r="AY1719" s="18" t="s">
        <v>160</v>
      </c>
      <c r="BE1719" s="199">
        <f>IF(N1719="základní",J1719,0)</f>
        <v>0</v>
      </c>
      <c r="BF1719" s="199">
        <f>IF(N1719="snížená",J1719,0)</f>
        <v>0</v>
      </c>
      <c r="BG1719" s="199">
        <f>IF(N1719="zákl. přenesená",J1719,0)</f>
        <v>0</v>
      </c>
      <c r="BH1719" s="199">
        <f>IF(N1719="sníž. přenesená",J1719,0)</f>
        <v>0</v>
      </c>
      <c r="BI1719" s="199">
        <f>IF(N1719="nulová",J1719,0)</f>
        <v>0</v>
      </c>
      <c r="BJ1719" s="18" t="s">
        <v>80</v>
      </c>
      <c r="BK1719" s="199">
        <f>ROUND(I1719*H1719,2)</f>
        <v>0</v>
      </c>
      <c r="BL1719" s="18" t="s">
        <v>212</v>
      </c>
      <c r="BM1719" s="198" t="s">
        <v>1744</v>
      </c>
    </row>
    <row r="1720" spans="2:51" s="14" customFormat="1" ht="12">
      <c r="B1720" s="211"/>
      <c r="C1720" s="212"/>
      <c r="D1720" s="202" t="s">
        <v>168</v>
      </c>
      <c r="E1720" s="213" t="s">
        <v>1</v>
      </c>
      <c r="F1720" s="214" t="s">
        <v>409</v>
      </c>
      <c r="G1720" s="212"/>
      <c r="H1720" s="215">
        <v>2.96</v>
      </c>
      <c r="I1720" s="216"/>
      <c r="J1720" s="212"/>
      <c r="K1720" s="212"/>
      <c r="L1720" s="217"/>
      <c r="M1720" s="218"/>
      <c r="N1720" s="219"/>
      <c r="O1720" s="219"/>
      <c r="P1720" s="219"/>
      <c r="Q1720" s="219"/>
      <c r="R1720" s="219"/>
      <c r="S1720" s="219"/>
      <c r="T1720" s="220"/>
      <c r="AT1720" s="221" t="s">
        <v>168</v>
      </c>
      <c r="AU1720" s="221" t="s">
        <v>82</v>
      </c>
      <c r="AV1720" s="14" t="s">
        <v>82</v>
      </c>
      <c r="AW1720" s="14" t="s">
        <v>30</v>
      </c>
      <c r="AX1720" s="14" t="s">
        <v>73</v>
      </c>
      <c r="AY1720" s="221" t="s">
        <v>160</v>
      </c>
    </row>
    <row r="1721" spans="2:51" s="14" customFormat="1" ht="12">
      <c r="B1721" s="211"/>
      <c r="C1721" s="212"/>
      <c r="D1721" s="202" t="s">
        <v>168</v>
      </c>
      <c r="E1721" s="213" t="s">
        <v>1</v>
      </c>
      <c r="F1721" s="214" t="s">
        <v>410</v>
      </c>
      <c r="G1721" s="212"/>
      <c r="H1721" s="215">
        <v>2.63</v>
      </c>
      <c r="I1721" s="216"/>
      <c r="J1721" s="212"/>
      <c r="K1721" s="212"/>
      <c r="L1721" s="217"/>
      <c r="M1721" s="218"/>
      <c r="N1721" s="219"/>
      <c r="O1721" s="219"/>
      <c r="P1721" s="219"/>
      <c r="Q1721" s="219"/>
      <c r="R1721" s="219"/>
      <c r="S1721" s="219"/>
      <c r="T1721" s="220"/>
      <c r="AT1721" s="221" t="s">
        <v>168</v>
      </c>
      <c r="AU1721" s="221" t="s">
        <v>82</v>
      </c>
      <c r="AV1721" s="14" t="s">
        <v>82</v>
      </c>
      <c r="AW1721" s="14" t="s">
        <v>30</v>
      </c>
      <c r="AX1721" s="14" t="s">
        <v>73</v>
      </c>
      <c r="AY1721" s="221" t="s">
        <v>160</v>
      </c>
    </row>
    <row r="1722" spans="2:51" s="14" customFormat="1" ht="12">
      <c r="B1722" s="211"/>
      <c r="C1722" s="212"/>
      <c r="D1722" s="202" t="s">
        <v>168</v>
      </c>
      <c r="E1722" s="213" t="s">
        <v>1</v>
      </c>
      <c r="F1722" s="214" t="s">
        <v>411</v>
      </c>
      <c r="G1722" s="212"/>
      <c r="H1722" s="215">
        <v>1.2</v>
      </c>
      <c r="I1722" s="216"/>
      <c r="J1722" s="212"/>
      <c r="K1722" s="212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168</v>
      </c>
      <c r="AU1722" s="221" t="s">
        <v>82</v>
      </c>
      <c r="AV1722" s="14" t="s">
        <v>82</v>
      </c>
      <c r="AW1722" s="14" t="s">
        <v>30</v>
      </c>
      <c r="AX1722" s="14" t="s">
        <v>73</v>
      </c>
      <c r="AY1722" s="221" t="s">
        <v>160</v>
      </c>
    </row>
    <row r="1723" spans="2:51" s="14" customFormat="1" ht="12">
      <c r="B1723" s="211"/>
      <c r="C1723" s="212"/>
      <c r="D1723" s="202" t="s">
        <v>168</v>
      </c>
      <c r="E1723" s="213" t="s">
        <v>1</v>
      </c>
      <c r="F1723" s="214" t="s">
        <v>412</v>
      </c>
      <c r="G1723" s="212"/>
      <c r="H1723" s="215">
        <v>3</v>
      </c>
      <c r="I1723" s="216"/>
      <c r="J1723" s="212"/>
      <c r="K1723" s="212"/>
      <c r="L1723" s="217"/>
      <c r="M1723" s="218"/>
      <c r="N1723" s="219"/>
      <c r="O1723" s="219"/>
      <c r="P1723" s="219"/>
      <c r="Q1723" s="219"/>
      <c r="R1723" s="219"/>
      <c r="S1723" s="219"/>
      <c r="T1723" s="220"/>
      <c r="AT1723" s="221" t="s">
        <v>168</v>
      </c>
      <c r="AU1723" s="221" t="s">
        <v>82</v>
      </c>
      <c r="AV1723" s="14" t="s">
        <v>82</v>
      </c>
      <c r="AW1723" s="14" t="s">
        <v>30</v>
      </c>
      <c r="AX1723" s="14" t="s">
        <v>73</v>
      </c>
      <c r="AY1723" s="221" t="s">
        <v>160</v>
      </c>
    </row>
    <row r="1724" spans="2:51" s="14" customFormat="1" ht="12">
      <c r="B1724" s="211"/>
      <c r="C1724" s="212"/>
      <c r="D1724" s="202" t="s">
        <v>168</v>
      </c>
      <c r="E1724" s="213" t="s">
        <v>1</v>
      </c>
      <c r="F1724" s="214" t="s">
        <v>413</v>
      </c>
      <c r="G1724" s="212"/>
      <c r="H1724" s="215">
        <v>0.72</v>
      </c>
      <c r="I1724" s="216"/>
      <c r="J1724" s="212"/>
      <c r="K1724" s="212"/>
      <c r="L1724" s="217"/>
      <c r="M1724" s="218"/>
      <c r="N1724" s="219"/>
      <c r="O1724" s="219"/>
      <c r="P1724" s="219"/>
      <c r="Q1724" s="219"/>
      <c r="R1724" s="219"/>
      <c r="S1724" s="219"/>
      <c r="T1724" s="220"/>
      <c r="AT1724" s="221" t="s">
        <v>168</v>
      </c>
      <c r="AU1724" s="221" t="s">
        <v>82</v>
      </c>
      <c r="AV1724" s="14" t="s">
        <v>82</v>
      </c>
      <c r="AW1724" s="14" t="s">
        <v>30</v>
      </c>
      <c r="AX1724" s="14" t="s">
        <v>73</v>
      </c>
      <c r="AY1724" s="221" t="s">
        <v>160</v>
      </c>
    </row>
    <row r="1725" spans="2:51" s="14" customFormat="1" ht="12">
      <c r="B1725" s="211"/>
      <c r="C1725" s="212"/>
      <c r="D1725" s="202" t="s">
        <v>168</v>
      </c>
      <c r="E1725" s="213" t="s">
        <v>1</v>
      </c>
      <c r="F1725" s="214" t="s">
        <v>414</v>
      </c>
      <c r="G1725" s="212"/>
      <c r="H1725" s="215">
        <v>2.8</v>
      </c>
      <c r="I1725" s="216"/>
      <c r="J1725" s="212"/>
      <c r="K1725" s="212"/>
      <c r="L1725" s="217"/>
      <c r="M1725" s="218"/>
      <c r="N1725" s="219"/>
      <c r="O1725" s="219"/>
      <c r="P1725" s="219"/>
      <c r="Q1725" s="219"/>
      <c r="R1725" s="219"/>
      <c r="S1725" s="219"/>
      <c r="T1725" s="220"/>
      <c r="AT1725" s="221" t="s">
        <v>168</v>
      </c>
      <c r="AU1725" s="221" t="s">
        <v>82</v>
      </c>
      <c r="AV1725" s="14" t="s">
        <v>82</v>
      </c>
      <c r="AW1725" s="14" t="s">
        <v>30</v>
      </c>
      <c r="AX1725" s="14" t="s">
        <v>73</v>
      </c>
      <c r="AY1725" s="221" t="s">
        <v>160</v>
      </c>
    </row>
    <row r="1726" spans="2:51" s="14" customFormat="1" ht="12">
      <c r="B1726" s="211"/>
      <c r="C1726" s="212"/>
      <c r="D1726" s="202" t="s">
        <v>168</v>
      </c>
      <c r="E1726" s="213" t="s">
        <v>1</v>
      </c>
      <c r="F1726" s="214" t="s">
        <v>415</v>
      </c>
      <c r="G1726" s="212"/>
      <c r="H1726" s="215">
        <v>1.5</v>
      </c>
      <c r="I1726" s="216"/>
      <c r="J1726" s="212"/>
      <c r="K1726" s="212"/>
      <c r="L1726" s="217"/>
      <c r="M1726" s="218"/>
      <c r="N1726" s="219"/>
      <c r="O1726" s="219"/>
      <c r="P1726" s="219"/>
      <c r="Q1726" s="219"/>
      <c r="R1726" s="219"/>
      <c r="S1726" s="219"/>
      <c r="T1726" s="220"/>
      <c r="AT1726" s="221" t="s">
        <v>168</v>
      </c>
      <c r="AU1726" s="221" t="s">
        <v>82</v>
      </c>
      <c r="AV1726" s="14" t="s">
        <v>82</v>
      </c>
      <c r="AW1726" s="14" t="s">
        <v>30</v>
      </c>
      <c r="AX1726" s="14" t="s">
        <v>73</v>
      </c>
      <c r="AY1726" s="221" t="s">
        <v>160</v>
      </c>
    </row>
    <row r="1727" spans="2:51" s="14" customFormat="1" ht="12">
      <c r="B1727" s="211"/>
      <c r="C1727" s="212"/>
      <c r="D1727" s="202" t="s">
        <v>168</v>
      </c>
      <c r="E1727" s="213" t="s">
        <v>1</v>
      </c>
      <c r="F1727" s="214" t="s">
        <v>416</v>
      </c>
      <c r="G1727" s="212"/>
      <c r="H1727" s="215">
        <v>0.6</v>
      </c>
      <c r="I1727" s="216"/>
      <c r="J1727" s="212"/>
      <c r="K1727" s="212"/>
      <c r="L1727" s="217"/>
      <c r="M1727" s="218"/>
      <c r="N1727" s="219"/>
      <c r="O1727" s="219"/>
      <c r="P1727" s="219"/>
      <c r="Q1727" s="219"/>
      <c r="R1727" s="219"/>
      <c r="S1727" s="219"/>
      <c r="T1727" s="220"/>
      <c r="AT1727" s="221" t="s">
        <v>168</v>
      </c>
      <c r="AU1727" s="221" t="s">
        <v>82</v>
      </c>
      <c r="AV1727" s="14" t="s">
        <v>82</v>
      </c>
      <c r="AW1727" s="14" t="s">
        <v>30</v>
      </c>
      <c r="AX1727" s="14" t="s">
        <v>73</v>
      </c>
      <c r="AY1727" s="221" t="s">
        <v>160</v>
      </c>
    </row>
    <row r="1728" spans="2:51" s="14" customFormat="1" ht="12">
      <c r="B1728" s="211"/>
      <c r="C1728" s="212"/>
      <c r="D1728" s="202" t="s">
        <v>168</v>
      </c>
      <c r="E1728" s="213" t="s">
        <v>1</v>
      </c>
      <c r="F1728" s="214" t="s">
        <v>417</v>
      </c>
      <c r="G1728" s="212"/>
      <c r="H1728" s="215">
        <v>2.13</v>
      </c>
      <c r="I1728" s="216"/>
      <c r="J1728" s="212"/>
      <c r="K1728" s="212"/>
      <c r="L1728" s="217"/>
      <c r="M1728" s="218"/>
      <c r="N1728" s="219"/>
      <c r="O1728" s="219"/>
      <c r="P1728" s="219"/>
      <c r="Q1728" s="219"/>
      <c r="R1728" s="219"/>
      <c r="S1728" s="219"/>
      <c r="T1728" s="220"/>
      <c r="AT1728" s="221" t="s">
        <v>168</v>
      </c>
      <c r="AU1728" s="221" t="s">
        <v>82</v>
      </c>
      <c r="AV1728" s="14" t="s">
        <v>82</v>
      </c>
      <c r="AW1728" s="14" t="s">
        <v>30</v>
      </c>
      <c r="AX1728" s="14" t="s">
        <v>73</v>
      </c>
      <c r="AY1728" s="221" t="s">
        <v>160</v>
      </c>
    </row>
    <row r="1729" spans="2:51" s="14" customFormat="1" ht="12">
      <c r="B1729" s="211"/>
      <c r="C1729" s="212"/>
      <c r="D1729" s="202" t="s">
        <v>168</v>
      </c>
      <c r="E1729" s="213" t="s">
        <v>1</v>
      </c>
      <c r="F1729" s="214" t="s">
        <v>504</v>
      </c>
      <c r="G1729" s="212"/>
      <c r="H1729" s="215">
        <v>22.08</v>
      </c>
      <c r="I1729" s="216"/>
      <c r="J1729" s="212"/>
      <c r="K1729" s="212"/>
      <c r="L1729" s="217"/>
      <c r="M1729" s="218"/>
      <c r="N1729" s="219"/>
      <c r="O1729" s="219"/>
      <c r="P1729" s="219"/>
      <c r="Q1729" s="219"/>
      <c r="R1729" s="219"/>
      <c r="S1729" s="219"/>
      <c r="T1729" s="220"/>
      <c r="AT1729" s="221" t="s">
        <v>168</v>
      </c>
      <c r="AU1729" s="221" t="s">
        <v>82</v>
      </c>
      <c r="AV1729" s="14" t="s">
        <v>82</v>
      </c>
      <c r="AW1729" s="14" t="s">
        <v>30</v>
      </c>
      <c r="AX1729" s="14" t="s">
        <v>73</v>
      </c>
      <c r="AY1729" s="221" t="s">
        <v>160</v>
      </c>
    </row>
    <row r="1730" spans="2:51" s="14" customFormat="1" ht="12">
      <c r="B1730" s="211"/>
      <c r="C1730" s="212"/>
      <c r="D1730" s="202" t="s">
        <v>168</v>
      </c>
      <c r="E1730" s="213" t="s">
        <v>1</v>
      </c>
      <c r="F1730" s="214" t="s">
        <v>503</v>
      </c>
      <c r="G1730" s="212"/>
      <c r="H1730" s="215">
        <v>1.55</v>
      </c>
      <c r="I1730" s="216"/>
      <c r="J1730" s="212"/>
      <c r="K1730" s="212"/>
      <c r="L1730" s="217"/>
      <c r="M1730" s="218"/>
      <c r="N1730" s="219"/>
      <c r="O1730" s="219"/>
      <c r="P1730" s="219"/>
      <c r="Q1730" s="219"/>
      <c r="R1730" s="219"/>
      <c r="S1730" s="219"/>
      <c r="T1730" s="220"/>
      <c r="AT1730" s="221" t="s">
        <v>168</v>
      </c>
      <c r="AU1730" s="221" t="s">
        <v>82</v>
      </c>
      <c r="AV1730" s="14" t="s">
        <v>82</v>
      </c>
      <c r="AW1730" s="14" t="s">
        <v>30</v>
      </c>
      <c r="AX1730" s="14" t="s">
        <v>73</v>
      </c>
      <c r="AY1730" s="221" t="s">
        <v>160</v>
      </c>
    </row>
    <row r="1731" spans="2:51" s="14" customFormat="1" ht="12">
      <c r="B1731" s="211"/>
      <c r="C1731" s="212"/>
      <c r="D1731" s="202" t="s">
        <v>168</v>
      </c>
      <c r="E1731" s="213" t="s">
        <v>1</v>
      </c>
      <c r="F1731" s="214" t="s">
        <v>1745</v>
      </c>
      <c r="G1731" s="212"/>
      <c r="H1731" s="215">
        <v>18.6</v>
      </c>
      <c r="I1731" s="216"/>
      <c r="J1731" s="212"/>
      <c r="K1731" s="212"/>
      <c r="L1731" s="217"/>
      <c r="M1731" s="218"/>
      <c r="N1731" s="219"/>
      <c r="O1731" s="219"/>
      <c r="P1731" s="219"/>
      <c r="Q1731" s="219"/>
      <c r="R1731" s="219"/>
      <c r="S1731" s="219"/>
      <c r="T1731" s="220"/>
      <c r="AT1731" s="221" t="s">
        <v>168</v>
      </c>
      <c r="AU1731" s="221" t="s">
        <v>82</v>
      </c>
      <c r="AV1731" s="14" t="s">
        <v>82</v>
      </c>
      <c r="AW1731" s="14" t="s">
        <v>30</v>
      </c>
      <c r="AX1731" s="14" t="s">
        <v>73</v>
      </c>
      <c r="AY1731" s="221" t="s">
        <v>160</v>
      </c>
    </row>
    <row r="1732" spans="2:51" s="14" customFormat="1" ht="12">
      <c r="B1732" s="211"/>
      <c r="C1732" s="212"/>
      <c r="D1732" s="202" t="s">
        <v>168</v>
      </c>
      <c r="E1732" s="213" t="s">
        <v>1</v>
      </c>
      <c r="F1732" s="214" t="s">
        <v>500</v>
      </c>
      <c r="G1732" s="212"/>
      <c r="H1732" s="215">
        <v>5.12</v>
      </c>
      <c r="I1732" s="216"/>
      <c r="J1732" s="212"/>
      <c r="K1732" s="212"/>
      <c r="L1732" s="217"/>
      <c r="M1732" s="218"/>
      <c r="N1732" s="219"/>
      <c r="O1732" s="219"/>
      <c r="P1732" s="219"/>
      <c r="Q1732" s="219"/>
      <c r="R1732" s="219"/>
      <c r="S1732" s="219"/>
      <c r="T1732" s="220"/>
      <c r="AT1732" s="221" t="s">
        <v>168</v>
      </c>
      <c r="AU1732" s="221" t="s">
        <v>82</v>
      </c>
      <c r="AV1732" s="14" t="s">
        <v>82</v>
      </c>
      <c r="AW1732" s="14" t="s">
        <v>30</v>
      </c>
      <c r="AX1732" s="14" t="s">
        <v>73</v>
      </c>
      <c r="AY1732" s="221" t="s">
        <v>160</v>
      </c>
    </row>
    <row r="1733" spans="2:51" s="14" customFormat="1" ht="12">
      <c r="B1733" s="211"/>
      <c r="C1733" s="212"/>
      <c r="D1733" s="202" t="s">
        <v>168</v>
      </c>
      <c r="E1733" s="213" t="s">
        <v>1</v>
      </c>
      <c r="F1733" s="214" t="s">
        <v>419</v>
      </c>
      <c r="G1733" s="212"/>
      <c r="H1733" s="215">
        <v>10.78</v>
      </c>
      <c r="I1733" s="216"/>
      <c r="J1733" s="212"/>
      <c r="K1733" s="212"/>
      <c r="L1733" s="217"/>
      <c r="M1733" s="218"/>
      <c r="N1733" s="219"/>
      <c r="O1733" s="219"/>
      <c r="P1733" s="219"/>
      <c r="Q1733" s="219"/>
      <c r="R1733" s="219"/>
      <c r="S1733" s="219"/>
      <c r="T1733" s="220"/>
      <c r="AT1733" s="221" t="s">
        <v>168</v>
      </c>
      <c r="AU1733" s="221" t="s">
        <v>82</v>
      </c>
      <c r="AV1733" s="14" t="s">
        <v>82</v>
      </c>
      <c r="AW1733" s="14" t="s">
        <v>30</v>
      </c>
      <c r="AX1733" s="14" t="s">
        <v>73</v>
      </c>
      <c r="AY1733" s="221" t="s">
        <v>160</v>
      </c>
    </row>
    <row r="1734" spans="2:51" s="14" customFormat="1" ht="12">
      <c r="B1734" s="211"/>
      <c r="C1734" s="212"/>
      <c r="D1734" s="202" t="s">
        <v>168</v>
      </c>
      <c r="E1734" s="213" t="s">
        <v>1</v>
      </c>
      <c r="F1734" s="214" t="s">
        <v>420</v>
      </c>
      <c r="G1734" s="212"/>
      <c r="H1734" s="215">
        <v>1.54</v>
      </c>
      <c r="I1734" s="216"/>
      <c r="J1734" s="212"/>
      <c r="K1734" s="212"/>
      <c r="L1734" s="217"/>
      <c r="M1734" s="218"/>
      <c r="N1734" s="219"/>
      <c r="O1734" s="219"/>
      <c r="P1734" s="219"/>
      <c r="Q1734" s="219"/>
      <c r="R1734" s="219"/>
      <c r="S1734" s="219"/>
      <c r="T1734" s="220"/>
      <c r="AT1734" s="221" t="s">
        <v>168</v>
      </c>
      <c r="AU1734" s="221" t="s">
        <v>82</v>
      </c>
      <c r="AV1734" s="14" t="s">
        <v>82</v>
      </c>
      <c r="AW1734" s="14" t="s">
        <v>30</v>
      </c>
      <c r="AX1734" s="14" t="s">
        <v>73</v>
      </c>
      <c r="AY1734" s="221" t="s">
        <v>160</v>
      </c>
    </row>
    <row r="1735" spans="2:51" s="14" customFormat="1" ht="12">
      <c r="B1735" s="211"/>
      <c r="C1735" s="212"/>
      <c r="D1735" s="202" t="s">
        <v>168</v>
      </c>
      <c r="E1735" s="213" t="s">
        <v>1</v>
      </c>
      <c r="F1735" s="214" t="s">
        <v>421</v>
      </c>
      <c r="G1735" s="212"/>
      <c r="H1735" s="215">
        <v>1.54</v>
      </c>
      <c r="I1735" s="216"/>
      <c r="J1735" s="212"/>
      <c r="K1735" s="212"/>
      <c r="L1735" s="217"/>
      <c r="M1735" s="218"/>
      <c r="N1735" s="219"/>
      <c r="O1735" s="219"/>
      <c r="P1735" s="219"/>
      <c r="Q1735" s="219"/>
      <c r="R1735" s="219"/>
      <c r="S1735" s="219"/>
      <c r="T1735" s="220"/>
      <c r="AT1735" s="221" t="s">
        <v>168</v>
      </c>
      <c r="AU1735" s="221" t="s">
        <v>82</v>
      </c>
      <c r="AV1735" s="14" t="s">
        <v>82</v>
      </c>
      <c r="AW1735" s="14" t="s">
        <v>30</v>
      </c>
      <c r="AX1735" s="14" t="s">
        <v>73</v>
      </c>
      <c r="AY1735" s="221" t="s">
        <v>160</v>
      </c>
    </row>
    <row r="1736" spans="2:51" s="14" customFormat="1" ht="12">
      <c r="B1736" s="211"/>
      <c r="C1736" s="212"/>
      <c r="D1736" s="202" t="s">
        <v>168</v>
      </c>
      <c r="E1736" s="213" t="s">
        <v>1</v>
      </c>
      <c r="F1736" s="214" t="s">
        <v>1746</v>
      </c>
      <c r="G1736" s="212"/>
      <c r="H1736" s="215">
        <v>14.4</v>
      </c>
      <c r="I1736" s="216"/>
      <c r="J1736" s="212"/>
      <c r="K1736" s="212"/>
      <c r="L1736" s="217"/>
      <c r="M1736" s="218"/>
      <c r="N1736" s="219"/>
      <c r="O1736" s="219"/>
      <c r="P1736" s="219"/>
      <c r="Q1736" s="219"/>
      <c r="R1736" s="219"/>
      <c r="S1736" s="219"/>
      <c r="T1736" s="220"/>
      <c r="AT1736" s="221" t="s">
        <v>168</v>
      </c>
      <c r="AU1736" s="221" t="s">
        <v>82</v>
      </c>
      <c r="AV1736" s="14" t="s">
        <v>82</v>
      </c>
      <c r="AW1736" s="14" t="s">
        <v>30</v>
      </c>
      <c r="AX1736" s="14" t="s">
        <v>73</v>
      </c>
      <c r="AY1736" s="221" t="s">
        <v>160</v>
      </c>
    </row>
    <row r="1737" spans="2:51" s="14" customFormat="1" ht="12">
      <c r="B1737" s="211"/>
      <c r="C1737" s="212"/>
      <c r="D1737" s="202" t="s">
        <v>168</v>
      </c>
      <c r="E1737" s="213" t="s">
        <v>1</v>
      </c>
      <c r="F1737" s="214" t="s">
        <v>422</v>
      </c>
      <c r="G1737" s="212"/>
      <c r="H1737" s="215">
        <v>3.21</v>
      </c>
      <c r="I1737" s="216"/>
      <c r="J1737" s="212"/>
      <c r="K1737" s="212"/>
      <c r="L1737" s="217"/>
      <c r="M1737" s="218"/>
      <c r="N1737" s="219"/>
      <c r="O1737" s="219"/>
      <c r="P1737" s="219"/>
      <c r="Q1737" s="219"/>
      <c r="R1737" s="219"/>
      <c r="S1737" s="219"/>
      <c r="T1737" s="220"/>
      <c r="AT1737" s="221" t="s">
        <v>168</v>
      </c>
      <c r="AU1737" s="221" t="s">
        <v>82</v>
      </c>
      <c r="AV1737" s="14" t="s">
        <v>82</v>
      </c>
      <c r="AW1737" s="14" t="s">
        <v>30</v>
      </c>
      <c r="AX1737" s="14" t="s">
        <v>73</v>
      </c>
      <c r="AY1737" s="221" t="s">
        <v>160</v>
      </c>
    </row>
    <row r="1738" spans="2:51" s="14" customFormat="1" ht="12">
      <c r="B1738" s="211"/>
      <c r="C1738" s="212"/>
      <c r="D1738" s="202" t="s">
        <v>168</v>
      </c>
      <c r="E1738" s="213" t="s">
        <v>1</v>
      </c>
      <c r="F1738" s="214" t="s">
        <v>1747</v>
      </c>
      <c r="G1738" s="212"/>
      <c r="H1738" s="215">
        <v>1.64</v>
      </c>
      <c r="I1738" s="216"/>
      <c r="J1738" s="212"/>
      <c r="K1738" s="212"/>
      <c r="L1738" s="217"/>
      <c r="M1738" s="218"/>
      <c r="N1738" s="219"/>
      <c r="O1738" s="219"/>
      <c r="P1738" s="219"/>
      <c r="Q1738" s="219"/>
      <c r="R1738" s="219"/>
      <c r="S1738" s="219"/>
      <c r="T1738" s="220"/>
      <c r="AT1738" s="221" t="s">
        <v>168</v>
      </c>
      <c r="AU1738" s="221" t="s">
        <v>82</v>
      </c>
      <c r="AV1738" s="14" t="s">
        <v>82</v>
      </c>
      <c r="AW1738" s="14" t="s">
        <v>30</v>
      </c>
      <c r="AX1738" s="14" t="s">
        <v>73</v>
      </c>
      <c r="AY1738" s="221" t="s">
        <v>160</v>
      </c>
    </row>
    <row r="1739" spans="2:51" s="14" customFormat="1" ht="12">
      <c r="B1739" s="211"/>
      <c r="C1739" s="212"/>
      <c r="D1739" s="202" t="s">
        <v>168</v>
      </c>
      <c r="E1739" s="213" t="s">
        <v>1</v>
      </c>
      <c r="F1739" s="214" t="s">
        <v>506</v>
      </c>
      <c r="G1739" s="212"/>
      <c r="H1739" s="215">
        <v>66.24</v>
      </c>
      <c r="I1739" s="216"/>
      <c r="J1739" s="212"/>
      <c r="K1739" s="212"/>
      <c r="L1739" s="217"/>
      <c r="M1739" s="218"/>
      <c r="N1739" s="219"/>
      <c r="O1739" s="219"/>
      <c r="P1739" s="219"/>
      <c r="Q1739" s="219"/>
      <c r="R1739" s="219"/>
      <c r="S1739" s="219"/>
      <c r="T1739" s="220"/>
      <c r="AT1739" s="221" t="s">
        <v>168</v>
      </c>
      <c r="AU1739" s="221" t="s">
        <v>82</v>
      </c>
      <c r="AV1739" s="14" t="s">
        <v>82</v>
      </c>
      <c r="AW1739" s="14" t="s">
        <v>30</v>
      </c>
      <c r="AX1739" s="14" t="s">
        <v>73</v>
      </c>
      <c r="AY1739" s="221" t="s">
        <v>160</v>
      </c>
    </row>
    <row r="1740" spans="2:51" s="14" customFormat="1" ht="12">
      <c r="B1740" s="211"/>
      <c r="C1740" s="212"/>
      <c r="D1740" s="202" t="s">
        <v>168</v>
      </c>
      <c r="E1740" s="213" t="s">
        <v>1</v>
      </c>
      <c r="F1740" s="214" t="s">
        <v>505</v>
      </c>
      <c r="G1740" s="212"/>
      <c r="H1740" s="215">
        <v>9.3</v>
      </c>
      <c r="I1740" s="216"/>
      <c r="J1740" s="212"/>
      <c r="K1740" s="212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168</v>
      </c>
      <c r="AU1740" s="221" t="s">
        <v>82</v>
      </c>
      <c r="AV1740" s="14" t="s">
        <v>82</v>
      </c>
      <c r="AW1740" s="14" t="s">
        <v>30</v>
      </c>
      <c r="AX1740" s="14" t="s">
        <v>73</v>
      </c>
      <c r="AY1740" s="221" t="s">
        <v>160</v>
      </c>
    </row>
    <row r="1741" spans="2:51" s="14" customFormat="1" ht="12">
      <c r="B1741" s="211"/>
      <c r="C1741" s="212"/>
      <c r="D1741" s="202" t="s">
        <v>168</v>
      </c>
      <c r="E1741" s="213" t="s">
        <v>1</v>
      </c>
      <c r="F1741" s="214" t="s">
        <v>1748</v>
      </c>
      <c r="G1741" s="212"/>
      <c r="H1741" s="215">
        <v>15.36</v>
      </c>
      <c r="I1741" s="216"/>
      <c r="J1741" s="212"/>
      <c r="K1741" s="212"/>
      <c r="L1741" s="217"/>
      <c r="M1741" s="218"/>
      <c r="N1741" s="219"/>
      <c r="O1741" s="219"/>
      <c r="P1741" s="219"/>
      <c r="Q1741" s="219"/>
      <c r="R1741" s="219"/>
      <c r="S1741" s="219"/>
      <c r="T1741" s="220"/>
      <c r="AT1741" s="221" t="s">
        <v>168</v>
      </c>
      <c r="AU1741" s="221" t="s">
        <v>82</v>
      </c>
      <c r="AV1741" s="14" t="s">
        <v>82</v>
      </c>
      <c r="AW1741" s="14" t="s">
        <v>30</v>
      </c>
      <c r="AX1741" s="14" t="s">
        <v>73</v>
      </c>
      <c r="AY1741" s="221" t="s">
        <v>160</v>
      </c>
    </row>
    <row r="1742" spans="2:51" s="14" customFormat="1" ht="12">
      <c r="B1742" s="211"/>
      <c r="C1742" s="212"/>
      <c r="D1742" s="202" t="s">
        <v>168</v>
      </c>
      <c r="E1742" s="213" t="s">
        <v>1</v>
      </c>
      <c r="F1742" s="214" t="s">
        <v>1749</v>
      </c>
      <c r="G1742" s="212"/>
      <c r="H1742" s="215">
        <v>40.04</v>
      </c>
      <c r="I1742" s="216"/>
      <c r="J1742" s="212"/>
      <c r="K1742" s="212"/>
      <c r="L1742" s="217"/>
      <c r="M1742" s="218"/>
      <c r="N1742" s="219"/>
      <c r="O1742" s="219"/>
      <c r="P1742" s="219"/>
      <c r="Q1742" s="219"/>
      <c r="R1742" s="219"/>
      <c r="S1742" s="219"/>
      <c r="T1742" s="220"/>
      <c r="AT1742" s="221" t="s">
        <v>168</v>
      </c>
      <c r="AU1742" s="221" t="s">
        <v>82</v>
      </c>
      <c r="AV1742" s="14" t="s">
        <v>82</v>
      </c>
      <c r="AW1742" s="14" t="s">
        <v>30</v>
      </c>
      <c r="AX1742" s="14" t="s">
        <v>73</v>
      </c>
      <c r="AY1742" s="221" t="s">
        <v>160</v>
      </c>
    </row>
    <row r="1743" spans="2:51" s="14" customFormat="1" ht="12">
      <c r="B1743" s="211"/>
      <c r="C1743" s="212"/>
      <c r="D1743" s="202" t="s">
        <v>168</v>
      </c>
      <c r="E1743" s="213" t="s">
        <v>1</v>
      </c>
      <c r="F1743" s="214" t="s">
        <v>424</v>
      </c>
      <c r="G1743" s="212"/>
      <c r="H1743" s="215">
        <v>1.54</v>
      </c>
      <c r="I1743" s="216"/>
      <c r="J1743" s="212"/>
      <c r="K1743" s="212"/>
      <c r="L1743" s="217"/>
      <c r="M1743" s="218"/>
      <c r="N1743" s="219"/>
      <c r="O1743" s="219"/>
      <c r="P1743" s="219"/>
      <c r="Q1743" s="219"/>
      <c r="R1743" s="219"/>
      <c r="S1743" s="219"/>
      <c r="T1743" s="220"/>
      <c r="AT1743" s="221" t="s">
        <v>168</v>
      </c>
      <c r="AU1743" s="221" t="s">
        <v>82</v>
      </c>
      <c r="AV1743" s="14" t="s">
        <v>82</v>
      </c>
      <c r="AW1743" s="14" t="s">
        <v>30</v>
      </c>
      <c r="AX1743" s="14" t="s">
        <v>73</v>
      </c>
      <c r="AY1743" s="221" t="s">
        <v>160</v>
      </c>
    </row>
    <row r="1744" spans="2:51" s="14" customFormat="1" ht="12">
      <c r="B1744" s="211"/>
      <c r="C1744" s="212"/>
      <c r="D1744" s="202" t="s">
        <v>168</v>
      </c>
      <c r="E1744" s="213" t="s">
        <v>1</v>
      </c>
      <c r="F1744" s="214" t="s">
        <v>1750</v>
      </c>
      <c r="G1744" s="212"/>
      <c r="H1744" s="215">
        <v>1.54</v>
      </c>
      <c r="I1744" s="216"/>
      <c r="J1744" s="212"/>
      <c r="K1744" s="212"/>
      <c r="L1744" s="217"/>
      <c r="M1744" s="218"/>
      <c r="N1744" s="219"/>
      <c r="O1744" s="219"/>
      <c r="P1744" s="219"/>
      <c r="Q1744" s="219"/>
      <c r="R1744" s="219"/>
      <c r="S1744" s="219"/>
      <c r="T1744" s="220"/>
      <c r="AT1744" s="221" t="s">
        <v>168</v>
      </c>
      <c r="AU1744" s="221" t="s">
        <v>82</v>
      </c>
      <c r="AV1744" s="14" t="s">
        <v>82</v>
      </c>
      <c r="AW1744" s="14" t="s">
        <v>30</v>
      </c>
      <c r="AX1744" s="14" t="s">
        <v>73</v>
      </c>
      <c r="AY1744" s="221" t="s">
        <v>160</v>
      </c>
    </row>
    <row r="1745" spans="2:51" s="14" customFormat="1" ht="12">
      <c r="B1745" s="211"/>
      <c r="C1745" s="212"/>
      <c r="D1745" s="202" t="s">
        <v>168</v>
      </c>
      <c r="E1745" s="213" t="s">
        <v>1</v>
      </c>
      <c r="F1745" s="214" t="s">
        <v>1751</v>
      </c>
      <c r="G1745" s="212"/>
      <c r="H1745" s="215">
        <v>2.2</v>
      </c>
      <c r="I1745" s="216"/>
      <c r="J1745" s="212"/>
      <c r="K1745" s="212"/>
      <c r="L1745" s="217"/>
      <c r="M1745" s="218"/>
      <c r="N1745" s="219"/>
      <c r="O1745" s="219"/>
      <c r="P1745" s="219"/>
      <c r="Q1745" s="219"/>
      <c r="R1745" s="219"/>
      <c r="S1745" s="219"/>
      <c r="T1745" s="220"/>
      <c r="AT1745" s="221" t="s">
        <v>168</v>
      </c>
      <c r="AU1745" s="221" t="s">
        <v>82</v>
      </c>
      <c r="AV1745" s="14" t="s">
        <v>82</v>
      </c>
      <c r="AW1745" s="14" t="s">
        <v>30</v>
      </c>
      <c r="AX1745" s="14" t="s">
        <v>73</v>
      </c>
      <c r="AY1745" s="221" t="s">
        <v>160</v>
      </c>
    </row>
    <row r="1746" spans="2:51" s="14" customFormat="1" ht="12">
      <c r="B1746" s="211"/>
      <c r="C1746" s="212"/>
      <c r="D1746" s="202" t="s">
        <v>168</v>
      </c>
      <c r="E1746" s="213" t="s">
        <v>1</v>
      </c>
      <c r="F1746" s="214" t="s">
        <v>427</v>
      </c>
      <c r="G1746" s="212"/>
      <c r="H1746" s="215">
        <v>0.56</v>
      </c>
      <c r="I1746" s="216"/>
      <c r="J1746" s="212"/>
      <c r="K1746" s="212"/>
      <c r="L1746" s="217"/>
      <c r="M1746" s="218"/>
      <c r="N1746" s="219"/>
      <c r="O1746" s="219"/>
      <c r="P1746" s="219"/>
      <c r="Q1746" s="219"/>
      <c r="R1746" s="219"/>
      <c r="S1746" s="219"/>
      <c r="T1746" s="220"/>
      <c r="AT1746" s="221" t="s">
        <v>168</v>
      </c>
      <c r="AU1746" s="221" t="s">
        <v>82</v>
      </c>
      <c r="AV1746" s="14" t="s">
        <v>82</v>
      </c>
      <c r="AW1746" s="14" t="s">
        <v>30</v>
      </c>
      <c r="AX1746" s="14" t="s">
        <v>73</v>
      </c>
      <c r="AY1746" s="221" t="s">
        <v>160</v>
      </c>
    </row>
    <row r="1747" spans="2:51" s="15" customFormat="1" ht="12">
      <c r="B1747" s="222"/>
      <c r="C1747" s="223"/>
      <c r="D1747" s="202" t="s">
        <v>168</v>
      </c>
      <c r="E1747" s="224" t="s">
        <v>1</v>
      </c>
      <c r="F1747" s="225" t="s">
        <v>179</v>
      </c>
      <c r="G1747" s="223"/>
      <c r="H1747" s="226">
        <v>234.78</v>
      </c>
      <c r="I1747" s="227"/>
      <c r="J1747" s="223"/>
      <c r="K1747" s="223"/>
      <c r="L1747" s="228"/>
      <c r="M1747" s="229"/>
      <c r="N1747" s="230"/>
      <c r="O1747" s="230"/>
      <c r="P1747" s="230"/>
      <c r="Q1747" s="230"/>
      <c r="R1747" s="230"/>
      <c r="S1747" s="230"/>
      <c r="T1747" s="231"/>
      <c r="AT1747" s="232" t="s">
        <v>168</v>
      </c>
      <c r="AU1747" s="232" t="s">
        <v>82</v>
      </c>
      <c r="AV1747" s="15" t="s">
        <v>167</v>
      </c>
      <c r="AW1747" s="15" t="s">
        <v>30</v>
      </c>
      <c r="AX1747" s="15" t="s">
        <v>80</v>
      </c>
      <c r="AY1747" s="232" t="s">
        <v>160</v>
      </c>
    </row>
    <row r="1748" spans="1:65" s="2" customFormat="1" ht="14.45" customHeight="1">
      <c r="A1748" s="35"/>
      <c r="B1748" s="36"/>
      <c r="C1748" s="187" t="s">
        <v>1065</v>
      </c>
      <c r="D1748" s="187" t="s">
        <v>162</v>
      </c>
      <c r="E1748" s="188" t="s">
        <v>1752</v>
      </c>
      <c r="F1748" s="189" t="s">
        <v>1753</v>
      </c>
      <c r="G1748" s="190" t="s">
        <v>800</v>
      </c>
      <c r="H1748" s="191">
        <v>126</v>
      </c>
      <c r="I1748" s="192"/>
      <c r="J1748" s="193">
        <f>ROUND(I1748*H1748,2)</f>
        <v>0</v>
      </c>
      <c r="K1748" s="189" t="s">
        <v>1</v>
      </c>
      <c r="L1748" s="40"/>
      <c r="M1748" s="194" t="s">
        <v>1</v>
      </c>
      <c r="N1748" s="195" t="s">
        <v>38</v>
      </c>
      <c r="O1748" s="72"/>
      <c r="P1748" s="196">
        <f>O1748*H1748</f>
        <v>0</v>
      </c>
      <c r="Q1748" s="196">
        <v>0</v>
      </c>
      <c r="R1748" s="196">
        <f>Q1748*H1748</f>
        <v>0</v>
      </c>
      <c r="S1748" s="196">
        <v>0</v>
      </c>
      <c r="T1748" s="197">
        <f>S1748*H1748</f>
        <v>0</v>
      </c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R1748" s="198" t="s">
        <v>212</v>
      </c>
      <c r="AT1748" s="198" t="s">
        <v>162</v>
      </c>
      <c r="AU1748" s="198" t="s">
        <v>82</v>
      </c>
      <c r="AY1748" s="18" t="s">
        <v>160</v>
      </c>
      <c r="BE1748" s="199">
        <f>IF(N1748="základní",J1748,0)</f>
        <v>0</v>
      </c>
      <c r="BF1748" s="199">
        <f>IF(N1748="snížená",J1748,0)</f>
        <v>0</v>
      </c>
      <c r="BG1748" s="199">
        <f>IF(N1748="zákl. přenesená",J1748,0)</f>
        <v>0</v>
      </c>
      <c r="BH1748" s="199">
        <f>IF(N1748="sníž. přenesená",J1748,0)</f>
        <v>0</v>
      </c>
      <c r="BI1748" s="199">
        <f>IF(N1748="nulová",J1748,0)</f>
        <v>0</v>
      </c>
      <c r="BJ1748" s="18" t="s">
        <v>80</v>
      </c>
      <c r="BK1748" s="199">
        <f>ROUND(I1748*H1748,2)</f>
        <v>0</v>
      </c>
      <c r="BL1748" s="18" t="s">
        <v>212</v>
      </c>
      <c r="BM1748" s="198" t="s">
        <v>1754</v>
      </c>
    </row>
    <row r="1749" spans="1:65" s="2" customFormat="1" ht="24.2" customHeight="1">
      <c r="A1749" s="35"/>
      <c r="B1749" s="36"/>
      <c r="C1749" s="187" t="s">
        <v>1755</v>
      </c>
      <c r="D1749" s="187" t="s">
        <v>162</v>
      </c>
      <c r="E1749" s="188" t="s">
        <v>1756</v>
      </c>
      <c r="F1749" s="189" t="s">
        <v>1757</v>
      </c>
      <c r="G1749" s="190" t="s">
        <v>222</v>
      </c>
      <c r="H1749" s="191">
        <v>370.232</v>
      </c>
      <c r="I1749" s="192"/>
      <c r="J1749" s="193">
        <f>ROUND(I1749*H1749,2)</f>
        <v>0</v>
      </c>
      <c r="K1749" s="189" t="s">
        <v>166</v>
      </c>
      <c r="L1749" s="40"/>
      <c r="M1749" s="194" t="s">
        <v>1</v>
      </c>
      <c r="N1749" s="195" t="s">
        <v>38</v>
      </c>
      <c r="O1749" s="72"/>
      <c r="P1749" s="196">
        <f>O1749*H1749</f>
        <v>0</v>
      </c>
      <c r="Q1749" s="196">
        <v>0</v>
      </c>
      <c r="R1749" s="196">
        <f>Q1749*H1749</f>
        <v>0</v>
      </c>
      <c r="S1749" s="196">
        <v>0</v>
      </c>
      <c r="T1749" s="197">
        <f>S1749*H1749</f>
        <v>0</v>
      </c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R1749" s="198" t="s">
        <v>212</v>
      </c>
      <c r="AT1749" s="198" t="s">
        <v>162</v>
      </c>
      <c r="AU1749" s="198" t="s">
        <v>82</v>
      </c>
      <c r="AY1749" s="18" t="s">
        <v>160</v>
      </c>
      <c r="BE1749" s="199">
        <f>IF(N1749="základní",J1749,0)</f>
        <v>0</v>
      </c>
      <c r="BF1749" s="199">
        <f>IF(N1749="snížená",J1749,0)</f>
        <v>0</v>
      </c>
      <c r="BG1749" s="199">
        <f>IF(N1749="zákl. přenesená",J1749,0)</f>
        <v>0</v>
      </c>
      <c r="BH1749" s="199">
        <f>IF(N1749="sníž. přenesená",J1749,0)</f>
        <v>0</v>
      </c>
      <c r="BI1749" s="199">
        <f>IF(N1749="nulová",J1749,0)</f>
        <v>0</v>
      </c>
      <c r="BJ1749" s="18" t="s">
        <v>80</v>
      </c>
      <c r="BK1749" s="199">
        <f>ROUND(I1749*H1749,2)</f>
        <v>0</v>
      </c>
      <c r="BL1749" s="18" t="s">
        <v>212</v>
      </c>
      <c r="BM1749" s="198" t="s">
        <v>1758</v>
      </c>
    </row>
    <row r="1750" spans="2:51" s="13" customFormat="1" ht="12">
      <c r="B1750" s="200"/>
      <c r="C1750" s="201"/>
      <c r="D1750" s="202" t="s">
        <v>168</v>
      </c>
      <c r="E1750" s="203" t="s">
        <v>1</v>
      </c>
      <c r="F1750" s="204" t="s">
        <v>1759</v>
      </c>
      <c r="G1750" s="201"/>
      <c r="H1750" s="203" t="s">
        <v>1</v>
      </c>
      <c r="I1750" s="205"/>
      <c r="J1750" s="201"/>
      <c r="K1750" s="201"/>
      <c r="L1750" s="206"/>
      <c r="M1750" s="207"/>
      <c r="N1750" s="208"/>
      <c r="O1750" s="208"/>
      <c r="P1750" s="208"/>
      <c r="Q1750" s="208"/>
      <c r="R1750" s="208"/>
      <c r="S1750" s="208"/>
      <c r="T1750" s="209"/>
      <c r="AT1750" s="210" t="s">
        <v>168</v>
      </c>
      <c r="AU1750" s="210" t="s">
        <v>82</v>
      </c>
      <c r="AV1750" s="13" t="s">
        <v>80</v>
      </c>
      <c r="AW1750" s="13" t="s">
        <v>30</v>
      </c>
      <c r="AX1750" s="13" t="s">
        <v>73</v>
      </c>
      <c r="AY1750" s="210" t="s">
        <v>160</v>
      </c>
    </row>
    <row r="1751" spans="2:51" s="14" customFormat="1" ht="12">
      <c r="B1751" s="211"/>
      <c r="C1751" s="212"/>
      <c r="D1751" s="202" t="s">
        <v>168</v>
      </c>
      <c r="E1751" s="213" t="s">
        <v>1</v>
      </c>
      <c r="F1751" s="214" t="s">
        <v>1760</v>
      </c>
      <c r="G1751" s="212"/>
      <c r="H1751" s="215">
        <v>42.614</v>
      </c>
      <c r="I1751" s="216"/>
      <c r="J1751" s="212"/>
      <c r="K1751" s="212"/>
      <c r="L1751" s="217"/>
      <c r="M1751" s="218"/>
      <c r="N1751" s="219"/>
      <c r="O1751" s="219"/>
      <c r="P1751" s="219"/>
      <c r="Q1751" s="219"/>
      <c r="R1751" s="219"/>
      <c r="S1751" s="219"/>
      <c r="T1751" s="220"/>
      <c r="AT1751" s="221" t="s">
        <v>168</v>
      </c>
      <c r="AU1751" s="221" t="s">
        <v>82</v>
      </c>
      <c r="AV1751" s="14" t="s">
        <v>82</v>
      </c>
      <c r="AW1751" s="14" t="s">
        <v>30</v>
      </c>
      <c r="AX1751" s="14" t="s">
        <v>73</v>
      </c>
      <c r="AY1751" s="221" t="s">
        <v>160</v>
      </c>
    </row>
    <row r="1752" spans="2:51" s="13" customFormat="1" ht="12">
      <c r="B1752" s="200"/>
      <c r="C1752" s="201"/>
      <c r="D1752" s="202" t="s">
        <v>168</v>
      </c>
      <c r="E1752" s="203" t="s">
        <v>1</v>
      </c>
      <c r="F1752" s="204" t="s">
        <v>1761</v>
      </c>
      <c r="G1752" s="201"/>
      <c r="H1752" s="203" t="s">
        <v>1</v>
      </c>
      <c r="I1752" s="205"/>
      <c r="J1752" s="201"/>
      <c r="K1752" s="201"/>
      <c r="L1752" s="206"/>
      <c r="M1752" s="207"/>
      <c r="N1752" s="208"/>
      <c r="O1752" s="208"/>
      <c r="P1752" s="208"/>
      <c r="Q1752" s="208"/>
      <c r="R1752" s="208"/>
      <c r="S1752" s="208"/>
      <c r="T1752" s="209"/>
      <c r="AT1752" s="210" t="s">
        <v>168</v>
      </c>
      <c r="AU1752" s="210" t="s">
        <v>82</v>
      </c>
      <c r="AV1752" s="13" t="s">
        <v>80</v>
      </c>
      <c r="AW1752" s="13" t="s">
        <v>30</v>
      </c>
      <c r="AX1752" s="13" t="s">
        <v>73</v>
      </c>
      <c r="AY1752" s="210" t="s">
        <v>160</v>
      </c>
    </row>
    <row r="1753" spans="2:51" s="14" customFormat="1" ht="12">
      <c r="B1753" s="211"/>
      <c r="C1753" s="212"/>
      <c r="D1753" s="202" t="s">
        <v>168</v>
      </c>
      <c r="E1753" s="213" t="s">
        <v>1</v>
      </c>
      <c r="F1753" s="214" t="s">
        <v>1762</v>
      </c>
      <c r="G1753" s="212"/>
      <c r="H1753" s="215">
        <v>2.62</v>
      </c>
      <c r="I1753" s="216"/>
      <c r="J1753" s="212"/>
      <c r="K1753" s="212"/>
      <c r="L1753" s="217"/>
      <c r="M1753" s="218"/>
      <c r="N1753" s="219"/>
      <c r="O1753" s="219"/>
      <c r="P1753" s="219"/>
      <c r="Q1753" s="219"/>
      <c r="R1753" s="219"/>
      <c r="S1753" s="219"/>
      <c r="T1753" s="220"/>
      <c r="AT1753" s="221" t="s">
        <v>168</v>
      </c>
      <c r="AU1753" s="221" t="s">
        <v>82</v>
      </c>
      <c r="AV1753" s="14" t="s">
        <v>82</v>
      </c>
      <c r="AW1753" s="14" t="s">
        <v>30</v>
      </c>
      <c r="AX1753" s="14" t="s">
        <v>73</v>
      </c>
      <c r="AY1753" s="221" t="s">
        <v>160</v>
      </c>
    </row>
    <row r="1754" spans="2:51" s="13" customFormat="1" ht="12">
      <c r="B1754" s="200"/>
      <c r="C1754" s="201"/>
      <c r="D1754" s="202" t="s">
        <v>168</v>
      </c>
      <c r="E1754" s="203" t="s">
        <v>1</v>
      </c>
      <c r="F1754" s="204" t="s">
        <v>1763</v>
      </c>
      <c r="G1754" s="201"/>
      <c r="H1754" s="203" t="s">
        <v>1</v>
      </c>
      <c r="I1754" s="205"/>
      <c r="J1754" s="201"/>
      <c r="K1754" s="201"/>
      <c r="L1754" s="206"/>
      <c r="M1754" s="207"/>
      <c r="N1754" s="208"/>
      <c r="O1754" s="208"/>
      <c r="P1754" s="208"/>
      <c r="Q1754" s="208"/>
      <c r="R1754" s="208"/>
      <c r="S1754" s="208"/>
      <c r="T1754" s="209"/>
      <c r="AT1754" s="210" t="s">
        <v>168</v>
      </c>
      <c r="AU1754" s="210" t="s">
        <v>82</v>
      </c>
      <c r="AV1754" s="13" t="s">
        <v>80</v>
      </c>
      <c r="AW1754" s="13" t="s">
        <v>30</v>
      </c>
      <c r="AX1754" s="13" t="s">
        <v>73</v>
      </c>
      <c r="AY1754" s="210" t="s">
        <v>160</v>
      </c>
    </row>
    <row r="1755" spans="2:51" s="14" customFormat="1" ht="12">
      <c r="B1755" s="211"/>
      <c r="C1755" s="212"/>
      <c r="D1755" s="202" t="s">
        <v>168</v>
      </c>
      <c r="E1755" s="213" t="s">
        <v>1</v>
      </c>
      <c r="F1755" s="214" t="s">
        <v>1764</v>
      </c>
      <c r="G1755" s="212"/>
      <c r="H1755" s="215">
        <v>26.195</v>
      </c>
      <c r="I1755" s="216"/>
      <c r="J1755" s="212"/>
      <c r="K1755" s="212"/>
      <c r="L1755" s="217"/>
      <c r="M1755" s="218"/>
      <c r="N1755" s="219"/>
      <c r="O1755" s="219"/>
      <c r="P1755" s="219"/>
      <c r="Q1755" s="219"/>
      <c r="R1755" s="219"/>
      <c r="S1755" s="219"/>
      <c r="T1755" s="220"/>
      <c r="AT1755" s="221" t="s">
        <v>168</v>
      </c>
      <c r="AU1755" s="221" t="s">
        <v>82</v>
      </c>
      <c r="AV1755" s="14" t="s">
        <v>82</v>
      </c>
      <c r="AW1755" s="14" t="s">
        <v>30</v>
      </c>
      <c r="AX1755" s="14" t="s">
        <v>73</v>
      </c>
      <c r="AY1755" s="221" t="s">
        <v>160</v>
      </c>
    </row>
    <row r="1756" spans="2:51" s="13" customFormat="1" ht="12">
      <c r="B1756" s="200"/>
      <c r="C1756" s="201"/>
      <c r="D1756" s="202" t="s">
        <v>168</v>
      </c>
      <c r="E1756" s="203" t="s">
        <v>1</v>
      </c>
      <c r="F1756" s="204" t="s">
        <v>1765</v>
      </c>
      <c r="G1756" s="201"/>
      <c r="H1756" s="203" t="s">
        <v>1</v>
      </c>
      <c r="I1756" s="205"/>
      <c r="J1756" s="201"/>
      <c r="K1756" s="201"/>
      <c r="L1756" s="206"/>
      <c r="M1756" s="207"/>
      <c r="N1756" s="208"/>
      <c r="O1756" s="208"/>
      <c r="P1756" s="208"/>
      <c r="Q1756" s="208"/>
      <c r="R1756" s="208"/>
      <c r="S1756" s="208"/>
      <c r="T1756" s="209"/>
      <c r="AT1756" s="210" t="s">
        <v>168</v>
      </c>
      <c r="AU1756" s="210" t="s">
        <v>82</v>
      </c>
      <c r="AV1756" s="13" t="s">
        <v>80</v>
      </c>
      <c r="AW1756" s="13" t="s">
        <v>30</v>
      </c>
      <c r="AX1756" s="13" t="s">
        <v>73</v>
      </c>
      <c r="AY1756" s="210" t="s">
        <v>160</v>
      </c>
    </row>
    <row r="1757" spans="2:51" s="14" customFormat="1" ht="12">
      <c r="B1757" s="211"/>
      <c r="C1757" s="212"/>
      <c r="D1757" s="202" t="s">
        <v>168</v>
      </c>
      <c r="E1757" s="213" t="s">
        <v>1</v>
      </c>
      <c r="F1757" s="214" t="s">
        <v>1766</v>
      </c>
      <c r="G1757" s="212"/>
      <c r="H1757" s="215">
        <v>3.742</v>
      </c>
      <c r="I1757" s="216"/>
      <c r="J1757" s="212"/>
      <c r="K1757" s="212"/>
      <c r="L1757" s="217"/>
      <c r="M1757" s="218"/>
      <c r="N1757" s="219"/>
      <c r="O1757" s="219"/>
      <c r="P1757" s="219"/>
      <c r="Q1757" s="219"/>
      <c r="R1757" s="219"/>
      <c r="S1757" s="219"/>
      <c r="T1757" s="220"/>
      <c r="AT1757" s="221" t="s">
        <v>168</v>
      </c>
      <c r="AU1757" s="221" t="s">
        <v>82</v>
      </c>
      <c r="AV1757" s="14" t="s">
        <v>82</v>
      </c>
      <c r="AW1757" s="14" t="s">
        <v>30</v>
      </c>
      <c r="AX1757" s="14" t="s">
        <v>73</v>
      </c>
      <c r="AY1757" s="221" t="s">
        <v>160</v>
      </c>
    </row>
    <row r="1758" spans="2:51" s="13" customFormat="1" ht="12">
      <c r="B1758" s="200"/>
      <c r="C1758" s="201"/>
      <c r="D1758" s="202" t="s">
        <v>168</v>
      </c>
      <c r="E1758" s="203" t="s">
        <v>1</v>
      </c>
      <c r="F1758" s="204" t="s">
        <v>1767</v>
      </c>
      <c r="G1758" s="201"/>
      <c r="H1758" s="203" t="s">
        <v>1</v>
      </c>
      <c r="I1758" s="205"/>
      <c r="J1758" s="201"/>
      <c r="K1758" s="201"/>
      <c r="L1758" s="206"/>
      <c r="M1758" s="207"/>
      <c r="N1758" s="208"/>
      <c r="O1758" s="208"/>
      <c r="P1758" s="208"/>
      <c r="Q1758" s="208"/>
      <c r="R1758" s="208"/>
      <c r="S1758" s="208"/>
      <c r="T1758" s="209"/>
      <c r="AT1758" s="210" t="s">
        <v>168</v>
      </c>
      <c r="AU1758" s="210" t="s">
        <v>82</v>
      </c>
      <c r="AV1758" s="13" t="s">
        <v>80</v>
      </c>
      <c r="AW1758" s="13" t="s">
        <v>30</v>
      </c>
      <c r="AX1758" s="13" t="s">
        <v>73</v>
      </c>
      <c r="AY1758" s="210" t="s">
        <v>160</v>
      </c>
    </row>
    <row r="1759" spans="2:51" s="14" customFormat="1" ht="12">
      <c r="B1759" s="211"/>
      <c r="C1759" s="212"/>
      <c r="D1759" s="202" t="s">
        <v>168</v>
      </c>
      <c r="E1759" s="213" t="s">
        <v>1</v>
      </c>
      <c r="F1759" s="214" t="s">
        <v>1768</v>
      </c>
      <c r="G1759" s="212"/>
      <c r="H1759" s="215">
        <v>3.034</v>
      </c>
      <c r="I1759" s="216"/>
      <c r="J1759" s="212"/>
      <c r="K1759" s="212"/>
      <c r="L1759" s="217"/>
      <c r="M1759" s="218"/>
      <c r="N1759" s="219"/>
      <c r="O1759" s="219"/>
      <c r="P1759" s="219"/>
      <c r="Q1759" s="219"/>
      <c r="R1759" s="219"/>
      <c r="S1759" s="219"/>
      <c r="T1759" s="220"/>
      <c r="AT1759" s="221" t="s">
        <v>168</v>
      </c>
      <c r="AU1759" s="221" t="s">
        <v>82</v>
      </c>
      <c r="AV1759" s="14" t="s">
        <v>82</v>
      </c>
      <c r="AW1759" s="14" t="s">
        <v>30</v>
      </c>
      <c r="AX1759" s="14" t="s">
        <v>73</v>
      </c>
      <c r="AY1759" s="221" t="s">
        <v>160</v>
      </c>
    </row>
    <row r="1760" spans="2:51" s="13" customFormat="1" ht="12">
      <c r="B1760" s="200"/>
      <c r="C1760" s="201"/>
      <c r="D1760" s="202" t="s">
        <v>168</v>
      </c>
      <c r="E1760" s="203" t="s">
        <v>1</v>
      </c>
      <c r="F1760" s="204" t="s">
        <v>1769</v>
      </c>
      <c r="G1760" s="201"/>
      <c r="H1760" s="203" t="s">
        <v>1</v>
      </c>
      <c r="I1760" s="205"/>
      <c r="J1760" s="201"/>
      <c r="K1760" s="201"/>
      <c r="L1760" s="206"/>
      <c r="M1760" s="207"/>
      <c r="N1760" s="208"/>
      <c r="O1760" s="208"/>
      <c r="P1760" s="208"/>
      <c r="Q1760" s="208"/>
      <c r="R1760" s="208"/>
      <c r="S1760" s="208"/>
      <c r="T1760" s="209"/>
      <c r="AT1760" s="210" t="s">
        <v>168</v>
      </c>
      <c r="AU1760" s="210" t="s">
        <v>82</v>
      </c>
      <c r="AV1760" s="13" t="s">
        <v>80</v>
      </c>
      <c r="AW1760" s="13" t="s">
        <v>30</v>
      </c>
      <c r="AX1760" s="13" t="s">
        <v>73</v>
      </c>
      <c r="AY1760" s="210" t="s">
        <v>160</v>
      </c>
    </row>
    <row r="1761" spans="2:51" s="14" customFormat="1" ht="12">
      <c r="B1761" s="211"/>
      <c r="C1761" s="212"/>
      <c r="D1761" s="202" t="s">
        <v>168</v>
      </c>
      <c r="E1761" s="213" t="s">
        <v>1</v>
      </c>
      <c r="F1761" s="214" t="s">
        <v>1770</v>
      </c>
      <c r="G1761" s="212"/>
      <c r="H1761" s="215">
        <v>162.95</v>
      </c>
      <c r="I1761" s="216"/>
      <c r="J1761" s="212"/>
      <c r="K1761" s="212"/>
      <c r="L1761" s="217"/>
      <c r="M1761" s="218"/>
      <c r="N1761" s="219"/>
      <c r="O1761" s="219"/>
      <c r="P1761" s="219"/>
      <c r="Q1761" s="219"/>
      <c r="R1761" s="219"/>
      <c r="S1761" s="219"/>
      <c r="T1761" s="220"/>
      <c r="AT1761" s="221" t="s">
        <v>168</v>
      </c>
      <c r="AU1761" s="221" t="s">
        <v>82</v>
      </c>
      <c r="AV1761" s="14" t="s">
        <v>82</v>
      </c>
      <c r="AW1761" s="14" t="s">
        <v>30</v>
      </c>
      <c r="AX1761" s="14" t="s">
        <v>73</v>
      </c>
      <c r="AY1761" s="221" t="s">
        <v>160</v>
      </c>
    </row>
    <row r="1762" spans="2:51" s="13" customFormat="1" ht="12">
      <c r="B1762" s="200"/>
      <c r="C1762" s="201"/>
      <c r="D1762" s="202" t="s">
        <v>168</v>
      </c>
      <c r="E1762" s="203" t="s">
        <v>1</v>
      </c>
      <c r="F1762" s="204" t="s">
        <v>1771</v>
      </c>
      <c r="G1762" s="201"/>
      <c r="H1762" s="203" t="s">
        <v>1</v>
      </c>
      <c r="I1762" s="205"/>
      <c r="J1762" s="201"/>
      <c r="K1762" s="201"/>
      <c r="L1762" s="206"/>
      <c r="M1762" s="207"/>
      <c r="N1762" s="208"/>
      <c r="O1762" s="208"/>
      <c r="P1762" s="208"/>
      <c r="Q1762" s="208"/>
      <c r="R1762" s="208"/>
      <c r="S1762" s="208"/>
      <c r="T1762" s="209"/>
      <c r="AT1762" s="210" t="s">
        <v>168</v>
      </c>
      <c r="AU1762" s="210" t="s">
        <v>82</v>
      </c>
      <c r="AV1762" s="13" t="s">
        <v>80</v>
      </c>
      <c r="AW1762" s="13" t="s">
        <v>30</v>
      </c>
      <c r="AX1762" s="13" t="s">
        <v>73</v>
      </c>
      <c r="AY1762" s="210" t="s">
        <v>160</v>
      </c>
    </row>
    <row r="1763" spans="2:51" s="14" customFormat="1" ht="12">
      <c r="B1763" s="211"/>
      <c r="C1763" s="212"/>
      <c r="D1763" s="202" t="s">
        <v>168</v>
      </c>
      <c r="E1763" s="213" t="s">
        <v>1</v>
      </c>
      <c r="F1763" s="214" t="s">
        <v>1772</v>
      </c>
      <c r="G1763" s="212"/>
      <c r="H1763" s="215">
        <v>22.692</v>
      </c>
      <c r="I1763" s="216"/>
      <c r="J1763" s="212"/>
      <c r="K1763" s="212"/>
      <c r="L1763" s="217"/>
      <c r="M1763" s="218"/>
      <c r="N1763" s="219"/>
      <c r="O1763" s="219"/>
      <c r="P1763" s="219"/>
      <c r="Q1763" s="219"/>
      <c r="R1763" s="219"/>
      <c r="S1763" s="219"/>
      <c r="T1763" s="220"/>
      <c r="AT1763" s="221" t="s">
        <v>168</v>
      </c>
      <c r="AU1763" s="221" t="s">
        <v>82</v>
      </c>
      <c r="AV1763" s="14" t="s">
        <v>82</v>
      </c>
      <c r="AW1763" s="14" t="s">
        <v>30</v>
      </c>
      <c r="AX1763" s="14" t="s">
        <v>73</v>
      </c>
      <c r="AY1763" s="221" t="s">
        <v>160</v>
      </c>
    </row>
    <row r="1764" spans="2:51" s="13" customFormat="1" ht="12">
      <c r="B1764" s="200"/>
      <c r="C1764" s="201"/>
      <c r="D1764" s="202" t="s">
        <v>168</v>
      </c>
      <c r="E1764" s="203" t="s">
        <v>1</v>
      </c>
      <c r="F1764" s="204" t="s">
        <v>1773</v>
      </c>
      <c r="G1764" s="201"/>
      <c r="H1764" s="203" t="s">
        <v>1</v>
      </c>
      <c r="I1764" s="205"/>
      <c r="J1764" s="201"/>
      <c r="K1764" s="201"/>
      <c r="L1764" s="206"/>
      <c r="M1764" s="207"/>
      <c r="N1764" s="208"/>
      <c r="O1764" s="208"/>
      <c r="P1764" s="208"/>
      <c r="Q1764" s="208"/>
      <c r="R1764" s="208"/>
      <c r="S1764" s="208"/>
      <c r="T1764" s="209"/>
      <c r="AT1764" s="210" t="s">
        <v>168</v>
      </c>
      <c r="AU1764" s="210" t="s">
        <v>82</v>
      </c>
      <c r="AV1764" s="13" t="s">
        <v>80</v>
      </c>
      <c r="AW1764" s="13" t="s">
        <v>30</v>
      </c>
      <c r="AX1764" s="13" t="s">
        <v>73</v>
      </c>
      <c r="AY1764" s="210" t="s">
        <v>160</v>
      </c>
    </row>
    <row r="1765" spans="2:51" s="14" customFormat="1" ht="12">
      <c r="B1765" s="211"/>
      <c r="C1765" s="212"/>
      <c r="D1765" s="202" t="s">
        <v>168</v>
      </c>
      <c r="E1765" s="213" t="s">
        <v>1</v>
      </c>
      <c r="F1765" s="214" t="s">
        <v>1774</v>
      </c>
      <c r="G1765" s="212"/>
      <c r="H1765" s="215">
        <v>97.297</v>
      </c>
      <c r="I1765" s="216"/>
      <c r="J1765" s="212"/>
      <c r="K1765" s="212"/>
      <c r="L1765" s="217"/>
      <c r="M1765" s="218"/>
      <c r="N1765" s="219"/>
      <c r="O1765" s="219"/>
      <c r="P1765" s="219"/>
      <c r="Q1765" s="219"/>
      <c r="R1765" s="219"/>
      <c r="S1765" s="219"/>
      <c r="T1765" s="220"/>
      <c r="AT1765" s="221" t="s">
        <v>168</v>
      </c>
      <c r="AU1765" s="221" t="s">
        <v>82</v>
      </c>
      <c r="AV1765" s="14" t="s">
        <v>82</v>
      </c>
      <c r="AW1765" s="14" t="s">
        <v>30</v>
      </c>
      <c r="AX1765" s="14" t="s">
        <v>73</v>
      </c>
      <c r="AY1765" s="221" t="s">
        <v>160</v>
      </c>
    </row>
    <row r="1766" spans="2:51" s="13" customFormat="1" ht="12">
      <c r="B1766" s="200"/>
      <c r="C1766" s="201"/>
      <c r="D1766" s="202" t="s">
        <v>168</v>
      </c>
      <c r="E1766" s="203" t="s">
        <v>1</v>
      </c>
      <c r="F1766" s="204" t="s">
        <v>1775</v>
      </c>
      <c r="G1766" s="201"/>
      <c r="H1766" s="203" t="s">
        <v>1</v>
      </c>
      <c r="I1766" s="205"/>
      <c r="J1766" s="201"/>
      <c r="K1766" s="201"/>
      <c r="L1766" s="206"/>
      <c r="M1766" s="207"/>
      <c r="N1766" s="208"/>
      <c r="O1766" s="208"/>
      <c r="P1766" s="208"/>
      <c r="Q1766" s="208"/>
      <c r="R1766" s="208"/>
      <c r="S1766" s="208"/>
      <c r="T1766" s="209"/>
      <c r="AT1766" s="210" t="s">
        <v>168</v>
      </c>
      <c r="AU1766" s="210" t="s">
        <v>82</v>
      </c>
      <c r="AV1766" s="13" t="s">
        <v>80</v>
      </c>
      <c r="AW1766" s="13" t="s">
        <v>30</v>
      </c>
      <c r="AX1766" s="13" t="s">
        <v>73</v>
      </c>
      <c r="AY1766" s="210" t="s">
        <v>160</v>
      </c>
    </row>
    <row r="1767" spans="2:51" s="14" customFormat="1" ht="12">
      <c r="B1767" s="211"/>
      <c r="C1767" s="212"/>
      <c r="D1767" s="202" t="s">
        <v>168</v>
      </c>
      <c r="E1767" s="213" t="s">
        <v>1</v>
      </c>
      <c r="F1767" s="214" t="s">
        <v>1766</v>
      </c>
      <c r="G1767" s="212"/>
      <c r="H1767" s="215">
        <v>3.742</v>
      </c>
      <c r="I1767" s="216"/>
      <c r="J1767" s="212"/>
      <c r="K1767" s="212"/>
      <c r="L1767" s="217"/>
      <c r="M1767" s="218"/>
      <c r="N1767" s="219"/>
      <c r="O1767" s="219"/>
      <c r="P1767" s="219"/>
      <c r="Q1767" s="219"/>
      <c r="R1767" s="219"/>
      <c r="S1767" s="219"/>
      <c r="T1767" s="220"/>
      <c r="AT1767" s="221" t="s">
        <v>168</v>
      </c>
      <c r="AU1767" s="221" t="s">
        <v>82</v>
      </c>
      <c r="AV1767" s="14" t="s">
        <v>82</v>
      </c>
      <c r="AW1767" s="14" t="s">
        <v>30</v>
      </c>
      <c r="AX1767" s="14" t="s">
        <v>73</v>
      </c>
      <c r="AY1767" s="221" t="s">
        <v>160</v>
      </c>
    </row>
    <row r="1768" spans="2:51" s="13" customFormat="1" ht="12">
      <c r="B1768" s="200"/>
      <c r="C1768" s="201"/>
      <c r="D1768" s="202" t="s">
        <v>168</v>
      </c>
      <c r="E1768" s="203" t="s">
        <v>1</v>
      </c>
      <c r="F1768" s="204" t="s">
        <v>1776</v>
      </c>
      <c r="G1768" s="201"/>
      <c r="H1768" s="203" t="s">
        <v>1</v>
      </c>
      <c r="I1768" s="205"/>
      <c r="J1768" s="201"/>
      <c r="K1768" s="201"/>
      <c r="L1768" s="206"/>
      <c r="M1768" s="207"/>
      <c r="N1768" s="208"/>
      <c r="O1768" s="208"/>
      <c r="P1768" s="208"/>
      <c r="Q1768" s="208"/>
      <c r="R1768" s="208"/>
      <c r="S1768" s="208"/>
      <c r="T1768" s="209"/>
      <c r="AT1768" s="210" t="s">
        <v>168</v>
      </c>
      <c r="AU1768" s="210" t="s">
        <v>82</v>
      </c>
      <c r="AV1768" s="13" t="s">
        <v>80</v>
      </c>
      <c r="AW1768" s="13" t="s">
        <v>30</v>
      </c>
      <c r="AX1768" s="13" t="s">
        <v>73</v>
      </c>
      <c r="AY1768" s="210" t="s">
        <v>160</v>
      </c>
    </row>
    <row r="1769" spans="2:51" s="14" customFormat="1" ht="12">
      <c r="B1769" s="211"/>
      <c r="C1769" s="212"/>
      <c r="D1769" s="202" t="s">
        <v>168</v>
      </c>
      <c r="E1769" s="213" t="s">
        <v>1</v>
      </c>
      <c r="F1769" s="214" t="s">
        <v>1777</v>
      </c>
      <c r="G1769" s="212"/>
      <c r="H1769" s="215">
        <v>5.346</v>
      </c>
      <c r="I1769" s="216"/>
      <c r="J1769" s="212"/>
      <c r="K1769" s="212"/>
      <c r="L1769" s="217"/>
      <c r="M1769" s="218"/>
      <c r="N1769" s="219"/>
      <c r="O1769" s="219"/>
      <c r="P1769" s="219"/>
      <c r="Q1769" s="219"/>
      <c r="R1769" s="219"/>
      <c r="S1769" s="219"/>
      <c r="T1769" s="220"/>
      <c r="AT1769" s="221" t="s">
        <v>168</v>
      </c>
      <c r="AU1769" s="221" t="s">
        <v>82</v>
      </c>
      <c r="AV1769" s="14" t="s">
        <v>82</v>
      </c>
      <c r="AW1769" s="14" t="s">
        <v>30</v>
      </c>
      <c r="AX1769" s="14" t="s">
        <v>73</v>
      </c>
      <c r="AY1769" s="221" t="s">
        <v>160</v>
      </c>
    </row>
    <row r="1770" spans="2:51" s="15" customFormat="1" ht="12">
      <c r="B1770" s="222"/>
      <c r="C1770" s="223"/>
      <c r="D1770" s="202" t="s">
        <v>168</v>
      </c>
      <c r="E1770" s="224" t="s">
        <v>1</v>
      </c>
      <c r="F1770" s="225" t="s">
        <v>179</v>
      </c>
      <c r="G1770" s="223"/>
      <c r="H1770" s="226">
        <v>370.232</v>
      </c>
      <c r="I1770" s="227"/>
      <c r="J1770" s="223"/>
      <c r="K1770" s="223"/>
      <c r="L1770" s="228"/>
      <c r="M1770" s="229"/>
      <c r="N1770" s="230"/>
      <c r="O1770" s="230"/>
      <c r="P1770" s="230"/>
      <c r="Q1770" s="230"/>
      <c r="R1770" s="230"/>
      <c r="S1770" s="230"/>
      <c r="T1770" s="231"/>
      <c r="AT1770" s="232" t="s">
        <v>168</v>
      </c>
      <c r="AU1770" s="232" t="s">
        <v>82</v>
      </c>
      <c r="AV1770" s="15" t="s">
        <v>167</v>
      </c>
      <c r="AW1770" s="15" t="s">
        <v>30</v>
      </c>
      <c r="AX1770" s="15" t="s">
        <v>80</v>
      </c>
      <c r="AY1770" s="232" t="s">
        <v>160</v>
      </c>
    </row>
    <row r="1771" spans="1:65" s="2" customFormat="1" ht="14.45" customHeight="1">
      <c r="A1771" s="35"/>
      <c r="B1771" s="36"/>
      <c r="C1771" s="233" t="s">
        <v>1073</v>
      </c>
      <c r="D1771" s="233" t="s">
        <v>205</v>
      </c>
      <c r="E1771" s="234" t="s">
        <v>1778</v>
      </c>
      <c r="F1771" s="235" t="s">
        <v>1779</v>
      </c>
      <c r="G1771" s="236" t="s">
        <v>800</v>
      </c>
      <c r="H1771" s="237">
        <v>12</v>
      </c>
      <c r="I1771" s="238"/>
      <c r="J1771" s="239">
        <f>ROUND(I1771*H1771,2)</f>
        <v>0</v>
      </c>
      <c r="K1771" s="235" t="s">
        <v>1</v>
      </c>
      <c r="L1771" s="240"/>
      <c r="M1771" s="241" t="s">
        <v>1</v>
      </c>
      <c r="N1771" s="242" t="s">
        <v>38</v>
      </c>
      <c r="O1771" s="72"/>
      <c r="P1771" s="196">
        <f>O1771*H1771</f>
        <v>0</v>
      </c>
      <c r="Q1771" s="196">
        <v>0</v>
      </c>
      <c r="R1771" s="196">
        <f>Q1771*H1771</f>
        <v>0</v>
      </c>
      <c r="S1771" s="196">
        <v>0</v>
      </c>
      <c r="T1771" s="197">
        <f>S1771*H1771</f>
        <v>0</v>
      </c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R1771" s="198" t="s">
        <v>255</v>
      </c>
      <c r="AT1771" s="198" t="s">
        <v>205</v>
      </c>
      <c r="AU1771" s="198" t="s">
        <v>82</v>
      </c>
      <c r="AY1771" s="18" t="s">
        <v>160</v>
      </c>
      <c r="BE1771" s="199">
        <f>IF(N1771="základní",J1771,0)</f>
        <v>0</v>
      </c>
      <c r="BF1771" s="199">
        <f>IF(N1771="snížená",J1771,0)</f>
        <v>0</v>
      </c>
      <c r="BG1771" s="199">
        <f>IF(N1771="zákl. přenesená",J1771,0)</f>
        <v>0</v>
      </c>
      <c r="BH1771" s="199">
        <f>IF(N1771="sníž. přenesená",J1771,0)</f>
        <v>0</v>
      </c>
      <c r="BI1771" s="199">
        <f>IF(N1771="nulová",J1771,0)</f>
        <v>0</v>
      </c>
      <c r="BJ1771" s="18" t="s">
        <v>80</v>
      </c>
      <c r="BK1771" s="199">
        <f>ROUND(I1771*H1771,2)</f>
        <v>0</v>
      </c>
      <c r="BL1771" s="18" t="s">
        <v>212</v>
      </c>
      <c r="BM1771" s="198" t="s">
        <v>1780</v>
      </c>
    </row>
    <row r="1772" spans="1:65" s="2" customFormat="1" ht="14.45" customHeight="1">
      <c r="A1772" s="35"/>
      <c r="B1772" s="36"/>
      <c r="C1772" s="233" t="s">
        <v>1781</v>
      </c>
      <c r="D1772" s="233" t="s">
        <v>205</v>
      </c>
      <c r="E1772" s="234" t="s">
        <v>1782</v>
      </c>
      <c r="F1772" s="235" t="s">
        <v>1783</v>
      </c>
      <c r="G1772" s="236" t="s">
        <v>800</v>
      </c>
      <c r="H1772" s="237">
        <v>1</v>
      </c>
      <c r="I1772" s="238"/>
      <c r="J1772" s="239">
        <f>ROUND(I1772*H1772,2)</f>
        <v>0</v>
      </c>
      <c r="K1772" s="235" t="s">
        <v>1</v>
      </c>
      <c r="L1772" s="240"/>
      <c r="M1772" s="241" t="s">
        <v>1</v>
      </c>
      <c r="N1772" s="242" t="s">
        <v>38</v>
      </c>
      <c r="O1772" s="72"/>
      <c r="P1772" s="196">
        <f>O1772*H1772</f>
        <v>0</v>
      </c>
      <c r="Q1772" s="196">
        <v>0</v>
      </c>
      <c r="R1772" s="196">
        <f>Q1772*H1772</f>
        <v>0</v>
      </c>
      <c r="S1772" s="196">
        <v>0</v>
      </c>
      <c r="T1772" s="197">
        <f>S1772*H1772</f>
        <v>0</v>
      </c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R1772" s="198" t="s">
        <v>255</v>
      </c>
      <c r="AT1772" s="198" t="s">
        <v>205</v>
      </c>
      <c r="AU1772" s="198" t="s">
        <v>82</v>
      </c>
      <c r="AY1772" s="18" t="s">
        <v>160</v>
      </c>
      <c r="BE1772" s="199">
        <f>IF(N1772="základní",J1772,0)</f>
        <v>0</v>
      </c>
      <c r="BF1772" s="199">
        <f>IF(N1772="snížená",J1772,0)</f>
        <v>0</v>
      </c>
      <c r="BG1772" s="199">
        <f>IF(N1772="zákl. přenesená",J1772,0)</f>
        <v>0</v>
      </c>
      <c r="BH1772" s="199">
        <f>IF(N1772="sníž. přenesená",J1772,0)</f>
        <v>0</v>
      </c>
      <c r="BI1772" s="199">
        <f>IF(N1772="nulová",J1772,0)</f>
        <v>0</v>
      </c>
      <c r="BJ1772" s="18" t="s">
        <v>80</v>
      </c>
      <c r="BK1772" s="199">
        <f>ROUND(I1772*H1772,2)</f>
        <v>0</v>
      </c>
      <c r="BL1772" s="18" t="s">
        <v>212</v>
      </c>
      <c r="BM1772" s="198" t="s">
        <v>1784</v>
      </c>
    </row>
    <row r="1773" spans="1:65" s="2" customFormat="1" ht="14.45" customHeight="1">
      <c r="A1773" s="35"/>
      <c r="B1773" s="36"/>
      <c r="C1773" s="233" t="s">
        <v>1078</v>
      </c>
      <c r="D1773" s="233" t="s">
        <v>205</v>
      </c>
      <c r="E1773" s="234" t="s">
        <v>1785</v>
      </c>
      <c r="F1773" s="235" t="s">
        <v>1786</v>
      </c>
      <c r="G1773" s="236" t="s">
        <v>800</v>
      </c>
      <c r="H1773" s="237">
        <v>7</v>
      </c>
      <c r="I1773" s="238"/>
      <c r="J1773" s="239">
        <f>ROUND(I1773*H1773,2)</f>
        <v>0</v>
      </c>
      <c r="K1773" s="235" t="s">
        <v>1</v>
      </c>
      <c r="L1773" s="240"/>
      <c r="M1773" s="241" t="s">
        <v>1</v>
      </c>
      <c r="N1773" s="242" t="s">
        <v>38</v>
      </c>
      <c r="O1773" s="72"/>
      <c r="P1773" s="196">
        <f>O1773*H1773</f>
        <v>0</v>
      </c>
      <c r="Q1773" s="196">
        <v>0</v>
      </c>
      <c r="R1773" s="196">
        <f>Q1773*H1773</f>
        <v>0</v>
      </c>
      <c r="S1773" s="196">
        <v>0</v>
      </c>
      <c r="T1773" s="197">
        <f>S1773*H1773</f>
        <v>0</v>
      </c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R1773" s="198" t="s">
        <v>255</v>
      </c>
      <c r="AT1773" s="198" t="s">
        <v>205</v>
      </c>
      <c r="AU1773" s="198" t="s">
        <v>82</v>
      </c>
      <c r="AY1773" s="18" t="s">
        <v>160</v>
      </c>
      <c r="BE1773" s="199">
        <f>IF(N1773="základní",J1773,0)</f>
        <v>0</v>
      </c>
      <c r="BF1773" s="199">
        <f>IF(N1773="snížená",J1773,0)</f>
        <v>0</v>
      </c>
      <c r="BG1773" s="199">
        <f>IF(N1773="zákl. přenesená",J1773,0)</f>
        <v>0</v>
      </c>
      <c r="BH1773" s="199">
        <f>IF(N1773="sníž. přenesená",J1773,0)</f>
        <v>0</v>
      </c>
      <c r="BI1773" s="199">
        <f>IF(N1773="nulová",J1773,0)</f>
        <v>0</v>
      </c>
      <c r="BJ1773" s="18" t="s">
        <v>80</v>
      </c>
      <c r="BK1773" s="199">
        <f>ROUND(I1773*H1773,2)</f>
        <v>0</v>
      </c>
      <c r="BL1773" s="18" t="s">
        <v>212</v>
      </c>
      <c r="BM1773" s="198" t="s">
        <v>1787</v>
      </c>
    </row>
    <row r="1774" spans="1:65" s="2" customFormat="1" ht="14.45" customHeight="1">
      <c r="A1774" s="35"/>
      <c r="B1774" s="36"/>
      <c r="C1774" s="233" t="s">
        <v>1788</v>
      </c>
      <c r="D1774" s="233" t="s">
        <v>205</v>
      </c>
      <c r="E1774" s="234" t="s">
        <v>1789</v>
      </c>
      <c r="F1774" s="235" t="s">
        <v>1790</v>
      </c>
      <c r="G1774" s="236" t="s">
        <v>800</v>
      </c>
      <c r="H1774" s="237">
        <v>1</v>
      </c>
      <c r="I1774" s="238"/>
      <c r="J1774" s="239">
        <f>ROUND(I1774*H1774,2)</f>
        <v>0</v>
      </c>
      <c r="K1774" s="235" t="s">
        <v>1</v>
      </c>
      <c r="L1774" s="240"/>
      <c r="M1774" s="241" t="s">
        <v>1</v>
      </c>
      <c r="N1774" s="242" t="s">
        <v>38</v>
      </c>
      <c r="O1774" s="72"/>
      <c r="P1774" s="196">
        <f>O1774*H1774</f>
        <v>0</v>
      </c>
      <c r="Q1774" s="196">
        <v>0</v>
      </c>
      <c r="R1774" s="196">
        <f>Q1774*H1774</f>
        <v>0</v>
      </c>
      <c r="S1774" s="196">
        <v>0</v>
      </c>
      <c r="T1774" s="197">
        <f>S1774*H1774</f>
        <v>0</v>
      </c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R1774" s="198" t="s">
        <v>255</v>
      </c>
      <c r="AT1774" s="198" t="s">
        <v>205</v>
      </c>
      <c r="AU1774" s="198" t="s">
        <v>82</v>
      </c>
      <c r="AY1774" s="18" t="s">
        <v>160</v>
      </c>
      <c r="BE1774" s="199">
        <f>IF(N1774="základní",J1774,0)</f>
        <v>0</v>
      </c>
      <c r="BF1774" s="199">
        <f>IF(N1774="snížená",J1774,0)</f>
        <v>0</v>
      </c>
      <c r="BG1774" s="199">
        <f>IF(N1774="zákl. přenesená",J1774,0)</f>
        <v>0</v>
      </c>
      <c r="BH1774" s="199">
        <f>IF(N1774="sníž. přenesená",J1774,0)</f>
        <v>0</v>
      </c>
      <c r="BI1774" s="199">
        <f>IF(N1774="nulová",J1774,0)</f>
        <v>0</v>
      </c>
      <c r="BJ1774" s="18" t="s">
        <v>80</v>
      </c>
      <c r="BK1774" s="199">
        <f>ROUND(I1774*H1774,2)</f>
        <v>0</v>
      </c>
      <c r="BL1774" s="18" t="s">
        <v>212</v>
      </c>
      <c r="BM1774" s="198" t="s">
        <v>1791</v>
      </c>
    </row>
    <row r="1775" spans="1:65" s="2" customFormat="1" ht="14.45" customHeight="1">
      <c r="A1775" s="35"/>
      <c r="B1775" s="36"/>
      <c r="C1775" s="233" t="s">
        <v>1081</v>
      </c>
      <c r="D1775" s="233" t="s">
        <v>205</v>
      </c>
      <c r="E1775" s="234" t="s">
        <v>1792</v>
      </c>
      <c r="F1775" s="235" t="s">
        <v>1793</v>
      </c>
      <c r="G1775" s="236" t="s">
        <v>800</v>
      </c>
      <c r="H1775" s="237">
        <v>1</v>
      </c>
      <c r="I1775" s="238"/>
      <c r="J1775" s="239">
        <f>ROUND(I1775*H1775,2)</f>
        <v>0</v>
      </c>
      <c r="K1775" s="235" t="s">
        <v>1</v>
      </c>
      <c r="L1775" s="240"/>
      <c r="M1775" s="241" t="s">
        <v>1</v>
      </c>
      <c r="N1775" s="242" t="s">
        <v>38</v>
      </c>
      <c r="O1775" s="72"/>
      <c r="P1775" s="196">
        <f>O1775*H1775</f>
        <v>0</v>
      </c>
      <c r="Q1775" s="196">
        <v>0</v>
      </c>
      <c r="R1775" s="196">
        <f>Q1775*H1775</f>
        <v>0</v>
      </c>
      <c r="S1775" s="196">
        <v>0</v>
      </c>
      <c r="T1775" s="197">
        <f>S1775*H1775</f>
        <v>0</v>
      </c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R1775" s="198" t="s">
        <v>255</v>
      </c>
      <c r="AT1775" s="198" t="s">
        <v>205</v>
      </c>
      <c r="AU1775" s="198" t="s">
        <v>82</v>
      </c>
      <c r="AY1775" s="18" t="s">
        <v>160</v>
      </c>
      <c r="BE1775" s="199">
        <f>IF(N1775="základní",J1775,0)</f>
        <v>0</v>
      </c>
      <c r="BF1775" s="199">
        <f>IF(N1775="snížená",J1775,0)</f>
        <v>0</v>
      </c>
      <c r="BG1775" s="199">
        <f>IF(N1775="zákl. přenesená",J1775,0)</f>
        <v>0</v>
      </c>
      <c r="BH1775" s="199">
        <f>IF(N1775="sníž. přenesená",J1775,0)</f>
        <v>0</v>
      </c>
      <c r="BI1775" s="199">
        <f>IF(N1775="nulová",J1775,0)</f>
        <v>0</v>
      </c>
      <c r="BJ1775" s="18" t="s">
        <v>80</v>
      </c>
      <c r="BK1775" s="199">
        <f>ROUND(I1775*H1775,2)</f>
        <v>0</v>
      </c>
      <c r="BL1775" s="18" t="s">
        <v>212</v>
      </c>
      <c r="BM1775" s="198" t="s">
        <v>1794</v>
      </c>
    </row>
    <row r="1776" spans="1:65" s="2" customFormat="1" ht="24.2" customHeight="1">
      <c r="A1776" s="35"/>
      <c r="B1776" s="36"/>
      <c r="C1776" s="233" t="s">
        <v>1795</v>
      </c>
      <c r="D1776" s="233" t="s">
        <v>205</v>
      </c>
      <c r="E1776" s="234" t="s">
        <v>1796</v>
      </c>
      <c r="F1776" s="235" t="s">
        <v>1797</v>
      </c>
      <c r="G1776" s="236" t="s">
        <v>800</v>
      </c>
      <c r="H1776" s="237">
        <v>36</v>
      </c>
      <c r="I1776" s="238"/>
      <c r="J1776" s="239">
        <f>ROUND(I1776*H1776,2)</f>
        <v>0</v>
      </c>
      <c r="K1776" s="235" t="s">
        <v>1</v>
      </c>
      <c r="L1776" s="240"/>
      <c r="M1776" s="241" t="s">
        <v>1</v>
      </c>
      <c r="N1776" s="242" t="s">
        <v>38</v>
      </c>
      <c r="O1776" s="72"/>
      <c r="P1776" s="196">
        <f>O1776*H1776</f>
        <v>0</v>
      </c>
      <c r="Q1776" s="196">
        <v>0</v>
      </c>
      <c r="R1776" s="196">
        <f>Q1776*H1776</f>
        <v>0</v>
      </c>
      <c r="S1776" s="196">
        <v>0</v>
      </c>
      <c r="T1776" s="197">
        <f>S1776*H1776</f>
        <v>0</v>
      </c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R1776" s="198" t="s">
        <v>255</v>
      </c>
      <c r="AT1776" s="198" t="s">
        <v>205</v>
      </c>
      <c r="AU1776" s="198" t="s">
        <v>82</v>
      </c>
      <c r="AY1776" s="18" t="s">
        <v>160</v>
      </c>
      <c r="BE1776" s="199">
        <f>IF(N1776="základní",J1776,0)</f>
        <v>0</v>
      </c>
      <c r="BF1776" s="199">
        <f>IF(N1776="snížená",J1776,0)</f>
        <v>0</v>
      </c>
      <c r="BG1776" s="199">
        <f>IF(N1776="zákl. přenesená",J1776,0)</f>
        <v>0</v>
      </c>
      <c r="BH1776" s="199">
        <f>IF(N1776="sníž. přenesená",J1776,0)</f>
        <v>0</v>
      </c>
      <c r="BI1776" s="199">
        <f>IF(N1776="nulová",J1776,0)</f>
        <v>0</v>
      </c>
      <c r="BJ1776" s="18" t="s">
        <v>80</v>
      </c>
      <c r="BK1776" s="199">
        <f>ROUND(I1776*H1776,2)</f>
        <v>0</v>
      </c>
      <c r="BL1776" s="18" t="s">
        <v>212</v>
      </c>
      <c r="BM1776" s="198" t="s">
        <v>1798</v>
      </c>
    </row>
    <row r="1777" spans="1:65" s="2" customFormat="1" ht="24.2" customHeight="1">
      <c r="A1777" s="35"/>
      <c r="B1777" s="36"/>
      <c r="C1777" s="233" t="s">
        <v>1086</v>
      </c>
      <c r="D1777" s="233" t="s">
        <v>205</v>
      </c>
      <c r="E1777" s="234" t="s">
        <v>1799</v>
      </c>
      <c r="F1777" s="235" t="s">
        <v>1800</v>
      </c>
      <c r="G1777" s="236" t="s">
        <v>800</v>
      </c>
      <c r="H1777" s="237">
        <v>6</v>
      </c>
      <c r="I1777" s="238"/>
      <c r="J1777" s="239">
        <f>ROUND(I1777*H1777,2)</f>
        <v>0</v>
      </c>
      <c r="K1777" s="235" t="s">
        <v>1</v>
      </c>
      <c r="L1777" s="240"/>
      <c r="M1777" s="241" t="s">
        <v>1</v>
      </c>
      <c r="N1777" s="242" t="s">
        <v>38</v>
      </c>
      <c r="O1777" s="72"/>
      <c r="P1777" s="196">
        <f>O1777*H1777</f>
        <v>0</v>
      </c>
      <c r="Q1777" s="196">
        <v>0</v>
      </c>
      <c r="R1777" s="196">
        <f>Q1777*H1777</f>
        <v>0</v>
      </c>
      <c r="S1777" s="196">
        <v>0</v>
      </c>
      <c r="T1777" s="197">
        <f>S1777*H1777</f>
        <v>0</v>
      </c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R1777" s="198" t="s">
        <v>255</v>
      </c>
      <c r="AT1777" s="198" t="s">
        <v>205</v>
      </c>
      <c r="AU1777" s="198" t="s">
        <v>82</v>
      </c>
      <c r="AY1777" s="18" t="s">
        <v>160</v>
      </c>
      <c r="BE1777" s="199">
        <f>IF(N1777="základní",J1777,0)</f>
        <v>0</v>
      </c>
      <c r="BF1777" s="199">
        <f>IF(N1777="snížená",J1777,0)</f>
        <v>0</v>
      </c>
      <c r="BG1777" s="199">
        <f>IF(N1777="zákl. přenesená",J1777,0)</f>
        <v>0</v>
      </c>
      <c r="BH1777" s="199">
        <f>IF(N1777="sníž. přenesená",J1777,0)</f>
        <v>0</v>
      </c>
      <c r="BI1777" s="199">
        <f>IF(N1777="nulová",J1777,0)</f>
        <v>0</v>
      </c>
      <c r="BJ1777" s="18" t="s">
        <v>80</v>
      </c>
      <c r="BK1777" s="199">
        <f>ROUND(I1777*H1777,2)</f>
        <v>0</v>
      </c>
      <c r="BL1777" s="18" t="s">
        <v>212</v>
      </c>
      <c r="BM1777" s="198" t="s">
        <v>1801</v>
      </c>
    </row>
    <row r="1778" spans="1:65" s="2" customFormat="1" ht="24.2" customHeight="1">
      <c r="A1778" s="35"/>
      <c r="B1778" s="36"/>
      <c r="C1778" s="233" t="s">
        <v>1802</v>
      </c>
      <c r="D1778" s="233" t="s">
        <v>205</v>
      </c>
      <c r="E1778" s="234" t="s">
        <v>1803</v>
      </c>
      <c r="F1778" s="235" t="s">
        <v>1804</v>
      </c>
      <c r="G1778" s="236" t="s">
        <v>800</v>
      </c>
      <c r="H1778" s="237">
        <v>26</v>
      </c>
      <c r="I1778" s="238"/>
      <c r="J1778" s="239">
        <f>ROUND(I1778*H1778,2)</f>
        <v>0</v>
      </c>
      <c r="K1778" s="235" t="s">
        <v>1</v>
      </c>
      <c r="L1778" s="240"/>
      <c r="M1778" s="241" t="s">
        <v>1</v>
      </c>
      <c r="N1778" s="242" t="s">
        <v>38</v>
      </c>
      <c r="O1778" s="72"/>
      <c r="P1778" s="196">
        <f>O1778*H1778</f>
        <v>0</v>
      </c>
      <c r="Q1778" s="196">
        <v>0</v>
      </c>
      <c r="R1778" s="196">
        <f>Q1778*H1778</f>
        <v>0</v>
      </c>
      <c r="S1778" s="196">
        <v>0</v>
      </c>
      <c r="T1778" s="197">
        <f>S1778*H1778</f>
        <v>0</v>
      </c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R1778" s="198" t="s">
        <v>255</v>
      </c>
      <c r="AT1778" s="198" t="s">
        <v>205</v>
      </c>
      <c r="AU1778" s="198" t="s">
        <v>82</v>
      </c>
      <c r="AY1778" s="18" t="s">
        <v>160</v>
      </c>
      <c r="BE1778" s="199">
        <f>IF(N1778="základní",J1778,0)</f>
        <v>0</v>
      </c>
      <c r="BF1778" s="199">
        <f>IF(N1778="snížená",J1778,0)</f>
        <v>0</v>
      </c>
      <c r="BG1778" s="199">
        <f>IF(N1778="zákl. přenesená",J1778,0)</f>
        <v>0</v>
      </c>
      <c r="BH1778" s="199">
        <f>IF(N1778="sníž. přenesená",J1778,0)</f>
        <v>0</v>
      </c>
      <c r="BI1778" s="199">
        <f>IF(N1778="nulová",J1778,0)</f>
        <v>0</v>
      </c>
      <c r="BJ1778" s="18" t="s">
        <v>80</v>
      </c>
      <c r="BK1778" s="199">
        <f>ROUND(I1778*H1778,2)</f>
        <v>0</v>
      </c>
      <c r="BL1778" s="18" t="s">
        <v>212</v>
      </c>
      <c r="BM1778" s="198" t="s">
        <v>1805</v>
      </c>
    </row>
    <row r="1779" spans="1:65" s="2" customFormat="1" ht="14.45" customHeight="1">
      <c r="A1779" s="35"/>
      <c r="B1779" s="36"/>
      <c r="C1779" s="233" t="s">
        <v>1091</v>
      </c>
      <c r="D1779" s="233" t="s">
        <v>205</v>
      </c>
      <c r="E1779" s="234" t="s">
        <v>1806</v>
      </c>
      <c r="F1779" s="235" t="s">
        <v>1807</v>
      </c>
      <c r="G1779" s="236" t="s">
        <v>800</v>
      </c>
      <c r="H1779" s="237">
        <v>1</v>
      </c>
      <c r="I1779" s="238"/>
      <c r="J1779" s="239">
        <f>ROUND(I1779*H1779,2)</f>
        <v>0</v>
      </c>
      <c r="K1779" s="235" t="s">
        <v>1</v>
      </c>
      <c r="L1779" s="240"/>
      <c r="M1779" s="241" t="s">
        <v>1</v>
      </c>
      <c r="N1779" s="242" t="s">
        <v>38</v>
      </c>
      <c r="O1779" s="72"/>
      <c r="P1779" s="196">
        <f>O1779*H1779</f>
        <v>0</v>
      </c>
      <c r="Q1779" s="196">
        <v>0</v>
      </c>
      <c r="R1779" s="196">
        <f>Q1779*H1779</f>
        <v>0</v>
      </c>
      <c r="S1779" s="196">
        <v>0</v>
      </c>
      <c r="T1779" s="197">
        <f>S1779*H1779</f>
        <v>0</v>
      </c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R1779" s="198" t="s">
        <v>255</v>
      </c>
      <c r="AT1779" s="198" t="s">
        <v>205</v>
      </c>
      <c r="AU1779" s="198" t="s">
        <v>82</v>
      </c>
      <c r="AY1779" s="18" t="s">
        <v>160</v>
      </c>
      <c r="BE1779" s="199">
        <f>IF(N1779="základní",J1779,0)</f>
        <v>0</v>
      </c>
      <c r="BF1779" s="199">
        <f>IF(N1779="snížená",J1779,0)</f>
        <v>0</v>
      </c>
      <c r="BG1779" s="199">
        <f>IF(N1779="zákl. přenesená",J1779,0)</f>
        <v>0</v>
      </c>
      <c r="BH1779" s="199">
        <f>IF(N1779="sníž. přenesená",J1779,0)</f>
        <v>0</v>
      </c>
      <c r="BI1779" s="199">
        <f>IF(N1779="nulová",J1779,0)</f>
        <v>0</v>
      </c>
      <c r="BJ1779" s="18" t="s">
        <v>80</v>
      </c>
      <c r="BK1779" s="199">
        <f>ROUND(I1779*H1779,2)</f>
        <v>0</v>
      </c>
      <c r="BL1779" s="18" t="s">
        <v>212</v>
      </c>
      <c r="BM1779" s="198" t="s">
        <v>1808</v>
      </c>
    </row>
    <row r="1780" spans="1:65" s="2" customFormat="1" ht="14.45" customHeight="1">
      <c r="A1780" s="35"/>
      <c r="B1780" s="36"/>
      <c r="C1780" s="233" t="s">
        <v>1809</v>
      </c>
      <c r="D1780" s="233" t="s">
        <v>205</v>
      </c>
      <c r="E1780" s="234" t="s">
        <v>1810</v>
      </c>
      <c r="F1780" s="235" t="s">
        <v>1811</v>
      </c>
      <c r="G1780" s="236" t="s">
        <v>800</v>
      </c>
      <c r="H1780" s="237">
        <v>1</v>
      </c>
      <c r="I1780" s="238"/>
      <c r="J1780" s="239">
        <f>ROUND(I1780*H1780,2)</f>
        <v>0</v>
      </c>
      <c r="K1780" s="235" t="s">
        <v>1</v>
      </c>
      <c r="L1780" s="240"/>
      <c r="M1780" s="241" t="s">
        <v>1</v>
      </c>
      <c r="N1780" s="242" t="s">
        <v>38</v>
      </c>
      <c r="O1780" s="72"/>
      <c r="P1780" s="196">
        <f>O1780*H1780</f>
        <v>0</v>
      </c>
      <c r="Q1780" s="196">
        <v>0</v>
      </c>
      <c r="R1780" s="196">
        <f>Q1780*H1780</f>
        <v>0</v>
      </c>
      <c r="S1780" s="196">
        <v>0</v>
      </c>
      <c r="T1780" s="197">
        <f>S1780*H1780</f>
        <v>0</v>
      </c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R1780" s="198" t="s">
        <v>255</v>
      </c>
      <c r="AT1780" s="198" t="s">
        <v>205</v>
      </c>
      <c r="AU1780" s="198" t="s">
        <v>82</v>
      </c>
      <c r="AY1780" s="18" t="s">
        <v>160</v>
      </c>
      <c r="BE1780" s="199">
        <f>IF(N1780="základní",J1780,0)</f>
        <v>0</v>
      </c>
      <c r="BF1780" s="199">
        <f>IF(N1780="snížená",J1780,0)</f>
        <v>0</v>
      </c>
      <c r="BG1780" s="199">
        <f>IF(N1780="zákl. přenesená",J1780,0)</f>
        <v>0</v>
      </c>
      <c r="BH1780" s="199">
        <f>IF(N1780="sníž. přenesená",J1780,0)</f>
        <v>0</v>
      </c>
      <c r="BI1780" s="199">
        <f>IF(N1780="nulová",J1780,0)</f>
        <v>0</v>
      </c>
      <c r="BJ1780" s="18" t="s">
        <v>80</v>
      </c>
      <c r="BK1780" s="199">
        <f>ROUND(I1780*H1780,2)</f>
        <v>0</v>
      </c>
      <c r="BL1780" s="18" t="s">
        <v>212</v>
      </c>
      <c r="BM1780" s="198" t="s">
        <v>1812</v>
      </c>
    </row>
    <row r="1781" spans="1:65" s="2" customFormat="1" ht="24.2" customHeight="1">
      <c r="A1781" s="35"/>
      <c r="B1781" s="36"/>
      <c r="C1781" s="187" t="s">
        <v>1098</v>
      </c>
      <c r="D1781" s="187" t="s">
        <v>162</v>
      </c>
      <c r="E1781" s="188" t="s">
        <v>1813</v>
      </c>
      <c r="F1781" s="189" t="s">
        <v>1814</v>
      </c>
      <c r="G1781" s="190" t="s">
        <v>222</v>
      </c>
      <c r="H1781" s="191">
        <v>5.282</v>
      </c>
      <c r="I1781" s="192"/>
      <c r="J1781" s="193">
        <f>ROUND(I1781*H1781,2)</f>
        <v>0</v>
      </c>
      <c r="K1781" s="189" t="s">
        <v>166</v>
      </c>
      <c r="L1781" s="40"/>
      <c r="M1781" s="194" t="s">
        <v>1</v>
      </c>
      <c r="N1781" s="195" t="s">
        <v>38</v>
      </c>
      <c r="O1781" s="72"/>
      <c r="P1781" s="196">
        <f>O1781*H1781</f>
        <v>0</v>
      </c>
      <c r="Q1781" s="196">
        <v>0</v>
      </c>
      <c r="R1781" s="196">
        <f>Q1781*H1781</f>
        <v>0</v>
      </c>
      <c r="S1781" s="196">
        <v>0</v>
      </c>
      <c r="T1781" s="197">
        <f>S1781*H1781</f>
        <v>0</v>
      </c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R1781" s="198" t="s">
        <v>212</v>
      </c>
      <c r="AT1781" s="198" t="s">
        <v>162</v>
      </c>
      <c r="AU1781" s="198" t="s">
        <v>82</v>
      </c>
      <c r="AY1781" s="18" t="s">
        <v>160</v>
      </c>
      <c r="BE1781" s="199">
        <f>IF(N1781="základní",J1781,0)</f>
        <v>0</v>
      </c>
      <c r="BF1781" s="199">
        <f>IF(N1781="snížená",J1781,0)</f>
        <v>0</v>
      </c>
      <c r="BG1781" s="199">
        <f>IF(N1781="zákl. přenesená",J1781,0)</f>
        <v>0</v>
      </c>
      <c r="BH1781" s="199">
        <f>IF(N1781="sníž. přenesená",J1781,0)</f>
        <v>0</v>
      </c>
      <c r="BI1781" s="199">
        <f>IF(N1781="nulová",J1781,0)</f>
        <v>0</v>
      </c>
      <c r="BJ1781" s="18" t="s">
        <v>80</v>
      </c>
      <c r="BK1781" s="199">
        <f>ROUND(I1781*H1781,2)</f>
        <v>0</v>
      </c>
      <c r="BL1781" s="18" t="s">
        <v>212</v>
      </c>
      <c r="BM1781" s="198" t="s">
        <v>1815</v>
      </c>
    </row>
    <row r="1782" spans="2:51" s="13" customFormat="1" ht="12">
      <c r="B1782" s="200"/>
      <c r="C1782" s="201"/>
      <c r="D1782" s="202" t="s">
        <v>168</v>
      </c>
      <c r="E1782" s="203" t="s">
        <v>1</v>
      </c>
      <c r="F1782" s="204" t="s">
        <v>1816</v>
      </c>
      <c r="G1782" s="201"/>
      <c r="H1782" s="203" t="s">
        <v>1</v>
      </c>
      <c r="I1782" s="205"/>
      <c r="J1782" s="201"/>
      <c r="K1782" s="201"/>
      <c r="L1782" s="206"/>
      <c r="M1782" s="207"/>
      <c r="N1782" s="208"/>
      <c r="O1782" s="208"/>
      <c r="P1782" s="208"/>
      <c r="Q1782" s="208"/>
      <c r="R1782" s="208"/>
      <c r="S1782" s="208"/>
      <c r="T1782" s="209"/>
      <c r="AT1782" s="210" t="s">
        <v>168</v>
      </c>
      <c r="AU1782" s="210" t="s">
        <v>82</v>
      </c>
      <c r="AV1782" s="13" t="s">
        <v>80</v>
      </c>
      <c r="AW1782" s="13" t="s">
        <v>30</v>
      </c>
      <c r="AX1782" s="13" t="s">
        <v>73</v>
      </c>
      <c r="AY1782" s="210" t="s">
        <v>160</v>
      </c>
    </row>
    <row r="1783" spans="2:51" s="14" customFormat="1" ht="12">
      <c r="B1783" s="211"/>
      <c r="C1783" s="212"/>
      <c r="D1783" s="202" t="s">
        <v>168</v>
      </c>
      <c r="E1783" s="213" t="s">
        <v>1</v>
      </c>
      <c r="F1783" s="214" t="s">
        <v>1817</v>
      </c>
      <c r="G1783" s="212"/>
      <c r="H1783" s="215">
        <v>5.282</v>
      </c>
      <c r="I1783" s="216"/>
      <c r="J1783" s="212"/>
      <c r="K1783" s="212"/>
      <c r="L1783" s="217"/>
      <c r="M1783" s="218"/>
      <c r="N1783" s="219"/>
      <c r="O1783" s="219"/>
      <c r="P1783" s="219"/>
      <c r="Q1783" s="219"/>
      <c r="R1783" s="219"/>
      <c r="S1783" s="219"/>
      <c r="T1783" s="220"/>
      <c r="AT1783" s="221" t="s">
        <v>168</v>
      </c>
      <c r="AU1783" s="221" t="s">
        <v>82</v>
      </c>
      <c r="AV1783" s="14" t="s">
        <v>82</v>
      </c>
      <c r="AW1783" s="14" t="s">
        <v>30</v>
      </c>
      <c r="AX1783" s="14" t="s">
        <v>73</v>
      </c>
      <c r="AY1783" s="221" t="s">
        <v>160</v>
      </c>
    </row>
    <row r="1784" spans="2:51" s="15" customFormat="1" ht="12">
      <c r="B1784" s="222"/>
      <c r="C1784" s="223"/>
      <c r="D1784" s="202" t="s">
        <v>168</v>
      </c>
      <c r="E1784" s="224" t="s">
        <v>1</v>
      </c>
      <c r="F1784" s="225" t="s">
        <v>179</v>
      </c>
      <c r="G1784" s="223"/>
      <c r="H1784" s="226">
        <v>5.282</v>
      </c>
      <c r="I1784" s="227"/>
      <c r="J1784" s="223"/>
      <c r="K1784" s="223"/>
      <c r="L1784" s="228"/>
      <c r="M1784" s="229"/>
      <c r="N1784" s="230"/>
      <c r="O1784" s="230"/>
      <c r="P1784" s="230"/>
      <c r="Q1784" s="230"/>
      <c r="R1784" s="230"/>
      <c r="S1784" s="230"/>
      <c r="T1784" s="231"/>
      <c r="AT1784" s="232" t="s">
        <v>168</v>
      </c>
      <c r="AU1784" s="232" t="s">
        <v>82</v>
      </c>
      <c r="AV1784" s="15" t="s">
        <v>167</v>
      </c>
      <c r="AW1784" s="15" t="s">
        <v>30</v>
      </c>
      <c r="AX1784" s="15" t="s">
        <v>80</v>
      </c>
      <c r="AY1784" s="232" t="s">
        <v>160</v>
      </c>
    </row>
    <row r="1785" spans="1:65" s="2" customFormat="1" ht="14.45" customHeight="1">
      <c r="A1785" s="35"/>
      <c r="B1785" s="36"/>
      <c r="C1785" s="233" t="s">
        <v>1818</v>
      </c>
      <c r="D1785" s="233" t="s">
        <v>205</v>
      </c>
      <c r="E1785" s="234" t="s">
        <v>1819</v>
      </c>
      <c r="F1785" s="235" t="s">
        <v>1820</v>
      </c>
      <c r="G1785" s="236" t="s">
        <v>800</v>
      </c>
      <c r="H1785" s="237">
        <v>1</v>
      </c>
      <c r="I1785" s="238"/>
      <c r="J1785" s="239">
        <f>ROUND(I1785*H1785,2)</f>
        <v>0</v>
      </c>
      <c r="K1785" s="235" t="s">
        <v>1</v>
      </c>
      <c r="L1785" s="240"/>
      <c r="M1785" s="241" t="s">
        <v>1</v>
      </c>
      <c r="N1785" s="242" t="s">
        <v>38</v>
      </c>
      <c r="O1785" s="72"/>
      <c r="P1785" s="196">
        <f>O1785*H1785</f>
        <v>0</v>
      </c>
      <c r="Q1785" s="196">
        <v>0</v>
      </c>
      <c r="R1785" s="196">
        <f>Q1785*H1785</f>
        <v>0</v>
      </c>
      <c r="S1785" s="196">
        <v>0</v>
      </c>
      <c r="T1785" s="197">
        <f>S1785*H1785</f>
        <v>0</v>
      </c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R1785" s="198" t="s">
        <v>255</v>
      </c>
      <c r="AT1785" s="198" t="s">
        <v>205</v>
      </c>
      <c r="AU1785" s="198" t="s">
        <v>82</v>
      </c>
      <c r="AY1785" s="18" t="s">
        <v>160</v>
      </c>
      <c r="BE1785" s="199">
        <f>IF(N1785="základní",J1785,0)</f>
        <v>0</v>
      </c>
      <c r="BF1785" s="199">
        <f>IF(N1785="snížená",J1785,0)</f>
        <v>0</v>
      </c>
      <c r="BG1785" s="199">
        <f>IF(N1785="zákl. přenesená",J1785,0)</f>
        <v>0</v>
      </c>
      <c r="BH1785" s="199">
        <f>IF(N1785="sníž. přenesená",J1785,0)</f>
        <v>0</v>
      </c>
      <c r="BI1785" s="199">
        <f>IF(N1785="nulová",J1785,0)</f>
        <v>0</v>
      </c>
      <c r="BJ1785" s="18" t="s">
        <v>80</v>
      </c>
      <c r="BK1785" s="199">
        <f>ROUND(I1785*H1785,2)</f>
        <v>0</v>
      </c>
      <c r="BL1785" s="18" t="s">
        <v>212</v>
      </c>
      <c r="BM1785" s="198" t="s">
        <v>1821</v>
      </c>
    </row>
    <row r="1786" spans="1:65" s="2" customFormat="1" ht="24.2" customHeight="1">
      <c r="A1786" s="35"/>
      <c r="B1786" s="36"/>
      <c r="C1786" s="187" t="s">
        <v>1104</v>
      </c>
      <c r="D1786" s="187" t="s">
        <v>162</v>
      </c>
      <c r="E1786" s="188" t="s">
        <v>1822</v>
      </c>
      <c r="F1786" s="189" t="s">
        <v>1823</v>
      </c>
      <c r="G1786" s="190" t="s">
        <v>800</v>
      </c>
      <c r="H1786" s="191">
        <v>33</v>
      </c>
      <c r="I1786" s="192"/>
      <c r="J1786" s="193">
        <f>ROUND(I1786*H1786,2)</f>
        <v>0</v>
      </c>
      <c r="K1786" s="189" t="s">
        <v>166</v>
      </c>
      <c r="L1786" s="40"/>
      <c r="M1786" s="194" t="s">
        <v>1</v>
      </c>
      <c r="N1786" s="195" t="s">
        <v>38</v>
      </c>
      <c r="O1786" s="72"/>
      <c r="P1786" s="196">
        <f>O1786*H1786</f>
        <v>0</v>
      </c>
      <c r="Q1786" s="196">
        <v>0</v>
      </c>
      <c r="R1786" s="196">
        <f>Q1786*H1786</f>
        <v>0</v>
      </c>
      <c r="S1786" s="196">
        <v>0</v>
      </c>
      <c r="T1786" s="197">
        <f>S1786*H1786</f>
        <v>0</v>
      </c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R1786" s="198" t="s">
        <v>212</v>
      </c>
      <c r="AT1786" s="198" t="s">
        <v>162</v>
      </c>
      <c r="AU1786" s="198" t="s">
        <v>82</v>
      </c>
      <c r="AY1786" s="18" t="s">
        <v>160</v>
      </c>
      <c r="BE1786" s="199">
        <f>IF(N1786="základní",J1786,0)</f>
        <v>0</v>
      </c>
      <c r="BF1786" s="199">
        <f>IF(N1786="snížená",J1786,0)</f>
        <v>0</v>
      </c>
      <c r="BG1786" s="199">
        <f>IF(N1786="zákl. přenesená",J1786,0)</f>
        <v>0</v>
      </c>
      <c r="BH1786" s="199">
        <f>IF(N1786="sníž. přenesená",J1786,0)</f>
        <v>0</v>
      </c>
      <c r="BI1786" s="199">
        <f>IF(N1786="nulová",J1786,0)</f>
        <v>0</v>
      </c>
      <c r="BJ1786" s="18" t="s">
        <v>80</v>
      </c>
      <c r="BK1786" s="199">
        <f>ROUND(I1786*H1786,2)</f>
        <v>0</v>
      </c>
      <c r="BL1786" s="18" t="s">
        <v>212</v>
      </c>
      <c r="BM1786" s="198" t="s">
        <v>1824</v>
      </c>
    </row>
    <row r="1787" spans="2:51" s="13" customFormat="1" ht="12">
      <c r="B1787" s="200"/>
      <c r="C1787" s="201"/>
      <c r="D1787" s="202" t="s">
        <v>168</v>
      </c>
      <c r="E1787" s="203" t="s">
        <v>1</v>
      </c>
      <c r="F1787" s="204" t="s">
        <v>1765</v>
      </c>
      <c r="G1787" s="201"/>
      <c r="H1787" s="203" t="s">
        <v>1</v>
      </c>
      <c r="I1787" s="205"/>
      <c r="J1787" s="201"/>
      <c r="K1787" s="201"/>
      <c r="L1787" s="206"/>
      <c r="M1787" s="207"/>
      <c r="N1787" s="208"/>
      <c r="O1787" s="208"/>
      <c r="P1787" s="208"/>
      <c r="Q1787" s="208"/>
      <c r="R1787" s="208"/>
      <c r="S1787" s="208"/>
      <c r="T1787" s="209"/>
      <c r="AT1787" s="210" t="s">
        <v>168</v>
      </c>
      <c r="AU1787" s="210" t="s">
        <v>82</v>
      </c>
      <c r="AV1787" s="13" t="s">
        <v>80</v>
      </c>
      <c r="AW1787" s="13" t="s">
        <v>30</v>
      </c>
      <c r="AX1787" s="13" t="s">
        <v>73</v>
      </c>
      <c r="AY1787" s="210" t="s">
        <v>160</v>
      </c>
    </row>
    <row r="1788" spans="2:51" s="14" customFormat="1" ht="12">
      <c r="B1788" s="211"/>
      <c r="C1788" s="212"/>
      <c r="D1788" s="202" t="s">
        <v>168</v>
      </c>
      <c r="E1788" s="213" t="s">
        <v>1</v>
      </c>
      <c r="F1788" s="214" t="s">
        <v>188</v>
      </c>
      <c r="G1788" s="212"/>
      <c r="H1788" s="215">
        <v>8</v>
      </c>
      <c r="I1788" s="216"/>
      <c r="J1788" s="212"/>
      <c r="K1788" s="212"/>
      <c r="L1788" s="217"/>
      <c r="M1788" s="218"/>
      <c r="N1788" s="219"/>
      <c r="O1788" s="219"/>
      <c r="P1788" s="219"/>
      <c r="Q1788" s="219"/>
      <c r="R1788" s="219"/>
      <c r="S1788" s="219"/>
      <c r="T1788" s="220"/>
      <c r="AT1788" s="221" t="s">
        <v>168</v>
      </c>
      <c r="AU1788" s="221" t="s">
        <v>82</v>
      </c>
      <c r="AV1788" s="14" t="s">
        <v>82</v>
      </c>
      <c r="AW1788" s="14" t="s">
        <v>30</v>
      </c>
      <c r="AX1788" s="14" t="s">
        <v>73</v>
      </c>
      <c r="AY1788" s="221" t="s">
        <v>160</v>
      </c>
    </row>
    <row r="1789" spans="2:51" s="13" customFormat="1" ht="12">
      <c r="B1789" s="200"/>
      <c r="C1789" s="201"/>
      <c r="D1789" s="202" t="s">
        <v>168</v>
      </c>
      <c r="E1789" s="203" t="s">
        <v>1</v>
      </c>
      <c r="F1789" s="204" t="s">
        <v>1825</v>
      </c>
      <c r="G1789" s="201"/>
      <c r="H1789" s="203" t="s">
        <v>1</v>
      </c>
      <c r="I1789" s="205"/>
      <c r="J1789" s="201"/>
      <c r="K1789" s="201"/>
      <c r="L1789" s="206"/>
      <c r="M1789" s="207"/>
      <c r="N1789" s="208"/>
      <c r="O1789" s="208"/>
      <c r="P1789" s="208"/>
      <c r="Q1789" s="208"/>
      <c r="R1789" s="208"/>
      <c r="S1789" s="208"/>
      <c r="T1789" s="209"/>
      <c r="AT1789" s="210" t="s">
        <v>168</v>
      </c>
      <c r="AU1789" s="210" t="s">
        <v>82</v>
      </c>
      <c r="AV1789" s="13" t="s">
        <v>80</v>
      </c>
      <c r="AW1789" s="13" t="s">
        <v>30</v>
      </c>
      <c r="AX1789" s="13" t="s">
        <v>73</v>
      </c>
      <c r="AY1789" s="210" t="s">
        <v>160</v>
      </c>
    </row>
    <row r="1790" spans="2:51" s="14" customFormat="1" ht="12">
      <c r="B1790" s="211"/>
      <c r="C1790" s="212"/>
      <c r="D1790" s="202" t="s">
        <v>168</v>
      </c>
      <c r="E1790" s="213" t="s">
        <v>1</v>
      </c>
      <c r="F1790" s="214" t="s">
        <v>233</v>
      </c>
      <c r="G1790" s="212"/>
      <c r="H1790" s="215">
        <v>24</v>
      </c>
      <c r="I1790" s="216"/>
      <c r="J1790" s="212"/>
      <c r="K1790" s="212"/>
      <c r="L1790" s="217"/>
      <c r="M1790" s="218"/>
      <c r="N1790" s="219"/>
      <c r="O1790" s="219"/>
      <c r="P1790" s="219"/>
      <c r="Q1790" s="219"/>
      <c r="R1790" s="219"/>
      <c r="S1790" s="219"/>
      <c r="T1790" s="220"/>
      <c r="AT1790" s="221" t="s">
        <v>168</v>
      </c>
      <c r="AU1790" s="221" t="s">
        <v>82</v>
      </c>
      <c r="AV1790" s="14" t="s">
        <v>82</v>
      </c>
      <c r="AW1790" s="14" t="s">
        <v>30</v>
      </c>
      <c r="AX1790" s="14" t="s">
        <v>73</v>
      </c>
      <c r="AY1790" s="221" t="s">
        <v>160</v>
      </c>
    </row>
    <row r="1791" spans="2:51" s="13" customFormat="1" ht="12">
      <c r="B1791" s="200"/>
      <c r="C1791" s="201"/>
      <c r="D1791" s="202" t="s">
        <v>168</v>
      </c>
      <c r="E1791" s="203" t="s">
        <v>1</v>
      </c>
      <c r="F1791" s="204" t="s">
        <v>1826</v>
      </c>
      <c r="G1791" s="201"/>
      <c r="H1791" s="203" t="s">
        <v>1</v>
      </c>
      <c r="I1791" s="205"/>
      <c r="J1791" s="201"/>
      <c r="K1791" s="201"/>
      <c r="L1791" s="206"/>
      <c r="M1791" s="207"/>
      <c r="N1791" s="208"/>
      <c r="O1791" s="208"/>
      <c r="P1791" s="208"/>
      <c r="Q1791" s="208"/>
      <c r="R1791" s="208"/>
      <c r="S1791" s="208"/>
      <c r="T1791" s="209"/>
      <c r="AT1791" s="210" t="s">
        <v>168</v>
      </c>
      <c r="AU1791" s="210" t="s">
        <v>82</v>
      </c>
      <c r="AV1791" s="13" t="s">
        <v>80</v>
      </c>
      <c r="AW1791" s="13" t="s">
        <v>30</v>
      </c>
      <c r="AX1791" s="13" t="s">
        <v>73</v>
      </c>
      <c r="AY1791" s="210" t="s">
        <v>160</v>
      </c>
    </row>
    <row r="1792" spans="2:51" s="14" customFormat="1" ht="12">
      <c r="B1792" s="211"/>
      <c r="C1792" s="212"/>
      <c r="D1792" s="202" t="s">
        <v>168</v>
      </c>
      <c r="E1792" s="213" t="s">
        <v>1</v>
      </c>
      <c r="F1792" s="214" t="s">
        <v>80</v>
      </c>
      <c r="G1792" s="212"/>
      <c r="H1792" s="215">
        <v>1</v>
      </c>
      <c r="I1792" s="216"/>
      <c r="J1792" s="212"/>
      <c r="K1792" s="212"/>
      <c r="L1792" s="217"/>
      <c r="M1792" s="218"/>
      <c r="N1792" s="219"/>
      <c r="O1792" s="219"/>
      <c r="P1792" s="219"/>
      <c r="Q1792" s="219"/>
      <c r="R1792" s="219"/>
      <c r="S1792" s="219"/>
      <c r="T1792" s="220"/>
      <c r="AT1792" s="221" t="s">
        <v>168</v>
      </c>
      <c r="AU1792" s="221" t="s">
        <v>82</v>
      </c>
      <c r="AV1792" s="14" t="s">
        <v>82</v>
      </c>
      <c r="AW1792" s="14" t="s">
        <v>30</v>
      </c>
      <c r="AX1792" s="14" t="s">
        <v>73</v>
      </c>
      <c r="AY1792" s="221" t="s">
        <v>160</v>
      </c>
    </row>
    <row r="1793" spans="2:51" s="15" customFormat="1" ht="12">
      <c r="B1793" s="222"/>
      <c r="C1793" s="223"/>
      <c r="D1793" s="202" t="s">
        <v>168</v>
      </c>
      <c r="E1793" s="224" t="s">
        <v>1</v>
      </c>
      <c r="F1793" s="225" t="s">
        <v>179</v>
      </c>
      <c r="G1793" s="223"/>
      <c r="H1793" s="226">
        <v>33</v>
      </c>
      <c r="I1793" s="227"/>
      <c r="J1793" s="223"/>
      <c r="K1793" s="223"/>
      <c r="L1793" s="228"/>
      <c r="M1793" s="229"/>
      <c r="N1793" s="230"/>
      <c r="O1793" s="230"/>
      <c r="P1793" s="230"/>
      <c r="Q1793" s="230"/>
      <c r="R1793" s="230"/>
      <c r="S1793" s="230"/>
      <c r="T1793" s="231"/>
      <c r="AT1793" s="232" t="s">
        <v>168</v>
      </c>
      <c r="AU1793" s="232" t="s">
        <v>82</v>
      </c>
      <c r="AV1793" s="15" t="s">
        <v>167</v>
      </c>
      <c r="AW1793" s="15" t="s">
        <v>30</v>
      </c>
      <c r="AX1793" s="15" t="s">
        <v>80</v>
      </c>
      <c r="AY1793" s="232" t="s">
        <v>160</v>
      </c>
    </row>
    <row r="1794" spans="1:65" s="2" customFormat="1" ht="14.45" customHeight="1">
      <c r="A1794" s="35"/>
      <c r="B1794" s="36"/>
      <c r="C1794" s="233" t="s">
        <v>1827</v>
      </c>
      <c r="D1794" s="233" t="s">
        <v>205</v>
      </c>
      <c r="E1794" s="234" t="s">
        <v>1828</v>
      </c>
      <c r="F1794" s="235" t="s">
        <v>1829</v>
      </c>
      <c r="G1794" s="236" t="s">
        <v>800</v>
      </c>
      <c r="H1794" s="237">
        <v>8</v>
      </c>
      <c r="I1794" s="238"/>
      <c r="J1794" s="239">
        <f>ROUND(I1794*H1794,2)</f>
        <v>0</v>
      </c>
      <c r="K1794" s="235" t="s">
        <v>1</v>
      </c>
      <c r="L1794" s="240"/>
      <c r="M1794" s="241" t="s">
        <v>1</v>
      </c>
      <c r="N1794" s="242" t="s">
        <v>38</v>
      </c>
      <c r="O1794" s="72"/>
      <c r="P1794" s="196">
        <f>O1794*H1794</f>
        <v>0</v>
      </c>
      <c r="Q1794" s="196">
        <v>0</v>
      </c>
      <c r="R1794" s="196">
        <f>Q1794*H1794</f>
        <v>0</v>
      </c>
      <c r="S1794" s="196">
        <v>0</v>
      </c>
      <c r="T1794" s="197">
        <f>S1794*H1794</f>
        <v>0</v>
      </c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R1794" s="198" t="s">
        <v>255</v>
      </c>
      <c r="AT1794" s="198" t="s">
        <v>205</v>
      </c>
      <c r="AU1794" s="198" t="s">
        <v>82</v>
      </c>
      <c r="AY1794" s="18" t="s">
        <v>160</v>
      </c>
      <c r="BE1794" s="199">
        <f>IF(N1794="základní",J1794,0)</f>
        <v>0</v>
      </c>
      <c r="BF1794" s="199">
        <f>IF(N1794="snížená",J1794,0)</f>
        <v>0</v>
      </c>
      <c r="BG1794" s="199">
        <f>IF(N1794="zákl. přenesená",J1794,0)</f>
        <v>0</v>
      </c>
      <c r="BH1794" s="199">
        <f>IF(N1794="sníž. přenesená",J1794,0)</f>
        <v>0</v>
      </c>
      <c r="BI1794" s="199">
        <f>IF(N1794="nulová",J1794,0)</f>
        <v>0</v>
      </c>
      <c r="BJ1794" s="18" t="s">
        <v>80</v>
      </c>
      <c r="BK1794" s="199">
        <f>ROUND(I1794*H1794,2)</f>
        <v>0</v>
      </c>
      <c r="BL1794" s="18" t="s">
        <v>212</v>
      </c>
      <c r="BM1794" s="198" t="s">
        <v>1830</v>
      </c>
    </row>
    <row r="1795" spans="1:65" s="2" customFormat="1" ht="24.2" customHeight="1">
      <c r="A1795" s="35"/>
      <c r="B1795" s="36"/>
      <c r="C1795" s="233" t="s">
        <v>1108</v>
      </c>
      <c r="D1795" s="233" t="s">
        <v>205</v>
      </c>
      <c r="E1795" s="234" t="s">
        <v>1831</v>
      </c>
      <c r="F1795" s="235" t="s">
        <v>1832</v>
      </c>
      <c r="G1795" s="236" t="s">
        <v>800</v>
      </c>
      <c r="H1795" s="237">
        <v>24</v>
      </c>
      <c r="I1795" s="238"/>
      <c r="J1795" s="239">
        <f>ROUND(I1795*H1795,2)</f>
        <v>0</v>
      </c>
      <c r="K1795" s="235" t="s">
        <v>1</v>
      </c>
      <c r="L1795" s="240"/>
      <c r="M1795" s="241" t="s">
        <v>1</v>
      </c>
      <c r="N1795" s="242" t="s">
        <v>38</v>
      </c>
      <c r="O1795" s="72"/>
      <c r="P1795" s="196">
        <f>O1795*H1795</f>
        <v>0</v>
      </c>
      <c r="Q1795" s="196">
        <v>0</v>
      </c>
      <c r="R1795" s="196">
        <f>Q1795*H1795</f>
        <v>0</v>
      </c>
      <c r="S1795" s="196">
        <v>0</v>
      </c>
      <c r="T1795" s="197">
        <f>S1795*H1795</f>
        <v>0</v>
      </c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R1795" s="198" t="s">
        <v>255</v>
      </c>
      <c r="AT1795" s="198" t="s">
        <v>205</v>
      </c>
      <c r="AU1795" s="198" t="s">
        <v>82</v>
      </c>
      <c r="AY1795" s="18" t="s">
        <v>160</v>
      </c>
      <c r="BE1795" s="199">
        <f>IF(N1795="základní",J1795,0)</f>
        <v>0</v>
      </c>
      <c r="BF1795" s="199">
        <f>IF(N1795="snížená",J1795,0)</f>
        <v>0</v>
      </c>
      <c r="BG1795" s="199">
        <f>IF(N1795="zákl. přenesená",J1795,0)</f>
        <v>0</v>
      </c>
      <c r="BH1795" s="199">
        <f>IF(N1795="sníž. přenesená",J1795,0)</f>
        <v>0</v>
      </c>
      <c r="BI1795" s="199">
        <f>IF(N1795="nulová",J1795,0)</f>
        <v>0</v>
      </c>
      <c r="BJ1795" s="18" t="s">
        <v>80</v>
      </c>
      <c r="BK1795" s="199">
        <f>ROUND(I1795*H1795,2)</f>
        <v>0</v>
      </c>
      <c r="BL1795" s="18" t="s">
        <v>212</v>
      </c>
      <c r="BM1795" s="198" t="s">
        <v>1833</v>
      </c>
    </row>
    <row r="1796" spans="1:65" s="2" customFormat="1" ht="14.45" customHeight="1">
      <c r="A1796" s="35"/>
      <c r="B1796" s="36"/>
      <c r="C1796" s="233" t="s">
        <v>1834</v>
      </c>
      <c r="D1796" s="233" t="s">
        <v>205</v>
      </c>
      <c r="E1796" s="234" t="s">
        <v>1835</v>
      </c>
      <c r="F1796" s="235" t="s">
        <v>1836</v>
      </c>
      <c r="G1796" s="236" t="s">
        <v>800</v>
      </c>
      <c r="H1796" s="237">
        <v>1</v>
      </c>
      <c r="I1796" s="238"/>
      <c r="J1796" s="239">
        <f>ROUND(I1796*H1796,2)</f>
        <v>0</v>
      </c>
      <c r="K1796" s="235" t="s">
        <v>1</v>
      </c>
      <c r="L1796" s="240"/>
      <c r="M1796" s="241" t="s">
        <v>1</v>
      </c>
      <c r="N1796" s="242" t="s">
        <v>38</v>
      </c>
      <c r="O1796" s="72"/>
      <c r="P1796" s="196">
        <f>O1796*H1796</f>
        <v>0</v>
      </c>
      <c r="Q1796" s="196">
        <v>0</v>
      </c>
      <c r="R1796" s="196">
        <f>Q1796*H1796</f>
        <v>0</v>
      </c>
      <c r="S1796" s="196">
        <v>0</v>
      </c>
      <c r="T1796" s="197">
        <f>S1796*H1796</f>
        <v>0</v>
      </c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R1796" s="198" t="s">
        <v>255</v>
      </c>
      <c r="AT1796" s="198" t="s">
        <v>205</v>
      </c>
      <c r="AU1796" s="198" t="s">
        <v>82</v>
      </c>
      <c r="AY1796" s="18" t="s">
        <v>160</v>
      </c>
      <c r="BE1796" s="199">
        <f>IF(N1796="základní",J1796,0)</f>
        <v>0</v>
      </c>
      <c r="BF1796" s="199">
        <f>IF(N1796="snížená",J1796,0)</f>
        <v>0</v>
      </c>
      <c r="BG1796" s="199">
        <f>IF(N1796="zákl. přenesená",J1796,0)</f>
        <v>0</v>
      </c>
      <c r="BH1796" s="199">
        <f>IF(N1796="sníž. přenesená",J1796,0)</f>
        <v>0</v>
      </c>
      <c r="BI1796" s="199">
        <f>IF(N1796="nulová",J1796,0)</f>
        <v>0</v>
      </c>
      <c r="BJ1796" s="18" t="s">
        <v>80</v>
      </c>
      <c r="BK1796" s="199">
        <f>ROUND(I1796*H1796,2)</f>
        <v>0</v>
      </c>
      <c r="BL1796" s="18" t="s">
        <v>212</v>
      </c>
      <c r="BM1796" s="198" t="s">
        <v>1837</v>
      </c>
    </row>
    <row r="1797" spans="1:65" s="2" customFormat="1" ht="24.2" customHeight="1">
      <c r="A1797" s="35"/>
      <c r="B1797" s="36"/>
      <c r="C1797" s="187" t="s">
        <v>650</v>
      </c>
      <c r="D1797" s="187" t="s">
        <v>162</v>
      </c>
      <c r="E1797" s="188" t="s">
        <v>1838</v>
      </c>
      <c r="F1797" s="189" t="s">
        <v>1839</v>
      </c>
      <c r="G1797" s="190" t="s">
        <v>800</v>
      </c>
      <c r="H1797" s="191">
        <v>1</v>
      </c>
      <c r="I1797" s="192"/>
      <c r="J1797" s="193">
        <f>ROUND(I1797*H1797,2)</f>
        <v>0</v>
      </c>
      <c r="K1797" s="189" t="s">
        <v>166</v>
      </c>
      <c r="L1797" s="40"/>
      <c r="M1797" s="194" t="s">
        <v>1</v>
      </c>
      <c r="N1797" s="195" t="s">
        <v>38</v>
      </c>
      <c r="O1797" s="72"/>
      <c r="P1797" s="196">
        <f>O1797*H1797</f>
        <v>0</v>
      </c>
      <c r="Q1797" s="196">
        <v>0</v>
      </c>
      <c r="R1797" s="196">
        <f>Q1797*H1797</f>
        <v>0</v>
      </c>
      <c r="S1797" s="196">
        <v>0</v>
      </c>
      <c r="T1797" s="197">
        <f>S1797*H1797</f>
        <v>0</v>
      </c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R1797" s="198" t="s">
        <v>212</v>
      </c>
      <c r="AT1797" s="198" t="s">
        <v>162</v>
      </c>
      <c r="AU1797" s="198" t="s">
        <v>82</v>
      </c>
      <c r="AY1797" s="18" t="s">
        <v>160</v>
      </c>
      <c r="BE1797" s="199">
        <f>IF(N1797="základní",J1797,0)</f>
        <v>0</v>
      </c>
      <c r="BF1797" s="199">
        <f>IF(N1797="snížená",J1797,0)</f>
        <v>0</v>
      </c>
      <c r="BG1797" s="199">
        <f>IF(N1797="zákl. přenesená",J1797,0)</f>
        <v>0</v>
      </c>
      <c r="BH1797" s="199">
        <f>IF(N1797="sníž. přenesená",J1797,0)</f>
        <v>0</v>
      </c>
      <c r="BI1797" s="199">
        <f>IF(N1797="nulová",J1797,0)</f>
        <v>0</v>
      </c>
      <c r="BJ1797" s="18" t="s">
        <v>80</v>
      </c>
      <c r="BK1797" s="199">
        <f>ROUND(I1797*H1797,2)</f>
        <v>0</v>
      </c>
      <c r="BL1797" s="18" t="s">
        <v>212</v>
      </c>
      <c r="BM1797" s="198" t="s">
        <v>1840</v>
      </c>
    </row>
    <row r="1798" spans="1:65" s="2" customFormat="1" ht="37.9" customHeight="1">
      <c r="A1798" s="35"/>
      <c r="B1798" s="36"/>
      <c r="C1798" s="233" t="s">
        <v>1841</v>
      </c>
      <c r="D1798" s="233" t="s">
        <v>205</v>
      </c>
      <c r="E1798" s="234" t="s">
        <v>1842</v>
      </c>
      <c r="F1798" s="235" t="s">
        <v>1843</v>
      </c>
      <c r="G1798" s="236" t="s">
        <v>800</v>
      </c>
      <c r="H1798" s="237">
        <v>1</v>
      </c>
      <c r="I1798" s="238"/>
      <c r="J1798" s="239">
        <f>ROUND(I1798*H1798,2)</f>
        <v>0</v>
      </c>
      <c r="K1798" s="235" t="s">
        <v>1</v>
      </c>
      <c r="L1798" s="240"/>
      <c r="M1798" s="241" t="s">
        <v>1</v>
      </c>
      <c r="N1798" s="242" t="s">
        <v>38</v>
      </c>
      <c r="O1798" s="72"/>
      <c r="P1798" s="196">
        <f>O1798*H1798</f>
        <v>0</v>
      </c>
      <c r="Q1798" s="196">
        <v>0</v>
      </c>
      <c r="R1798" s="196">
        <f>Q1798*H1798</f>
        <v>0</v>
      </c>
      <c r="S1798" s="196">
        <v>0</v>
      </c>
      <c r="T1798" s="197">
        <f>S1798*H1798</f>
        <v>0</v>
      </c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R1798" s="198" t="s">
        <v>255</v>
      </c>
      <c r="AT1798" s="198" t="s">
        <v>205</v>
      </c>
      <c r="AU1798" s="198" t="s">
        <v>82</v>
      </c>
      <c r="AY1798" s="18" t="s">
        <v>160</v>
      </c>
      <c r="BE1798" s="199">
        <f>IF(N1798="základní",J1798,0)</f>
        <v>0</v>
      </c>
      <c r="BF1798" s="199">
        <f>IF(N1798="snížená",J1798,0)</f>
        <v>0</v>
      </c>
      <c r="BG1798" s="199">
        <f>IF(N1798="zákl. přenesená",J1798,0)</f>
        <v>0</v>
      </c>
      <c r="BH1798" s="199">
        <f>IF(N1798="sníž. přenesená",J1798,0)</f>
        <v>0</v>
      </c>
      <c r="BI1798" s="199">
        <f>IF(N1798="nulová",J1798,0)</f>
        <v>0</v>
      </c>
      <c r="BJ1798" s="18" t="s">
        <v>80</v>
      </c>
      <c r="BK1798" s="199">
        <f>ROUND(I1798*H1798,2)</f>
        <v>0</v>
      </c>
      <c r="BL1798" s="18" t="s">
        <v>212</v>
      </c>
      <c r="BM1798" s="198" t="s">
        <v>1844</v>
      </c>
    </row>
    <row r="1799" spans="1:65" s="2" customFormat="1" ht="24.2" customHeight="1">
      <c r="A1799" s="35"/>
      <c r="B1799" s="36"/>
      <c r="C1799" s="187" t="s">
        <v>1121</v>
      </c>
      <c r="D1799" s="187" t="s">
        <v>162</v>
      </c>
      <c r="E1799" s="188" t="s">
        <v>1845</v>
      </c>
      <c r="F1799" s="189" t="s">
        <v>1846</v>
      </c>
      <c r="G1799" s="190" t="s">
        <v>800</v>
      </c>
      <c r="H1799" s="191">
        <v>3</v>
      </c>
      <c r="I1799" s="192"/>
      <c r="J1799" s="193">
        <f>ROUND(I1799*H1799,2)</f>
        <v>0</v>
      </c>
      <c r="K1799" s="189" t="s">
        <v>166</v>
      </c>
      <c r="L1799" s="40"/>
      <c r="M1799" s="194" t="s">
        <v>1</v>
      </c>
      <c r="N1799" s="195" t="s">
        <v>38</v>
      </c>
      <c r="O1799" s="72"/>
      <c r="P1799" s="196">
        <f>O1799*H1799</f>
        <v>0</v>
      </c>
      <c r="Q1799" s="196">
        <v>0</v>
      </c>
      <c r="R1799" s="196">
        <f>Q1799*H1799</f>
        <v>0</v>
      </c>
      <c r="S1799" s="196">
        <v>0</v>
      </c>
      <c r="T1799" s="197">
        <f>S1799*H1799</f>
        <v>0</v>
      </c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R1799" s="198" t="s">
        <v>212</v>
      </c>
      <c r="AT1799" s="198" t="s">
        <v>162</v>
      </c>
      <c r="AU1799" s="198" t="s">
        <v>82</v>
      </c>
      <c r="AY1799" s="18" t="s">
        <v>160</v>
      </c>
      <c r="BE1799" s="199">
        <f>IF(N1799="základní",J1799,0)</f>
        <v>0</v>
      </c>
      <c r="BF1799" s="199">
        <f>IF(N1799="snížená",J1799,0)</f>
        <v>0</v>
      </c>
      <c r="BG1799" s="199">
        <f>IF(N1799="zákl. přenesená",J1799,0)</f>
        <v>0</v>
      </c>
      <c r="BH1799" s="199">
        <f>IF(N1799="sníž. přenesená",J1799,0)</f>
        <v>0</v>
      </c>
      <c r="BI1799" s="199">
        <f>IF(N1799="nulová",J1799,0)</f>
        <v>0</v>
      </c>
      <c r="BJ1799" s="18" t="s">
        <v>80</v>
      </c>
      <c r="BK1799" s="199">
        <f>ROUND(I1799*H1799,2)</f>
        <v>0</v>
      </c>
      <c r="BL1799" s="18" t="s">
        <v>212</v>
      </c>
      <c r="BM1799" s="198" t="s">
        <v>1847</v>
      </c>
    </row>
    <row r="1800" spans="1:65" s="2" customFormat="1" ht="24.2" customHeight="1">
      <c r="A1800" s="35"/>
      <c r="B1800" s="36"/>
      <c r="C1800" s="233" t="s">
        <v>1848</v>
      </c>
      <c r="D1800" s="233" t="s">
        <v>205</v>
      </c>
      <c r="E1800" s="234" t="s">
        <v>1849</v>
      </c>
      <c r="F1800" s="235" t="s">
        <v>1850</v>
      </c>
      <c r="G1800" s="236" t="s">
        <v>800</v>
      </c>
      <c r="H1800" s="237">
        <v>1</v>
      </c>
      <c r="I1800" s="238"/>
      <c r="J1800" s="239">
        <f>ROUND(I1800*H1800,2)</f>
        <v>0</v>
      </c>
      <c r="K1800" s="235" t="s">
        <v>1</v>
      </c>
      <c r="L1800" s="240"/>
      <c r="M1800" s="241" t="s">
        <v>1</v>
      </c>
      <c r="N1800" s="242" t="s">
        <v>38</v>
      </c>
      <c r="O1800" s="72"/>
      <c r="P1800" s="196">
        <f>O1800*H1800</f>
        <v>0</v>
      </c>
      <c r="Q1800" s="196">
        <v>0</v>
      </c>
      <c r="R1800" s="196">
        <f>Q1800*H1800</f>
        <v>0</v>
      </c>
      <c r="S1800" s="196">
        <v>0</v>
      </c>
      <c r="T1800" s="197">
        <f>S1800*H1800</f>
        <v>0</v>
      </c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R1800" s="198" t="s">
        <v>255</v>
      </c>
      <c r="AT1800" s="198" t="s">
        <v>205</v>
      </c>
      <c r="AU1800" s="198" t="s">
        <v>82</v>
      </c>
      <c r="AY1800" s="18" t="s">
        <v>160</v>
      </c>
      <c r="BE1800" s="199">
        <f>IF(N1800="základní",J1800,0)</f>
        <v>0</v>
      </c>
      <c r="BF1800" s="199">
        <f>IF(N1800="snížená",J1800,0)</f>
        <v>0</v>
      </c>
      <c r="BG1800" s="199">
        <f>IF(N1800="zákl. přenesená",J1800,0)</f>
        <v>0</v>
      </c>
      <c r="BH1800" s="199">
        <f>IF(N1800="sníž. přenesená",J1800,0)</f>
        <v>0</v>
      </c>
      <c r="BI1800" s="199">
        <f>IF(N1800="nulová",J1800,0)</f>
        <v>0</v>
      </c>
      <c r="BJ1800" s="18" t="s">
        <v>80</v>
      </c>
      <c r="BK1800" s="199">
        <f>ROUND(I1800*H1800,2)</f>
        <v>0</v>
      </c>
      <c r="BL1800" s="18" t="s">
        <v>212</v>
      </c>
      <c r="BM1800" s="198" t="s">
        <v>1851</v>
      </c>
    </row>
    <row r="1801" spans="1:65" s="2" customFormat="1" ht="24.2" customHeight="1">
      <c r="A1801" s="35"/>
      <c r="B1801" s="36"/>
      <c r="C1801" s="233" t="s">
        <v>1127</v>
      </c>
      <c r="D1801" s="233" t="s">
        <v>205</v>
      </c>
      <c r="E1801" s="234" t="s">
        <v>1852</v>
      </c>
      <c r="F1801" s="235" t="s">
        <v>1853</v>
      </c>
      <c r="G1801" s="236" t="s">
        <v>800</v>
      </c>
      <c r="H1801" s="237">
        <v>1</v>
      </c>
      <c r="I1801" s="238"/>
      <c r="J1801" s="239">
        <f>ROUND(I1801*H1801,2)</f>
        <v>0</v>
      </c>
      <c r="K1801" s="235" t="s">
        <v>1</v>
      </c>
      <c r="L1801" s="240"/>
      <c r="M1801" s="241" t="s">
        <v>1</v>
      </c>
      <c r="N1801" s="242" t="s">
        <v>38</v>
      </c>
      <c r="O1801" s="72"/>
      <c r="P1801" s="196">
        <f>O1801*H1801</f>
        <v>0</v>
      </c>
      <c r="Q1801" s="196">
        <v>0</v>
      </c>
      <c r="R1801" s="196">
        <f>Q1801*H1801</f>
        <v>0</v>
      </c>
      <c r="S1801" s="196">
        <v>0</v>
      </c>
      <c r="T1801" s="197">
        <f>S1801*H1801</f>
        <v>0</v>
      </c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R1801" s="198" t="s">
        <v>255</v>
      </c>
      <c r="AT1801" s="198" t="s">
        <v>205</v>
      </c>
      <c r="AU1801" s="198" t="s">
        <v>82</v>
      </c>
      <c r="AY1801" s="18" t="s">
        <v>160</v>
      </c>
      <c r="BE1801" s="199">
        <f>IF(N1801="základní",J1801,0)</f>
        <v>0</v>
      </c>
      <c r="BF1801" s="199">
        <f>IF(N1801="snížená",J1801,0)</f>
        <v>0</v>
      </c>
      <c r="BG1801" s="199">
        <f>IF(N1801="zákl. přenesená",J1801,0)</f>
        <v>0</v>
      </c>
      <c r="BH1801" s="199">
        <f>IF(N1801="sníž. přenesená",J1801,0)</f>
        <v>0</v>
      </c>
      <c r="BI1801" s="199">
        <f>IF(N1801="nulová",J1801,0)</f>
        <v>0</v>
      </c>
      <c r="BJ1801" s="18" t="s">
        <v>80</v>
      </c>
      <c r="BK1801" s="199">
        <f>ROUND(I1801*H1801,2)</f>
        <v>0</v>
      </c>
      <c r="BL1801" s="18" t="s">
        <v>212</v>
      </c>
      <c r="BM1801" s="198" t="s">
        <v>1854</v>
      </c>
    </row>
    <row r="1802" spans="1:65" s="2" customFormat="1" ht="24.2" customHeight="1">
      <c r="A1802" s="35"/>
      <c r="B1802" s="36"/>
      <c r="C1802" s="233" t="s">
        <v>1855</v>
      </c>
      <c r="D1802" s="233" t="s">
        <v>205</v>
      </c>
      <c r="E1802" s="234" t="s">
        <v>1856</v>
      </c>
      <c r="F1802" s="235" t="s">
        <v>1857</v>
      </c>
      <c r="G1802" s="236" t="s">
        <v>800</v>
      </c>
      <c r="H1802" s="237">
        <v>1</v>
      </c>
      <c r="I1802" s="238"/>
      <c r="J1802" s="239">
        <f>ROUND(I1802*H1802,2)</f>
        <v>0</v>
      </c>
      <c r="K1802" s="235" t="s">
        <v>1</v>
      </c>
      <c r="L1802" s="240"/>
      <c r="M1802" s="241" t="s">
        <v>1</v>
      </c>
      <c r="N1802" s="242" t="s">
        <v>38</v>
      </c>
      <c r="O1802" s="72"/>
      <c r="P1802" s="196">
        <f>O1802*H1802</f>
        <v>0</v>
      </c>
      <c r="Q1802" s="196">
        <v>0</v>
      </c>
      <c r="R1802" s="196">
        <f>Q1802*H1802</f>
        <v>0</v>
      </c>
      <c r="S1802" s="196">
        <v>0</v>
      </c>
      <c r="T1802" s="197">
        <f>S1802*H1802</f>
        <v>0</v>
      </c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R1802" s="198" t="s">
        <v>255</v>
      </c>
      <c r="AT1802" s="198" t="s">
        <v>205</v>
      </c>
      <c r="AU1802" s="198" t="s">
        <v>82</v>
      </c>
      <c r="AY1802" s="18" t="s">
        <v>160</v>
      </c>
      <c r="BE1802" s="199">
        <f>IF(N1802="základní",J1802,0)</f>
        <v>0</v>
      </c>
      <c r="BF1802" s="199">
        <f>IF(N1802="snížená",J1802,0)</f>
        <v>0</v>
      </c>
      <c r="BG1802" s="199">
        <f>IF(N1802="zákl. přenesená",J1802,0)</f>
        <v>0</v>
      </c>
      <c r="BH1802" s="199">
        <f>IF(N1802="sníž. přenesená",J1802,0)</f>
        <v>0</v>
      </c>
      <c r="BI1802" s="199">
        <f>IF(N1802="nulová",J1802,0)</f>
        <v>0</v>
      </c>
      <c r="BJ1802" s="18" t="s">
        <v>80</v>
      </c>
      <c r="BK1802" s="199">
        <f>ROUND(I1802*H1802,2)</f>
        <v>0</v>
      </c>
      <c r="BL1802" s="18" t="s">
        <v>212</v>
      </c>
      <c r="BM1802" s="198" t="s">
        <v>1858</v>
      </c>
    </row>
    <row r="1803" spans="1:65" s="2" customFormat="1" ht="24.2" customHeight="1">
      <c r="A1803" s="35"/>
      <c r="B1803" s="36"/>
      <c r="C1803" s="187" t="s">
        <v>1131</v>
      </c>
      <c r="D1803" s="187" t="s">
        <v>162</v>
      </c>
      <c r="E1803" s="188" t="s">
        <v>1859</v>
      </c>
      <c r="F1803" s="189" t="s">
        <v>1860</v>
      </c>
      <c r="G1803" s="190" t="s">
        <v>800</v>
      </c>
      <c r="H1803" s="191">
        <v>1</v>
      </c>
      <c r="I1803" s="192"/>
      <c r="J1803" s="193">
        <f>ROUND(I1803*H1803,2)</f>
        <v>0</v>
      </c>
      <c r="K1803" s="189" t="s">
        <v>166</v>
      </c>
      <c r="L1803" s="40"/>
      <c r="M1803" s="194" t="s">
        <v>1</v>
      </c>
      <c r="N1803" s="195" t="s">
        <v>38</v>
      </c>
      <c r="O1803" s="72"/>
      <c r="P1803" s="196">
        <f>O1803*H1803</f>
        <v>0</v>
      </c>
      <c r="Q1803" s="196">
        <v>0</v>
      </c>
      <c r="R1803" s="196">
        <f>Q1803*H1803</f>
        <v>0</v>
      </c>
      <c r="S1803" s="196">
        <v>0</v>
      </c>
      <c r="T1803" s="197">
        <f>S1803*H1803</f>
        <v>0</v>
      </c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R1803" s="198" t="s">
        <v>212</v>
      </c>
      <c r="AT1803" s="198" t="s">
        <v>162</v>
      </c>
      <c r="AU1803" s="198" t="s">
        <v>82</v>
      </c>
      <c r="AY1803" s="18" t="s">
        <v>160</v>
      </c>
      <c r="BE1803" s="199">
        <f>IF(N1803="základní",J1803,0)</f>
        <v>0</v>
      </c>
      <c r="BF1803" s="199">
        <f>IF(N1803="snížená",J1803,0)</f>
        <v>0</v>
      </c>
      <c r="BG1803" s="199">
        <f>IF(N1803="zákl. přenesená",J1803,0)</f>
        <v>0</v>
      </c>
      <c r="BH1803" s="199">
        <f>IF(N1803="sníž. přenesená",J1803,0)</f>
        <v>0</v>
      </c>
      <c r="BI1803" s="199">
        <f>IF(N1803="nulová",J1803,0)</f>
        <v>0</v>
      </c>
      <c r="BJ1803" s="18" t="s">
        <v>80</v>
      </c>
      <c r="BK1803" s="199">
        <f>ROUND(I1803*H1803,2)</f>
        <v>0</v>
      </c>
      <c r="BL1803" s="18" t="s">
        <v>212</v>
      </c>
      <c r="BM1803" s="198" t="s">
        <v>1861</v>
      </c>
    </row>
    <row r="1804" spans="1:65" s="2" customFormat="1" ht="24.2" customHeight="1">
      <c r="A1804" s="35"/>
      <c r="B1804" s="36"/>
      <c r="C1804" s="233" t="s">
        <v>1862</v>
      </c>
      <c r="D1804" s="233" t="s">
        <v>205</v>
      </c>
      <c r="E1804" s="234" t="s">
        <v>1863</v>
      </c>
      <c r="F1804" s="235" t="s">
        <v>1864</v>
      </c>
      <c r="G1804" s="236" t="s">
        <v>800</v>
      </c>
      <c r="H1804" s="237">
        <v>1</v>
      </c>
      <c r="I1804" s="238"/>
      <c r="J1804" s="239">
        <f>ROUND(I1804*H1804,2)</f>
        <v>0</v>
      </c>
      <c r="K1804" s="235" t="s">
        <v>1</v>
      </c>
      <c r="L1804" s="240"/>
      <c r="M1804" s="241" t="s">
        <v>1</v>
      </c>
      <c r="N1804" s="242" t="s">
        <v>38</v>
      </c>
      <c r="O1804" s="72"/>
      <c r="P1804" s="196">
        <f>O1804*H1804</f>
        <v>0</v>
      </c>
      <c r="Q1804" s="196">
        <v>0</v>
      </c>
      <c r="R1804" s="196">
        <f>Q1804*H1804</f>
        <v>0</v>
      </c>
      <c r="S1804" s="196">
        <v>0</v>
      </c>
      <c r="T1804" s="197">
        <f>S1804*H1804</f>
        <v>0</v>
      </c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R1804" s="198" t="s">
        <v>255</v>
      </c>
      <c r="AT1804" s="198" t="s">
        <v>205</v>
      </c>
      <c r="AU1804" s="198" t="s">
        <v>82</v>
      </c>
      <c r="AY1804" s="18" t="s">
        <v>160</v>
      </c>
      <c r="BE1804" s="199">
        <f>IF(N1804="základní",J1804,0)</f>
        <v>0</v>
      </c>
      <c r="BF1804" s="199">
        <f>IF(N1804="snížená",J1804,0)</f>
        <v>0</v>
      </c>
      <c r="BG1804" s="199">
        <f>IF(N1804="zákl. přenesená",J1804,0)</f>
        <v>0</v>
      </c>
      <c r="BH1804" s="199">
        <f>IF(N1804="sníž. přenesená",J1804,0)</f>
        <v>0</v>
      </c>
      <c r="BI1804" s="199">
        <f>IF(N1804="nulová",J1804,0)</f>
        <v>0</v>
      </c>
      <c r="BJ1804" s="18" t="s">
        <v>80</v>
      </c>
      <c r="BK1804" s="199">
        <f>ROUND(I1804*H1804,2)</f>
        <v>0</v>
      </c>
      <c r="BL1804" s="18" t="s">
        <v>212</v>
      </c>
      <c r="BM1804" s="198" t="s">
        <v>1865</v>
      </c>
    </row>
    <row r="1805" spans="1:65" s="2" customFormat="1" ht="24.2" customHeight="1">
      <c r="A1805" s="35"/>
      <c r="B1805" s="36"/>
      <c r="C1805" s="187" t="s">
        <v>1134</v>
      </c>
      <c r="D1805" s="187" t="s">
        <v>162</v>
      </c>
      <c r="E1805" s="188" t="s">
        <v>1866</v>
      </c>
      <c r="F1805" s="189" t="s">
        <v>1867</v>
      </c>
      <c r="G1805" s="190" t="s">
        <v>800</v>
      </c>
      <c r="H1805" s="191">
        <v>4</v>
      </c>
      <c r="I1805" s="192"/>
      <c r="J1805" s="193">
        <f>ROUND(I1805*H1805,2)</f>
        <v>0</v>
      </c>
      <c r="K1805" s="189" t="s">
        <v>166</v>
      </c>
      <c r="L1805" s="40"/>
      <c r="M1805" s="194" t="s">
        <v>1</v>
      </c>
      <c r="N1805" s="195" t="s">
        <v>38</v>
      </c>
      <c r="O1805" s="72"/>
      <c r="P1805" s="196">
        <f>O1805*H1805</f>
        <v>0</v>
      </c>
      <c r="Q1805" s="196">
        <v>0</v>
      </c>
      <c r="R1805" s="196">
        <f>Q1805*H1805</f>
        <v>0</v>
      </c>
      <c r="S1805" s="196">
        <v>0</v>
      </c>
      <c r="T1805" s="197">
        <f>S1805*H1805</f>
        <v>0</v>
      </c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R1805" s="198" t="s">
        <v>212</v>
      </c>
      <c r="AT1805" s="198" t="s">
        <v>162</v>
      </c>
      <c r="AU1805" s="198" t="s">
        <v>82</v>
      </c>
      <c r="AY1805" s="18" t="s">
        <v>160</v>
      </c>
      <c r="BE1805" s="199">
        <f>IF(N1805="základní",J1805,0)</f>
        <v>0</v>
      </c>
      <c r="BF1805" s="199">
        <f>IF(N1805="snížená",J1805,0)</f>
        <v>0</v>
      </c>
      <c r="BG1805" s="199">
        <f>IF(N1805="zákl. přenesená",J1805,0)</f>
        <v>0</v>
      </c>
      <c r="BH1805" s="199">
        <f>IF(N1805="sníž. přenesená",J1805,0)</f>
        <v>0</v>
      </c>
      <c r="BI1805" s="199">
        <f>IF(N1805="nulová",J1805,0)</f>
        <v>0</v>
      </c>
      <c r="BJ1805" s="18" t="s">
        <v>80</v>
      </c>
      <c r="BK1805" s="199">
        <f>ROUND(I1805*H1805,2)</f>
        <v>0</v>
      </c>
      <c r="BL1805" s="18" t="s">
        <v>212</v>
      </c>
      <c r="BM1805" s="198" t="s">
        <v>1868</v>
      </c>
    </row>
    <row r="1806" spans="2:51" s="13" customFormat="1" ht="12">
      <c r="B1806" s="200"/>
      <c r="C1806" s="201"/>
      <c r="D1806" s="202" t="s">
        <v>168</v>
      </c>
      <c r="E1806" s="203" t="s">
        <v>1</v>
      </c>
      <c r="F1806" s="204" t="s">
        <v>213</v>
      </c>
      <c r="G1806" s="201"/>
      <c r="H1806" s="203" t="s">
        <v>1</v>
      </c>
      <c r="I1806" s="205"/>
      <c r="J1806" s="201"/>
      <c r="K1806" s="201"/>
      <c r="L1806" s="206"/>
      <c r="M1806" s="207"/>
      <c r="N1806" s="208"/>
      <c r="O1806" s="208"/>
      <c r="P1806" s="208"/>
      <c r="Q1806" s="208"/>
      <c r="R1806" s="208"/>
      <c r="S1806" s="208"/>
      <c r="T1806" s="209"/>
      <c r="AT1806" s="210" t="s">
        <v>168</v>
      </c>
      <c r="AU1806" s="210" t="s">
        <v>82</v>
      </c>
      <c r="AV1806" s="13" t="s">
        <v>80</v>
      </c>
      <c r="AW1806" s="13" t="s">
        <v>30</v>
      </c>
      <c r="AX1806" s="13" t="s">
        <v>73</v>
      </c>
      <c r="AY1806" s="210" t="s">
        <v>160</v>
      </c>
    </row>
    <row r="1807" spans="2:51" s="14" customFormat="1" ht="12">
      <c r="B1807" s="211"/>
      <c r="C1807" s="212"/>
      <c r="D1807" s="202" t="s">
        <v>168</v>
      </c>
      <c r="E1807" s="213" t="s">
        <v>1</v>
      </c>
      <c r="F1807" s="214" t="s">
        <v>1869</v>
      </c>
      <c r="G1807" s="212"/>
      <c r="H1807" s="215">
        <v>2</v>
      </c>
      <c r="I1807" s="216"/>
      <c r="J1807" s="212"/>
      <c r="K1807" s="212"/>
      <c r="L1807" s="217"/>
      <c r="M1807" s="218"/>
      <c r="N1807" s="219"/>
      <c r="O1807" s="219"/>
      <c r="P1807" s="219"/>
      <c r="Q1807" s="219"/>
      <c r="R1807" s="219"/>
      <c r="S1807" s="219"/>
      <c r="T1807" s="220"/>
      <c r="AT1807" s="221" t="s">
        <v>168</v>
      </c>
      <c r="AU1807" s="221" t="s">
        <v>82</v>
      </c>
      <c r="AV1807" s="14" t="s">
        <v>82</v>
      </c>
      <c r="AW1807" s="14" t="s">
        <v>30</v>
      </c>
      <c r="AX1807" s="14" t="s">
        <v>73</v>
      </c>
      <c r="AY1807" s="221" t="s">
        <v>160</v>
      </c>
    </row>
    <row r="1808" spans="2:51" s="14" customFormat="1" ht="12">
      <c r="B1808" s="211"/>
      <c r="C1808" s="212"/>
      <c r="D1808" s="202" t="s">
        <v>168</v>
      </c>
      <c r="E1808" s="213" t="s">
        <v>1</v>
      </c>
      <c r="F1808" s="214" t="s">
        <v>1870</v>
      </c>
      <c r="G1808" s="212"/>
      <c r="H1808" s="215">
        <v>1</v>
      </c>
      <c r="I1808" s="216"/>
      <c r="J1808" s="212"/>
      <c r="K1808" s="212"/>
      <c r="L1808" s="217"/>
      <c r="M1808" s="218"/>
      <c r="N1808" s="219"/>
      <c r="O1808" s="219"/>
      <c r="P1808" s="219"/>
      <c r="Q1808" s="219"/>
      <c r="R1808" s="219"/>
      <c r="S1808" s="219"/>
      <c r="T1808" s="220"/>
      <c r="AT1808" s="221" t="s">
        <v>168</v>
      </c>
      <c r="AU1808" s="221" t="s">
        <v>82</v>
      </c>
      <c r="AV1808" s="14" t="s">
        <v>82</v>
      </c>
      <c r="AW1808" s="14" t="s">
        <v>30</v>
      </c>
      <c r="AX1808" s="14" t="s">
        <v>73</v>
      </c>
      <c r="AY1808" s="221" t="s">
        <v>160</v>
      </c>
    </row>
    <row r="1809" spans="2:51" s="14" customFormat="1" ht="12">
      <c r="B1809" s="211"/>
      <c r="C1809" s="212"/>
      <c r="D1809" s="202" t="s">
        <v>168</v>
      </c>
      <c r="E1809" s="213" t="s">
        <v>1</v>
      </c>
      <c r="F1809" s="214" t="s">
        <v>1871</v>
      </c>
      <c r="G1809" s="212"/>
      <c r="H1809" s="215">
        <v>1</v>
      </c>
      <c r="I1809" s="216"/>
      <c r="J1809" s="212"/>
      <c r="K1809" s="212"/>
      <c r="L1809" s="217"/>
      <c r="M1809" s="218"/>
      <c r="N1809" s="219"/>
      <c r="O1809" s="219"/>
      <c r="P1809" s="219"/>
      <c r="Q1809" s="219"/>
      <c r="R1809" s="219"/>
      <c r="S1809" s="219"/>
      <c r="T1809" s="220"/>
      <c r="AT1809" s="221" t="s">
        <v>168</v>
      </c>
      <c r="AU1809" s="221" t="s">
        <v>82</v>
      </c>
      <c r="AV1809" s="14" t="s">
        <v>82</v>
      </c>
      <c r="AW1809" s="14" t="s">
        <v>30</v>
      </c>
      <c r="AX1809" s="14" t="s">
        <v>73</v>
      </c>
      <c r="AY1809" s="221" t="s">
        <v>160</v>
      </c>
    </row>
    <row r="1810" spans="2:51" s="15" customFormat="1" ht="12">
      <c r="B1810" s="222"/>
      <c r="C1810" s="223"/>
      <c r="D1810" s="202" t="s">
        <v>168</v>
      </c>
      <c r="E1810" s="224" t="s">
        <v>1</v>
      </c>
      <c r="F1810" s="225" t="s">
        <v>179</v>
      </c>
      <c r="G1810" s="223"/>
      <c r="H1810" s="226">
        <v>4</v>
      </c>
      <c r="I1810" s="227"/>
      <c r="J1810" s="223"/>
      <c r="K1810" s="223"/>
      <c r="L1810" s="228"/>
      <c r="M1810" s="229"/>
      <c r="N1810" s="230"/>
      <c r="O1810" s="230"/>
      <c r="P1810" s="230"/>
      <c r="Q1810" s="230"/>
      <c r="R1810" s="230"/>
      <c r="S1810" s="230"/>
      <c r="T1810" s="231"/>
      <c r="AT1810" s="232" t="s">
        <v>168</v>
      </c>
      <c r="AU1810" s="232" t="s">
        <v>82</v>
      </c>
      <c r="AV1810" s="15" t="s">
        <v>167</v>
      </c>
      <c r="AW1810" s="15" t="s">
        <v>30</v>
      </c>
      <c r="AX1810" s="15" t="s">
        <v>80</v>
      </c>
      <c r="AY1810" s="232" t="s">
        <v>160</v>
      </c>
    </row>
    <row r="1811" spans="1:65" s="2" customFormat="1" ht="24.2" customHeight="1">
      <c r="A1811" s="35"/>
      <c r="B1811" s="36"/>
      <c r="C1811" s="187" t="s">
        <v>1872</v>
      </c>
      <c r="D1811" s="187" t="s">
        <v>162</v>
      </c>
      <c r="E1811" s="188" t="s">
        <v>1873</v>
      </c>
      <c r="F1811" s="189" t="s">
        <v>1874</v>
      </c>
      <c r="G1811" s="190" t="s">
        <v>800</v>
      </c>
      <c r="H1811" s="191">
        <v>39</v>
      </c>
      <c r="I1811" s="192"/>
      <c r="J1811" s="193">
        <f>ROUND(I1811*H1811,2)</f>
        <v>0</v>
      </c>
      <c r="K1811" s="189" t="s">
        <v>166</v>
      </c>
      <c r="L1811" s="40"/>
      <c r="M1811" s="194" t="s">
        <v>1</v>
      </c>
      <c r="N1811" s="195" t="s">
        <v>38</v>
      </c>
      <c r="O1811" s="72"/>
      <c r="P1811" s="196">
        <f>O1811*H1811</f>
        <v>0</v>
      </c>
      <c r="Q1811" s="196">
        <v>0</v>
      </c>
      <c r="R1811" s="196">
        <f>Q1811*H1811</f>
        <v>0</v>
      </c>
      <c r="S1811" s="196">
        <v>0</v>
      </c>
      <c r="T1811" s="197">
        <f>S1811*H1811</f>
        <v>0</v>
      </c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R1811" s="198" t="s">
        <v>212</v>
      </c>
      <c r="AT1811" s="198" t="s">
        <v>162</v>
      </c>
      <c r="AU1811" s="198" t="s">
        <v>82</v>
      </c>
      <c r="AY1811" s="18" t="s">
        <v>160</v>
      </c>
      <c r="BE1811" s="199">
        <f>IF(N1811="základní",J1811,0)</f>
        <v>0</v>
      </c>
      <c r="BF1811" s="199">
        <f>IF(N1811="snížená",J1811,0)</f>
        <v>0</v>
      </c>
      <c r="BG1811" s="199">
        <f>IF(N1811="zákl. přenesená",J1811,0)</f>
        <v>0</v>
      </c>
      <c r="BH1811" s="199">
        <f>IF(N1811="sníž. přenesená",J1811,0)</f>
        <v>0</v>
      </c>
      <c r="BI1811" s="199">
        <f>IF(N1811="nulová",J1811,0)</f>
        <v>0</v>
      </c>
      <c r="BJ1811" s="18" t="s">
        <v>80</v>
      </c>
      <c r="BK1811" s="199">
        <f>ROUND(I1811*H1811,2)</f>
        <v>0</v>
      </c>
      <c r="BL1811" s="18" t="s">
        <v>212</v>
      </c>
      <c r="BM1811" s="198" t="s">
        <v>1875</v>
      </c>
    </row>
    <row r="1812" spans="2:51" s="14" customFormat="1" ht="12">
      <c r="B1812" s="211"/>
      <c r="C1812" s="212"/>
      <c r="D1812" s="202" t="s">
        <v>168</v>
      </c>
      <c r="E1812" s="213" t="s">
        <v>1</v>
      </c>
      <c r="F1812" s="214" t="s">
        <v>1876</v>
      </c>
      <c r="G1812" s="212"/>
      <c r="H1812" s="215">
        <v>9</v>
      </c>
      <c r="I1812" s="216"/>
      <c r="J1812" s="212"/>
      <c r="K1812" s="212"/>
      <c r="L1812" s="217"/>
      <c r="M1812" s="218"/>
      <c r="N1812" s="219"/>
      <c r="O1812" s="219"/>
      <c r="P1812" s="219"/>
      <c r="Q1812" s="219"/>
      <c r="R1812" s="219"/>
      <c r="S1812" s="219"/>
      <c r="T1812" s="220"/>
      <c r="AT1812" s="221" t="s">
        <v>168</v>
      </c>
      <c r="AU1812" s="221" t="s">
        <v>82</v>
      </c>
      <c r="AV1812" s="14" t="s">
        <v>82</v>
      </c>
      <c r="AW1812" s="14" t="s">
        <v>30</v>
      </c>
      <c r="AX1812" s="14" t="s">
        <v>73</v>
      </c>
      <c r="AY1812" s="221" t="s">
        <v>160</v>
      </c>
    </row>
    <row r="1813" spans="2:51" s="14" customFormat="1" ht="12">
      <c r="B1813" s="211"/>
      <c r="C1813" s="212"/>
      <c r="D1813" s="202" t="s">
        <v>168</v>
      </c>
      <c r="E1813" s="213" t="s">
        <v>1</v>
      </c>
      <c r="F1813" s="214" t="s">
        <v>1877</v>
      </c>
      <c r="G1813" s="212"/>
      <c r="H1813" s="215">
        <v>26</v>
      </c>
      <c r="I1813" s="216"/>
      <c r="J1813" s="212"/>
      <c r="K1813" s="212"/>
      <c r="L1813" s="217"/>
      <c r="M1813" s="218"/>
      <c r="N1813" s="219"/>
      <c r="O1813" s="219"/>
      <c r="P1813" s="219"/>
      <c r="Q1813" s="219"/>
      <c r="R1813" s="219"/>
      <c r="S1813" s="219"/>
      <c r="T1813" s="220"/>
      <c r="AT1813" s="221" t="s">
        <v>168</v>
      </c>
      <c r="AU1813" s="221" t="s">
        <v>82</v>
      </c>
      <c r="AV1813" s="14" t="s">
        <v>82</v>
      </c>
      <c r="AW1813" s="14" t="s">
        <v>30</v>
      </c>
      <c r="AX1813" s="14" t="s">
        <v>73</v>
      </c>
      <c r="AY1813" s="221" t="s">
        <v>160</v>
      </c>
    </row>
    <row r="1814" spans="2:51" s="14" customFormat="1" ht="12">
      <c r="B1814" s="211"/>
      <c r="C1814" s="212"/>
      <c r="D1814" s="202" t="s">
        <v>168</v>
      </c>
      <c r="E1814" s="213" t="s">
        <v>1</v>
      </c>
      <c r="F1814" s="214" t="s">
        <v>1878</v>
      </c>
      <c r="G1814" s="212"/>
      <c r="H1814" s="215">
        <v>2</v>
      </c>
      <c r="I1814" s="216"/>
      <c r="J1814" s="212"/>
      <c r="K1814" s="212"/>
      <c r="L1814" s="217"/>
      <c r="M1814" s="218"/>
      <c r="N1814" s="219"/>
      <c r="O1814" s="219"/>
      <c r="P1814" s="219"/>
      <c r="Q1814" s="219"/>
      <c r="R1814" s="219"/>
      <c r="S1814" s="219"/>
      <c r="T1814" s="220"/>
      <c r="AT1814" s="221" t="s">
        <v>168</v>
      </c>
      <c r="AU1814" s="221" t="s">
        <v>82</v>
      </c>
      <c r="AV1814" s="14" t="s">
        <v>82</v>
      </c>
      <c r="AW1814" s="14" t="s">
        <v>30</v>
      </c>
      <c r="AX1814" s="14" t="s">
        <v>73</v>
      </c>
      <c r="AY1814" s="221" t="s">
        <v>160</v>
      </c>
    </row>
    <row r="1815" spans="2:51" s="14" customFormat="1" ht="12">
      <c r="B1815" s="211"/>
      <c r="C1815" s="212"/>
      <c r="D1815" s="202" t="s">
        <v>168</v>
      </c>
      <c r="E1815" s="213" t="s">
        <v>1</v>
      </c>
      <c r="F1815" s="214" t="s">
        <v>1879</v>
      </c>
      <c r="G1815" s="212"/>
      <c r="H1815" s="215">
        <v>2</v>
      </c>
      <c r="I1815" s="216"/>
      <c r="J1815" s="212"/>
      <c r="K1815" s="212"/>
      <c r="L1815" s="217"/>
      <c r="M1815" s="218"/>
      <c r="N1815" s="219"/>
      <c r="O1815" s="219"/>
      <c r="P1815" s="219"/>
      <c r="Q1815" s="219"/>
      <c r="R1815" s="219"/>
      <c r="S1815" s="219"/>
      <c r="T1815" s="220"/>
      <c r="AT1815" s="221" t="s">
        <v>168</v>
      </c>
      <c r="AU1815" s="221" t="s">
        <v>82</v>
      </c>
      <c r="AV1815" s="14" t="s">
        <v>82</v>
      </c>
      <c r="AW1815" s="14" t="s">
        <v>30</v>
      </c>
      <c r="AX1815" s="14" t="s">
        <v>73</v>
      </c>
      <c r="AY1815" s="221" t="s">
        <v>160</v>
      </c>
    </row>
    <row r="1816" spans="2:51" s="15" customFormat="1" ht="12">
      <c r="B1816" s="222"/>
      <c r="C1816" s="223"/>
      <c r="D1816" s="202" t="s">
        <v>168</v>
      </c>
      <c r="E1816" s="224" t="s">
        <v>1</v>
      </c>
      <c r="F1816" s="225" t="s">
        <v>179</v>
      </c>
      <c r="G1816" s="223"/>
      <c r="H1816" s="226">
        <v>39</v>
      </c>
      <c r="I1816" s="227"/>
      <c r="J1816" s="223"/>
      <c r="K1816" s="223"/>
      <c r="L1816" s="228"/>
      <c r="M1816" s="229"/>
      <c r="N1816" s="230"/>
      <c r="O1816" s="230"/>
      <c r="P1816" s="230"/>
      <c r="Q1816" s="230"/>
      <c r="R1816" s="230"/>
      <c r="S1816" s="230"/>
      <c r="T1816" s="231"/>
      <c r="AT1816" s="232" t="s">
        <v>168</v>
      </c>
      <c r="AU1816" s="232" t="s">
        <v>82</v>
      </c>
      <c r="AV1816" s="15" t="s">
        <v>167</v>
      </c>
      <c r="AW1816" s="15" t="s">
        <v>30</v>
      </c>
      <c r="AX1816" s="15" t="s">
        <v>80</v>
      </c>
      <c r="AY1816" s="232" t="s">
        <v>160</v>
      </c>
    </row>
    <row r="1817" spans="1:65" s="2" customFormat="1" ht="14.45" customHeight="1">
      <c r="A1817" s="35"/>
      <c r="B1817" s="36"/>
      <c r="C1817" s="233" t="s">
        <v>1139</v>
      </c>
      <c r="D1817" s="233" t="s">
        <v>205</v>
      </c>
      <c r="E1817" s="234" t="s">
        <v>1880</v>
      </c>
      <c r="F1817" s="235" t="s">
        <v>1881</v>
      </c>
      <c r="G1817" s="236" t="s">
        <v>238</v>
      </c>
      <c r="H1817" s="237">
        <v>66.957</v>
      </c>
      <c r="I1817" s="238"/>
      <c r="J1817" s="239">
        <f>ROUND(I1817*H1817,2)</f>
        <v>0</v>
      </c>
      <c r="K1817" s="235" t="s">
        <v>1</v>
      </c>
      <c r="L1817" s="240"/>
      <c r="M1817" s="241" t="s">
        <v>1</v>
      </c>
      <c r="N1817" s="242" t="s">
        <v>38</v>
      </c>
      <c r="O1817" s="72"/>
      <c r="P1817" s="196">
        <f>O1817*H1817</f>
        <v>0</v>
      </c>
      <c r="Q1817" s="196">
        <v>0</v>
      </c>
      <c r="R1817" s="196">
        <f>Q1817*H1817</f>
        <v>0</v>
      </c>
      <c r="S1817" s="196">
        <v>0</v>
      </c>
      <c r="T1817" s="197">
        <f>S1817*H1817</f>
        <v>0</v>
      </c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R1817" s="198" t="s">
        <v>255</v>
      </c>
      <c r="AT1817" s="198" t="s">
        <v>205</v>
      </c>
      <c r="AU1817" s="198" t="s">
        <v>82</v>
      </c>
      <c r="AY1817" s="18" t="s">
        <v>160</v>
      </c>
      <c r="BE1817" s="199">
        <f>IF(N1817="základní",J1817,0)</f>
        <v>0</v>
      </c>
      <c r="BF1817" s="199">
        <f>IF(N1817="snížená",J1817,0)</f>
        <v>0</v>
      </c>
      <c r="BG1817" s="199">
        <f>IF(N1817="zákl. přenesená",J1817,0)</f>
        <v>0</v>
      </c>
      <c r="BH1817" s="199">
        <f>IF(N1817="sníž. přenesená",J1817,0)</f>
        <v>0</v>
      </c>
      <c r="BI1817" s="199">
        <f>IF(N1817="nulová",J1817,0)</f>
        <v>0</v>
      </c>
      <c r="BJ1817" s="18" t="s">
        <v>80</v>
      </c>
      <c r="BK1817" s="199">
        <f>ROUND(I1817*H1817,2)</f>
        <v>0</v>
      </c>
      <c r="BL1817" s="18" t="s">
        <v>212</v>
      </c>
      <c r="BM1817" s="198" t="s">
        <v>1882</v>
      </c>
    </row>
    <row r="1818" spans="2:51" s="14" customFormat="1" ht="12">
      <c r="B1818" s="211"/>
      <c r="C1818" s="212"/>
      <c r="D1818" s="202" t="s">
        <v>168</v>
      </c>
      <c r="E1818" s="213" t="s">
        <v>1</v>
      </c>
      <c r="F1818" s="214" t="s">
        <v>1883</v>
      </c>
      <c r="G1818" s="212"/>
      <c r="H1818" s="215">
        <v>14.67</v>
      </c>
      <c r="I1818" s="216"/>
      <c r="J1818" s="212"/>
      <c r="K1818" s="212"/>
      <c r="L1818" s="217"/>
      <c r="M1818" s="218"/>
      <c r="N1818" s="219"/>
      <c r="O1818" s="219"/>
      <c r="P1818" s="219"/>
      <c r="Q1818" s="219"/>
      <c r="R1818" s="219"/>
      <c r="S1818" s="219"/>
      <c r="T1818" s="220"/>
      <c r="AT1818" s="221" t="s">
        <v>168</v>
      </c>
      <c r="AU1818" s="221" t="s">
        <v>82</v>
      </c>
      <c r="AV1818" s="14" t="s">
        <v>82</v>
      </c>
      <c r="AW1818" s="14" t="s">
        <v>30</v>
      </c>
      <c r="AX1818" s="14" t="s">
        <v>73</v>
      </c>
      <c r="AY1818" s="221" t="s">
        <v>160</v>
      </c>
    </row>
    <row r="1819" spans="2:51" s="14" customFormat="1" ht="12">
      <c r="B1819" s="211"/>
      <c r="C1819" s="212"/>
      <c r="D1819" s="202" t="s">
        <v>168</v>
      </c>
      <c r="E1819" s="213" t="s">
        <v>1</v>
      </c>
      <c r="F1819" s="214" t="s">
        <v>1884</v>
      </c>
      <c r="G1819" s="212"/>
      <c r="H1819" s="215">
        <v>40.04</v>
      </c>
      <c r="I1819" s="216"/>
      <c r="J1819" s="212"/>
      <c r="K1819" s="212"/>
      <c r="L1819" s="217"/>
      <c r="M1819" s="218"/>
      <c r="N1819" s="219"/>
      <c r="O1819" s="219"/>
      <c r="P1819" s="219"/>
      <c r="Q1819" s="219"/>
      <c r="R1819" s="219"/>
      <c r="S1819" s="219"/>
      <c r="T1819" s="220"/>
      <c r="AT1819" s="221" t="s">
        <v>168</v>
      </c>
      <c r="AU1819" s="221" t="s">
        <v>82</v>
      </c>
      <c r="AV1819" s="14" t="s">
        <v>82</v>
      </c>
      <c r="AW1819" s="14" t="s">
        <v>30</v>
      </c>
      <c r="AX1819" s="14" t="s">
        <v>73</v>
      </c>
      <c r="AY1819" s="221" t="s">
        <v>160</v>
      </c>
    </row>
    <row r="1820" spans="2:51" s="14" customFormat="1" ht="12">
      <c r="B1820" s="211"/>
      <c r="C1820" s="212"/>
      <c r="D1820" s="202" t="s">
        <v>168</v>
      </c>
      <c r="E1820" s="213" t="s">
        <v>1</v>
      </c>
      <c r="F1820" s="214" t="s">
        <v>1885</v>
      </c>
      <c r="G1820" s="212"/>
      <c r="H1820" s="215">
        <v>3.08</v>
      </c>
      <c r="I1820" s="216"/>
      <c r="J1820" s="212"/>
      <c r="K1820" s="212"/>
      <c r="L1820" s="217"/>
      <c r="M1820" s="218"/>
      <c r="N1820" s="219"/>
      <c r="O1820" s="219"/>
      <c r="P1820" s="219"/>
      <c r="Q1820" s="219"/>
      <c r="R1820" s="219"/>
      <c r="S1820" s="219"/>
      <c r="T1820" s="220"/>
      <c r="AT1820" s="221" t="s">
        <v>168</v>
      </c>
      <c r="AU1820" s="221" t="s">
        <v>82</v>
      </c>
      <c r="AV1820" s="14" t="s">
        <v>82</v>
      </c>
      <c r="AW1820" s="14" t="s">
        <v>30</v>
      </c>
      <c r="AX1820" s="14" t="s">
        <v>73</v>
      </c>
      <c r="AY1820" s="221" t="s">
        <v>160</v>
      </c>
    </row>
    <row r="1821" spans="2:51" s="14" customFormat="1" ht="12">
      <c r="B1821" s="211"/>
      <c r="C1821" s="212"/>
      <c r="D1821" s="202" t="s">
        <v>168</v>
      </c>
      <c r="E1821" s="213" t="s">
        <v>1</v>
      </c>
      <c r="F1821" s="214" t="s">
        <v>1886</v>
      </c>
      <c r="G1821" s="212"/>
      <c r="H1821" s="215">
        <v>3.08</v>
      </c>
      <c r="I1821" s="216"/>
      <c r="J1821" s="212"/>
      <c r="K1821" s="212"/>
      <c r="L1821" s="217"/>
      <c r="M1821" s="218"/>
      <c r="N1821" s="219"/>
      <c r="O1821" s="219"/>
      <c r="P1821" s="219"/>
      <c r="Q1821" s="219"/>
      <c r="R1821" s="219"/>
      <c r="S1821" s="219"/>
      <c r="T1821" s="220"/>
      <c r="AT1821" s="221" t="s">
        <v>168</v>
      </c>
      <c r="AU1821" s="221" t="s">
        <v>82</v>
      </c>
      <c r="AV1821" s="14" t="s">
        <v>82</v>
      </c>
      <c r="AW1821" s="14" t="s">
        <v>30</v>
      </c>
      <c r="AX1821" s="14" t="s">
        <v>73</v>
      </c>
      <c r="AY1821" s="221" t="s">
        <v>160</v>
      </c>
    </row>
    <row r="1822" spans="2:51" s="15" customFormat="1" ht="12">
      <c r="B1822" s="222"/>
      <c r="C1822" s="223"/>
      <c r="D1822" s="202" t="s">
        <v>168</v>
      </c>
      <c r="E1822" s="224" t="s">
        <v>1</v>
      </c>
      <c r="F1822" s="225" t="s">
        <v>179</v>
      </c>
      <c r="G1822" s="223"/>
      <c r="H1822" s="226">
        <v>60.87</v>
      </c>
      <c r="I1822" s="227"/>
      <c r="J1822" s="223"/>
      <c r="K1822" s="223"/>
      <c r="L1822" s="228"/>
      <c r="M1822" s="229"/>
      <c r="N1822" s="230"/>
      <c r="O1822" s="230"/>
      <c r="P1822" s="230"/>
      <c r="Q1822" s="230"/>
      <c r="R1822" s="230"/>
      <c r="S1822" s="230"/>
      <c r="T1822" s="231"/>
      <c r="AT1822" s="232" t="s">
        <v>168</v>
      </c>
      <c r="AU1822" s="232" t="s">
        <v>82</v>
      </c>
      <c r="AV1822" s="15" t="s">
        <v>167</v>
      </c>
      <c r="AW1822" s="15" t="s">
        <v>30</v>
      </c>
      <c r="AX1822" s="15" t="s">
        <v>73</v>
      </c>
      <c r="AY1822" s="232" t="s">
        <v>160</v>
      </c>
    </row>
    <row r="1823" spans="2:51" s="14" customFormat="1" ht="12">
      <c r="B1823" s="211"/>
      <c r="C1823" s="212"/>
      <c r="D1823" s="202" t="s">
        <v>168</v>
      </c>
      <c r="E1823" s="213" t="s">
        <v>1</v>
      </c>
      <c r="F1823" s="214" t="s">
        <v>1887</v>
      </c>
      <c r="G1823" s="212"/>
      <c r="H1823" s="215">
        <v>66.957</v>
      </c>
      <c r="I1823" s="216"/>
      <c r="J1823" s="212"/>
      <c r="K1823" s="212"/>
      <c r="L1823" s="217"/>
      <c r="M1823" s="218"/>
      <c r="N1823" s="219"/>
      <c r="O1823" s="219"/>
      <c r="P1823" s="219"/>
      <c r="Q1823" s="219"/>
      <c r="R1823" s="219"/>
      <c r="S1823" s="219"/>
      <c r="T1823" s="220"/>
      <c r="AT1823" s="221" t="s">
        <v>168</v>
      </c>
      <c r="AU1823" s="221" t="s">
        <v>82</v>
      </c>
      <c r="AV1823" s="14" t="s">
        <v>82</v>
      </c>
      <c r="AW1823" s="14" t="s">
        <v>30</v>
      </c>
      <c r="AX1823" s="14" t="s">
        <v>73</v>
      </c>
      <c r="AY1823" s="221" t="s">
        <v>160</v>
      </c>
    </row>
    <row r="1824" spans="2:51" s="15" customFormat="1" ht="12">
      <c r="B1824" s="222"/>
      <c r="C1824" s="223"/>
      <c r="D1824" s="202" t="s">
        <v>168</v>
      </c>
      <c r="E1824" s="224" t="s">
        <v>1</v>
      </c>
      <c r="F1824" s="225" t="s">
        <v>179</v>
      </c>
      <c r="G1824" s="223"/>
      <c r="H1824" s="226">
        <v>66.957</v>
      </c>
      <c r="I1824" s="227"/>
      <c r="J1824" s="223"/>
      <c r="K1824" s="223"/>
      <c r="L1824" s="228"/>
      <c r="M1824" s="229"/>
      <c r="N1824" s="230"/>
      <c r="O1824" s="230"/>
      <c r="P1824" s="230"/>
      <c r="Q1824" s="230"/>
      <c r="R1824" s="230"/>
      <c r="S1824" s="230"/>
      <c r="T1824" s="231"/>
      <c r="AT1824" s="232" t="s">
        <v>168</v>
      </c>
      <c r="AU1824" s="232" t="s">
        <v>82</v>
      </c>
      <c r="AV1824" s="15" t="s">
        <v>167</v>
      </c>
      <c r="AW1824" s="15" t="s">
        <v>30</v>
      </c>
      <c r="AX1824" s="15" t="s">
        <v>80</v>
      </c>
      <c r="AY1824" s="232" t="s">
        <v>160</v>
      </c>
    </row>
    <row r="1825" spans="1:65" s="2" customFormat="1" ht="24.2" customHeight="1">
      <c r="A1825" s="35"/>
      <c r="B1825" s="36"/>
      <c r="C1825" s="187" t="s">
        <v>1888</v>
      </c>
      <c r="D1825" s="187" t="s">
        <v>162</v>
      </c>
      <c r="E1825" s="188" t="s">
        <v>1889</v>
      </c>
      <c r="F1825" s="189" t="s">
        <v>1890</v>
      </c>
      <c r="G1825" s="190" t="s">
        <v>800</v>
      </c>
      <c r="H1825" s="191">
        <v>38</v>
      </c>
      <c r="I1825" s="192"/>
      <c r="J1825" s="193">
        <f>ROUND(I1825*H1825,2)</f>
        <v>0</v>
      </c>
      <c r="K1825" s="189" t="s">
        <v>166</v>
      </c>
      <c r="L1825" s="40"/>
      <c r="M1825" s="194" t="s">
        <v>1</v>
      </c>
      <c r="N1825" s="195" t="s">
        <v>38</v>
      </c>
      <c r="O1825" s="72"/>
      <c r="P1825" s="196">
        <f>O1825*H1825</f>
        <v>0</v>
      </c>
      <c r="Q1825" s="196">
        <v>0</v>
      </c>
      <c r="R1825" s="196">
        <f>Q1825*H1825</f>
        <v>0</v>
      </c>
      <c r="S1825" s="196">
        <v>0</v>
      </c>
      <c r="T1825" s="197">
        <f>S1825*H1825</f>
        <v>0</v>
      </c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R1825" s="198" t="s">
        <v>212</v>
      </c>
      <c r="AT1825" s="198" t="s">
        <v>162</v>
      </c>
      <c r="AU1825" s="198" t="s">
        <v>82</v>
      </c>
      <c r="AY1825" s="18" t="s">
        <v>160</v>
      </c>
      <c r="BE1825" s="199">
        <f>IF(N1825="základní",J1825,0)</f>
        <v>0</v>
      </c>
      <c r="BF1825" s="199">
        <f>IF(N1825="snížená",J1825,0)</f>
        <v>0</v>
      </c>
      <c r="BG1825" s="199">
        <f>IF(N1825="zákl. přenesená",J1825,0)</f>
        <v>0</v>
      </c>
      <c r="BH1825" s="199">
        <f>IF(N1825="sníž. přenesená",J1825,0)</f>
        <v>0</v>
      </c>
      <c r="BI1825" s="199">
        <f>IF(N1825="nulová",J1825,0)</f>
        <v>0</v>
      </c>
      <c r="BJ1825" s="18" t="s">
        <v>80</v>
      </c>
      <c r="BK1825" s="199">
        <f>ROUND(I1825*H1825,2)</f>
        <v>0</v>
      </c>
      <c r="BL1825" s="18" t="s">
        <v>212</v>
      </c>
      <c r="BM1825" s="198" t="s">
        <v>1891</v>
      </c>
    </row>
    <row r="1826" spans="2:51" s="14" customFormat="1" ht="12">
      <c r="B1826" s="211"/>
      <c r="C1826" s="212"/>
      <c r="D1826" s="202" t="s">
        <v>168</v>
      </c>
      <c r="E1826" s="213" t="s">
        <v>1</v>
      </c>
      <c r="F1826" s="214" t="s">
        <v>1892</v>
      </c>
      <c r="G1826" s="212"/>
      <c r="H1826" s="215">
        <v>36</v>
      </c>
      <c r="I1826" s="216"/>
      <c r="J1826" s="212"/>
      <c r="K1826" s="212"/>
      <c r="L1826" s="217"/>
      <c r="M1826" s="218"/>
      <c r="N1826" s="219"/>
      <c r="O1826" s="219"/>
      <c r="P1826" s="219"/>
      <c r="Q1826" s="219"/>
      <c r="R1826" s="219"/>
      <c r="S1826" s="219"/>
      <c r="T1826" s="220"/>
      <c r="AT1826" s="221" t="s">
        <v>168</v>
      </c>
      <c r="AU1826" s="221" t="s">
        <v>82</v>
      </c>
      <c r="AV1826" s="14" t="s">
        <v>82</v>
      </c>
      <c r="AW1826" s="14" t="s">
        <v>30</v>
      </c>
      <c r="AX1826" s="14" t="s">
        <v>73</v>
      </c>
      <c r="AY1826" s="221" t="s">
        <v>160</v>
      </c>
    </row>
    <row r="1827" spans="2:51" s="14" customFormat="1" ht="12">
      <c r="B1827" s="211"/>
      <c r="C1827" s="212"/>
      <c r="D1827" s="202" t="s">
        <v>168</v>
      </c>
      <c r="E1827" s="213" t="s">
        <v>1</v>
      </c>
      <c r="F1827" s="214" t="s">
        <v>1893</v>
      </c>
      <c r="G1827" s="212"/>
      <c r="H1827" s="215">
        <v>2</v>
      </c>
      <c r="I1827" s="216"/>
      <c r="J1827" s="212"/>
      <c r="K1827" s="212"/>
      <c r="L1827" s="217"/>
      <c r="M1827" s="218"/>
      <c r="N1827" s="219"/>
      <c r="O1827" s="219"/>
      <c r="P1827" s="219"/>
      <c r="Q1827" s="219"/>
      <c r="R1827" s="219"/>
      <c r="S1827" s="219"/>
      <c r="T1827" s="220"/>
      <c r="AT1827" s="221" t="s">
        <v>168</v>
      </c>
      <c r="AU1827" s="221" t="s">
        <v>82</v>
      </c>
      <c r="AV1827" s="14" t="s">
        <v>82</v>
      </c>
      <c r="AW1827" s="14" t="s">
        <v>30</v>
      </c>
      <c r="AX1827" s="14" t="s">
        <v>73</v>
      </c>
      <c r="AY1827" s="221" t="s">
        <v>160</v>
      </c>
    </row>
    <row r="1828" spans="2:51" s="15" customFormat="1" ht="12">
      <c r="B1828" s="222"/>
      <c r="C1828" s="223"/>
      <c r="D1828" s="202" t="s">
        <v>168</v>
      </c>
      <c r="E1828" s="224" t="s">
        <v>1</v>
      </c>
      <c r="F1828" s="225" t="s">
        <v>179</v>
      </c>
      <c r="G1828" s="223"/>
      <c r="H1828" s="226">
        <v>38</v>
      </c>
      <c r="I1828" s="227"/>
      <c r="J1828" s="223"/>
      <c r="K1828" s="223"/>
      <c r="L1828" s="228"/>
      <c r="M1828" s="229"/>
      <c r="N1828" s="230"/>
      <c r="O1828" s="230"/>
      <c r="P1828" s="230"/>
      <c r="Q1828" s="230"/>
      <c r="R1828" s="230"/>
      <c r="S1828" s="230"/>
      <c r="T1828" s="231"/>
      <c r="AT1828" s="232" t="s">
        <v>168</v>
      </c>
      <c r="AU1828" s="232" t="s">
        <v>82</v>
      </c>
      <c r="AV1828" s="15" t="s">
        <v>167</v>
      </c>
      <c r="AW1828" s="15" t="s">
        <v>30</v>
      </c>
      <c r="AX1828" s="15" t="s">
        <v>80</v>
      </c>
      <c r="AY1828" s="232" t="s">
        <v>160</v>
      </c>
    </row>
    <row r="1829" spans="1:65" s="2" customFormat="1" ht="14.45" customHeight="1">
      <c r="A1829" s="35"/>
      <c r="B1829" s="36"/>
      <c r="C1829" s="233" t="s">
        <v>1143</v>
      </c>
      <c r="D1829" s="233" t="s">
        <v>205</v>
      </c>
      <c r="E1829" s="234" t="s">
        <v>1880</v>
      </c>
      <c r="F1829" s="235" t="s">
        <v>1881</v>
      </c>
      <c r="G1829" s="236" t="s">
        <v>238</v>
      </c>
      <c r="H1829" s="237">
        <v>77.704</v>
      </c>
      <c r="I1829" s="238"/>
      <c r="J1829" s="239">
        <f>ROUND(I1829*H1829,2)</f>
        <v>0</v>
      </c>
      <c r="K1829" s="235" t="s">
        <v>1</v>
      </c>
      <c r="L1829" s="240"/>
      <c r="M1829" s="241" t="s">
        <v>1</v>
      </c>
      <c r="N1829" s="242" t="s">
        <v>38</v>
      </c>
      <c r="O1829" s="72"/>
      <c r="P1829" s="196">
        <f>O1829*H1829</f>
        <v>0</v>
      </c>
      <c r="Q1829" s="196">
        <v>0</v>
      </c>
      <c r="R1829" s="196">
        <f>Q1829*H1829</f>
        <v>0</v>
      </c>
      <c r="S1829" s="196">
        <v>0</v>
      </c>
      <c r="T1829" s="197">
        <f>S1829*H1829</f>
        <v>0</v>
      </c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R1829" s="198" t="s">
        <v>255</v>
      </c>
      <c r="AT1829" s="198" t="s">
        <v>205</v>
      </c>
      <c r="AU1829" s="198" t="s">
        <v>82</v>
      </c>
      <c r="AY1829" s="18" t="s">
        <v>160</v>
      </c>
      <c r="BE1829" s="199">
        <f>IF(N1829="základní",J1829,0)</f>
        <v>0</v>
      </c>
      <c r="BF1829" s="199">
        <f>IF(N1829="snížená",J1829,0)</f>
        <v>0</v>
      </c>
      <c r="BG1829" s="199">
        <f>IF(N1829="zákl. přenesená",J1829,0)</f>
        <v>0</v>
      </c>
      <c r="BH1829" s="199">
        <f>IF(N1829="sníž. přenesená",J1829,0)</f>
        <v>0</v>
      </c>
      <c r="BI1829" s="199">
        <f>IF(N1829="nulová",J1829,0)</f>
        <v>0</v>
      </c>
      <c r="BJ1829" s="18" t="s">
        <v>80</v>
      </c>
      <c r="BK1829" s="199">
        <f>ROUND(I1829*H1829,2)</f>
        <v>0</v>
      </c>
      <c r="BL1829" s="18" t="s">
        <v>212</v>
      </c>
      <c r="BM1829" s="198" t="s">
        <v>1894</v>
      </c>
    </row>
    <row r="1830" spans="2:51" s="14" customFormat="1" ht="12">
      <c r="B1830" s="211"/>
      <c r="C1830" s="212"/>
      <c r="D1830" s="202" t="s">
        <v>168</v>
      </c>
      <c r="E1830" s="213" t="s">
        <v>1</v>
      </c>
      <c r="F1830" s="214" t="s">
        <v>1895</v>
      </c>
      <c r="G1830" s="212"/>
      <c r="H1830" s="215">
        <v>66.24</v>
      </c>
      <c r="I1830" s="216"/>
      <c r="J1830" s="212"/>
      <c r="K1830" s="212"/>
      <c r="L1830" s="217"/>
      <c r="M1830" s="218"/>
      <c r="N1830" s="219"/>
      <c r="O1830" s="219"/>
      <c r="P1830" s="219"/>
      <c r="Q1830" s="219"/>
      <c r="R1830" s="219"/>
      <c r="S1830" s="219"/>
      <c r="T1830" s="220"/>
      <c r="AT1830" s="221" t="s">
        <v>168</v>
      </c>
      <c r="AU1830" s="221" t="s">
        <v>82</v>
      </c>
      <c r="AV1830" s="14" t="s">
        <v>82</v>
      </c>
      <c r="AW1830" s="14" t="s">
        <v>30</v>
      </c>
      <c r="AX1830" s="14" t="s">
        <v>73</v>
      </c>
      <c r="AY1830" s="221" t="s">
        <v>160</v>
      </c>
    </row>
    <row r="1831" spans="2:51" s="14" customFormat="1" ht="12">
      <c r="B1831" s="211"/>
      <c r="C1831" s="212"/>
      <c r="D1831" s="202" t="s">
        <v>168</v>
      </c>
      <c r="E1831" s="213" t="s">
        <v>1</v>
      </c>
      <c r="F1831" s="214" t="s">
        <v>1896</v>
      </c>
      <c r="G1831" s="212"/>
      <c r="H1831" s="215">
        <v>4.4</v>
      </c>
      <c r="I1831" s="216"/>
      <c r="J1831" s="212"/>
      <c r="K1831" s="212"/>
      <c r="L1831" s="217"/>
      <c r="M1831" s="218"/>
      <c r="N1831" s="219"/>
      <c r="O1831" s="219"/>
      <c r="P1831" s="219"/>
      <c r="Q1831" s="219"/>
      <c r="R1831" s="219"/>
      <c r="S1831" s="219"/>
      <c r="T1831" s="220"/>
      <c r="AT1831" s="221" t="s">
        <v>168</v>
      </c>
      <c r="AU1831" s="221" t="s">
        <v>82</v>
      </c>
      <c r="AV1831" s="14" t="s">
        <v>82</v>
      </c>
      <c r="AW1831" s="14" t="s">
        <v>30</v>
      </c>
      <c r="AX1831" s="14" t="s">
        <v>73</v>
      </c>
      <c r="AY1831" s="221" t="s">
        <v>160</v>
      </c>
    </row>
    <row r="1832" spans="2:51" s="15" customFormat="1" ht="12">
      <c r="B1832" s="222"/>
      <c r="C1832" s="223"/>
      <c r="D1832" s="202" t="s">
        <v>168</v>
      </c>
      <c r="E1832" s="224" t="s">
        <v>1</v>
      </c>
      <c r="F1832" s="225" t="s">
        <v>179</v>
      </c>
      <c r="G1832" s="223"/>
      <c r="H1832" s="226">
        <v>70.64</v>
      </c>
      <c r="I1832" s="227"/>
      <c r="J1832" s="223"/>
      <c r="K1832" s="223"/>
      <c r="L1832" s="228"/>
      <c r="M1832" s="229"/>
      <c r="N1832" s="230"/>
      <c r="O1832" s="230"/>
      <c r="P1832" s="230"/>
      <c r="Q1832" s="230"/>
      <c r="R1832" s="230"/>
      <c r="S1832" s="230"/>
      <c r="T1832" s="231"/>
      <c r="AT1832" s="232" t="s">
        <v>168</v>
      </c>
      <c r="AU1832" s="232" t="s">
        <v>82</v>
      </c>
      <c r="AV1832" s="15" t="s">
        <v>167</v>
      </c>
      <c r="AW1832" s="15" t="s">
        <v>30</v>
      </c>
      <c r="AX1832" s="15" t="s">
        <v>73</v>
      </c>
      <c r="AY1832" s="232" t="s">
        <v>160</v>
      </c>
    </row>
    <row r="1833" spans="2:51" s="14" customFormat="1" ht="12">
      <c r="B1833" s="211"/>
      <c r="C1833" s="212"/>
      <c r="D1833" s="202" t="s">
        <v>168</v>
      </c>
      <c r="E1833" s="213" t="s">
        <v>1</v>
      </c>
      <c r="F1833" s="214" t="s">
        <v>1897</v>
      </c>
      <c r="G1833" s="212"/>
      <c r="H1833" s="215">
        <v>77.704</v>
      </c>
      <c r="I1833" s="216"/>
      <c r="J1833" s="212"/>
      <c r="K1833" s="212"/>
      <c r="L1833" s="217"/>
      <c r="M1833" s="218"/>
      <c r="N1833" s="219"/>
      <c r="O1833" s="219"/>
      <c r="P1833" s="219"/>
      <c r="Q1833" s="219"/>
      <c r="R1833" s="219"/>
      <c r="S1833" s="219"/>
      <c r="T1833" s="220"/>
      <c r="AT1833" s="221" t="s">
        <v>168</v>
      </c>
      <c r="AU1833" s="221" t="s">
        <v>82</v>
      </c>
      <c r="AV1833" s="14" t="s">
        <v>82</v>
      </c>
      <c r="AW1833" s="14" t="s">
        <v>30</v>
      </c>
      <c r="AX1833" s="14" t="s">
        <v>73</v>
      </c>
      <c r="AY1833" s="221" t="s">
        <v>160</v>
      </c>
    </row>
    <row r="1834" spans="2:51" s="15" customFormat="1" ht="12">
      <c r="B1834" s="222"/>
      <c r="C1834" s="223"/>
      <c r="D1834" s="202" t="s">
        <v>168</v>
      </c>
      <c r="E1834" s="224" t="s">
        <v>1</v>
      </c>
      <c r="F1834" s="225" t="s">
        <v>179</v>
      </c>
      <c r="G1834" s="223"/>
      <c r="H1834" s="226">
        <v>77.704</v>
      </c>
      <c r="I1834" s="227"/>
      <c r="J1834" s="223"/>
      <c r="K1834" s="223"/>
      <c r="L1834" s="228"/>
      <c r="M1834" s="229"/>
      <c r="N1834" s="230"/>
      <c r="O1834" s="230"/>
      <c r="P1834" s="230"/>
      <c r="Q1834" s="230"/>
      <c r="R1834" s="230"/>
      <c r="S1834" s="230"/>
      <c r="T1834" s="231"/>
      <c r="AT1834" s="232" t="s">
        <v>168</v>
      </c>
      <c r="AU1834" s="232" t="s">
        <v>82</v>
      </c>
      <c r="AV1834" s="15" t="s">
        <v>167</v>
      </c>
      <c r="AW1834" s="15" t="s">
        <v>30</v>
      </c>
      <c r="AX1834" s="15" t="s">
        <v>80</v>
      </c>
      <c r="AY1834" s="232" t="s">
        <v>160</v>
      </c>
    </row>
    <row r="1835" spans="1:65" s="2" customFormat="1" ht="24.2" customHeight="1">
      <c r="A1835" s="35"/>
      <c r="B1835" s="36"/>
      <c r="C1835" s="187" t="s">
        <v>1898</v>
      </c>
      <c r="D1835" s="187" t="s">
        <v>162</v>
      </c>
      <c r="E1835" s="188" t="s">
        <v>1899</v>
      </c>
      <c r="F1835" s="189" t="s">
        <v>1900</v>
      </c>
      <c r="G1835" s="190" t="s">
        <v>800</v>
      </c>
      <c r="H1835" s="191">
        <v>43</v>
      </c>
      <c r="I1835" s="192"/>
      <c r="J1835" s="193">
        <f>ROUND(I1835*H1835,2)</f>
        <v>0</v>
      </c>
      <c r="K1835" s="189" t="s">
        <v>166</v>
      </c>
      <c r="L1835" s="40"/>
      <c r="M1835" s="194" t="s">
        <v>1</v>
      </c>
      <c r="N1835" s="195" t="s">
        <v>38</v>
      </c>
      <c r="O1835" s="72"/>
      <c r="P1835" s="196">
        <f>O1835*H1835</f>
        <v>0</v>
      </c>
      <c r="Q1835" s="196">
        <v>0</v>
      </c>
      <c r="R1835" s="196">
        <f>Q1835*H1835</f>
        <v>0</v>
      </c>
      <c r="S1835" s="196">
        <v>0</v>
      </c>
      <c r="T1835" s="197">
        <f>S1835*H1835</f>
        <v>0</v>
      </c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R1835" s="198" t="s">
        <v>212</v>
      </c>
      <c r="AT1835" s="198" t="s">
        <v>162</v>
      </c>
      <c r="AU1835" s="198" t="s">
        <v>82</v>
      </c>
      <c r="AY1835" s="18" t="s">
        <v>160</v>
      </c>
      <c r="BE1835" s="199">
        <f>IF(N1835="základní",J1835,0)</f>
        <v>0</v>
      </c>
      <c r="BF1835" s="199">
        <f>IF(N1835="snížená",J1835,0)</f>
        <v>0</v>
      </c>
      <c r="BG1835" s="199">
        <f>IF(N1835="zákl. přenesená",J1835,0)</f>
        <v>0</v>
      </c>
      <c r="BH1835" s="199">
        <f>IF(N1835="sníž. přenesená",J1835,0)</f>
        <v>0</v>
      </c>
      <c r="BI1835" s="199">
        <f>IF(N1835="nulová",J1835,0)</f>
        <v>0</v>
      </c>
      <c r="BJ1835" s="18" t="s">
        <v>80</v>
      </c>
      <c r="BK1835" s="199">
        <f>ROUND(I1835*H1835,2)</f>
        <v>0</v>
      </c>
      <c r="BL1835" s="18" t="s">
        <v>212</v>
      </c>
      <c r="BM1835" s="198" t="s">
        <v>1901</v>
      </c>
    </row>
    <row r="1836" spans="2:51" s="14" customFormat="1" ht="12">
      <c r="B1836" s="211"/>
      <c r="C1836" s="212"/>
      <c r="D1836" s="202" t="s">
        <v>168</v>
      </c>
      <c r="E1836" s="213" t="s">
        <v>1</v>
      </c>
      <c r="F1836" s="214" t="s">
        <v>1902</v>
      </c>
      <c r="G1836" s="212"/>
      <c r="H1836" s="215">
        <v>7</v>
      </c>
      <c r="I1836" s="216"/>
      <c r="J1836" s="212"/>
      <c r="K1836" s="212"/>
      <c r="L1836" s="217"/>
      <c r="M1836" s="218"/>
      <c r="N1836" s="219"/>
      <c r="O1836" s="219"/>
      <c r="P1836" s="219"/>
      <c r="Q1836" s="219"/>
      <c r="R1836" s="219"/>
      <c r="S1836" s="219"/>
      <c r="T1836" s="220"/>
      <c r="AT1836" s="221" t="s">
        <v>168</v>
      </c>
      <c r="AU1836" s="221" t="s">
        <v>82</v>
      </c>
      <c r="AV1836" s="14" t="s">
        <v>82</v>
      </c>
      <c r="AW1836" s="14" t="s">
        <v>30</v>
      </c>
      <c r="AX1836" s="14" t="s">
        <v>73</v>
      </c>
      <c r="AY1836" s="221" t="s">
        <v>160</v>
      </c>
    </row>
    <row r="1837" spans="2:51" s="14" customFormat="1" ht="12">
      <c r="B1837" s="211"/>
      <c r="C1837" s="212"/>
      <c r="D1837" s="202" t="s">
        <v>168</v>
      </c>
      <c r="E1837" s="213" t="s">
        <v>1</v>
      </c>
      <c r="F1837" s="214" t="s">
        <v>1903</v>
      </c>
      <c r="G1837" s="212"/>
      <c r="H1837" s="215">
        <v>3</v>
      </c>
      <c r="I1837" s="216"/>
      <c r="J1837" s="212"/>
      <c r="K1837" s="212"/>
      <c r="L1837" s="217"/>
      <c r="M1837" s="218"/>
      <c r="N1837" s="219"/>
      <c r="O1837" s="219"/>
      <c r="P1837" s="219"/>
      <c r="Q1837" s="219"/>
      <c r="R1837" s="219"/>
      <c r="S1837" s="219"/>
      <c r="T1837" s="220"/>
      <c r="AT1837" s="221" t="s">
        <v>168</v>
      </c>
      <c r="AU1837" s="221" t="s">
        <v>82</v>
      </c>
      <c r="AV1837" s="14" t="s">
        <v>82</v>
      </c>
      <c r="AW1837" s="14" t="s">
        <v>30</v>
      </c>
      <c r="AX1837" s="14" t="s">
        <v>73</v>
      </c>
      <c r="AY1837" s="221" t="s">
        <v>160</v>
      </c>
    </row>
    <row r="1838" spans="2:51" s="14" customFormat="1" ht="12">
      <c r="B1838" s="211"/>
      <c r="C1838" s="212"/>
      <c r="D1838" s="202" t="s">
        <v>168</v>
      </c>
      <c r="E1838" s="213" t="s">
        <v>1</v>
      </c>
      <c r="F1838" s="214" t="s">
        <v>1904</v>
      </c>
      <c r="G1838" s="212"/>
      <c r="H1838" s="215">
        <v>2</v>
      </c>
      <c r="I1838" s="216"/>
      <c r="J1838" s="212"/>
      <c r="K1838" s="212"/>
      <c r="L1838" s="217"/>
      <c r="M1838" s="218"/>
      <c r="N1838" s="219"/>
      <c r="O1838" s="219"/>
      <c r="P1838" s="219"/>
      <c r="Q1838" s="219"/>
      <c r="R1838" s="219"/>
      <c r="S1838" s="219"/>
      <c r="T1838" s="220"/>
      <c r="AT1838" s="221" t="s">
        <v>168</v>
      </c>
      <c r="AU1838" s="221" t="s">
        <v>82</v>
      </c>
      <c r="AV1838" s="14" t="s">
        <v>82</v>
      </c>
      <c r="AW1838" s="14" t="s">
        <v>30</v>
      </c>
      <c r="AX1838" s="14" t="s">
        <v>73</v>
      </c>
      <c r="AY1838" s="221" t="s">
        <v>160</v>
      </c>
    </row>
    <row r="1839" spans="2:51" s="16" customFormat="1" ht="12">
      <c r="B1839" s="243"/>
      <c r="C1839" s="244"/>
      <c r="D1839" s="202" t="s">
        <v>168</v>
      </c>
      <c r="E1839" s="245" t="s">
        <v>1</v>
      </c>
      <c r="F1839" s="246" t="s">
        <v>354</v>
      </c>
      <c r="G1839" s="244"/>
      <c r="H1839" s="247">
        <v>12</v>
      </c>
      <c r="I1839" s="248"/>
      <c r="J1839" s="244"/>
      <c r="K1839" s="244"/>
      <c r="L1839" s="249"/>
      <c r="M1839" s="250"/>
      <c r="N1839" s="251"/>
      <c r="O1839" s="251"/>
      <c r="P1839" s="251"/>
      <c r="Q1839" s="251"/>
      <c r="R1839" s="251"/>
      <c r="S1839" s="251"/>
      <c r="T1839" s="252"/>
      <c r="AT1839" s="253" t="s">
        <v>168</v>
      </c>
      <c r="AU1839" s="253" t="s">
        <v>82</v>
      </c>
      <c r="AV1839" s="16" t="s">
        <v>182</v>
      </c>
      <c r="AW1839" s="16" t="s">
        <v>30</v>
      </c>
      <c r="AX1839" s="16" t="s">
        <v>73</v>
      </c>
      <c r="AY1839" s="253" t="s">
        <v>160</v>
      </c>
    </row>
    <row r="1840" spans="2:51" s="14" customFormat="1" ht="12">
      <c r="B1840" s="211"/>
      <c r="C1840" s="212"/>
      <c r="D1840" s="202" t="s">
        <v>168</v>
      </c>
      <c r="E1840" s="213" t="s">
        <v>1</v>
      </c>
      <c r="F1840" s="214" t="s">
        <v>1905</v>
      </c>
      <c r="G1840" s="212"/>
      <c r="H1840" s="215">
        <v>24</v>
      </c>
      <c r="I1840" s="216"/>
      <c r="J1840" s="212"/>
      <c r="K1840" s="212"/>
      <c r="L1840" s="217"/>
      <c r="M1840" s="218"/>
      <c r="N1840" s="219"/>
      <c r="O1840" s="219"/>
      <c r="P1840" s="219"/>
      <c r="Q1840" s="219"/>
      <c r="R1840" s="219"/>
      <c r="S1840" s="219"/>
      <c r="T1840" s="220"/>
      <c r="AT1840" s="221" t="s">
        <v>168</v>
      </c>
      <c r="AU1840" s="221" t="s">
        <v>82</v>
      </c>
      <c r="AV1840" s="14" t="s">
        <v>82</v>
      </c>
      <c r="AW1840" s="14" t="s">
        <v>30</v>
      </c>
      <c r="AX1840" s="14" t="s">
        <v>73</v>
      </c>
      <c r="AY1840" s="221" t="s">
        <v>160</v>
      </c>
    </row>
    <row r="1841" spans="2:51" s="14" customFormat="1" ht="12">
      <c r="B1841" s="211"/>
      <c r="C1841" s="212"/>
      <c r="D1841" s="202" t="s">
        <v>168</v>
      </c>
      <c r="E1841" s="213" t="s">
        <v>1</v>
      </c>
      <c r="F1841" s="214" t="s">
        <v>1902</v>
      </c>
      <c r="G1841" s="212"/>
      <c r="H1841" s="215">
        <v>7</v>
      </c>
      <c r="I1841" s="216"/>
      <c r="J1841" s="212"/>
      <c r="K1841" s="212"/>
      <c r="L1841" s="217"/>
      <c r="M1841" s="218"/>
      <c r="N1841" s="219"/>
      <c r="O1841" s="219"/>
      <c r="P1841" s="219"/>
      <c r="Q1841" s="219"/>
      <c r="R1841" s="219"/>
      <c r="S1841" s="219"/>
      <c r="T1841" s="220"/>
      <c r="AT1841" s="221" t="s">
        <v>168</v>
      </c>
      <c r="AU1841" s="221" t="s">
        <v>82</v>
      </c>
      <c r="AV1841" s="14" t="s">
        <v>82</v>
      </c>
      <c r="AW1841" s="14" t="s">
        <v>30</v>
      </c>
      <c r="AX1841" s="14" t="s">
        <v>73</v>
      </c>
      <c r="AY1841" s="221" t="s">
        <v>160</v>
      </c>
    </row>
    <row r="1842" spans="2:51" s="16" customFormat="1" ht="12">
      <c r="B1842" s="243"/>
      <c r="C1842" s="244"/>
      <c r="D1842" s="202" t="s">
        <v>168</v>
      </c>
      <c r="E1842" s="245" t="s">
        <v>1</v>
      </c>
      <c r="F1842" s="246" t="s">
        <v>354</v>
      </c>
      <c r="G1842" s="244"/>
      <c r="H1842" s="247">
        <v>31</v>
      </c>
      <c r="I1842" s="248"/>
      <c r="J1842" s="244"/>
      <c r="K1842" s="244"/>
      <c r="L1842" s="249"/>
      <c r="M1842" s="250"/>
      <c r="N1842" s="251"/>
      <c r="O1842" s="251"/>
      <c r="P1842" s="251"/>
      <c r="Q1842" s="251"/>
      <c r="R1842" s="251"/>
      <c r="S1842" s="251"/>
      <c r="T1842" s="252"/>
      <c r="AT1842" s="253" t="s">
        <v>168</v>
      </c>
      <c r="AU1842" s="253" t="s">
        <v>82</v>
      </c>
      <c r="AV1842" s="16" t="s">
        <v>182</v>
      </c>
      <c r="AW1842" s="16" t="s">
        <v>30</v>
      </c>
      <c r="AX1842" s="16" t="s">
        <v>73</v>
      </c>
      <c r="AY1842" s="253" t="s">
        <v>160</v>
      </c>
    </row>
    <row r="1843" spans="2:51" s="15" customFormat="1" ht="12">
      <c r="B1843" s="222"/>
      <c r="C1843" s="223"/>
      <c r="D1843" s="202" t="s">
        <v>168</v>
      </c>
      <c r="E1843" s="224" t="s">
        <v>1</v>
      </c>
      <c r="F1843" s="225" t="s">
        <v>179</v>
      </c>
      <c r="G1843" s="223"/>
      <c r="H1843" s="226">
        <v>43</v>
      </c>
      <c r="I1843" s="227"/>
      <c r="J1843" s="223"/>
      <c r="K1843" s="223"/>
      <c r="L1843" s="228"/>
      <c r="M1843" s="229"/>
      <c r="N1843" s="230"/>
      <c r="O1843" s="230"/>
      <c r="P1843" s="230"/>
      <c r="Q1843" s="230"/>
      <c r="R1843" s="230"/>
      <c r="S1843" s="230"/>
      <c r="T1843" s="231"/>
      <c r="AT1843" s="232" t="s">
        <v>168</v>
      </c>
      <c r="AU1843" s="232" t="s">
        <v>82</v>
      </c>
      <c r="AV1843" s="15" t="s">
        <v>167</v>
      </c>
      <c r="AW1843" s="15" t="s">
        <v>30</v>
      </c>
      <c r="AX1843" s="15" t="s">
        <v>80</v>
      </c>
      <c r="AY1843" s="232" t="s">
        <v>160</v>
      </c>
    </row>
    <row r="1844" spans="1:65" s="2" customFormat="1" ht="14.45" customHeight="1">
      <c r="A1844" s="35"/>
      <c r="B1844" s="36"/>
      <c r="C1844" s="233" t="s">
        <v>1147</v>
      </c>
      <c r="D1844" s="233" t="s">
        <v>205</v>
      </c>
      <c r="E1844" s="234" t="s">
        <v>1906</v>
      </c>
      <c r="F1844" s="235" t="s">
        <v>1907</v>
      </c>
      <c r="G1844" s="236" t="s">
        <v>238</v>
      </c>
      <c r="H1844" s="237">
        <v>7.975</v>
      </c>
      <c r="I1844" s="238"/>
      <c r="J1844" s="239">
        <f>ROUND(I1844*H1844,2)</f>
        <v>0</v>
      </c>
      <c r="K1844" s="235" t="s">
        <v>1</v>
      </c>
      <c r="L1844" s="240"/>
      <c r="M1844" s="241" t="s">
        <v>1</v>
      </c>
      <c r="N1844" s="242" t="s">
        <v>38</v>
      </c>
      <c r="O1844" s="72"/>
      <c r="P1844" s="196">
        <f>O1844*H1844</f>
        <v>0</v>
      </c>
      <c r="Q1844" s="196">
        <v>0</v>
      </c>
      <c r="R1844" s="196">
        <f>Q1844*H1844</f>
        <v>0</v>
      </c>
      <c r="S1844" s="196">
        <v>0</v>
      </c>
      <c r="T1844" s="197">
        <f>S1844*H1844</f>
        <v>0</v>
      </c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R1844" s="198" t="s">
        <v>255</v>
      </c>
      <c r="AT1844" s="198" t="s">
        <v>205</v>
      </c>
      <c r="AU1844" s="198" t="s">
        <v>82</v>
      </c>
      <c r="AY1844" s="18" t="s">
        <v>160</v>
      </c>
      <c r="BE1844" s="199">
        <f>IF(N1844="základní",J1844,0)</f>
        <v>0</v>
      </c>
      <c r="BF1844" s="199">
        <f>IF(N1844="snížená",J1844,0)</f>
        <v>0</v>
      </c>
      <c r="BG1844" s="199">
        <f>IF(N1844="zákl. přenesená",J1844,0)</f>
        <v>0</v>
      </c>
      <c r="BH1844" s="199">
        <f>IF(N1844="sníž. přenesená",J1844,0)</f>
        <v>0</v>
      </c>
      <c r="BI1844" s="199">
        <f>IF(N1844="nulová",J1844,0)</f>
        <v>0</v>
      </c>
      <c r="BJ1844" s="18" t="s">
        <v>80</v>
      </c>
      <c r="BK1844" s="199">
        <f>ROUND(I1844*H1844,2)</f>
        <v>0</v>
      </c>
      <c r="BL1844" s="18" t="s">
        <v>212</v>
      </c>
      <c r="BM1844" s="198" t="s">
        <v>1908</v>
      </c>
    </row>
    <row r="1845" spans="2:51" s="14" customFormat="1" ht="12">
      <c r="B1845" s="211"/>
      <c r="C1845" s="212"/>
      <c r="D1845" s="202" t="s">
        <v>168</v>
      </c>
      <c r="E1845" s="213" t="s">
        <v>1</v>
      </c>
      <c r="F1845" s="214" t="s">
        <v>1909</v>
      </c>
      <c r="G1845" s="212"/>
      <c r="H1845" s="215">
        <v>4.48</v>
      </c>
      <c r="I1845" s="216"/>
      <c r="J1845" s="212"/>
      <c r="K1845" s="212"/>
      <c r="L1845" s="217"/>
      <c r="M1845" s="218"/>
      <c r="N1845" s="219"/>
      <c r="O1845" s="219"/>
      <c r="P1845" s="219"/>
      <c r="Q1845" s="219"/>
      <c r="R1845" s="219"/>
      <c r="S1845" s="219"/>
      <c r="T1845" s="220"/>
      <c r="AT1845" s="221" t="s">
        <v>168</v>
      </c>
      <c r="AU1845" s="221" t="s">
        <v>82</v>
      </c>
      <c r="AV1845" s="14" t="s">
        <v>82</v>
      </c>
      <c r="AW1845" s="14" t="s">
        <v>30</v>
      </c>
      <c r="AX1845" s="14" t="s">
        <v>73</v>
      </c>
      <c r="AY1845" s="221" t="s">
        <v>160</v>
      </c>
    </row>
    <row r="1846" spans="2:51" s="14" customFormat="1" ht="12">
      <c r="B1846" s="211"/>
      <c r="C1846" s="212"/>
      <c r="D1846" s="202" t="s">
        <v>168</v>
      </c>
      <c r="E1846" s="213" t="s">
        <v>1</v>
      </c>
      <c r="F1846" s="214" t="s">
        <v>1910</v>
      </c>
      <c r="G1846" s="212"/>
      <c r="H1846" s="215">
        <v>1.65</v>
      </c>
      <c r="I1846" s="216"/>
      <c r="J1846" s="212"/>
      <c r="K1846" s="212"/>
      <c r="L1846" s="217"/>
      <c r="M1846" s="218"/>
      <c r="N1846" s="219"/>
      <c r="O1846" s="219"/>
      <c r="P1846" s="219"/>
      <c r="Q1846" s="219"/>
      <c r="R1846" s="219"/>
      <c r="S1846" s="219"/>
      <c r="T1846" s="220"/>
      <c r="AT1846" s="221" t="s">
        <v>168</v>
      </c>
      <c r="AU1846" s="221" t="s">
        <v>82</v>
      </c>
      <c r="AV1846" s="14" t="s">
        <v>82</v>
      </c>
      <c r="AW1846" s="14" t="s">
        <v>30</v>
      </c>
      <c r="AX1846" s="14" t="s">
        <v>73</v>
      </c>
      <c r="AY1846" s="221" t="s">
        <v>160</v>
      </c>
    </row>
    <row r="1847" spans="2:51" s="14" customFormat="1" ht="12">
      <c r="B1847" s="211"/>
      <c r="C1847" s="212"/>
      <c r="D1847" s="202" t="s">
        <v>168</v>
      </c>
      <c r="E1847" s="213" t="s">
        <v>1</v>
      </c>
      <c r="F1847" s="214" t="s">
        <v>1911</v>
      </c>
      <c r="G1847" s="212"/>
      <c r="H1847" s="215">
        <v>1.12</v>
      </c>
      <c r="I1847" s="216"/>
      <c r="J1847" s="212"/>
      <c r="K1847" s="212"/>
      <c r="L1847" s="217"/>
      <c r="M1847" s="218"/>
      <c r="N1847" s="219"/>
      <c r="O1847" s="219"/>
      <c r="P1847" s="219"/>
      <c r="Q1847" s="219"/>
      <c r="R1847" s="219"/>
      <c r="S1847" s="219"/>
      <c r="T1847" s="220"/>
      <c r="AT1847" s="221" t="s">
        <v>168</v>
      </c>
      <c r="AU1847" s="221" t="s">
        <v>82</v>
      </c>
      <c r="AV1847" s="14" t="s">
        <v>82</v>
      </c>
      <c r="AW1847" s="14" t="s">
        <v>30</v>
      </c>
      <c r="AX1847" s="14" t="s">
        <v>73</v>
      </c>
      <c r="AY1847" s="221" t="s">
        <v>160</v>
      </c>
    </row>
    <row r="1848" spans="2:51" s="15" customFormat="1" ht="12">
      <c r="B1848" s="222"/>
      <c r="C1848" s="223"/>
      <c r="D1848" s="202" t="s">
        <v>168</v>
      </c>
      <c r="E1848" s="224" t="s">
        <v>1</v>
      </c>
      <c r="F1848" s="225" t="s">
        <v>179</v>
      </c>
      <c r="G1848" s="223"/>
      <c r="H1848" s="226">
        <v>7.250000000000001</v>
      </c>
      <c r="I1848" s="227"/>
      <c r="J1848" s="223"/>
      <c r="K1848" s="223"/>
      <c r="L1848" s="228"/>
      <c r="M1848" s="229"/>
      <c r="N1848" s="230"/>
      <c r="O1848" s="230"/>
      <c r="P1848" s="230"/>
      <c r="Q1848" s="230"/>
      <c r="R1848" s="230"/>
      <c r="S1848" s="230"/>
      <c r="T1848" s="231"/>
      <c r="AT1848" s="232" t="s">
        <v>168</v>
      </c>
      <c r="AU1848" s="232" t="s">
        <v>82</v>
      </c>
      <c r="AV1848" s="15" t="s">
        <v>167</v>
      </c>
      <c r="AW1848" s="15" t="s">
        <v>30</v>
      </c>
      <c r="AX1848" s="15" t="s">
        <v>73</v>
      </c>
      <c r="AY1848" s="232" t="s">
        <v>160</v>
      </c>
    </row>
    <row r="1849" spans="2:51" s="14" customFormat="1" ht="12">
      <c r="B1849" s="211"/>
      <c r="C1849" s="212"/>
      <c r="D1849" s="202" t="s">
        <v>168</v>
      </c>
      <c r="E1849" s="213" t="s">
        <v>1</v>
      </c>
      <c r="F1849" s="214" t="s">
        <v>1912</v>
      </c>
      <c r="G1849" s="212"/>
      <c r="H1849" s="215">
        <v>7.975</v>
      </c>
      <c r="I1849" s="216"/>
      <c r="J1849" s="212"/>
      <c r="K1849" s="212"/>
      <c r="L1849" s="217"/>
      <c r="M1849" s="218"/>
      <c r="N1849" s="219"/>
      <c r="O1849" s="219"/>
      <c r="P1849" s="219"/>
      <c r="Q1849" s="219"/>
      <c r="R1849" s="219"/>
      <c r="S1849" s="219"/>
      <c r="T1849" s="220"/>
      <c r="AT1849" s="221" t="s">
        <v>168</v>
      </c>
      <c r="AU1849" s="221" t="s">
        <v>82</v>
      </c>
      <c r="AV1849" s="14" t="s">
        <v>82</v>
      </c>
      <c r="AW1849" s="14" t="s">
        <v>30</v>
      </c>
      <c r="AX1849" s="14" t="s">
        <v>73</v>
      </c>
      <c r="AY1849" s="221" t="s">
        <v>160</v>
      </c>
    </row>
    <row r="1850" spans="2:51" s="15" customFormat="1" ht="12">
      <c r="B1850" s="222"/>
      <c r="C1850" s="223"/>
      <c r="D1850" s="202" t="s">
        <v>168</v>
      </c>
      <c r="E1850" s="224" t="s">
        <v>1</v>
      </c>
      <c r="F1850" s="225" t="s">
        <v>179</v>
      </c>
      <c r="G1850" s="223"/>
      <c r="H1850" s="226">
        <v>7.975</v>
      </c>
      <c r="I1850" s="227"/>
      <c r="J1850" s="223"/>
      <c r="K1850" s="223"/>
      <c r="L1850" s="228"/>
      <c r="M1850" s="229"/>
      <c r="N1850" s="230"/>
      <c r="O1850" s="230"/>
      <c r="P1850" s="230"/>
      <c r="Q1850" s="230"/>
      <c r="R1850" s="230"/>
      <c r="S1850" s="230"/>
      <c r="T1850" s="231"/>
      <c r="AT1850" s="232" t="s">
        <v>168</v>
      </c>
      <c r="AU1850" s="232" t="s">
        <v>82</v>
      </c>
      <c r="AV1850" s="15" t="s">
        <v>167</v>
      </c>
      <c r="AW1850" s="15" t="s">
        <v>30</v>
      </c>
      <c r="AX1850" s="15" t="s">
        <v>80</v>
      </c>
      <c r="AY1850" s="232" t="s">
        <v>160</v>
      </c>
    </row>
    <row r="1851" spans="1:65" s="2" customFormat="1" ht="14.45" customHeight="1">
      <c r="A1851" s="35"/>
      <c r="B1851" s="36"/>
      <c r="C1851" s="233" t="s">
        <v>1913</v>
      </c>
      <c r="D1851" s="233" t="s">
        <v>205</v>
      </c>
      <c r="E1851" s="234" t="s">
        <v>1914</v>
      </c>
      <c r="F1851" s="235" t="s">
        <v>1915</v>
      </c>
      <c r="G1851" s="236" t="s">
        <v>238</v>
      </c>
      <c r="H1851" s="237">
        <v>21.824</v>
      </c>
      <c r="I1851" s="238"/>
      <c r="J1851" s="239">
        <f>ROUND(I1851*H1851,2)</f>
        <v>0</v>
      </c>
      <c r="K1851" s="235" t="s">
        <v>1</v>
      </c>
      <c r="L1851" s="240"/>
      <c r="M1851" s="241" t="s">
        <v>1</v>
      </c>
      <c r="N1851" s="242" t="s">
        <v>38</v>
      </c>
      <c r="O1851" s="72"/>
      <c r="P1851" s="196">
        <f>O1851*H1851</f>
        <v>0</v>
      </c>
      <c r="Q1851" s="196">
        <v>0</v>
      </c>
      <c r="R1851" s="196">
        <f>Q1851*H1851</f>
        <v>0</v>
      </c>
      <c r="S1851" s="196">
        <v>0</v>
      </c>
      <c r="T1851" s="197">
        <f>S1851*H1851</f>
        <v>0</v>
      </c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R1851" s="198" t="s">
        <v>255</v>
      </c>
      <c r="AT1851" s="198" t="s">
        <v>205</v>
      </c>
      <c r="AU1851" s="198" t="s">
        <v>82</v>
      </c>
      <c r="AY1851" s="18" t="s">
        <v>160</v>
      </c>
      <c r="BE1851" s="199">
        <f>IF(N1851="základní",J1851,0)</f>
        <v>0</v>
      </c>
      <c r="BF1851" s="199">
        <f>IF(N1851="snížená",J1851,0)</f>
        <v>0</v>
      </c>
      <c r="BG1851" s="199">
        <f>IF(N1851="zákl. přenesená",J1851,0)</f>
        <v>0</v>
      </c>
      <c r="BH1851" s="199">
        <f>IF(N1851="sníž. přenesená",J1851,0)</f>
        <v>0</v>
      </c>
      <c r="BI1851" s="199">
        <f>IF(N1851="nulová",J1851,0)</f>
        <v>0</v>
      </c>
      <c r="BJ1851" s="18" t="s">
        <v>80</v>
      </c>
      <c r="BK1851" s="199">
        <f>ROUND(I1851*H1851,2)</f>
        <v>0</v>
      </c>
      <c r="BL1851" s="18" t="s">
        <v>212</v>
      </c>
      <c r="BM1851" s="198" t="s">
        <v>1916</v>
      </c>
    </row>
    <row r="1852" spans="2:51" s="14" customFormat="1" ht="12">
      <c r="B1852" s="211"/>
      <c r="C1852" s="212"/>
      <c r="D1852" s="202" t="s">
        <v>168</v>
      </c>
      <c r="E1852" s="213" t="s">
        <v>1</v>
      </c>
      <c r="F1852" s="214" t="s">
        <v>1917</v>
      </c>
      <c r="G1852" s="212"/>
      <c r="H1852" s="215">
        <v>15.36</v>
      </c>
      <c r="I1852" s="216"/>
      <c r="J1852" s="212"/>
      <c r="K1852" s="212"/>
      <c r="L1852" s="217"/>
      <c r="M1852" s="218"/>
      <c r="N1852" s="219"/>
      <c r="O1852" s="219"/>
      <c r="P1852" s="219"/>
      <c r="Q1852" s="219"/>
      <c r="R1852" s="219"/>
      <c r="S1852" s="219"/>
      <c r="T1852" s="220"/>
      <c r="AT1852" s="221" t="s">
        <v>168</v>
      </c>
      <c r="AU1852" s="221" t="s">
        <v>82</v>
      </c>
      <c r="AV1852" s="14" t="s">
        <v>82</v>
      </c>
      <c r="AW1852" s="14" t="s">
        <v>30</v>
      </c>
      <c r="AX1852" s="14" t="s">
        <v>73</v>
      </c>
      <c r="AY1852" s="221" t="s">
        <v>160</v>
      </c>
    </row>
    <row r="1853" spans="2:51" s="14" customFormat="1" ht="12">
      <c r="B1853" s="211"/>
      <c r="C1853" s="212"/>
      <c r="D1853" s="202" t="s">
        <v>168</v>
      </c>
      <c r="E1853" s="213" t="s">
        <v>1</v>
      </c>
      <c r="F1853" s="214" t="s">
        <v>1909</v>
      </c>
      <c r="G1853" s="212"/>
      <c r="H1853" s="215">
        <v>4.48</v>
      </c>
      <c r="I1853" s="216"/>
      <c r="J1853" s="212"/>
      <c r="K1853" s="212"/>
      <c r="L1853" s="217"/>
      <c r="M1853" s="218"/>
      <c r="N1853" s="219"/>
      <c r="O1853" s="219"/>
      <c r="P1853" s="219"/>
      <c r="Q1853" s="219"/>
      <c r="R1853" s="219"/>
      <c r="S1853" s="219"/>
      <c r="T1853" s="220"/>
      <c r="AT1853" s="221" t="s">
        <v>168</v>
      </c>
      <c r="AU1853" s="221" t="s">
        <v>82</v>
      </c>
      <c r="AV1853" s="14" t="s">
        <v>82</v>
      </c>
      <c r="AW1853" s="14" t="s">
        <v>30</v>
      </c>
      <c r="AX1853" s="14" t="s">
        <v>73</v>
      </c>
      <c r="AY1853" s="221" t="s">
        <v>160</v>
      </c>
    </row>
    <row r="1854" spans="2:51" s="15" customFormat="1" ht="12">
      <c r="B1854" s="222"/>
      <c r="C1854" s="223"/>
      <c r="D1854" s="202" t="s">
        <v>168</v>
      </c>
      <c r="E1854" s="224" t="s">
        <v>1</v>
      </c>
      <c r="F1854" s="225" t="s">
        <v>179</v>
      </c>
      <c r="G1854" s="223"/>
      <c r="H1854" s="226">
        <v>19.84</v>
      </c>
      <c r="I1854" s="227"/>
      <c r="J1854" s="223"/>
      <c r="K1854" s="223"/>
      <c r="L1854" s="228"/>
      <c r="M1854" s="229"/>
      <c r="N1854" s="230"/>
      <c r="O1854" s="230"/>
      <c r="P1854" s="230"/>
      <c r="Q1854" s="230"/>
      <c r="R1854" s="230"/>
      <c r="S1854" s="230"/>
      <c r="T1854" s="231"/>
      <c r="AT1854" s="232" t="s">
        <v>168</v>
      </c>
      <c r="AU1854" s="232" t="s">
        <v>82</v>
      </c>
      <c r="AV1854" s="15" t="s">
        <v>167</v>
      </c>
      <c r="AW1854" s="15" t="s">
        <v>30</v>
      </c>
      <c r="AX1854" s="15" t="s">
        <v>73</v>
      </c>
      <c r="AY1854" s="232" t="s">
        <v>160</v>
      </c>
    </row>
    <row r="1855" spans="2:51" s="14" customFormat="1" ht="12">
      <c r="B1855" s="211"/>
      <c r="C1855" s="212"/>
      <c r="D1855" s="202" t="s">
        <v>168</v>
      </c>
      <c r="E1855" s="213" t="s">
        <v>1</v>
      </c>
      <c r="F1855" s="214" t="s">
        <v>1918</v>
      </c>
      <c r="G1855" s="212"/>
      <c r="H1855" s="215">
        <v>21.824</v>
      </c>
      <c r="I1855" s="216"/>
      <c r="J1855" s="212"/>
      <c r="K1855" s="212"/>
      <c r="L1855" s="217"/>
      <c r="M1855" s="218"/>
      <c r="N1855" s="219"/>
      <c r="O1855" s="219"/>
      <c r="P1855" s="219"/>
      <c r="Q1855" s="219"/>
      <c r="R1855" s="219"/>
      <c r="S1855" s="219"/>
      <c r="T1855" s="220"/>
      <c r="AT1855" s="221" t="s">
        <v>168</v>
      </c>
      <c r="AU1855" s="221" t="s">
        <v>82</v>
      </c>
      <c r="AV1855" s="14" t="s">
        <v>82</v>
      </c>
      <c r="AW1855" s="14" t="s">
        <v>30</v>
      </c>
      <c r="AX1855" s="14" t="s">
        <v>73</v>
      </c>
      <c r="AY1855" s="221" t="s">
        <v>160</v>
      </c>
    </row>
    <row r="1856" spans="2:51" s="15" customFormat="1" ht="12">
      <c r="B1856" s="222"/>
      <c r="C1856" s="223"/>
      <c r="D1856" s="202" t="s">
        <v>168</v>
      </c>
      <c r="E1856" s="224" t="s">
        <v>1</v>
      </c>
      <c r="F1856" s="225" t="s">
        <v>179</v>
      </c>
      <c r="G1856" s="223"/>
      <c r="H1856" s="226">
        <v>21.824</v>
      </c>
      <c r="I1856" s="227"/>
      <c r="J1856" s="223"/>
      <c r="K1856" s="223"/>
      <c r="L1856" s="228"/>
      <c r="M1856" s="229"/>
      <c r="N1856" s="230"/>
      <c r="O1856" s="230"/>
      <c r="P1856" s="230"/>
      <c r="Q1856" s="230"/>
      <c r="R1856" s="230"/>
      <c r="S1856" s="230"/>
      <c r="T1856" s="231"/>
      <c r="AT1856" s="232" t="s">
        <v>168</v>
      </c>
      <c r="AU1856" s="232" t="s">
        <v>82</v>
      </c>
      <c r="AV1856" s="15" t="s">
        <v>167</v>
      </c>
      <c r="AW1856" s="15" t="s">
        <v>30</v>
      </c>
      <c r="AX1856" s="15" t="s">
        <v>80</v>
      </c>
      <c r="AY1856" s="232" t="s">
        <v>160</v>
      </c>
    </row>
    <row r="1857" spans="1:65" s="2" customFormat="1" ht="24.2" customHeight="1">
      <c r="A1857" s="35"/>
      <c r="B1857" s="36"/>
      <c r="C1857" s="187" t="s">
        <v>1151</v>
      </c>
      <c r="D1857" s="187" t="s">
        <v>162</v>
      </c>
      <c r="E1857" s="188" t="s">
        <v>1919</v>
      </c>
      <c r="F1857" s="189" t="s">
        <v>1920</v>
      </c>
      <c r="G1857" s="190" t="s">
        <v>800</v>
      </c>
      <c r="H1857" s="191">
        <v>27</v>
      </c>
      <c r="I1857" s="192"/>
      <c r="J1857" s="193">
        <f>ROUND(I1857*H1857,2)</f>
        <v>0</v>
      </c>
      <c r="K1857" s="189" t="s">
        <v>166</v>
      </c>
      <c r="L1857" s="40"/>
      <c r="M1857" s="194" t="s">
        <v>1</v>
      </c>
      <c r="N1857" s="195" t="s">
        <v>38</v>
      </c>
      <c r="O1857" s="72"/>
      <c r="P1857" s="196">
        <f>O1857*H1857</f>
        <v>0</v>
      </c>
      <c r="Q1857" s="196">
        <v>0</v>
      </c>
      <c r="R1857" s="196">
        <f>Q1857*H1857</f>
        <v>0</v>
      </c>
      <c r="S1857" s="196">
        <v>0</v>
      </c>
      <c r="T1857" s="197">
        <f>S1857*H1857</f>
        <v>0</v>
      </c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R1857" s="198" t="s">
        <v>212</v>
      </c>
      <c r="AT1857" s="198" t="s">
        <v>162</v>
      </c>
      <c r="AU1857" s="198" t="s">
        <v>82</v>
      </c>
      <c r="AY1857" s="18" t="s">
        <v>160</v>
      </c>
      <c r="BE1857" s="199">
        <f>IF(N1857="základní",J1857,0)</f>
        <v>0</v>
      </c>
      <c r="BF1857" s="199">
        <f>IF(N1857="snížená",J1857,0)</f>
        <v>0</v>
      </c>
      <c r="BG1857" s="199">
        <f>IF(N1857="zákl. přenesená",J1857,0)</f>
        <v>0</v>
      </c>
      <c r="BH1857" s="199">
        <f>IF(N1857="sníž. přenesená",J1857,0)</f>
        <v>0</v>
      </c>
      <c r="BI1857" s="199">
        <f>IF(N1857="nulová",J1857,0)</f>
        <v>0</v>
      </c>
      <c r="BJ1857" s="18" t="s">
        <v>80</v>
      </c>
      <c r="BK1857" s="199">
        <f>ROUND(I1857*H1857,2)</f>
        <v>0</v>
      </c>
      <c r="BL1857" s="18" t="s">
        <v>212</v>
      </c>
      <c r="BM1857" s="198" t="s">
        <v>1921</v>
      </c>
    </row>
    <row r="1858" spans="2:51" s="14" customFormat="1" ht="12">
      <c r="B1858" s="211"/>
      <c r="C1858" s="212"/>
      <c r="D1858" s="202" t="s">
        <v>168</v>
      </c>
      <c r="E1858" s="213" t="s">
        <v>1</v>
      </c>
      <c r="F1858" s="214" t="s">
        <v>1922</v>
      </c>
      <c r="G1858" s="212"/>
      <c r="H1858" s="215">
        <v>12</v>
      </c>
      <c r="I1858" s="216"/>
      <c r="J1858" s="212"/>
      <c r="K1858" s="212"/>
      <c r="L1858" s="217"/>
      <c r="M1858" s="218"/>
      <c r="N1858" s="219"/>
      <c r="O1858" s="219"/>
      <c r="P1858" s="219"/>
      <c r="Q1858" s="219"/>
      <c r="R1858" s="219"/>
      <c r="S1858" s="219"/>
      <c r="T1858" s="220"/>
      <c r="AT1858" s="221" t="s">
        <v>168</v>
      </c>
      <c r="AU1858" s="221" t="s">
        <v>82</v>
      </c>
      <c r="AV1858" s="14" t="s">
        <v>82</v>
      </c>
      <c r="AW1858" s="14" t="s">
        <v>30</v>
      </c>
      <c r="AX1858" s="14" t="s">
        <v>73</v>
      </c>
      <c r="AY1858" s="221" t="s">
        <v>160</v>
      </c>
    </row>
    <row r="1859" spans="2:51" s="14" customFormat="1" ht="12">
      <c r="B1859" s="211"/>
      <c r="C1859" s="212"/>
      <c r="D1859" s="202" t="s">
        <v>168</v>
      </c>
      <c r="E1859" s="213" t="s">
        <v>1</v>
      </c>
      <c r="F1859" s="214" t="s">
        <v>1923</v>
      </c>
      <c r="G1859" s="212"/>
      <c r="H1859" s="215">
        <v>7</v>
      </c>
      <c r="I1859" s="216"/>
      <c r="J1859" s="212"/>
      <c r="K1859" s="212"/>
      <c r="L1859" s="217"/>
      <c r="M1859" s="218"/>
      <c r="N1859" s="219"/>
      <c r="O1859" s="219"/>
      <c r="P1859" s="219"/>
      <c r="Q1859" s="219"/>
      <c r="R1859" s="219"/>
      <c r="S1859" s="219"/>
      <c r="T1859" s="220"/>
      <c r="AT1859" s="221" t="s">
        <v>168</v>
      </c>
      <c r="AU1859" s="221" t="s">
        <v>82</v>
      </c>
      <c r="AV1859" s="14" t="s">
        <v>82</v>
      </c>
      <c r="AW1859" s="14" t="s">
        <v>30</v>
      </c>
      <c r="AX1859" s="14" t="s">
        <v>73</v>
      </c>
      <c r="AY1859" s="221" t="s">
        <v>160</v>
      </c>
    </row>
    <row r="1860" spans="2:51" s="14" customFormat="1" ht="12">
      <c r="B1860" s="211"/>
      <c r="C1860" s="212"/>
      <c r="D1860" s="202" t="s">
        <v>168</v>
      </c>
      <c r="E1860" s="213" t="s">
        <v>1</v>
      </c>
      <c r="F1860" s="214" t="s">
        <v>1924</v>
      </c>
      <c r="G1860" s="212"/>
      <c r="H1860" s="215">
        <v>1</v>
      </c>
      <c r="I1860" s="216"/>
      <c r="J1860" s="212"/>
      <c r="K1860" s="212"/>
      <c r="L1860" s="217"/>
      <c r="M1860" s="218"/>
      <c r="N1860" s="219"/>
      <c r="O1860" s="219"/>
      <c r="P1860" s="219"/>
      <c r="Q1860" s="219"/>
      <c r="R1860" s="219"/>
      <c r="S1860" s="219"/>
      <c r="T1860" s="220"/>
      <c r="AT1860" s="221" t="s">
        <v>168</v>
      </c>
      <c r="AU1860" s="221" t="s">
        <v>82</v>
      </c>
      <c r="AV1860" s="14" t="s">
        <v>82</v>
      </c>
      <c r="AW1860" s="14" t="s">
        <v>30</v>
      </c>
      <c r="AX1860" s="14" t="s">
        <v>73</v>
      </c>
      <c r="AY1860" s="221" t="s">
        <v>160</v>
      </c>
    </row>
    <row r="1861" spans="2:51" s="14" customFormat="1" ht="12">
      <c r="B1861" s="211"/>
      <c r="C1861" s="212"/>
      <c r="D1861" s="202" t="s">
        <v>168</v>
      </c>
      <c r="E1861" s="213" t="s">
        <v>1</v>
      </c>
      <c r="F1861" s="214" t="s">
        <v>1925</v>
      </c>
      <c r="G1861" s="212"/>
      <c r="H1861" s="215">
        <v>1</v>
      </c>
      <c r="I1861" s="216"/>
      <c r="J1861" s="212"/>
      <c r="K1861" s="212"/>
      <c r="L1861" s="217"/>
      <c r="M1861" s="218"/>
      <c r="N1861" s="219"/>
      <c r="O1861" s="219"/>
      <c r="P1861" s="219"/>
      <c r="Q1861" s="219"/>
      <c r="R1861" s="219"/>
      <c r="S1861" s="219"/>
      <c r="T1861" s="220"/>
      <c r="AT1861" s="221" t="s">
        <v>168</v>
      </c>
      <c r="AU1861" s="221" t="s">
        <v>82</v>
      </c>
      <c r="AV1861" s="14" t="s">
        <v>82</v>
      </c>
      <c r="AW1861" s="14" t="s">
        <v>30</v>
      </c>
      <c r="AX1861" s="14" t="s">
        <v>73</v>
      </c>
      <c r="AY1861" s="221" t="s">
        <v>160</v>
      </c>
    </row>
    <row r="1862" spans="2:51" s="16" customFormat="1" ht="12">
      <c r="B1862" s="243"/>
      <c r="C1862" s="244"/>
      <c r="D1862" s="202" t="s">
        <v>168</v>
      </c>
      <c r="E1862" s="245" t="s">
        <v>1</v>
      </c>
      <c r="F1862" s="246" t="s">
        <v>354</v>
      </c>
      <c r="G1862" s="244"/>
      <c r="H1862" s="247">
        <v>21</v>
      </c>
      <c r="I1862" s="248"/>
      <c r="J1862" s="244"/>
      <c r="K1862" s="244"/>
      <c r="L1862" s="249"/>
      <c r="M1862" s="250"/>
      <c r="N1862" s="251"/>
      <c r="O1862" s="251"/>
      <c r="P1862" s="251"/>
      <c r="Q1862" s="251"/>
      <c r="R1862" s="251"/>
      <c r="S1862" s="251"/>
      <c r="T1862" s="252"/>
      <c r="AT1862" s="253" t="s">
        <v>168</v>
      </c>
      <c r="AU1862" s="253" t="s">
        <v>82</v>
      </c>
      <c r="AV1862" s="16" t="s">
        <v>182</v>
      </c>
      <c r="AW1862" s="16" t="s">
        <v>30</v>
      </c>
      <c r="AX1862" s="16" t="s">
        <v>73</v>
      </c>
      <c r="AY1862" s="253" t="s">
        <v>160</v>
      </c>
    </row>
    <row r="1863" spans="2:51" s="14" customFormat="1" ht="12">
      <c r="B1863" s="211"/>
      <c r="C1863" s="212"/>
      <c r="D1863" s="202" t="s">
        <v>168</v>
      </c>
      <c r="E1863" s="213" t="s">
        <v>1</v>
      </c>
      <c r="F1863" s="214" t="s">
        <v>1926</v>
      </c>
      <c r="G1863" s="212"/>
      <c r="H1863" s="215">
        <v>6</v>
      </c>
      <c r="I1863" s="216"/>
      <c r="J1863" s="212"/>
      <c r="K1863" s="212"/>
      <c r="L1863" s="217"/>
      <c r="M1863" s="218"/>
      <c r="N1863" s="219"/>
      <c r="O1863" s="219"/>
      <c r="P1863" s="219"/>
      <c r="Q1863" s="219"/>
      <c r="R1863" s="219"/>
      <c r="S1863" s="219"/>
      <c r="T1863" s="220"/>
      <c r="AT1863" s="221" t="s">
        <v>168</v>
      </c>
      <c r="AU1863" s="221" t="s">
        <v>82</v>
      </c>
      <c r="AV1863" s="14" t="s">
        <v>82</v>
      </c>
      <c r="AW1863" s="14" t="s">
        <v>30</v>
      </c>
      <c r="AX1863" s="14" t="s">
        <v>73</v>
      </c>
      <c r="AY1863" s="221" t="s">
        <v>160</v>
      </c>
    </row>
    <row r="1864" spans="2:51" s="16" customFormat="1" ht="12">
      <c r="B1864" s="243"/>
      <c r="C1864" s="244"/>
      <c r="D1864" s="202" t="s">
        <v>168</v>
      </c>
      <c r="E1864" s="245" t="s">
        <v>1</v>
      </c>
      <c r="F1864" s="246" t="s">
        <v>354</v>
      </c>
      <c r="G1864" s="244"/>
      <c r="H1864" s="247">
        <v>6</v>
      </c>
      <c r="I1864" s="248"/>
      <c r="J1864" s="244"/>
      <c r="K1864" s="244"/>
      <c r="L1864" s="249"/>
      <c r="M1864" s="250"/>
      <c r="N1864" s="251"/>
      <c r="O1864" s="251"/>
      <c r="P1864" s="251"/>
      <c r="Q1864" s="251"/>
      <c r="R1864" s="251"/>
      <c r="S1864" s="251"/>
      <c r="T1864" s="252"/>
      <c r="AT1864" s="253" t="s">
        <v>168</v>
      </c>
      <c r="AU1864" s="253" t="s">
        <v>82</v>
      </c>
      <c r="AV1864" s="16" t="s">
        <v>182</v>
      </c>
      <c r="AW1864" s="16" t="s">
        <v>30</v>
      </c>
      <c r="AX1864" s="16" t="s">
        <v>73</v>
      </c>
      <c r="AY1864" s="253" t="s">
        <v>160</v>
      </c>
    </row>
    <row r="1865" spans="2:51" s="15" customFormat="1" ht="12">
      <c r="B1865" s="222"/>
      <c r="C1865" s="223"/>
      <c r="D1865" s="202" t="s">
        <v>168</v>
      </c>
      <c r="E1865" s="224" t="s">
        <v>1</v>
      </c>
      <c r="F1865" s="225" t="s">
        <v>179</v>
      </c>
      <c r="G1865" s="223"/>
      <c r="H1865" s="226">
        <v>27</v>
      </c>
      <c r="I1865" s="227"/>
      <c r="J1865" s="223"/>
      <c r="K1865" s="223"/>
      <c r="L1865" s="228"/>
      <c r="M1865" s="229"/>
      <c r="N1865" s="230"/>
      <c r="O1865" s="230"/>
      <c r="P1865" s="230"/>
      <c r="Q1865" s="230"/>
      <c r="R1865" s="230"/>
      <c r="S1865" s="230"/>
      <c r="T1865" s="231"/>
      <c r="AT1865" s="232" t="s">
        <v>168</v>
      </c>
      <c r="AU1865" s="232" t="s">
        <v>82</v>
      </c>
      <c r="AV1865" s="15" t="s">
        <v>167</v>
      </c>
      <c r="AW1865" s="15" t="s">
        <v>30</v>
      </c>
      <c r="AX1865" s="15" t="s">
        <v>80</v>
      </c>
      <c r="AY1865" s="232" t="s">
        <v>160</v>
      </c>
    </row>
    <row r="1866" spans="1:65" s="2" customFormat="1" ht="14.45" customHeight="1">
      <c r="A1866" s="35"/>
      <c r="B1866" s="36"/>
      <c r="C1866" s="233" t="s">
        <v>1927</v>
      </c>
      <c r="D1866" s="233" t="s">
        <v>205</v>
      </c>
      <c r="E1866" s="234" t="s">
        <v>1906</v>
      </c>
      <c r="F1866" s="235" t="s">
        <v>1907</v>
      </c>
      <c r="G1866" s="236" t="s">
        <v>238</v>
      </c>
      <c r="H1866" s="237">
        <v>35.706</v>
      </c>
      <c r="I1866" s="238"/>
      <c r="J1866" s="239">
        <f>ROUND(I1866*H1866,2)</f>
        <v>0</v>
      </c>
      <c r="K1866" s="235" t="s">
        <v>1</v>
      </c>
      <c r="L1866" s="240"/>
      <c r="M1866" s="241" t="s">
        <v>1</v>
      </c>
      <c r="N1866" s="242" t="s">
        <v>38</v>
      </c>
      <c r="O1866" s="72"/>
      <c r="P1866" s="196">
        <f>O1866*H1866</f>
        <v>0</v>
      </c>
      <c r="Q1866" s="196">
        <v>0</v>
      </c>
      <c r="R1866" s="196">
        <f>Q1866*H1866</f>
        <v>0</v>
      </c>
      <c r="S1866" s="196">
        <v>0</v>
      </c>
      <c r="T1866" s="197">
        <f>S1866*H1866</f>
        <v>0</v>
      </c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R1866" s="198" t="s">
        <v>255</v>
      </c>
      <c r="AT1866" s="198" t="s">
        <v>205</v>
      </c>
      <c r="AU1866" s="198" t="s">
        <v>82</v>
      </c>
      <c r="AY1866" s="18" t="s">
        <v>160</v>
      </c>
      <c r="BE1866" s="199">
        <f>IF(N1866="základní",J1866,0)</f>
        <v>0</v>
      </c>
      <c r="BF1866" s="199">
        <f>IF(N1866="snížená",J1866,0)</f>
        <v>0</v>
      </c>
      <c r="BG1866" s="199">
        <f>IF(N1866="zákl. přenesená",J1866,0)</f>
        <v>0</v>
      </c>
      <c r="BH1866" s="199">
        <f>IF(N1866="sníž. přenesená",J1866,0)</f>
        <v>0</v>
      </c>
      <c r="BI1866" s="199">
        <f>IF(N1866="nulová",J1866,0)</f>
        <v>0</v>
      </c>
      <c r="BJ1866" s="18" t="s">
        <v>80</v>
      </c>
      <c r="BK1866" s="199">
        <f>ROUND(I1866*H1866,2)</f>
        <v>0</v>
      </c>
      <c r="BL1866" s="18" t="s">
        <v>212</v>
      </c>
      <c r="BM1866" s="198" t="s">
        <v>1928</v>
      </c>
    </row>
    <row r="1867" spans="2:51" s="14" customFormat="1" ht="12">
      <c r="B1867" s="211"/>
      <c r="C1867" s="212"/>
      <c r="D1867" s="202" t="s">
        <v>168</v>
      </c>
      <c r="E1867" s="213" t="s">
        <v>1</v>
      </c>
      <c r="F1867" s="214" t="s">
        <v>1929</v>
      </c>
      <c r="G1867" s="212"/>
      <c r="H1867" s="215">
        <v>18.6</v>
      </c>
      <c r="I1867" s="216"/>
      <c r="J1867" s="212"/>
      <c r="K1867" s="212"/>
      <c r="L1867" s="217"/>
      <c r="M1867" s="218"/>
      <c r="N1867" s="219"/>
      <c r="O1867" s="219"/>
      <c r="P1867" s="219"/>
      <c r="Q1867" s="219"/>
      <c r="R1867" s="219"/>
      <c r="S1867" s="219"/>
      <c r="T1867" s="220"/>
      <c r="AT1867" s="221" t="s">
        <v>168</v>
      </c>
      <c r="AU1867" s="221" t="s">
        <v>82</v>
      </c>
      <c r="AV1867" s="14" t="s">
        <v>82</v>
      </c>
      <c r="AW1867" s="14" t="s">
        <v>30</v>
      </c>
      <c r="AX1867" s="14" t="s">
        <v>73</v>
      </c>
      <c r="AY1867" s="221" t="s">
        <v>160</v>
      </c>
    </row>
    <row r="1868" spans="2:51" s="14" customFormat="1" ht="12">
      <c r="B1868" s="211"/>
      <c r="C1868" s="212"/>
      <c r="D1868" s="202" t="s">
        <v>168</v>
      </c>
      <c r="E1868" s="213" t="s">
        <v>1</v>
      </c>
      <c r="F1868" s="214" t="s">
        <v>1930</v>
      </c>
      <c r="G1868" s="212"/>
      <c r="H1868" s="215">
        <v>10.78</v>
      </c>
      <c r="I1868" s="216"/>
      <c r="J1868" s="212"/>
      <c r="K1868" s="212"/>
      <c r="L1868" s="217"/>
      <c r="M1868" s="218"/>
      <c r="N1868" s="219"/>
      <c r="O1868" s="219"/>
      <c r="P1868" s="219"/>
      <c r="Q1868" s="219"/>
      <c r="R1868" s="219"/>
      <c r="S1868" s="219"/>
      <c r="T1868" s="220"/>
      <c r="AT1868" s="221" t="s">
        <v>168</v>
      </c>
      <c r="AU1868" s="221" t="s">
        <v>82</v>
      </c>
      <c r="AV1868" s="14" t="s">
        <v>82</v>
      </c>
      <c r="AW1868" s="14" t="s">
        <v>30</v>
      </c>
      <c r="AX1868" s="14" t="s">
        <v>73</v>
      </c>
      <c r="AY1868" s="221" t="s">
        <v>160</v>
      </c>
    </row>
    <row r="1869" spans="2:51" s="14" customFormat="1" ht="12">
      <c r="B1869" s="211"/>
      <c r="C1869" s="212"/>
      <c r="D1869" s="202" t="s">
        <v>168</v>
      </c>
      <c r="E1869" s="213" t="s">
        <v>1</v>
      </c>
      <c r="F1869" s="214" t="s">
        <v>1931</v>
      </c>
      <c r="G1869" s="212"/>
      <c r="H1869" s="215">
        <v>1.54</v>
      </c>
      <c r="I1869" s="216"/>
      <c r="J1869" s="212"/>
      <c r="K1869" s="212"/>
      <c r="L1869" s="217"/>
      <c r="M1869" s="218"/>
      <c r="N1869" s="219"/>
      <c r="O1869" s="219"/>
      <c r="P1869" s="219"/>
      <c r="Q1869" s="219"/>
      <c r="R1869" s="219"/>
      <c r="S1869" s="219"/>
      <c r="T1869" s="220"/>
      <c r="AT1869" s="221" t="s">
        <v>168</v>
      </c>
      <c r="AU1869" s="221" t="s">
        <v>82</v>
      </c>
      <c r="AV1869" s="14" t="s">
        <v>82</v>
      </c>
      <c r="AW1869" s="14" t="s">
        <v>30</v>
      </c>
      <c r="AX1869" s="14" t="s">
        <v>73</v>
      </c>
      <c r="AY1869" s="221" t="s">
        <v>160</v>
      </c>
    </row>
    <row r="1870" spans="2:51" s="14" customFormat="1" ht="12">
      <c r="B1870" s="211"/>
      <c r="C1870" s="212"/>
      <c r="D1870" s="202" t="s">
        <v>168</v>
      </c>
      <c r="E1870" s="213" t="s">
        <v>1</v>
      </c>
      <c r="F1870" s="214" t="s">
        <v>1932</v>
      </c>
      <c r="G1870" s="212"/>
      <c r="H1870" s="215">
        <v>1.54</v>
      </c>
      <c r="I1870" s="216"/>
      <c r="J1870" s="212"/>
      <c r="K1870" s="212"/>
      <c r="L1870" s="217"/>
      <c r="M1870" s="218"/>
      <c r="N1870" s="219"/>
      <c r="O1870" s="219"/>
      <c r="P1870" s="219"/>
      <c r="Q1870" s="219"/>
      <c r="R1870" s="219"/>
      <c r="S1870" s="219"/>
      <c r="T1870" s="220"/>
      <c r="AT1870" s="221" t="s">
        <v>168</v>
      </c>
      <c r="AU1870" s="221" t="s">
        <v>82</v>
      </c>
      <c r="AV1870" s="14" t="s">
        <v>82</v>
      </c>
      <c r="AW1870" s="14" t="s">
        <v>30</v>
      </c>
      <c r="AX1870" s="14" t="s">
        <v>73</v>
      </c>
      <c r="AY1870" s="221" t="s">
        <v>160</v>
      </c>
    </row>
    <row r="1871" spans="2:51" s="15" customFormat="1" ht="12">
      <c r="B1871" s="222"/>
      <c r="C1871" s="223"/>
      <c r="D1871" s="202" t="s">
        <v>168</v>
      </c>
      <c r="E1871" s="224" t="s">
        <v>1</v>
      </c>
      <c r="F1871" s="225" t="s">
        <v>179</v>
      </c>
      <c r="G1871" s="223"/>
      <c r="H1871" s="226">
        <v>32.46</v>
      </c>
      <c r="I1871" s="227"/>
      <c r="J1871" s="223"/>
      <c r="K1871" s="223"/>
      <c r="L1871" s="228"/>
      <c r="M1871" s="229"/>
      <c r="N1871" s="230"/>
      <c r="O1871" s="230"/>
      <c r="P1871" s="230"/>
      <c r="Q1871" s="230"/>
      <c r="R1871" s="230"/>
      <c r="S1871" s="230"/>
      <c r="T1871" s="231"/>
      <c r="AT1871" s="232" t="s">
        <v>168</v>
      </c>
      <c r="AU1871" s="232" t="s">
        <v>82</v>
      </c>
      <c r="AV1871" s="15" t="s">
        <v>167</v>
      </c>
      <c r="AW1871" s="15" t="s">
        <v>30</v>
      </c>
      <c r="AX1871" s="15" t="s">
        <v>73</v>
      </c>
      <c r="AY1871" s="232" t="s">
        <v>160</v>
      </c>
    </row>
    <row r="1872" spans="2:51" s="14" customFormat="1" ht="12">
      <c r="B1872" s="211"/>
      <c r="C1872" s="212"/>
      <c r="D1872" s="202" t="s">
        <v>168</v>
      </c>
      <c r="E1872" s="213" t="s">
        <v>1</v>
      </c>
      <c r="F1872" s="214" t="s">
        <v>1933</v>
      </c>
      <c r="G1872" s="212"/>
      <c r="H1872" s="215">
        <v>35.706</v>
      </c>
      <c r="I1872" s="216"/>
      <c r="J1872" s="212"/>
      <c r="K1872" s="212"/>
      <c r="L1872" s="217"/>
      <c r="M1872" s="218"/>
      <c r="N1872" s="219"/>
      <c r="O1872" s="219"/>
      <c r="P1872" s="219"/>
      <c r="Q1872" s="219"/>
      <c r="R1872" s="219"/>
      <c r="S1872" s="219"/>
      <c r="T1872" s="220"/>
      <c r="AT1872" s="221" t="s">
        <v>168</v>
      </c>
      <c r="AU1872" s="221" t="s">
        <v>82</v>
      </c>
      <c r="AV1872" s="14" t="s">
        <v>82</v>
      </c>
      <c r="AW1872" s="14" t="s">
        <v>30</v>
      </c>
      <c r="AX1872" s="14" t="s">
        <v>73</v>
      </c>
      <c r="AY1872" s="221" t="s">
        <v>160</v>
      </c>
    </row>
    <row r="1873" spans="2:51" s="15" customFormat="1" ht="12">
      <c r="B1873" s="222"/>
      <c r="C1873" s="223"/>
      <c r="D1873" s="202" t="s">
        <v>168</v>
      </c>
      <c r="E1873" s="224" t="s">
        <v>1</v>
      </c>
      <c r="F1873" s="225" t="s">
        <v>179</v>
      </c>
      <c r="G1873" s="223"/>
      <c r="H1873" s="226">
        <v>35.706</v>
      </c>
      <c r="I1873" s="227"/>
      <c r="J1873" s="223"/>
      <c r="K1873" s="223"/>
      <c r="L1873" s="228"/>
      <c r="M1873" s="229"/>
      <c r="N1873" s="230"/>
      <c r="O1873" s="230"/>
      <c r="P1873" s="230"/>
      <c r="Q1873" s="230"/>
      <c r="R1873" s="230"/>
      <c r="S1873" s="230"/>
      <c r="T1873" s="231"/>
      <c r="AT1873" s="232" t="s">
        <v>168</v>
      </c>
      <c r="AU1873" s="232" t="s">
        <v>82</v>
      </c>
      <c r="AV1873" s="15" t="s">
        <v>167</v>
      </c>
      <c r="AW1873" s="15" t="s">
        <v>30</v>
      </c>
      <c r="AX1873" s="15" t="s">
        <v>80</v>
      </c>
      <c r="AY1873" s="232" t="s">
        <v>160</v>
      </c>
    </row>
    <row r="1874" spans="1:65" s="2" customFormat="1" ht="14.45" customHeight="1">
      <c r="A1874" s="35"/>
      <c r="B1874" s="36"/>
      <c r="C1874" s="233" t="s">
        <v>1157</v>
      </c>
      <c r="D1874" s="233" t="s">
        <v>205</v>
      </c>
      <c r="E1874" s="234" t="s">
        <v>1914</v>
      </c>
      <c r="F1874" s="235" t="s">
        <v>1915</v>
      </c>
      <c r="G1874" s="236" t="s">
        <v>238</v>
      </c>
      <c r="H1874" s="237">
        <v>10.23</v>
      </c>
      <c r="I1874" s="238"/>
      <c r="J1874" s="239">
        <f>ROUND(I1874*H1874,2)</f>
        <v>0</v>
      </c>
      <c r="K1874" s="235" t="s">
        <v>1</v>
      </c>
      <c r="L1874" s="240"/>
      <c r="M1874" s="241" t="s">
        <v>1</v>
      </c>
      <c r="N1874" s="242" t="s">
        <v>38</v>
      </c>
      <c r="O1874" s="72"/>
      <c r="P1874" s="196">
        <f>O1874*H1874</f>
        <v>0</v>
      </c>
      <c r="Q1874" s="196">
        <v>0</v>
      </c>
      <c r="R1874" s="196">
        <f>Q1874*H1874</f>
        <v>0</v>
      </c>
      <c r="S1874" s="196">
        <v>0</v>
      </c>
      <c r="T1874" s="197">
        <f>S1874*H1874</f>
        <v>0</v>
      </c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R1874" s="198" t="s">
        <v>255</v>
      </c>
      <c r="AT1874" s="198" t="s">
        <v>205</v>
      </c>
      <c r="AU1874" s="198" t="s">
        <v>82</v>
      </c>
      <c r="AY1874" s="18" t="s">
        <v>160</v>
      </c>
      <c r="BE1874" s="199">
        <f>IF(N1874="základní",J1874,0)</f>
        <v>0</v>
      </c>
      <c r="BF1874" s="199">
        <f>IF(N1874="snížená",J1874,0)</f>
        <v>0</v>
      </c>
      <c r="BG1874" s="199">
        <f>IF(N1874="zákl. přenesená",J1874,0)</f>
        <v>0</v>
      </c>
      <c r="BH1874" s="199">
        <f>IF(N1874="sníž. přenesená",J1874,0)</f>
        <v>0</v>
      </c>
      <c r="BI1874" s="199">
        <f>IF(N1874="nulová",J1874,0)</f>
        <v>0</v>
      </c>
      <c r="BJ1874" s="18" t="s">
        <v>80</v>
      </c>
      <c r="BK1874" s="199">
        <f>ROUND(I1874*H1874,2)</f>
        <v>0</v>
      </c>
      <c r="BL1874" s="18" t="s">
        <v>212</v>
      </c>
      <c r="BM1874" s="198" t="s">
        <v>1934</v>
      </c>
    </row>
    <row r="1875" spans="1:65" s="2" customFormat="1" ht="24.2" customHeight="1">
      <c r="A1875" s="35"/>
      <c r="B1875" s="36"/>
      <c r="C1875" s="187" t="s">
        <v>1935</v>
      </c>
      <c r="D1875" s="187" t="s">
        <v>162</v>
      </c>
      <c r="E1875" s="188" t="s">
        <v>1936</v>
      </c>
      <c r="F1875" s="189" t="s">
        <v>1937</v>
      </c>
      <c r="G1875" s="190" t="s">
        <v>800</v>
      </c>
      <c r="H1875" s="191">
        <v>16</v>
      </c>
      <c r="I1875" s="192"/>
      <c r="J1875" s="193">
        <f>ROUND(I1875*H1875,2)</f>
        <v>0</v>
      </c>
      <c r="K1875" s="189" t="s">
        <v>166</v>
      </c>
      <c r="L1875" s="40"/>
      <c r="M1875" s="194" t="s">
        <v>1</v>
      </c>
      <c r="N1875" s="195" t="s">
        <v>38</v>
      </c>
      <c r="O1875" s="72"/>
      <c r="P1875" s="196">
        <f>O1875*H1875</f>
        <v>0</v>
      </c>
      <c r="Q1875" s="196">
        <v>0</v>
      </c>
      <c r="R1875" s="196">
        <f>Q1875*H1875</f>
        <v>0</v>
      </c>
      <c r="S1875" s="196">
        <v>0</v>
      </c>
      <c r="T1875" s="197">
        <f>S1875*H1875</f>
        <v>0</v>
      </c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R1875" s="198" t="s">
        <v>212</v>
      </c>
      <c r="AT1875" s="198" t="s">
        <v>162</v>
      </c>
      <c r="AU1875" s="198" t="s">
        <v>82</v>
      </c>
      <c r="AY1875" s="18" t="s">
        <v>160</v>
      </c>
      <c r="BE1875" s="199">
        <f>IF(N1875="základní",J1875,0)</f>
        <v>0</v>
      </c>
      <c r="BF1875" s="199">
        <f>IF(N1875="snížená",J1875,0)</f>
        <v>0</v>
      </c>
      <c r="BG1875" s="199">
        <f>IF(N1875="zákl. přenesená",J1875,0)</f>
        <v>0</v>
      </c>
      <c r="BH1875" s="199">
        <f>IF(N1875="sníž. přenesená",J1875,0)</f>
        <v>0</v>
      </c>
      <c r="BI1875" s="199">
        <f>IF(N1875="nulová",J1875,0)</f>
        <v>0</v>
      </c>
      <c r="BJ1875" s="18" t="s">
        <v>80</v>
      </c>
      <c r="BK1875" s="199">
        <f>ROUND(I1875*H1875,2)</f>
        <v>0</v>
      </c>
      <c r="BL1875" s="18" t="s">
        <v>212</v>
      </c>
      <c r="BM1875" s="198" t="s">
        <v>1938</v>
      </c>
    </row>
    <row r="1876" spans="2:51" s="14" customFormat="1" ht="12">
      <c r="B1876" s="211"/>
      <c r="C1876" s="212"/>
      <c r="D1876" s="202" t="s">
        <v>168</v>
      </c>
      <c r="E1876" s="213" t="s">
        <v>1</v>
      </c>
      <c r="F1876" s="214" t="s">
        <v>1939</v>
      </c>
      <c r="G1876" s="212"/>
      <c r="H1876" s="215">
        <v>12</v>
      </c>
      <c r="I1876" s="216"/>
      <c r="J1876" s="212"/>
      <c r="K1876" s="212"/>
      <c r="L1876" s="217"/>
      <c r="M1876" s="218"/>
      <c r="N1876" s="219"/>
      <c r="O1876" s="219"/>
      <c r="P1876" s="219"/>
      <c r="Q1876" s="219"/>
      <c r="R1876" s="219"/>
      <c r="S1876" s="219"/>
      <c r="T1876" s="220"/>
      <c r="AT1876" s="221" t="s">
        <v>168</v>
      </c>
      <c r="AU1876" s="221" t="s">
        <v>82</v>
      </c>
      <c r="AV1876" s="14" t="s">
        <v>82</v>
      </c>
      <c r="AW1876" s="14" t="s">
        <v>30</v>
      </c>
      <c r="AX1876" s="14" t="s">
        <v>73</v>
      </c>
      <c r="AY1876" s="221" t="s">
        <v>160</v>
      </c>
    </row>
    <row r="1877" spans="2:51" s="14" customFormat="1" ht="12">
      <c r="B1877" s="211"/>
      <c r="C1877" s="212"/>
      <c r="D1877" s="202" t="s">
        <v>168</v>
      </c>
      <c r="E1877" s="213" t="s">
        <v>1</v>
      </c>
      <c r="F1877" s="214" t="s">
        <v>1940</v>
      </c>
      <c r="G1877" s="212"/>
      <c r="H1877" s="215">
        <v>2</v>
      </c>
      <c r="I1877" s="216"/>
      <c r="J1877" s="212"/>
      <c r="K1877" s="212"/>
      <c r="L1877" s="217"/>
      <c r="M1877" s="218"/>
      <c r="N1877" s="219"/>
      <c r="O1877" s="219"/>
      <c r="P1877" s="219"/>
      <c r="Q1877" s="219"/>
      <c r="R1877" s="219"/>
      <c r="S1877" s="219"/>
      <c r="T1877" s="220"/>
      <c r="AT1877" s="221" t="s">
        <v>168</v>
      </c>
      <c r="AU1877" s="221" t="s">
        <v>82</v>
      </c>
      <c r="AV1877" s="14" t="s">
        <v>82</v>
      </c>
      <c r="AW1877" s="14" t="s">
        <v>30</v>
      </c>
      <c r="AX1877" s="14" t="s">
        <v>73</v>
      </c>
      <c r="AY1877" s="221" t="s">
        <v>160</v>
      </c>
    </row>
    <row r="1878" spans="2:51" s="14" customFormat="1" ht="12">
      <c r="B1878" s="211"/>
      <c r="C1878" s="212"/>
      <c r="D1878" s="202" t="s">
        <v>168</v>
      </c>
      <c r="E1878" s="213" t="s">
        <v>1</v>
      </c>
      <c r="F1878" s="214" t="s">
        <v>1941</v>
      </c>
      <c r="G1878" s="212"/>
      <c r="H1878" s="215">
        <v>2</v>
      </c>
      <c r="I1878" s="216"/>
      <c r="J1878" s="212"/>
      <c r="K1878" s="212"/>
      <c r="L1878" s="217"/>
      <c r="M1878" s="218"/>
      <c r="N1878" s="219"/>
      <c r="O1878" s="219"/>
      <c r="P1878" s="219"/>
      <c r="Q1878" s="219"/>
      <c r="R1878" s="219"/>
      <c r="S1878" s="219"/>
      <c r="T1878" s="220"/>
      <c r="AT1878" s="221" t="s">
        <v>168</v>
      </c>
      <c r="AU1878" s="221" t="s">
        <v>82</v>
      </c>
      <c r="AV1878" s="14" t="s">
        <v>82</v>
      </c>
      <c r="AW1878" s="14" t="s">
        <v>30</v>
      </c>
      <c r="AX1878" s="14" t="s">
        <v>73</v>
      </c>
      <c r="AY1878" s="221" t="s">
        <v>160</v>
      </c>
    </row>
    <row r="1879" spans="2:51" s="15" customFormat="1" ht="12">
      <c r="B1879" s="222"/>
      <c r="C1879" s="223"/>
      <c r="D1879" s="202" t="s">
        <v>168</v>
      </c>
      <c r="E1879" s="224" t="s">
        <v>1</v>
      </c>
      <c r="F1879" s="225" t="s">
        <v>179</v>
      </c>
      <c r="G1879" s="223"/>
      <c r="H1879" s="226">
        <v>16</v>
      </c>
      <c r="I1879" s="227"/>
      <c r="J1879" s="223"/>
      <c r="K1879" s="223"/>
      <c r="L1879" s="228"/>
      <c r="M1879" s="229"/>
      <c r="N1879" s="230"/>
      <c r="O1879" s="230"/>
      <c r="P1879" s="230"/>
      <c r="Q1879" s="230"/>
      <c r="R1879" s="230"/>
      <c r="S1879" s="230"/>
      <c r="T1879" s="231"/>
      <c r="AT1879" s="232" t="s">
        <v>168</v>
      </c>
      <c r="AU1879" s="232" t="s">
        <v>82</v>
      </c>
      <c r="AV1879" s="15" t="s">
        <v>167</v>
      </c>
      <c r="AW1879" s="15" t="s">
        <v>30</v>
      </c>
      <c r="AX1879" s="15" t="s">
        <v>80</v>
      </c>
      <c r="AY1879" s="232" t="s">
        <v>160</v>
      </c>
    </row>
    <row r="1880" spans="1:65" s="2" customFormat="1" ht="14.45" customHeight="1">
      <c r="A1880" s="35"/>
      <c r="B1880" s="36"/>
      <c r="C1880" s="233" t="s">
        <v>1164</v>
      </c>
      <c r="D1880" s="233" t="s">
        <v>205</v>
      </c>
      <c r="E1880" s="234" t="s">
        <v>1906</v>
      </c>
      <c r="F1880" s="235" t="s">
        <v>1907</v>
      </c>
      <c r="G1880" s="236" t="s">
        <v>238</v>
      </c>
      <c r="H1880" s="237">
        <v>33.396</v>
      </c>
      <c r="I1880" s="238"/>
      <c r="J1880" s="239">
        <f>ROUND(I1880*H1880,2)</f>
        <v>0</v>
      </c>
      <c r="K1880" s="235" t="s">
        <v>1</v>
      </c>
      <c r="L1880" s="240"/>
      <c r="M1880" s="241" t="s">
        <v>1</v>
      </c>
      <c r="N1880" s="242" t="s">
        <v>38</v>
      </c>
      <c r="O1880" s="72"/>
      <c r="P1880" s="196">
        <f>O1880*H1880</f>
        <v>0</v>
      </c>
      <c r="Q1880" s="196">
        <v>0</v>
      </c>
      <c r="R1880" s="196">
        <f>Q1880*H1880</f>
        <v>0</v>
      </c>
      <c r="S1880" s="196">
        <v>0</v>
      </c>
      <c r="T1880" s="197">
        <f>S1880*H1880</f>
        <v>0</v>
      </c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R1880" s="198" t="s">
        <v>255</v>
      </c>
      <c r="AT1880" s="198" t="s">
        <v>205</v>
      </c>
      <c r="AU1880" s="198" t="s">
        <v>82</v>
      </c>
      <c r="AY1880" s="18" t="s">
        <v>160</v>
      </c>
      <c r="BE1880" s="199">
        <f>IF(N1880="základní",J1880,0)</f>
        <v>0</v>
      </c>
      <c r="BF1880" s="199">
        <f>IF(N1880="snížená",J1880,0)</f>
        <v>0</v>
      </c>
      <c r="BG1880" s="199">
        <f>IF(N1880="zákl. přenesená",J1880,0)</f>
        <v>0</v>
      </c>
      <c r="BH1880" s="199">
        <f>IF(N1880="sníž. přenesená",J1880,0)</f>
        <v>0</v>
      </c>
      <c r="BI1880" s="199">
        <f>IF(N1880="nulová",J1880,0)</f>
        <v>0</v>
      </c>
      <c r="BJ1880" s="18" t="s">
        <v>80</v>
      </c>
      <c r="BK1880" s="199">
        <f>ROUND(I1880*H1880,2)</f>
        <v>0</v>
      </c>
      <c r="BL1880" s="18" t="s">
        <v>212</v>
      </c>
      <c r="BM1880" s="198" t="s">
        <v>1942</v>
      </c>
    </row>
    <row r="1881" spans="2:51" s="14" customFormat="1" ht="12">
      <c r="B1881" s="211"/>
      <c r="C1881" s="212"/>
      <c r="D1881" s="202" t="s">
        <v>168</v>
      </c>
      <c r="E1881" s="213" t="s">
        <v>1</v>
      </c>
      <c r="F1881" s="214" t="s">
        <v>1943</v>
      </c>
      <c r="G1881" s="212"/>
      <c r="H1881" s="215">
        <v>22.08</v>
      </c>
      <c r="I1881" s="216"/>
      <c r="J1881" s="212"/>
      <c r="K1881" s="212"/>
      <c r="L1881" s="217"/>
      <c r="M1881" s="218"/>
      <c r="N1881" s="219"/>
      <c r="O1881" s="219"/>
      <c r="P1881" s="219"/>
      <c r="Q1881" s="219"/>
      <c r="R1881" s="219"/>
      <c r="S1881" s="219"/>
      <c r="T1881" s="220"/>
      <c r="AT1881" s="221" t="s">
        <v>168</v>
      </c>
      <c r="AU1881" s="221" t="s">
        <v>82</v>
      </c>
      <c r="AV1881" s="14" t="s">
        <v>82</v>
      </c>
      <c r="AW1881" s="14" t="s">
        <v>30</v>
      </c>
      <c r="AX1881" s="14" t="s">
        <v>73</v>
      </c>
      <c r="AY1881" s="221" t="s">
        <v>160</v>
      </c>
    </row>
    <row r="1882" spans="2:51" s="14" customFormat="1" ht="12">
      <c r="B1882" s="211"/>
      <c r="C1882" s="212"/>
      <c r="D1882" s="202" t="s">
        <v>168</v>
      </c>
      <c r="E1882" s="213" t="s">
        <v>1</v>
      </c>
      <c r="F1882" s="214" t="s">
        <v>1944</v>
      </c>
      <c r="G1882" s="212"/>
      <c r="H1882" s="215">
        <v>5</v>
      </c>
      <c r="I1882" s="216"/>
      <c r="J1882" s="212"/>
      <c r="K1882" s="212"/>
      <c r="L1882" s="217"/>
      <c r="M1882" s="218"/>
      <c r="N1882" s="219"/>
      <c r="O1882" s="219"/>
      <c r="P1882" s="219"/>
      <c r="Q1882" s="219"/>
      <c r="R1882" s="219"/>
      <c r="S1882" s="219"/>
      <c r="T1882" s="220"/>
      <c r="AT1882" s="221" t="s">
        <v>168</v>
      </c>
      <c r="AU1882" s="221" t="s">
        <v>82</v>
      </c>
      <c r="AV1882" s="14" t="s">
        <v>82</v>
      </c>
      <c r="AW1882" s="14" t="s">
        <v>30</v>
      </c>
      <c r="AX1882" s="14" t="s">
        <v>73</v>
      </c>
      <c r="AY1882" s="221" t="s">
        <v>160</v>
      </c>
    </row>
    <row r="1883" spans="2:51" s="14" customFormat="1" ht="12">
      <c r="B1883" s="211"/>
      <c r="C1883" s="212"/>
      <c r="D1883" s="202" t="s">
        <v>168</v>
      </c>
      <c r="E1883" s="213" t="s">
        <v>1</v>
      </c>
      <c r="F1883" s="214" t="s">
        <v>1945</v>
      </c>
      <c r="G1883" s="212"/>
      <c r="H1883" s="215">
        <v>3.28</v>
      </c>
      <c r="I1883" s="216"/>
      <c r="J1883" s="212"/>
      <c r="K1883" s="212"/>
      <c r="L1883" s="217"/>
      <c r="M1883" s="218"/>
      <c r="N1883" s="219"/>
      <c r="O1883" s="219"/>
      <c r="P1883" s="219"/>
      <c r="Q1883" s="219"/>
      <c r="R1883" s="219"/>
      <c r="S1883" s="219"/>
      <c r="T1883" s="220"/>
      <c r="AT1883" s="221" t="s">
        <v>168</v>
      </c>
      <c r="AU1883" s="221" t="s">
        <v>82</v>
      </c>
      <c r="AV1883" s="14" t="s">
        <v>82</v>
      </c>
      <c r="AW1883" s="14" t="s">
        <v>30</v>
      </c>
      <c r="AX1883" s="14" t="s">
        <v>73</v>
      </c>
      <c r="AY1883" s="221" t="s">
        <v>160</v>
      </c>
    </row>
    <row r="1884" spans="2:51" s="15" customFormat="1" ht="12">
      <c r="B1884" s="222"/>
      <c r="C1884" s="223"/>
      <c r="D1884" s="202" t="s">
        <v>168</v>
      </c>
      <c r="E1884" s="224" t="s">
        <v>1</v>
      </c>
      <c r="F1884" s="225" t="s">
        <v>179</v>
      </c>
      <c r="G1884" s="223"/>
      <c r="H1884" s="226">
        <v>30.36</v>
      </c>
      <c r="I1884" s="227"/>
      <c r="J1884" s="223"/>
      <c r="K1884" s="223"/>
      <c r="L1884" s="228"/>
      <c r="M1884" s="229"/>
      <c r="N1884" s="230"/>
      <c r="O1884" s="230"/>
      <c r="P1884" s="230"/>
      <c r="Q1884" s="230"/>
      <c r="R1884" s="230"/>
      <c r="S1884" s="230"/>
      <c r="T1884" s="231"/>
      <c r="AT1884" s="232" t="s">
        <v>168</v>
      </c>
      <c r="AU1884" s="232" t="s">
        <v>82</v>
      </c>
      <c r="AV1884" s="15" t="s">
        <v>167</v>
      </c>
      <c r="AW1884" s="15" t="s">
        <v>30</v>
      </c>
      <c r="AX1884" s="15" t="s">
        <v>73</v>
      </c>
      <c r="AY1884" s="232" t="s">
        <v>160</v>
      </c>
    </row>
    <row r="1885" spans="2:51" s="14" customFormat="1" ht="12">
      <c r="B1885" s="211"/>
      <c r="C1885" s="212"/>
      <c r="D1885" s="202" t="s">
        <v>168</v>
      </c>
      <c r="E1885" s="213" t="s">
        <v>1</v>
      </c>
      <c r="F1885" s="214" t="s">
        <v>1946</v>
      </c>
      <c r="G1885" s="212"/>
      <c r="H1885" s="215">
        <v>33.396</v>
      </c>
      <c r="I1885" s="216"/>
      <c r="J1885" s="212"/>
      <c r="K1885" s="212"/>
      <c r="L1885" s="217"/>
      <c r="M1885" s="218"/>
      <c r="N1885" s="219"/>
      <c r="O1885" s="219"/>
      <c r="P1885" s="219"/>
      <c r="Q1885" s="219"/>
      <c r="R1885" s="219"/>
      <c r="S1885" s="219"/>
      <c r="T1885" s="220"/>
      <c r="AT1885" s="221" t="s">
        <v>168</v>
      </c>
      <c r="AU1885" s="221" t="s">
        <v>82</v>
      </c>
      <c r="AV1885" s="14" t="s">
        <v>82</v>
      </c>
      <c r="AW1885" s="14" t="s">
        <v>30</v>
      </c>
      <c r="AX1885" s="14" t="s">
        <v>73</v>
      </c>
      <c r="AY1885" s="221" t="s">
        <v>160</v>
      </c>
    </row>
    <row r="1886" spans="2:51" s="15" customFormat="1" ht="12">
      <c r="B1886" s="222"/>
      <c r="C1886" s="223"/>
      <c r="D1886" s="202" t="s">
        <v>168</v>
      </c>
      <c r="E1886" s="224" t="s">
        <v>1</v>
      </c>
      <c r="F1886" s="225" t="s">
        <v>179</v>
      </c>
      <c r="G1886" s="223"/>
      <c r="H1886" s="226">
        <v>33.396</v>
      </c>
      <c r="I1886" s="227"/>
      <c r="J1886" s="223"/>
      <c r="K1886" s="223"/>
      <c r="L1886" s="228"/>
      <c r="M1886" s="229"/>
      <c r="N1886" s="230"/>
      <c r="O1886" s="230"/>
      <c r="P1886" s="230"/>
      <c r="Q1886" s="230"/>
      <c r="R1886" s="230"/>
      <c r="S1886" s="230"/>
      <c r="T1886" s="231"/>
      <c r="AT1886" s="232" t="s">
        <v>168</v>
      </c>
      <c r="AU1886" s="232" t="s">
        <v>82</v>
      </c>
      <c r="AV1886" s="15" t="s">
        <v>167</v>
      </c>
      <c r="AW1886" s="15" t="s">
        <v>30</v>
      </c>
      <c r="AX1886" s="15" t="s">
        <v>80</v>
      </c>
      <c r="AY1886" s="232" t="s">
        <v>160</v>
      </c>
    </row>
    <row r="1887" spans="1:65" s="2" customFormat="1" ht="24.2" customHeight="1">
      <c r="A1887" s="35"/>
      <c r="B1887" s="36"/>
      <c r="C1887" s="187" t="s">
        <v>1947</v>
      </c>
      <c r="D1887" s="187" t="s">
        <v>162</v>
      </c>
      <c r="E1887" s="188" t="s">
        <v>1948</v>
      </c>
      <c r="F1887" s="189" t="s">
        <v>1949</v>
      </c>
      <c r="G1887" s="190" t="s">
        <v>800</v>
      </c>
      <c r="H1887" s="191">
        <v>1</v>
      </c>
      <c r="I1887" s="192"/>
      <c r="J1887" s="193">
        <f>ROUND(I1887*H1887,2)</f>
        <v>0</v>
      </c>
      <c r="K1887" s="189" t="s">
        <v>1</v>
      </c>
      <c r="L1887" s="40"/>
      <c r="M1887" s="194" t="s">
        <v>1</v>
      </c>
      <c r="N1887" s="195" t="s">
        <v>38</v>
      </c>
      <c r="O1887" s="72"/>
      <c r="P1887" s="196">
        <f>O1887*H1887</f>
        <v>0</v>
      </c>
      <c r="Q1887" s="196">
        <v>0</v>
      </c>
      <c r="R1887" s="196">
        <f>Q1887*H1887</f>
        <v>0</v>
      </c>
      <c r="S1887" s="196">
        <v>0</v>
      </c>
      <c r="T1887" s="197">
        <f>S1887*H1887</f>
        <v>0</v>
      </c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R1887" s="198" t="s">
        <v>212</v>
      </c>
      <c r="AT1887" s="198" t="s">
        <v>162</v>
      </c>
      <c r="AU1887" s="198" t="s">
        <v>82</v>
      </c>
      <c r="AY1887" s="18" t="s">
        <v>160</v>
      </c>
      <c r="BE1887" s="199">
        <f>IF(N1887="základní",J1887,0)</f>
        <v>0</v>
      </c>
      <c r="BF1887" s="199">
        <f>IF(N1887="snížená",J1887,0)</f>
        <v>0</v>
      </c>
      <c r="BG1887" s="199">
        <f>IF(N1887="zákl. přenesená",J1887,0)</f>
        <v>0</v>
      </c>
      <c r="BH1887" s="199">
        <f>IF(N1887="sníž. přenesená",J1887,0)</f>
        <v>0</v>
      </c>
      <c r="BI1887" s="199">
        <f>IF(N1887="nulová",J1887,0)</f>
        <v>0</v>
      </c>
      <c r="BJ1887" s="18" t="s">
        <v>80</v>
      </c>
      <c r="BK1887" s="199">
        <f>ROUND(I1887*H1887,2)</f>
        <v>0</v>
      </c>
      <c r="BL1887" s="18" t="s">
        <v>212</v>
      </c>
      <c r="BM1887" s="198" t="s">
        <v>1950</v>
      </c>
    </row>
    <row r="1888" spans="1:65" s="2" customFormat="1" ht="24.2" customHeight="1">
      <c r="A1888" s="35"/>
      <c r="B1888" s="36"/>
      <c r="C1888" s="187" t="s">
        <v>1168</v>
      </c>
      <c r="D1888" s="187" t="s">
        <v>162</v>
      </c>
      <c r="E1888" s="188" t="s">
        <v>1951</v>
      </c>
      <c r="F1888" s="189" t="s">
        <v>1952</v>
      </c>
      <c r="G1888" s="190" t="s">
        <v>1209</v>
      </c>
      <c r="H1888" s="254"/>
      <c r="I1888" s="192"/>
      <c r="J1888" s="193">
        <f>ROUND(I1888*H1888,2)</f>
        <v>0</v>
      </c>
      <c r="K1888" s="189" t="s">
        <v>166</v>
      </c>
      <c r="L1888" s="40"/>
      <c r="M1888" s="194" t="s">
        <v>1</v>
      </c>
      <c r="N1888" s="195" t="s">
        <v>38</v>
      </c>
      <c r="O1888" s="72"/>
      <c r="P1888" s="196">
        <f>O1888*H1888</f>
        <v>0</v>
      </c>
      <c r="Q1888" s="196">
        <v>0</v>
      </c>
      <c r="R1888" s="196">
        <f>Q1888*H1888</f>
        <v>0</v>
      </c>
      <c r="S1888" s="196">
        <v>0</v>
      </c>
      <c r="T1888" s="197">
        <f>S1888*H1888</f>
        <v>0</v>
      </c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R1888" s="198" t="s">
        <v>212</v>
      </c>
      <c r="AT1888" s="198" t="s">
        <v>162</v>
      </c>
      <c r="AU1888" s="198" t="s">
        <v>82</v>
      </c>
      <c r="AY1888" s="18" t="s">
        <v>160</v>
      </c>
      <c r="BE1888" s="199">
        <f>IF(N1888="základní",J1888,0)</f>
        <v>0</v>
      </c>
      <c r="BF1888" s="199">
        <f>IF(N1888="snížená",J1888,0)</f>
        <v>0</v>
      </c>
      <c r="BG1888" s="199">
        <f>IF(N1888="zákl. přenesená",J1888,0)</f>
        <v>0</v>
      </c>
      <c r="BH1888" s="199">
        <f>IF(N1888="sníž. přenesená",J1888,0)</f>
        <v>0</v>
      </c>
      <c r="BI1888" s="199">
        <f>IF(N1888="nulová",J1888,0)</f>
        <v>0</v>
      </c>
      <c r="BJ1888" s="18" t="s">
        <v>80</v>
      </c>
      <c r="BK1888" s="199">
        <f>ROUND(I1888*H1888,2)</f>
        <v>0</v>
      </c>
      <c r="BL1888" s="18" t="s">
        <v>212</v>
      </c>
      <c r="BM1888" s="198" t="s">
        <v>1953</v>
      </c>
    </row>
    <row r="1889" spans="2:63" s="12" customFormat="1" ht="22.9" customHeight="1">
      <c r="B1889" s="171"/>
      <c r="C1889" s="172"/>
      <c r="D1889" s="173" t="s">
        <v>72</v>
      </c>
      <c r="E1889" s="185" t="s">
        <v>1954</v>
      </c>
      <c r="F1889" s="185" t="s">
        <v>1955</v>
      </c>
      <c r="G1889" s="172"/>
      <c r="H1889" s="172"/>
      <c r="I1889" s="175"/>
      <c r="J1889" s="186">
        <f>BK1889</f>
        <v>0</v>
      </c>
      <c r="K1889" s="172"/>
      <c r="L1889" s="177"/>
      <c r="M1889" s="178"/>
      <c r="N1889" s="179"/>
      <c r="O1889" s="179"/>
      <c r="P1889" s="180">
        <f>SUM(P1890:P1934)</f>
        <v>0</v>
      </c>
      <c r="Q1889" s="179"/>
      <c r="R1889" s="180">
        <f>SUM(R1890:R1934)</f>
        <v>0</v>
      </c>
      <c r="S1889" s="179"/>
      <c r="T1889" s="181">
        <f>SUM(T1890:T1934)</f>
        <v>0</v>
      </c>
      <c r="AR1889" s="182" t="s">
        <v>82</v>
      </c>
      <c r="AT1889" s="183" t="s">
        <v>72</v>
      </c>
      <c r="AU1889" s="183" t="s">
        <v>80</v>
      </c>
      <c r="AY1889" s="182" t="s">
        <v>160</v>
      </c>
      <c r="BK1889" s="184">
        <f>SUM(BK1890:BK1934)</f>
        <v>0</v>
      </c>
    </row>
    <row r="1890" spans="1:65" s="2" customFormat="1" ht="14.45" customHeight="1">
      <c r="A1890" s="35"/>
      <c r="B1890" s="36"/>
      <c r="C1890" s="187" t="s">
        <v>1956</v>
      </c>
      <c r="D1890" s="187" t="s">
        <v>162</v>
      </c>
      <c r="E1890" s="188" t="s">
        <v>1957</v>
      </c>
      <c r="F1890" s="189" t="s">
        <v>1958</v>
      </c>
      <c r="G1890" s="190" t="s">
        <v>222</v>
      </c>
      <c r="H1890" s="191">
        <v>116.285</v>
      </c>
      <c r="I1890" s="192"/>
      <c r="J1890" s="193">
        <f>ROUND(I1890*H1890,2)</f>
        <v>0</v>
      </c>
      <c r="K1890" s="189" t="s">
        <v>1</v>
      </c>
      <c r="L1890" s="40"/>
      <c r="M1890" s="194" t="s">
        <v>1</v>
      </c>
      <c r="N1890" s="195" t="s">
        <v>38</v>
      </c>
      <c r="O1890" s="72"/>
      <c r="P1890" s="196">
        <f>O1890*H1890</f>
        <v>0</v>
      </c>
      <c r="Q1890" s="196">
        <v>0</v>
      </c>
      <c r="R1890" s="196">
        <f>Q1890*H1890</f>
        <v>0</v>
      </c>
      <c r="S1890" s="196">
        <v>0</v>
      </c>
      <c r="T1890" s="197">
        <f>S1890*H1890</f>
        <v>0</v>
      </c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R1890" s="198" t="s">
        <v>212</v>
      </c>
      <c r="AT1890" s="198" t="s">
        <v>162</v>
      </c>
      <c r="AU1890" s="198" t="s">
        <v>82</v>
      </c>
      <c r="AY1890" s="18" t="s">
        <v>160</v>
      </c>
      <c r="BE1890" s="199">
        <f>IF(N1890="základní",J1890,0)</f>
        <v>0</v>
      </c>
      <c r="BF1890" s="199">
        <f>IF(N1890="snížená",J1890,0)</f>
        <v>0</v>
      </c>
      <c r="BG1890" s="199">
        <f>IF(N1890="zákl. přenesená",J1890,0)</f>
        <v>0</v>
      </c>
      <c r="BH1890" s="199">
        <f>IF(N1890="sníž. přenesená",J1890,0)</f>
        <v>0</v>
      </c>
      <c r="BI1890" s="199">
        <f>IF(N1890="nulová",J1890,0)</f>
        <v>0</v>
      </c>
      <c r="BJ1890" s="18" t="s">
        <v>80</v>
      </c>
      <c r="BK1890" s="199">
        <f>ROUND(I1890*H1890,2)</f>
        <v>0</v>
      </c>
      <c r="BL1890" s="18" t="s">
        <v>212</v>
      </c>
      <c r="BM1890" s="198" t="s">
        <v>1959</v>
      </c>
    </row>
    <row r="1891" spans="2:51" s="13" customFormat="1" ht="12">
      <c r="B1891" s="200"/>
      <c r="C1891" s="201"/>
      <c r="D1891" s="202" t="s">
        <v>168</v>
      </c>
      <c r="E1891" s="203" t="s">
        <v>1</v>
      </c>
      <c r="F1891" s="204" t="s">
        <v>387</v>
      </c>
      <c r="G1891" s="201"/>
      <c r="H1891" s="203" t="s">
        <v>1</v>
      </c>
      <c r="I1891" s="205"/>
      <c r="J1891" s="201"/>
      <c r="K1891" s="201"/>
      <c r="L1891" s="206"/>
      <c r="M1891" s="207"/>
      <c r="N1891" s="208"/>
      <c r="O1891" s="208"/>
      <c r="P1891" s="208"/>
      <c r="Q1891" s="208"/>
      <c r="R1891" s="208"/>
      <c r="S1891" s="208"/>
      <c r="T1891" s="209"/>
      <c r="AT1891" s="210" t="s">
        <v>168</v>
      </c>
      <c r="AU1891" s="210" t="s">
        <v>82</v>
      </c>
      <c r="AV1891" s="13" t="s">
        <v>80</v>
      </c>
      <c r="AW1891" s="13" t="s">
        <v>30</v>
      </c>
      <c r="AX1891" s="13" t="s">
        <v>73</v>
      </c>
      <c r="AY1891" s="210" t="s">
        <v>160</v>
      </c>
    </row>
    <row r="1892" spans="2:51" s="14" customFormat="1" ht="12">
      <c r="B1892" s="211"/>
      <c r="C1892" s="212"/>
      <c r="D1892" s="202" t="s">
        <v>168</v>
      </c>
      <c r="E1892" s="213" t="s">
        <v>1</v>
      </c>
      <c r="F1892" s="214" t="s">
        <v>1960</v>
      </c>
      <c r="G1892" s="212"/>
      <c r="H1892" s="215">
        <v>2.62</v>
      </c>
      <c r="I1892" s="216"/>
      <c r="J1892" s="212"/>
      <c r="K1892" s="212"/>
      <c r="L1892" s="217"/>
      <c r="M1892" s="218"/>
      <c r="N1892" s="219"/>
      <c r="O1892" s="219"/>
      <c r="P1892" s="219"/>
      <c r="Q1892" s="219"/>
      <c r="R1892" s="219"/>
      <c r="S1892" s="219"/>
      <c r="T1892" s="220"/>
      <c r="AT1892" s="221" t="s">
        <v>168</v>
      </c>
      <c r="AU1892" s="221" t="s">
        <v>82</v>
      </c>
      <c r="AV1892" s="14" t="s">
        <v>82</v>
      </c>
      <c r="AW1892" s="14" t="s">
        <v>30</v>
      </c>
      <c r="AX1892" s="14" t="s">
        <v>73</v>
      </c>
      <c r="AY1892" s="221" t="s">
        <v>160</v>
      </c>
    </row>
    <row r="1893" spans="2:51" s="14" customFormat="1" ht="12">
      <c r="B1893" s="211"/>
      <c r="C1893" s="212"/>
      <c r="D1893" s="202" t="s">
        <v>168</v>
      </c>
      <c r="E1893" s="213" t="s">
        <v>1</v>
      </c>
      <c r="F1893" s="214" t="s">
        <v>719</v>
      </c>
      <c r="G1893" s="212"/>
      <c r="H1893" s="215">
        <v>1.12</v>
      </c>
      <c r="I1893" s="216"/>
      <c r="J1893" s="212"/>
      <c r="K1893" s="212"/>
      <c r="L1893" s="217"/>
      <c r="M1893" s="218"/>
      <c r="N1893" s="219"/>
      <c r="O1893" s="219"/>
      <c r="P1893" s="219"/>
      <c r="Q1893" s="219"/>
      <c r="R1893" s="219"/>
      <c r="S1893" s="219"/>
      <c r="T1893" s="220"/>
      <c r="AT1893" s="221" t="s">
        <v>168</v>
      </c>
      <c r="AU1893" s="221" t="s">
        <v>82</v>
      </c>
      <c r="AV1893" s="14" t="s">
        <v>82</v>
      </c>
      <c r="AW1893" s="14" t="s">
        <v>30</v>
      </c>
      <c r="AX1893" s="14" t="s">
        <v>73</v>
      </c>
      <c r="AY1893" s="221" t="s">
        <v>160</v>
      </c>
    </row>
    <row r="1894" spans="2:51" s="14" customFormat="1" ht="12">
      <c r="B1894" s="211"/>
      <c r="C1894" s="212"/>
      <c r="D1894" s="202" t="s">
        <v>168</v>
      </c>
      <c r="E1894" s="213" t="s">
        <v>1</v>
      </c>
      <c r="F1894" s="214" t="s">
        <v>720</v>
      </c>
      <c r="G1894" s="212"/>
      <c r="H1894" s="215">
        <v>0.9</v>
      </c>
      <c r="I1894" s="216"/>
      <c r="J1894" s="212"/>
      <c r="K1894" s="212"/>
      <c r="L1894" s="217"/>
      <c r="M1894" s="218"/>
      <c r="N1894" s="219"/>
      <c r="O1894" s="219"/>
      <c r="P1894" s="219"/>
      <c r="Q1894" s="219"/>
      <c r="R1894" s="219"/>
      <c r="S1894" s="219"/>
      <c r="T1894" s="220"/>
      <c r="AT1894" s="221" t="s">
        <v>168</v>
      </c>
      <c r="AU1894" s="221" t="s">
        <v>82</v>
      </c>
      <c r="AV1894" s="14" t="s">
        <v>82</v>
      </c>
      <c r="AW1894" s="14" t="s">
        <v>30</v>
      </c>
      <c r="AX1894" s="14" t="s">
        <v>73</v>
      </c>
      <c r="AY1894" s="221" t="s">
        <v>160</v>
      </c>
    </row>
    <row r="1895" spans="2:51" s="14" customFormat="1" ht="12">
      <c r="B1895" s="211"/>
      <c r="C1895" s="212"/>
      <c r="D1895" s="202" t="s">
        <v>168</v>
      </c>
      <c r="E1895" s="213" t="s">
        <v>1</v>
      </c>
      <c r="F1895" s="214" t="s">
        <v>721</v>
      </c>
      <c r="G1895" s="212"/>
      <c r="H1895" s="215">
        <v>0.39</v>
      </c>
      <c r="I1895" s="216"/>
      <c r="J1895" s="212"/>
      <c r="K1895" s="212"/>
      <c r="L1895" s="217"/>
      <c r="M1895" s="218"/>
      <c r="N1895" s="219"/>
      <c r="O1895" s="219"/>
      <c r="P1895" s="219"/>
      <c r="Q1895" s="219"/>
      <c r="R1895" s="219"/>
      <c r="S1895" s="219"/>
      <c r="T1895" s="220"/>
      <c r="AT1895" s="221" t="s">
        <v>168</v>
      </c>
      <c r="AU1895" s="221" t="s">
        <v>82</v>
      </c>
      <c r="AV1895" s="14" t="s">
        <v>82</v>
      </c>
      <c r="AW1895" s="14" t="s">
        <v>30</v>
      </c>
      <c r="AX1895" s="14" t="s">
        <v>73</v>
      </c>
      <c r="AY1895" s="221" t="s">
        <v>160</v>
      </c>
    </row>
    <row r="1896" spans="2:51" s="14" customFormat="1" ht="12">
      <c r="B1896" s="211"/>
      <c r="C1896" s="212"/>
      <c r="D1896" s="202" t="s">
        <v>168</v>
      </c>
      <c r="E1896" s="213" t="s">
        <v>1</v>
      </c>
      <c r="F1896" s="214" t="s">
        <v>724</v>
      </c>
      <c r="G1896" s="212"/>
      <c r="H1896" s="215">
        <v>42.614</v>
      </c>
      <c r="I1896" s="216"/>
      <c r="J1896" s="212"/>
      <c r="K1896" s="212"/>
      <c r="L1896" s="217"/>
      <c r="M1896" s="218"/>
      <c r="N1896" s="219"/>
      <c r="O1896" s="219"/>
      <c r="P1896" s="219"/>
      <c r="Q1896" s="219"/>
      <c r="R1896" s="219"/>
      <c r="S1896" s="219"/>
      <c r="T1896" s="220"/>
      <c r="AT1896" s="221" t="s">
        <v>168</v>
      </c>
      <c r="AU1896" s="221" t="s">
        <v>82</v>
      </c>
      <c r="AV1896" s="14" t="s">
        <v>82</v>
      </c>
      <c r="AW1896" s="14" t="s">
        <v>30</v>
      </c>
      <c r="AX1896" s="14" t="s">
        <v>73</v>
      </c>
      <c r="AY1896" s="221" t="s">
        <v>160</v>
      </c>
    </row>
    <row r="1897" spans="2:51" s="14" customFormat="1" ht="12">
      <c r="B1897" s="211"/>
      <c r="C1897" s="212"/>
      <c r="D1897" s="202" t="s">
        <v>168</v>
      </c>
      <c r="E1897" s="213" t="s">
        <v>1</v>
      </c>
      <c r="F1897" s="214" t="s">
        <v>726</v>
      </c>
      <c r="G1897" s="212"/>
      <c r="H1897" s="215">
        <v>31.434</v>
      </c>
      <c r="I1897" s="216"/>
      <c r="J1897" s="212"/>
      <c r="K1897" s="212"/>
      <c r="L1897" s="217"/>
      <c r="M1897" s="218"/>
      <c r="N1897" s="219"/>
      <c r="O1897" s="219"/>
      <c r="P1897" s="219"/>
      <c r="Q1897" s="219"/>
      <c r="R1897" s="219"/>
      <c r="S1897" s="219"/>
      <c r="T1897" s="220"/>
      <c r="AT1897" s="221" t="s">
        <v>168</v>
      </c>
      <c r="AU1897" s="221" t="s">
        <v>82</v>
      </c>
      <c r="AV1897" s="14" t="s">
        <v>82</v>
      </c>
      <c r="AW1897" s="14" t="s">
        <v>30</v>
      </c>
      <c r="AX1897" s="14" t="s">
        <v>73</v>
      </c>
      <c r="AY1897" s="221" t="s">
        <v>160</v>
      </c>
    </row>
    <row r="1898" spans="2:51" s="14" customFormat="1" ht="12">
      <c r="B1898" s="211"/>
      <c r="C1898" s="212"/>
      <c r="D1898" s="202" t="s">
        <v>168</v>
      </c>
      <c r="E1898" s="213" t="s">
        <v>1</v>
      </c>
      <c r="F1898" s="214" t="s">
        <v>1961</v>
      </c>
      <c r="G1898" s="212"/>
      <c r="H1898" s="215">
        <v>7.27</v>
      </c>
      <c r="I1898" s="216"/>
      <c r="J1898" s="212"/>
      <c r="K1898" s="212"/>
      <c r="L1898" s="217"/>
      <c r="M1898" s="218"/>
      <c r="N1898" s="219"/>
      <c r="O1898" s="219"/>
      <c r="P1898" s="219"/>
      <c r="Q1898" s="219"/>
      <c r="R1898" s="219"/>
      <c r="S1898" s="219"/>
      <c r="T1898" s="220"/>
      <c r="AT1898" s="221" t="s">
        <v>168</v>
      </c>
      <c r="AU1898" s="221" t="s">
        <v>82</v>
      </c>
      <c r="AV1898" s="14" t="s">
        <v>82</v>
      </c>
      <c r="AW1898" s="14" t="s">
        <v>30</v>
      </c>
      <c r="AX1898" s="14" t="s">
        <v>73</v>
      </c>
      <c r="AY1898" s="221" t="s">
        <v>160</v>
      </c>
    </row>
    <row r="1899" spans="2:51" s="14" customFormat="1" ht="12">
      <c r="B1899" s="211"/>
      <c r="C1899" s="212"/>
      <c r="D1899" s="202" t="s">
        <v>168</v>
      </c>
      <c r="E1899" s="213" t="s">
        <v>1</v>
      </c>
      <c r="F1899" s="214" t="s">
        <v>727</v>
      </c>
      <c r="G1899" s="212"/>
      <c r="H1899" s="215">
        <v>26.195</v>
      </c>
      <c r="I1899" s="216"/>
      <c r="J1899" s="212"/>
      <c r="K1899" s="212"/>
      <c r="L1899" s="217"/>
      <c r="M1899" s="218"/>
      <c r="N1899" s="219"/>
      <c r="O1899" s="219"/>
      <c r="P1899" s="219"/>
      <c r="Q1899" s="219"/>
      <c r="R1899" s="219"/>
      <c r="S1899" s="219"/>
      <c r="T1899" s="220"/>
      <c r="AT1899" s="221" t="s">
        <v>168</v>
      </c>
      <c r="AU1899" s="221" t="s">
        <v>82</v>
      </c>
      <c r="AV1899" s="14" t="s">
        <v>82</v>
      </c>
      <c r="AW1899" s="14" t="s">
        <v>30</v>
      </c>
      <c r="AX1899" s="14" t="s">
        <v>73</v>
      </c>
      <c r="AY1899" s="221" t="s">
        <v>160</v>
      </c>
    </row>
    <row r="1900" spans="2:51" s="14" customFormat="1" ht="12">
      <c r="B1900" s="211"/>
      <c r="C1900" s="212"/>
      <c r="D1900" s="202" t="s">
        <v>168</v>
      </c>
      <c r="E1900" s="213" t="s">
        <v>1</v>
      </c>
      <c r="F1900" s="214" t="s">
        <v>728</v>
      </c>
      <c r="G1900" s="212"/>
      <c r="H1900" s="215">
        <v>3.742</v>
      </c>
      <c r="I1900" s="216"/>
      <c r="J1900" s="212"/>
      <c r="K1900" s="212"/>
      <c r="L1900" s="217"/>
      <c r="M1900" s="218"/>
      <c r="N1900" s="219"/>
      <c r="O1900" s="219"/>
      <c r="P1900" s="219"/>
      <c r="Q1900" s="219"/>
      <c r="R1900" s="219"/>
      <c r="S1900" s="219"/>
      <c r="T1900" s="220"/>
      <c r="AT1900" s="221" t="s">
        <v>168</v>
      </c>
      <c r="AU1900" s="221" t="s">
        <v>82</v>
      </c>
      <c r="AV1900" s="14" t="s">
        <v>82</v>
      </c>
      <c r="AW1900" s="14" t="s">
        <v>30</v>
      </c>
      <c r="AX1900" s="14" t="s">
        <v>73</v>
      </c>
      <c r="AY1900" s="221" t="s">
        <v>160</v>
      </c>
    </row>
    <row r="1901" spans="2:51" s="15" customFormat="1" ht="12">
      <c r="B1901" s="222"/>
      <c r="C1901" s="223"/>
      <c r="D1901" s="202" t="s">
        <v>168</v>
      </c>
      <c r="E1901" s="224" t="s">
        <v>1</v>
      </c>
      <c r="F1901" s="225" t="s">
        <v>179</v>
      </c>
      <c r="G1901" s="223"/>
      <c r="H1901" s="226">
        <v>116.28500000000001</v>
      </c>
      <c r="I1901" s="227"/>
      <c r="J1901" s="223"/>
      <c r="K1901" s="223"/>
      <c r="L1901" s="228"/>
      <c r="M1901" s="229"/>
      <c r="N1901" s="230"/>
      <c r="O1901" s="230"/>
      <c r="P1901" s="230"/>
      <c r="Q1901" s="230"/>
      <c r="R1901" s="230"/>
      <c r="S1901" s="230"/>
      <c r="T1901" s="231"/>
      <c r="AT1901" s="232" t="s">
        <v>168</v>
      </c>
      <c r="AU1901" s="232" t="s">
        <v>82</v>
      </c>
      <c r="AV1901" s="15" t="s">
        <v>167</v>
      </c>
      <c r="AW1901" s="15" t="s">
        <v>30</v>
      </c>
      <c r="AX1901" s="15" t="s">
        <v>80</v>
      </c>
      <c r="AY1901" s="232" t="s">
        <v>160</v>
      </c>
    </row>
    <row r="1902" spans="1:65" s="2" customFormat="1" ht="24.2" customHeight="1">
      <c r="A1902" s="35"/>
      <c r="B1902" s="36"/>
      <c r="C1902" s="187" t="s">
        <v>1172</v>
      </c>
      <c r="D1902" s="187" t="s">
        <v>162</v>
      </c>
      <c r="E1902" s="188" t="s">
        <v>1962</v>
      </c>
      <c r="F1902" s="189" t="s">
        <v>1963</v>
      </c>
      <c r="G1902" s="190" t="s">
        <v>222</v>
      </c>
      <c r="H1902" s="191">
        <v>0.908</v>
      </c>
      <c r="I1902" s="192"/>
      <c r="J1902" s="193">
        <f>ROUND(I1902*H1902,2)</f>
        <v>0</v>
      </c>
      <c r="K1902" s="189" t="s">
        <v>166</v>
      </c>
      <c r="L1902" s="40"/>
      <c r="M1902" s="194" t="s">
        <v>1</v>
      </c>
      <c r="N1902" s="195" t="s">
        <v>38</v>
      </c>
      <c r="O1902" s="72"/>
      <c r="P1902" s="196">
        <f>O1902*H1902</f>
        <v>0</v>
      </c>
      <c r="Q1902" s="196">
        <v>0</v>
      </c>
      <c r="R1902" s="196">
        <f>Q1902*H1902</f>
        <v>0</v>
      </c>
      <c r="S1902" s="196">
        <v>0</v>
      </c>
      <c r="T1902" s="197">
        <f>S1902*H1902</f>
        <v>0</v>
      </c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R1902" s="198" t="s">
        <v>212</v>
      </c>
      <c r="AT1902" s="198" t="s">
        <v>162</v>
      </c>
      <c r="AU1902" s="198" t="s">
        <v>82</v>
      </c>
      <c r="AY1902" s="18" t="s">
        <v>160</v>
      </c>
      <c r="BE1902" s="199">
        <f>IF(N1902="základní",J1902,0)</f>
        <v>0</v>
      </c>
      <c r="BF1902" s="199">
        <f>IF(N1902="snížená",J1902,0)</f>
        <v>0</v>
      </c>
      <c r="BG1902" s="199">
        <f>IF(N1902="zákl. přenesená",J1902,0)</f>
        <v>0</v>
      </c>
      <c r="BH1902" s="199">
        <f>IF(N1902="sníž. přenesená",J1902,0)</f>
        <v>0</v>
      </c>
      <c r="BI1902" s="199">
        <f>IF(N1902="nulová",J1902,0)</f>
        <v>0</v>
      </c>
      <c r="BJ1902" s="18" t="s">
        <v>80</v>
      </c>
      <c r="BK1902" s="199">
        <f>ROUND(I1902*H1902,2)</f>
        <v>0</v>
      </c>
      <c r="BL1902" s="18" t="s">
        <v>212</v>
      </c>
      <c r="BM1902" s="198" t="s">
        <v>1964</v>
      </c>
    </row>
    <row r="1903" spans="2:51" s="13" customFormat="1" ht="12">
      <c r="B1903" s="200"/>
      <c r="C1903" s="201"/>
      <c r="D1903" s="202" t="s">
        <v>168</v>
      </c>
      <c r="E1903" s="203" t="s">
        <v>1</v>
      </c>
      <c r="F1903" s="204" t="s">
        <v>1965</v>
      </c>
      <c r="G1903" s="201"/>
      <c r="H1903" s="203" t="s">
        <v>1</v>
      </c>
      <c r="I1903" s="205"/>
      <c r="J1903" s="201"/>
      <c r="K1903" s="201"/>
      <c r="L1903" s="206"/>
      <c r="M1903" s="207"/>
      <c r="N1903" s="208"/>
      <c r="O1903" s="208"/>
      <c r="P1903" s="208"/>
      <c r="Q1903" s="208"/>
      <c r="R1903" s="208"/>
      <c r="S1903" s="208"/>
      <c r="T1903" s="209"/>
      <c r="AT1903" s="210" t="s">
        <v>168</v>
      </c>
      <c r="AU1903" s="210" t="s">
        <v>82</v>
      </c>
      <c r="AV1903" s="13" t="s">
        <v>80</v>
      </c>
      <c r="AW1903" s="13" t="s">
        <v>30</v>
      </c>
      <c r="AX1903" s="13" t="s">
        <v>73</v>
      </c>
      <c r="AY1903" s="210" t="s">
        <v>160</v>
      </c>
    </row>
    <row r="1904" spans="2:51" s="14" customFormat="1" ht="12">
      <c r="B1904" s="211"/>
      <c r="C1904" s="212"/>
      <c r="D1904" s="202" t="s">
        <v>168</v>
      </c>
      <c r="E1904" s="213" t="s">
        <v>1</v>
      </c>
      <c r="F1904" s="214" t="s">
        <v>1966</v>
      </c>
      <c r="G1904" s="212"/>
      <c r="H1904" s="215">
        <v>0.518</v>
      </c>
      <c r="I1904" s="216"/>
      <c r="J1904" s="212"/>
      <c r="K1904" s="212"/>
      <c r="L1904" s="217"/>
      <c r="M1904" s="218"/>
      <c r="N1904" s="219"/>
      <c r="O1904" s="219"/>
      <c r="P1904" s="219"/>
      <c r="Q1904" s="219"/>
      <c r="R1904" s="219"/>
      <c r="S1904" s="219"/>
      <c r="T1904" s="220"/>
      <c r="AT1904" s="221" t="s">
        <v>168</v>
      </c>
      <c r="AU1904" s="221" t="s">
        <v>82</v>
      </c>
      <c r="AV1904" s="14" t="s">
        <v>82</v>
      </c>
      <c r="AW1904" s="14" t="s">
        <v>30</v>
      </c>
      <c r="AX1904" s="14" t="s">
        <v>73</v>
      </c>
      <c r="AY1904" s="221" t="s">
        <v>160</v>
      </c>
    </row>
    <row r="1905" spans="2:51" s="13" customFormat="1" ht="12">
      <c r="B1905" s="200"/>
      <c r="C1905" s="201"/>
      <c r="D1905" s="202" t="s">
        <v>168</v>
      </c>
      <c r="E1905" s="203" t="s">
        <v>1</v>
      </c>
      <c r="F1905" s="204" t="s">
        <v>1967</v>
      </c>
      <c r="G1905" s="201"/>
      <c r="H1905" s="203" t="s">
        <v>1</v>
      </c>
      <c r="I1905" s="205"/>
      <c r="J1905" s="201"/>
      <c r="K1905" s="201"/>
      <c r="L1905" s="206"/>
      <c r="M1905" s="207"/>
      <c r="N1905" s="208"/>
      <c r="O1905" s="208"/>
      <c r="P1905" s="208"/>
      <c r="Q1905" s="208"/>
      <c r="R1905" s="208"/>
      <c r="S1905" s="208"/>
      <c r="T1905" s="209"/>
      <c r="AT1905" s="210" t="s">
        <v>168</v>
      </c>
      <c r="AU1905" s="210" t="s">
        <v>82</v>
      </c>
      <c r="AV1905" s="13" t="s">
        <v>80</v>
      </c>
      <c r="AW1905" s="13" t="s">
        <v>30</v>
      </c>
      <c r="AX1905" s="13" t="s">
        <v>73</v>
      </c>
      <c r="AY1905" s="210" t="s">
        <v>160</v>
      </c>
    </row>
    <row r="1906" spans="2:51" s="14" customFormat="1" ht="12">
      <c r="B1906" s="211"/>
      <c r="C1906" s="212"/>
      <c r="D1906" s="202" t="s">
        <v>168</v>
      </c>
      <c r="E1906" s="213" t="s">
        <v>1</v>
      </c>
      <c r="F1906" s="214" t="s">
        <v>1968</v>
      </c>
      <c r="G1906" s="212"/>
      <c r="H1906" s="215">
        <v>0.39</v>
      </c>
      <c r="I1906" s="216"/>
      <c r="J1906" s="212"/>
      <c r="K1906" s="212"/>
      <c r="L1906" s="217"/>
      <c r="M1906" s="218"/>
      <c r="N1906" s="219"/>
      <c r="O1906" s="219"/>
      <c r="P1906" s="219"/>
      <c r="Q1906" s="219"/>
      <c r="R1906" s="219"/>
      <c r="S1906" s="219"/>
      <c r="T1906" s="220"/>
      <c r="AT1906" s="221" t="s">
        <v>168</v>
      </c>
      <c r="AU1906" s="221" t="s">
        <v>82</v>
      </c>
      <c r="AV1906" s="14" t="s">
        <v>82</v>
      </c>
      <c r="AW1906" s="14" t="s">
        <v>30</v>
      </c>
      <c r="AX1906" s="14" t="s">
        <v>73</v>
      </c>
      <c r="AY1906" s="221" t="s">
        <v>160</v>
      </c>
    </row>
    <row r="1907" spans="2:51" s="15" customFormat="1" ht="12">
      <c r="B1907" s="222"/>
      <c r="C1907" s="223"/>
      <c r="D1907" s="202" t="s">
        <v>168</v>
      </c>
      <c r="E1907" s="224" t="s">
        <v>1</v>
      </c>
      <c r="F1907" s="225" t="s">
        <v>179</v>
      </c>
      <c r="G1907" s="223"/>
      <c r="H1907" s="226">
        <v>0.908</v>
      </c>
      <c r="I1907" s="227"/>
      <c r="J1907" s="223"/>
      <c r="K1907" s="223"/>
      <c r="L1907" s="228"/>
      <c r="M1907" s="229"/>
      <c r="N1907" s="230"/>
      <c r="O1907" s="230"/>
      <c r="P1907" s="230"/>
      <c r="Q1907" s="230"/>
      <c r="R1907" s="230"/>
      <c r="S1907" s="230"/>
      <c r="T1907" s="231"/>
      <c r="AT1907" s="232" t="s">
        <v>168</v>
      </c>
      <c r="AU1907" s="232" t="s">
        <v>82</v>
      </c>
      <c r="AV1907" s="15" t="s">
        <v>167</v>
      </c>
      <c r="AW1907" s="15" t="s">
        <v>30</v>
      </c>
      <c r="AX1907" s="15" t="s">
        <v>80</v>
      </c>
      <c r="AY1907" s="232" t="s">
        <v>160</v>
      </c>
    </row>
    <row r="1908" spans="1:65" s="2" customFormat="1" ht="14.45" customHeight="1">
      <c r="A1908" s="35"/>
      <c r="B1908" s="36"/>
      <c r="C1908" s="233" t="s">
        <v>1969</v>
      </c>
      <c r="D1908" s="233" t="s">
        <v>205</v>
      </c>
      <c r="E1908" s="234" t="s">
        <v>1970</v>
      </c>
      <c r="F1908" s="235" t="s">
        <v>1971</v>
      </c>
      <c r="G1908" s="236" t="s">
        <v>800</v>
      </c>
      <c r="H1908" s="237">
        <v>1</v>
      </c>
      <c r="I1908" s="238"/>
      <c r="J1908" s="239">
        <f>ROUND(I1908*H1908,2)</f>
        <v>0</v>
      </c>
      <c r="K1908" s="235" t="s">
        <v>1</v>
      </c>
      <c r="L1908" s="240"/>
      <c r="M1908" s="241" t="s">
        <v>1</v>
      </c>
      <c r="N1908" s="242" t="s">
        <v>38</v>
      </c>
      <c r="O1908" s="72"/>
      <c r="P1908" s="196">
        <f>O1908*H1908</f>
        <v>0</v>
      </c>
      <c r="Q1908" s="196">
        <v>0</v>
      </c>
      <c r="R1908" s="196">
        <f>Q1908*H1908</f>
        <v>0</v>
      </c>
      <c r="S1908" s="196">
        <v>0</v>
      </c>
      <c r="T1908" s="197">
        <f>S1908*H1908</f>
        <v>0</v>
      </c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R1908" s="198" t="s">
        <v>255</v>
      </c>
      <c r="AT1908" s="198" t="s">
        <v>205</v>
      </c>
      <c r="AU1908" s="198" t="s">
        <v>82</v>
      </c>
      <c r="AY1908" s="18" t="s">
        <v>160</v>
      </c>
      <c r="BE1908" s="199">
        <f>IF(N1908="základní",J1908,0)</f>
        <v>0</v>
      </c>
      <c r="BF1908" s="199">
        <f>IF(N1908="snížená",J1908,0)</f>
        <v>0</v>
      </c>
      <c r="BG1908" s="199">
        <f>IF(N1908="zákl. přenesená",J1908,0)</f>
        <v>0</v>
      </c>
      <c r="BH1908" s="199">
        <f>IF(N1908="sníž. přenesená",J1908,0)</f>
        <v>0</v>
      </c>
      <c r="BI1908" s="199">
        <f>IF(N1908="nulová",J1908,0)</f>
        <v>0</v>
      </c>
      <c r="BJ1908" s="18" t="s">
        <v>80</v>
      </c>
      <c r="BK1908" s="199">
        <f>ROUND(I1908*H1908,2)</f>
        <v>0</v>
      </c>
      <c r="BL1908" s="18" t="s">
        <v>212</v>
      </c>
      <c r="BM1908" s="198" t="s">
        <v>1972</v>
      </c>
    </row>
    <row r="1909" spans="1:65" s="2" customFormat="1" ht="14.45" customHeight="1">
      <c r="A1909" s="35"/>
      <c r="B1909" s="36"/>
      <c r="C1909" s="233" t="s">
        <v>1178</v>
      </c>
      <c r="D1909" s="233" t="s">
        <v>205</v>
      </c>
      <c r="E1909" s="234" t="s">
        <v>1973</v>
      </c>
      <c r="F1909" s="235" t="s">
        <v>1974</v>
      </c>
      <c r="G1909" s="236" t="s">
        <v>800</v>
      </c>
      <c r="H1909" s="237">
        <v>1</v>
      </c>
      <c r="I1909" s="238"/>
      <c r="J1909" s="239">
        <f>ROUND(I1909*H1909,2)</f>
        <v>0</v>
      </c>
      <c r="K1909" s="235" t="s">
        <v>1</v>
      </c>
      <c r="L1909" s="240"/>
      <c r="M1909" s="241" t="s">
        <v>1</v>
      </c>
      <c r="N1909" s="242" t="s">
        <v>38</v>
      </c>
      <c r="O1909" s="72"/>
      <c r="P1909" s="196">
        <f>O1909*H1909</f>
        <v>0</v>
      </c>
      <c r="Q1909" s="196">
        <v>0</v>
      </c>
      <c r="R1909" s="196">
        <f>Q1909*H1909</f>
        <v>0</v>
      </c>
      <c r="S1909" s="196">
        <v>0</v>
      </c>
      <c r="T1909" s="197">
        <f>S1909*H1909</f>
        <v>0</v>
      </c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R1909" s="198" t="s">
        <v>255</v>
      </c>
      <c r="AT1909" s="198" t="s">
        <v>205</v>
      </c>
      <c r="AU1909" s="198" t="s">
        <v>82</v>
      </c>
      <c r="AY1909" s="18" t="s">
        <v>160</v>
      </c>
      <c r="BE1909" s="199">
        <f>IF(N1909="základní",J1909,0)</f>
        <v>0</v>
      </c>
      <c r="BF1909" s="199">
        <f>IF(N1909="snížená",J1909,0)</f>
        <v>0</v>
      </c>
      <c r="BG1909" s="199">
        <f>IF(N1909="zákl. přenesená",J1909,0)</f>
        <v>0</v>
      </c>
      <c r="BH1909" s="199">
        <f>IF(N1909="sníž. přenesená",J1909,0)</f>
        <v>0</v>
      </c>
      <c r="BI1909" s="199">
        <f>IF(N1909="nulová",J1909,0)</f>
        <v>0</v>
      </c>
      <c r="BJ1909" s="18" t="s">
        <v>80</v>
      </c>
      <c r="BK1909" s="199">
        <f>ROUND(I1909*H1909,2)</f>
        <v>0</v>
      </c>
      <c r="BL1909" s="18" t="s">
        <v>212</v>
      </c>
      <c r="BM1909" s="198" t="s">
        <v>1975</v>
      </c>
    </row>
    <row r="1910" spans="1:65" s="2" customFormat="1" ht="24.2" customHeight="1">
      <c r="A1910" s="35"/>
      <c r="B1910" s="36"/>
      <c r="C1910" s="187" t="s">
        <v>1976</v>
      </c>
      <c r="D1910" s="187" t="s">
        <v>162</v>
      </c>
      <c r="E1910" s="188" t="s">
        <v>1977</v>
      </c>
      <c r="F1910" s="189" t="s">
        <v>1978</v>
      </c>
      <c r="G1910" s="190" t="s">
        <v>222</v>
      </c>
      <c r="H1910" s="191">
        <v>5.656</v>
      </c>
      <c r="I1910" s="192"/>
      <c r="J1910" s="193">
        <f>ROUND(I1910*H1910,2)</f>
        <v>0</v>
      </c>
      <c r="K1910" s="189" t="s">
        <v>166</v>
      </c>
      <c r="L1910" s="40"/>
      <c r="M1910" s="194" t="s">
        <v>1</v>
      </c>
      <c r="N1910" s="195" t="s">
        <v>38</v>
      </c>
      <c r="O1910" s="72"/>
      <c r="P1910" s="196">
        <f>O1910*H1910</f>
        <v>0</v>
      </c>
      <c r="Q1910" s="196">
        <v>0</v>
      </c>
      <c r="R1910" s="196">
        <f>Q1910*H1910</f>
        <v>0</v>
      </c>
      <c r="S1910" s="196">
        <v>0</v>
      </c>
      <c r="T1910" s="197">
        <f>S1910*H1910</f>
        <v>0</v>
      </c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R1910" s="198" t="s">
        <v>212</v>
      </c>
      <c r="AT1910" s="198" t="s">
        <v>162</v>
      </c>
      <c r="AU1910" s="198" t="s">
        <v>82</v>
      </c>
      <c r="AY1910" s="18" t="s">
        <v>160</v>
      </c>
      <c r="BE1910" s="199">
        <f>IF(N1910="základní",J1910,0)</f>
        <v>0</v>
      </c>
      <c r="BF1910" s="199">
        <f>IF(N1910="snížená",J1910,0)</f>
        <v>0</v>
      </c>
      <c r="BG1910" s="199">
        <f>IF(N1910="zákl. přenesená",J1910,0)</f>
        <v>0</v>
      </c>
      <c r="BH1910" s="199">
        <f>IF(N1910="sníž. přenesená",J1910,0)</f>
        <v>0</v>
      </c>
      <c r="BI1910" s="199">
        <f>IF(N1910="nulová",J1910,0)</f>
        <v>0</v>
      </c>
      <c r="BJ1910" s="18" t="s">
        <v>80</v>
      </c>
      <c r="BK1910" s="199">
        <f>ROUND(I1910*H1910,2)</f>
        <v>0</v>
      </c>
      <c r="BL1910" s="18" t="s">
        <v>212</v>
      </c>
      <c r="BM1910" s="198" t="s">
        <v>1979</v>
      </c>
    </row>
    <row r="1911" spans="2:51" s="13" customFormat="1" ht="12">
      <c r="B1911" s="200"/>
      <c r="C1911" s="201"/>
      <c r="D1911" s="202" t="s">
        <v>168</v>
      </c>
      <c r="E1911" s="203" t="s">
        <v>1</v>
      </c>
      <c r="F1911" s="204" t="s">
        <v>1980</v>
      </c>
      <c r="G1911" s="201"/>
      <c r="H1911" s="203" t="s">
        <v>1</v>
      </c>
      <c r="I1911" s="205"/>
      <c r="J1911" s="201"/>
      <c r="K1911" s="201"/>
      <c r="L1911" s="206"/>
      <c r="M1911" s="207"/>
      <c r="N1911" s="208"/>
      <c r="O1911" s="208"/>
      <c r="P1911" s="208"/>
      <c r="Q1911" s="208"/>
      <c r="R1911" s="208"/>
      <c r="S1911" s="208"/>
      <c r="T1911" s="209"/>
      <c r="AT1911" s="210" t="s">
        <v>168</v>
      </c>
      <c r="AU1911" s="210" t="s">
        <v>82</v>
      </c>
      <c r="AV1911" s="13" t="s">
        <v>80</v>
      </c>
      <c r="AW1911" s="13" t="s">
        <v>30</v>
      </c>
      <c r="AX1911" s="13" t="s">
        <v>73</v>
      </c>
      <c r="AY1911" s="210" t="s">
        <v>160</v>
      </c>
    </row>
    <row r="1912" spans="2:51" s="14" customFormat="1" ht="12">
      <c r="B1912" s="211"/>
      <c r="C1912" s="212"/>
      <c r="D1912" s="202" t="s">
        <v>168</v>
      </c>
      <c r="E1912" s="213" t="s">
        <v>1</v>
      </c>
      <c r="F1912" s="214" t="s">
        <v>1981</v>
      </c>
      <c r="G1912" s="212"/>
      <c r="H1912" s="215">
        <v>0.984</v>
      </c>
      <c r="I1912" s="216"/>
      <c r="J1912" s="212"/>
      <c r="K1912" s="212"/>
      <c r="L1912" s="217"/>
      <c r="M1912" s="218"/>
      <c r="N1912" s="219"/>
      <c r="O1912" s="219"/>
      <c r="P1912" s="219"/>
      <c r="Q1912" s="219"/>
      <c r="R1912" s="219"/>
      <c r="S1912" s="219"/>
      <c r="T1912" s="220"/>
      <c r="AT1912" s="221" t="s">
        <v>168</v>
      </c>
      <c r="AU1912" s="221" t="s">
        <v>82</v>
      </c>
      <c r="AV1912" s="14" t="s">
        <v>82</v>
      </c>
      <c r="AW1912" s="14" t="s">
        <v>30</v>
      </c>
      <c r="AX1912" s="14" t="s">
        <v>73</v>
      </c>
      <c r="AY1912" s="221" t="s">
        <v>160</v>
      </c>
    </row>
    <row r="1913" spans="2:51" s="13" customFormat="1" ht="12">
      <c r="B1913" s="200"/>
      <c r="C1913" s="201"/>
      <c r="D1913" s="202" t="s">
        <v>168</v>
      </c>
      <c r="E1913" s="203" t="s">
        <v>1</v>
      </c>
      <c r="F1913" s="204" t="s">
        <v>1982</v>
      </c>
      <c r="G1913" s="201"/>
      <c r="H1913" s="203" t="s">
        <v>1</v>
      </c>
      <c r="I1913" s="205"/>
      <c r="J1913" s="201"/>
      <c r="K1913" s="201"/>
      <c r="L1913" s="206"/>
      <c r="M1913" s="207"/>
      <c r="N1913" s="208"/>
      <c r="O1913" s="208"/>
      <c r="P1913" s="208"/>
      <c r="Q1913" s="208"/>
      <c r="R1913" s="208"/>
      <c r="S1913" s="208"/>
      <c r="T1913" s="209"/>
      <c r="AT1913" s="210" t="s">
        <v>168</v>
      </c>
      <c r="AU1913" s="210" t="s">
        <v>82</v>
      </c>
      <c r="AV1913" s="13" t="s">
        <v>80</v>
      </c>
      <c r="AW1913" s="13" t="s">
        <v>30</v>
      </c>
      <c r="AX1913" s="13" t="s">
        <v>73</v>
      </c>
      <c r="AY1913" s="210" t="s">
        <v>160</v>
      </c>
    </row>
    <row r="1914" spans="2:51" s="14" customFormat="1" ht="12">
      <c r="B1914" s="211"/>
      <c r="C1914" s="212"/>
      <c r="D1914" s="202" t="s">
        <v>168</v>
      </c>
      <c r="E1914" s="213" t="s">
        <v>1</v>
      </c>
      <c r="F1914" s="214" t="s">
        <v>1983</v>
      </c>
      <c r="G1914" s="212"/>
      <c r="H1914" s="215">
        <v>2.46</v>
      </c>
      <c r="I1914" s="216"/>
      <c r="J1914" s="212"/>
      <c r="K1914" s="212"/>
      <c r="L1914" s="217"/>
      <c r="M1914" s="218"/>
      <c r="N1914" s="219"/>
      <c r="O1914" s="219"/>
      <c r="P1914" s="219"/>
      <c r="Q1914" s="219"/>
      <c r="R1914" s="219"/>
      <c r="S1914" s="219"/>
      <c r="T1914" s="220"/>
      <c r="AT1914" s="221" t="s">
        <v>168</v>
      </c>
      <c r="AU1914" s="221" t="s">
        <v>82</v>
      </c>
      <c r="AV1914" s="14" t="s">
        <v>82</v>
      </c>
      <c r="AW1914" s="14" t="s">
        <v>30</v>
      </c>
      <c r="AX1914" s="14" t="s">
        <v>73</v>
      </c>
      <c r="AY1914" s="221" t="s">
        <v>160</v>
      </c>
    </row>
    <row r="1915" spans="2:51" s="13" customFormat="1" ht="12">
      <c r="B1915" s="200"/>
      <c r="C1915" s="201"/>
      <c r="D1915" s="202" t="s">
        <v>168</v>
      </c>
      <c r="E1915" s="203" t="s">
        <v>1</v>
      </c>
      <c r="F1915" s="204" t="s">
        <v>1984</v>
      </c>
      <c r="G1915" s="201"/>
      <c r="H1915" s="203" t="s">
        <v>1</v>
      </c>
      <c r="I1915" s="205"/>
      <c r="J1915" s="201"/>
      <c r="K1915" s="201"/>
      <c r="L1915" s="206"/>
      <c r="M1915" s="207"/>
      <c r="N1915" s="208"/>
      <c r="O1915" s="208"/>
      <c r="P1915" s="208"/>
      <c r="Q1915" s="208"/>
      <c r="R1915" s="208"/>
      <c r="S1915" s="208"/>
      <c r="T1915" s="209"/>
      <c r="AT1915" s="210" t="s">
        <v>168</v>
      </c>
      <c r="AU1915" s="210" t="s">
        <v>82</v>
      </c>
      <c r="AV1915" s="13" t="s">
        <v>80</v>
      </c>
      <c r="AW1915" s="13" t="s">
        <v>30</v>
      </c>
      <c r="AX1915" s="13" t="s">
        <v>73</v>
      </c>
      <c r="AY1915" s="210" t="s">
        <v>160</v>
      </c>
    </row>
    <row r="1916" spans="2:51" s="14" customFormat="1" ht="12">
      <c r="B1916" s="211"/>
      <c r="C1916" s="212"/>
      <c r="D1916" s="202" t="s">
        <v>168</v>
      </c>
      <c r="E1916" s="213" t="s">
        <v>1</v>
      </c>
      <c r="F1916" s="214" t="s">
        <v>1985</v>
      </c>
      <c r="G1916" s="212"/>
      <c r="H1916" s="215">
        <v>1.312</v>
      </c>
      <c r="I1916" s="216"/>
      <c r="J1916" s="212"/>
      <c r="K1916" s="212"/>
      <c r="L1916" s="217"/>
      <c r="M1916" s="218"/>
      <c r="N1916" s="219"/>
      <c r="O1916" s="219"/>
      <c r="P1916" s="219"/>
      <c r="Q1916" s="219"/>
      <c r="R1916" s="219"/>
      <c r="S1916" s="219"/>
      <c r="T1916" s="220"/>
      <c r="AT1916" s="221" t="s">
        <v>168</v>
      </c>
      <c r="AU1916" s="221" t="s">
        <v>82</v>
      </c>
      <c r="AV1916" s="14" t="s">
        <v>82</v>
      </c>
      <c r="AW1916" s="14" t="s">
        <v>30</v>
      </c>
      <c r="AX1916" s="14" t="s">
        <v>73</v>
      </c>
      <c r="AY1916" s="221" t="s">
        <v>160</v>
      </c>
    </row>
    <row r="1917" spans="2:51" s="13" customFormat="1" ht="12">
      <c r="B1917" s="200"/>
      <c r="C1917" s="201"/>
      <c r="D1917" s="202" t="s">
        <v>168</v>
      </c>
      <c r="E1917" s="203" t="s">
        <v>1</v>
      </c>
      <c r="F1917" s="204" t="s">
        <v>1986</v>
      </c>
      <c r="G1917" s="201"/>
      <c r="H1917" s="203" t="s">
        <v>1</v>
      </c>
      <c r="I1917" s="205"/>
      <c r="J1917" s="201"/>
      <c r="K1917" s="201"/>
      <c r="L1917" s="206"/>
      <c r="M1917" s="207"/>
      <c r="N1917" s="208"/>
      <c r="O1917" s="208"/>
      <c r="P1917" s="208"/>
      <c r="Q1917" s="208"/>
      <c r="R1917" s="208"/>
      <c r="S1917" s="208"/>
      <c r="T1917" s="209"/>
      <c r="AT1917" s="210" t="s">
        <v>168</v>
      </c>
      <c r="AU1917" s="210" t="s">
        <v>82</v>
      </c>
      <c r="AV1917" s="13" t="s">
        <v>80</v>
      </c>
      <c r="AW1917" s="13" t="s">
        <v>30</v>
      </c>
      <c r="AX1917" s="13" t="s">
        <v>73</v>
      </c>
      <c r="AY1917" s="210" t="s">
        <v>160</v>
      </c>
    </row>
    <row r="1918" spans="2:51" s="14" customFormat="1" ht="12">
      <c r="B1918" s="211"/>
      <c r="C1918" s="212"/>
      <c r="D1918" s="202" t="s">
        <v>168</v>
      </c>
      <c r="E1918" s="213" t="s">
        <v>1</v>
      </c>
      <c r="F1918" s="214" t="s">
        <v>1987</v>
      </c>
      <c r="G1918" s="212"/>
      <c r="H1918" s="215">
        <v>0.9</v>
      </c>
      <c r="I1918" s="216"/>
      <c r="J1918" s="212"/>
      <c r="K1918" s="212"/>
      <c r="L1918" s="217"/>
      <c r="M1918" s="218"/>
      <c r="N1918" s="219"/>
      <c r="O1918" s="219"/>
      <c r="P1918" s="219"/>
      <c r="Q1918" s="219"/>
      <c r="R1918" s="219"/>
      <c r="S1918" s="219"/>
      <c r="T1918" s="220"/>
      <c r="AT1918" s="221" t="s">
        <v>168</v>
      </c>
      <c r="AU1918" s="221" t="s">
        <v>82</v>
      </c>
      <c r="AV1918" s="14" t="s">
        <v>82</v>
      </c>
      <c r="AW1918" s="14" t="s">
        <v>30</v>
      </c>
      <c r="AX1918" s="14" t="s">
        <v>73</v>
      </c>
      <c r="AY1918" s="221" t="s">
        <v>160</v>
      </c>
    </row>
    <row r="1919" spans="2:51" s="15" customFormat="1" ht="12">
      <c r="B1919" s="222"/>
      <c r="C1919" s="223"/>
      <c r="D1919" s="202" t="s">
        <v>168</v>
      </c>
      <c r="E1919" s="224" t="s">
        <v>1</v>
      </c>
      <c r="F1919" s="225" t="s">
        <v>179</v>
      </c>
      <c r="G1919" s="223"/>
      <c r="H1919" s="226">
        <v>5.656000000000001</v>
      </c>
      <c r="I1919" s="227"/>
      <c r="J1919" s="223"/>
      <c r="K1919" s="223"/>
      <c r="L1919" s="228"/>
      <c r="M1919" s="229"/>
      <c r="N1919" s="230"/>
      <c r="O1919" s="230"/>
      <c r="P1919" s="230"/>
      <c r="Q1919" s="230"/>
      <c r="R1919" s="230"/>
      <c r="S1919" s="230"/>
      <c r="T1919" s="231"/>
      <c r="AT1919" s="232" t="s">
        <v>168</v>
      </c>
      <c r="AU1919" s="232" t="s">
        <v>82</v>
      </c>
      <c r="AV1919" s="15" t="s">
        <v>167</v>
      </c>
      <c r="AW1919" s="15" t="s">
        <v>30</v>
      </c>
      <c r="AX1919" s="15" t="s">
        <v>80</v>
      </c>
      <c r="AY1919" s="232" t="s">
        <v>160</v>
      </c>
    </row>
    <row r="1920" spans="1:65" s="2" customFormat="1" ht="14.45" customHeight="1">
      <c r="A1920" s="35"/>
      <c r="B1920" s="36"/>
      <c r="C1920" s="233" t="s">
        <v>1181</v>
      </c>
      <c r="D1920" s="233" t="s">
        <v>205</v>
      </c>
      <c r="E1920" s="234" t="s">
        <v>1988</v>
      </c>
      <c r="F1920" s="235" t="s">
        <v>1989</v>
      </c>
      <c r="G1920" s="236" t="s">
        <v>800</v>
      </c>
      <c r="H1920" s="237">
        <v>1</v>
      </c>
      <c r="I1920" s="238"/>
      <c r="J1920" s="239">
        <f>ROUND(I1920*H1920,2)</f>
        <v>0</v>
      </c>
      <c r="K1920" s="235" t="s">
        <v>1</v>
      </c>
      <c r="L1920" s="240"/>
      <c r="M1920" s="241" t="s">
        <v>1</v>
      </c>
      <c r="N1920" s="242" t="s">
        <v>38</v>
      </c>
      <c r="O1920" s="72"/>
      <c r="P1920" s="196">
        <f>O1920*H1920</f>
        <v>0</v>
      </c>
      <c r="Q1920" s="196">
        <v>0</v>
      </c>
      <c r="R1920" s="196">
        <f>Q1920*H1920</f>
        <v>0</v>
      </c>
      <c r="S1920" s="196">
        <v>0</v>
      </c>
      <c r="T1920" s="197">
        <f>S1920*H1920</f>
        <v>0</v>
      </c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R1920" s="198" t="s">
        <v>255</v>
      </c>
      <c r="AT1920" s="198" t="s">
        <v>205</v>
      </c>
      <c r="AU1920" s="198" t="s">
        <v>82</v>
      </c>
      <c r="AY1920" s="18" t="s">
        <v>160</v>
      </c>
      <c r="BE1920" s="199">
        <f>IF(N1920="základní",J1920,0)</f>
        <v>0</v>
      </c>
      <c r="BF1920" s="199">
        <f>IF(N1920="snížená",J1920,0)</f>
        <v>0</v>
      </c>
      <c r="BG1920" s="199">
        <f>IF(N1920="zákl. přenesená",J1920,0)</f>
        <v>0</v>
      </c>
      <c r="BH1920" s="199">
        <f>IF(N1920="sníž. přenesená",J1920,0)</f>
        <v>0</v>
      </c>
      <c r="BI1920" s="199">
        <f>IF(N1920="nulová",J1920,0)</f>
        <v>0</v>
      </c>
      <c r="BJ1920" s="18" t="s">
        <v>80</v>
      </c>
      <c r="BK1920" s="199">
        <f>ROUND(I1920*H1920,2)</f>
        <v>0</v>
      </c>
      <c r="BL1920" s="18" t="s">
        <v>212</v>
      </c>
      <c r="BM1920" s="198" t="s">
        <v>1990</v>
      </c>
    </row>
    <row r="1921" spans="1:65" s="2" customFormat="1" ht="14.45" customHeight="1">
      <c r="A1921" s="35"/>
      <c r="B1921" s="36"/>
      <c r="C1921" s="233" t="s">
        <v>1991</v>
      </c>
      <c r="D1921" s="233" t="s">
        <v>205</v>
      </c>
      <c r="E1921" s="234" t="s">
        <v>1992</v>
      </c>
      <c r="F1921" s="235" t="s">
        <v>1993</v>
      </c>
      <c r="G1921" s="236" t="s">
        <v>800</v>
      </c>
      <c r="H1921" s="237">
        <v>2</v>
      </c>
      <c r="I1921" s="238"/>
      <c r="J1921" s="239">
        <f>ROUND(I1921*H1921,2)</f>
        <v>0</v>
      </c>
      <c r="K1921" s="235" t="s">
        <v>1</v>
      </c>
      <c r="L1921" s="240"/>
      <c r="M1921" s="241" t="s">
        <v>1</v>
      </c>
      <c r="N1921" s="242" t="s">
        <v>38</v>
      </c>
      <c r="O1921" s="72"/>
      <c r="P1921" s="196">
        <f>O1921*H1921</f>
        <v>0</v>
      </c>
      <c r="Q1921" s="196">
        <v>0</v>
      </c>
      <c r="R1921" s="196">
        <f>Q1921*H1921</f>
        <v>0</v>
      </c>
      <c r="S1921" s="196">
        <v>0</v>
      </c>
      <c r="T1921" s="197">
        <f>S1921*H1921</f>
        <v>0</v>
      </c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R1921" s="198" t="s">
        <v>255</v>
      </c>
      <c r="AT1921" s="198" t="s">
        <v>205</v>
      </c>
      <c r="AU1921" s="198" t="s">
        <v>82</v>
      </c>
      <c r="AY1921" s="18" t="s">
        <v>160</v>
      </c>
      <c r="BE1921" s="199">
        <f>IF(N1921="základní",J1921,0)</f>
        <v>0</v>
      </c>
      <c r="BF1921" s="199">
        <f>IF(N1921="snížená",J1921,0)</f>
        <v>0</v>
      </c>
      <c r="BG1921" s="199">
        <f>IF(N1921="zákl. přenesená",J1921,0)</f>
        <v>0</v>
      </c>
      <c r="BH1921" s="199">
        <f>IF(N1921="sníž. přenesená",J1921,0)</f>
        <v>0</v>
      </c>
      <c r="BI1921" s="199">
        <f>IF(N1921="nulová",J1921,0)</f>
        <v>0</v>
      </c>
      <c r="BJ1921" s="18" t="s">
        <v>80</v>
      </c>
      <c r="BK1921" s="199">
        <f>ROUND(I1921*H1921,2)</f>
        <v>0</v>
      </c>
      <c r="BL1921" s="18" t="s">
        <v>212</v>
      </c>
      <c r="BM1921" s="198" t="s">
        <v>1994</v>
      </c>
    </row>
    <row r="1922" spans="1:65" s="2" customFormat="1" ht="14.45" customHeight="1">
      <c r="A1922" s="35"/>
      <c r="B1922" s="36"/>
      <c r="C1922" s="233" t="s">
        <v>1186</v>
      </c>
      <c r="D1922" s="233" t="s">
        <v>205</v>
      </c>
      <c r="E1922" s="234" t="s">
        <v>1995</v>
      </c>
      <c r="F1922" s="235" t="s">
        <v>1996</v>
      </c>
      <c r="G1922" s="236" t="s">
        <v>800</v>
      </c>
      <c r="H1922" s="237">
        <v>2</v>
      </c>
      <c r="I1922" s="238"/>
      <c r="J1922" s="239">
        <f>ROUND(I1922*H1922,2)</f>
        <v>0</v>
      </c>
      <c r="K1922" s="235" t="s">
        <v>1</v>
      </c>
      <c r="L1922" s="240"/>
      <c r="M1922" s="241" t="s">
        <v>1</v>
      </c>
      <c r="N1922" s="242" t="s">
        <v>38</v>
      </c>
      <c r="O1922" s="72"/>
      <c r="P1922" s="196">
        <f>O1922*H1922</f>
        <v>0</v>
      </c>
      <c r="Q1922" s="196">
        <v>0</v>
      </c>
      <c r="R1922" s="196">
        <f>Q1922*H1922</f>
        <v>0</v>
      </c>
      <c r="S1922" s="196">
        <v>0</v>
      </c>
      <c r="T1922" s="197">
        <f>S1922*H1922</f>
        <v>0</v>
      </c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R1922" s="198" t="s">
        <v>255</v>
      </c>
      <c r="AT1922" s="198" t="s">
        <v>205</v>
      </c>
      <c r="AU1922" s="198" t="s">
        <v>82</v>
      </c>
      <c r="AY1922" s="18" t="s">
        <v>160</v>
      </c>
      <c r="BE1922" s="199">
        <f>IF(N1922="základní",J1922,0)</f>
        <v>0</v>
      </c>
      <c r="BF1922" s="199">
        <f>IF(N1922="snížená",J1922,0)</f>
        <v>0</v>
      </c>
      <c r="BG1922" s="199">
        <f>IF(N1922="zákl. přenesená",J1922,0)</f>
        <v>0</v>
      </c>
      <c r="BH1922" s="199">
        <f>IF(N1922="sníž. přenesená",J1922,0)</f>
        <v>0</v>
      </c>
      <c r="BI1922" s="199">
        <f>IF(N1922="nulová",J1922,0)</f>
        <v>0</v>
      </c>
      <c r="BJ1922" s="18" t="s">
        <v>80</v>
      </c>
      <c r="BK1922" s="199">
        <f>ROUND(I1922*H1922,2)</f>
        <v>0</v>
      </c>
      <c r="BL1922" s="18" t="s">
        <v>212</v>
      </c>
      <c r="BM1922" s="198" t="s">
        <v>1997</v>
      </c>
    </row>
    <row r="1923" spans="1:65" s="2" customFormat="1" ht="14.45" customHeight="1">
      <c r="A1923" s="35"/>
      <c r="B1923" s="36"/>
      <c r="C1923" s="233" t="s">
        <v>1998</v>
      </c>
      <c r="D1923" s="233" t="s">
        <v>205</v>
      </c>
      <c r="E1923" s="234" t="s">
        <v>1999</v>
      </c>
      <c r="F1923" s="235" t="s">
        <v>2000</v>
      </c>
      <c r="G1923" s="236" t="s">
        <v>800</v>
      </c>
      <c r="H1923" s="237">
        <v>1</v>
      </c>
      <c r="I1923" s="238"/>
      <c r="J1923" s="239">
        <f>ROUND(I1923*H1923,2)</f>
        <v>0</v>
      </c>
      <c r="K1923" s="235" t="s">
        <v>1</v>
      </c>
      <c r="L1923" s="240"/>
      <c r="M1923" s="241" t="s">
        <v>1</v>
      </c>
      <c r="N1923" s="242" t="s">
        <v>38</v>
      </c>
      <c r="O1923" s="72"/>
      <c r="P1923" s="196">
        <f>O1923*H1923</f>
        <v>0</v>
      </c>
      <c r="Q1923" s="196">
        <v>0</v>
      </c>
      <c r="R1923" s="196">
        <f>Q1923*H1923</f>
        <v>0</v>
      </c>
      <c r="S1923" s="196">
        <v>0</v>
      </c>
      <c r="T1923" s="197">
        <f>S1923*H1923</f>
        <v>0</v>
      </c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R1923" s="198" t="s">
        <v>255</v>
      </c>
      <c r="AT1923" s="198" t="s">
        <v>205</v>
      </c>
      <c r="AU1923" s="198" t="s">
        <v>82</v>
      </c>
      <c r="AY1923" s="18" t="s">
        <v>160</v>
      </c>
      <c r="BE1923" s="199">
        <f>IF(N1923="základní",J1923,0)</f>
        <v>0</v>
      </c>
      <c r="BF1923" s="199">
        <f>IF(N1923="snížená",J1923,0)</f>
        <v>0</v>
      </c>
      <c r="BG1923" s="199">
        <f>IF(N1923="zákl. přenesená",J1923,0)</f>
        <v>0</v>
      </c>
      <c r="BH1923" s="199">
        <f>IF(N1923="sníž. přenesená",J1923,0)</f>
        <v>0</v>
      </c>
      <c r="BI1923" s="199">
        <f>IF(N1923="nulová",J1923,0)</f>
        <v>0</v>
      </c>
      <c r="BJ1923" s="18" t="s">
        <v>80</v>
      </c>
      <c r="BK1923" s="199">
        <f>ROUND(I1923*H1923,2)</f>
        <v>0</v>
      </c>
      <c r="BL1923" s="18" t="s">
        <v>212</v>
      </c>
      <c r="BM1923" s="198" t="s">
        <v>2001</v>
      </c>
    </row>
    <row r="1924" spans="1:65" s="2" customFormat="1" ht="24.2" customHeight="1">
      <c r="A1924" s="35"/>
      <c r="B1924" s="36"/>
      <c r="C1924" s="187" t="s">
        <v>1189</v>
      </c>
      <c r="D1924" s="187" t="s">
        <v>162</v>
      </c>
      <c r="E1924" s="188" t="s">
        <v>2002</v>
      </c>
      <c r="F1924" s="189" t="s">
        <v>2003</v>
      </c>
      <c r="G1924" s="190" t="s">
        <v>800</v>
      </c>
      <c r="H1924" s="191">
        <v>1</v>
      </c>
      <c r="I1924" s="192"/>
      <c r="J1924" s="193">
        <f>ROUND(I1924*H1924,2)</f>
        <v>0</v>
      </c>
      <c r="K1924" s="189" t="s">
        <v>1</v>
      </c>
      <c r="L1924" s="40"/>
      <c r="M1924" s="194" t="s">
        <v>1</v>
      </c>
      <c r="N1924" s="195" t="s">
        <v>38</v>
      </c>
      <c r="O1924" s="72"/>
      <c r="P1924" s="196">
        <f>O1924*H1924</f>
        <v>0</v>
      </c>
      <c r="Q1924" s="196">
        <v>0</v>
      </c>
      <c r="R1924" s="196">
        <f>Q1924*H1924</f>
        <v>0</v>
      </c>
      <c r="S1924" s="196">
        <v>0</v>
      </c>
      <c r="T1924" s="197">
        <f>S1924*H1924</f>
        <v>0</v>
      </c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R1924" s="198" t="s">
        <v>212</v>
      </c>
      <c r="AT1924" s="198" t="s">
        <v>162</v>
      </c>
      <c r="AU1924" s="198" t="s">
        <v>82</v>
      </c>
      <c r="AY1924" s="18" t="s">
        <v>160</v>
      </c>
      <c r="BE1924" s="199">
        <f>IF(N1924="základní",J1924,0)</f>
        <v>0</v>
      </c>
      <c r="BF1924" s="199">
        <f>IF(N1924="snížená",J1924,0)</f>
        <v>0</v>
      </c>
      <c r="BG1924" s="199">
        <f>IF(N1924="zákl. přenesená",J1924,0)</f>
        <v>0</v>
      </c>
      <c r="BH1924" s="199">
        <f>IF(N1924="sníž. přenesená",J1924,0)</f>
        <v>0</v>
      </c>
      <c r="BI1924" s="199">
        <f>IF(N1924="nulová",J1924,0)</f>
        <v>0</v>
      </c>
      <c r="BJ1924" s="18" t="s">
        <v>80</v>
      </c>
      <c r="BK1924" s="199">
        <f>ROUND(I1924*H1924,2)</f>
        <v>0</v>
      </c>
      <c r="BL1924" s="18" t="s">
        <v>212</v>
      </c>
      <c r="BM1924" s="198" t="s">
        <v>2004</v>
      </c>
    </row>
    <row r="1925" spans="1:65" s="2" customFormat="1" ht="24.2" customHeight="1">
      <c r="A1925" s="35"/>
      <c r="B1925" s="36"/>
      <c r="C1925" s="187" t="s">
        <v>2005</v>
      </c>
      <c r="D1925" s="187" t="s">
        <v>162</v>
      </c>
      <c r="E1925" s="188" t="s">
        <v>2006</v>
      </c>
      <c r="F1925" s="189" t="s">
        <v>2007</v>
      </c>
      <c r="G1925" s="190" t="s">
        <v>800</v>
      </c>
      <c r="H1925" s="191">
        <v>16</v>
      </c>
      <c r="I1925" s="192"/>
      <c r="J1925" s="193">
        <f>ROUND(I1925*H1925,2)</f>
        <v>0</v>
      </c>
      <c r="K1925" s="189" t="s">
        <v>1</v>
      </c>
      <c r="L1925" s="40"/>
      <c r="M1925" s="194" t="s">
        <v>1</v>
      </c>
      <c r="N1925" s="195" t="s">
        <v>38</v>
      </c>
      <c r="O1925" s="72"/>
      <c r="P1925" s="196">
        <f>O1925*H1925</f>
        <v>0</v>
      </c>
      <c r="Q1925" s="196">
        <v>0</v>
      </c>
      <c r="R1925" s="196">
        <f>Q1925*H1925</f>
        <v>0</v>
      </c>
      <c r="S1925" s="196">
        <v>0</v>
      </c>
      <c r="T1925" s="197">
        <f>S1925*H1925</f>
        <v>0</v>
      </c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R1925" s="198" t="s">
        <v>212</v>
      </c>
      <c r="AT1925" s="198" t="s">
        <v>162</v>
      </c>
      <c r="AU1925" s="198" t="s">
        <v>82</v>
      </c>
      <c r="AY1925" s="18" t="s">
        <v>160</v>
      </c>
      <c r="BE1925" s="199">
        <f>IF(N1925="základní",J1925,0)</f>
        <v>0</v>
      </c>
      <c r="BF1925" s="199">
        <f>IF(N1925="snížená",J1925,0)</f>
        <v>0</v>
      </c>
      <c r="BG1925" s="199">
        <f>IF(N1925="zákl. přenesená",J1925,0)</f>
        <v>0</v>
      </c>
      <c r="BH1925" s="199">
        <f>IF(N1925="sníž. přenesená",J1925,0)</f>
        <v>0</v>
      </c>
      <c r="BI1925" s="199">
        <f>IF(N1925="nulová",J1925,0)</f>
        <v>0</v>
      </c>
      <c r="BJ1925" s="18" t="s">
        <v>80</v>
      </c>
      <c r="BK1925" s="199">
        <f>ROUND(I1925*H1925,2)</f>
        <v>0</v>
      </c>
      <c r="BL1925" s="18" t="s">
        <v>212</v>
      </c>
      <c r="BM1925" s="198" t="s">
        <v>2008</v>
      </c>
    </row>
    <row r="1926" spans="1:65" s="2" customFormat="1" ht="14.45" customHeight="1">
      <c r="A1926" s="35"/>
      <c r="B1926" s="36"/>
      <c r="C1926" s="187" t="s">
        <v>1193</v>
      </c>
      <c r="D1926" s="187" t="s">
        <v>162</v>
      </c>
      <c r="E1926" s="188" t="s">
        <v>2009</v>
      </c>
      <c r="F1926" s="189" t="s">
        <v>2010</v>
      </c>
      <c r="G1926" s="190" t="s">
        <v>800</v>
      </c>
      <c r="H1926" s="191">
        <v>2</v>
      </c>
      <c r="I1926" s="192"/>
      <c r="J1926" s="193">
        <f>ROUND(I1926*H1926,2)</f>
        <v>0</v>
      </c>
      <c r="K1926" s="189" t="s">
        <v>1</v>
      </c>
      <c r="L1926" s="40"/>
      <c r="M1926" s="194" t="s">
        <v>1</v>
      </c>
      <c r="N1926" s="195" t="s">
        <v>38</v>
      </c>
      <c r="O1926" s="72"/>
      <c r="P1926" s="196">
        <f>O1926*H1926</f>
        <v>0</v>
      </c>
      <c r="Q1926" s="196">
        <v>0</v>
      </c>
      <c r="R1926" s="196">
        <f>Q1926*H1926</f>
        <v>0</v>
      </c>
      <c r="S1926" s="196">
        <v>0</v>
      </c>
      <c r="T1926" s="197">
        <f>S1926*H1926</f>
        <v>0</v>
      </c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R1926" s="198" t="s">
        <v>212</v>
      </c>
      <c r="AT1926" s="198" t="s">
        <v>162</v>
      </c>
      <c r="AU1926" s="198" t="s">
        <v>82</v>
      </c>
      <c r="AY1926" s="18" t="s">
        <v>160</v>
      </c>
      <c r="BE1926" s="199">
        <f>IF(N1926="základní",J1926,0)</f>
        <v>0</v>
      </c>
      <c r="BF1926" s="199">
        <f>IF(N1926="snížená",J1926,0)</f>
        <v>0</v>
      </c>
      <c r="BG1926" s="199">
        <f>IF(N1926="zákl. přenesená",J1926,0)</f>
        <v>0</v>
      </c>
      <c r="BH1926" s="199">
        <f>IF(N1926="sníž. přenesená",J1926,0)</f>
        <v>0</v>
      </c>
      <c r="BI1926" s="199">
        <f>IF(N1926="nulová",J1926,0)</f>
        <v>0</v>
      </c>
      <c r="BJ1926" s="18" t="s">
        <v>80</v>
      </c>
      <c r="BK1926" s="199">
        <f>ROUND(I1926*H1926,2)</f>
        <v>0</v>
      </c>
      <c r="BL1926" s="18" t="s">
        <v>212</v>
      </c>
      <c r="BM1926" s="198" t="s">
        <v>2011</v>
      </c>
    </row>
    <row r="1927" spans="2:51" s="13" customFormat="1" ht="12">
      <c r="B1927" s="200"/>
      <c r="C1927" s="201"/>
      <c r="D1927" s="202" t="s">
        <v>168</v>
      </c>
      <c r="E1927" s="203" t="s">
        <v>1</v>
      </c>
      <c r="F1927" s="204" t="s">
        <v>176</v>
      </c>
      <c r="G1927" s="201"/>
      <c r="H1927" s="203" t="s">
        <v>1</v>
      </c>
      <c r="I1927" s="205"/>
      <c r="J1927" s="201"/>
      <c r="K1927" s="201"/>
      <c r="L1927" s="206"/>
      <c r="M1927" s="207"/>
      <c r="N1927" s="208"/>
      <c r="O1927" s="208"/>
      <c r="P1927" s="208"/>
      <c r="Q1927" s="208"/>
      <c r="R1927" s="208"/>
      <c r="S1927" s="208"/>
      <c r="T1927" s="209"/>
      <c r="AT1927" s="210" t="s">
        <v>168</v>
      </c>
      <c r="AU1927" s="210" t="s">
        <v>82</v>
      </c>
      <c r="AV1927" s="13" t="s">
        <v>80</v>
      </c>
      <c r="AW1927" s="13" t="s">
        <v>30</v>
      </c>
      <c r="AX1927" s="13" t="s">
        <v>73</v>
      </c>
      <c r="AY1927" s="210" t="s">
        <v>160</v>
      </c>
    </row>
    <row r="1928" spans="2:51" s="14" customFormat="1" ht="12">
      <c r="B1928" s="211"/>
      <c r="C1928" s="212"/>
      <c r="D1928" s="202" t="s">
        <v>168</v>
      </c>
      <c r="E1928" s="213" t="s">
        <v>1</v>
      </c>
      <c r="F1928" s="214" t="s">
        <v>2012</v>
      </c>
      <c r="G1928" s="212"/>
      <c r="H1928" s="215">
        <v>2</v>
      </c>
      <c r="I1928" s="216"/>
      <c r="J1928" s="212"/>
      <c r="K1928" s="212"/>
      <c r="L1928" s="217"/>
      <c r="M1928" s="218"/>
      <c r="N1928" s="219"/>
      <c r="O1928" s="219"/>
      <c r="P1928" s="219"/>
      <c r="Q1928" s="219"/>
      <c r="R1928" s="219"/>
      <c r="S1928" s="219"/>
      <c r="T1928" s="220"/>
      <c r="AT1928" s="221" t="s">
        <v>168</v>
      </c>
      <c r="AU1928" s="221" t="s">
        <v>82</v>
      </c>
      <c r="AV1928" s="14" t="s">
        <v>82</v>
      </c>
      <c r="AW1928" s="14" t="s">
        <v>30</v>
      </c>
      <c r="AX1928" s="14" t="s">
        <v>73</v>
      </c>
      <c r="AY1928" s="221" t="s">
        <v>160</v>
      </c>
    </row>
    <row r="1929" spans="2:51" s="15" customFormat="1" ht="12">
      <c r="B1929" s="222"/>
      <c r="C1929" s="223"/>
      <c r="D1929" s="202" t="s">
        <v>168</v>
      </c>
      <c r="E1929" s="224" t="s">
        <v>1</v>
      </c>
      <c r="F1929" s="225" t="s">
        <v>179</v>
      </c>
      <c r="G1929" s="223"/>
      <c r="H1929" s="226">
        <v>2</v>
      </c>
      <c r="I1929" s="227"/>
      <c r="J1929" s="223"/>
      <c r="K1929" s="223"/>
      <c r="L1929" s="228"/>
      <c r="M1929" s="229"/>
      <c r="N1929" s="230"/>
      <c r="O1929" s="230"/>
      <c r="P1929" s="230"/>
      <c r="Q1929" s="230"/>
      <c r="R1929" s="230"/>
      <c r="S1929" s="230"/>
      <c r="T1929" s="231"/>
      <c r="AT1929" s="232" t="s">
        <v>168</v>
      </c>
      <c r="AU1929" s="232" t="s">
        <v>82</v>
      </c>
      <c r="AV1929" s="15" t="s">
        <v>167</v>
      </c>
      <c r="AW1929" s="15" t="s">
        <v>30</v>
      </c>
      <c r="AX1929" s="15" t="s">
        <v>80</v>
      </c>
      <c r="AY1929" s="232" t="s">
        <v>160</v>
      </c>
    </row>
    <row r="1930" spans="1:65" s="2" customFormat="1" ht="24.2" customHeight="1">
      <c r="A1930" s="35"/>
      <c r="B1930" s="36"/>
      <c r="C1930" s="187" t="s">
        <v>2013</v>
      </c>
      <c r="D1930" s="187" t="s">
        <v>162</v>
      </c>
      <c r="E1930" s="188" t="s">
        <v>2014</v>
      </c>
      <c r="F1930" s="189" t="s">
        <v>2015</v>
      </c>
      <c r="G1930" s="190" t="s">
        <v>800</v>
      </c>
      <c r="H1930" s="191">
        <v>1</v>
      </c>
      <c r="I1930" s="192"/>
      <c r="J1930" s="193">
        <f>ROUND(I1930*H1930,2)</f>
        <v>0</v>
      </c>
      <c r="K1930" s="189" t="s">
        <v>1</v>
      </c>
      <c r="L1930" s="40"/>
      <c r="M1930" s="194" t="s">
        <v>1</v>
      </c>
      <c r="N1930" s="195" t="s">
        <v>38</v>
      </c>
      <c r="O1930" s="72"/>
      <c r="P1930" s="196">
        <f>O1930*H1930</f>
        <v>0</v>
      </c>
      <c r="Q1930" s="196">
        <v>0</v>
      </c>
      <c r="R1930" s="196">
        <f>Q1930*H1930</f>
        <v>0</v>
      </c>
      <c r="S1930" s="196">
        <v>0</v>
      </c>
      <c r="T1930" s="197">
        <f>S1930*H1930</f>
        <v>0</v>
      </c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R1930" s="198" t="s">
        <v>212</v>
      </c>
      <c r="AT1930" s="198" t="s">
        <v>162</v>
      </c>
      <c r="AU1930" s="198" t="s">
        <v>82</v>
      </c>
      <c r="AY1930" s="18" t="s">
        <v>160</v>
      </c>
      <c r="BE1930" s="199">
        <f>IF(N1930="základní",J1930,0)</f>
        <v>0</v>
      </c>
      <c r="BF1930" s="199">
        <f>IF(N1930="snížená",J1930,0)</f>
        <v>0</v>
      </c>
      <c r="BG1930" s="199">
        <f>IF(N1930="zákl. přenesená",J1930,0)</f>
        <v>0</v>
      </c>
      <c r="BH1930" s="199">
        <f>IF(N1930="sníž. přenesená",J1930,0)</f>
        <v>0</v>
      </c>
      <c r="BI1930" s="199">
        <f>IF(N1930="nulová",J1930,0)</f>
        <v>0</v>
      </c>
      <c r="BJ1930" s="18" t="s">
        <v>80</v>
      </c>
      <c r="BK1930" s="199">
        <f>ROUND(I1930*H1930,2)</f>
        <v>0</v>
      </c>
      <c r="BL1930" s="18" t="s">
        <v>212</v>
      </c>
      <c r="BM1930" s="198" t="s">
        <v>2016</v>
      </c>
    </row>
    <row r="1931" spans="1:65" s="2" customFormat="1" ht="24.2" customHeight="1">
      <c r="A1931" s="35"/>
      <c r="B1931" s="36"/>
      <c r="C1931" s="187" t="s">
        <v>1196</v>
      </c>
      <c r="D1931" s="187" t="s">
        <v>162</v>
      </c>
      <c r="E1931" s="188" t="s">
        <v>2017</v>
      </c>
      <c r="F1931" s="189" t="s">
        <v>2018</v>
      </c>
      <c r="G1931" s="190" t="s">
        <v>800</v>
      </c>
      <c r="H1931" s="191">
        <v>1</v>
      </c>
      <c r="I1931" s="192"/>
      <c r="J1931" s="193">
        <f>ROUND(I1931*H1931,2)</f>
        <v>0</v>
      </c>
      <c r="K1931" s="189" t="s">
        <v>1</v>
      </c>
      <c r="L1931" s="40"/>
      <c r="M1931" s="194" t="s">
        <v>1</v>
      </c>
      <c r="N1931" s="195" t="s">
        <v>38</v>
      </c>
      <c r="O1931" s="72"/>
      <c r="P1931" s="196">
        <f>O1931*H1931</f>
        <v>0</v>
      </c>
      <c r="Q1931" s="196">
        <v>0</v>
      </c>
      <c r="R1931" s="196">
        <f>Q1931*H1931</f>
        <v>0</v>
      </c>
      <c r="S1931" s="196">
        <v>0</v>
      </c>
      <c r="T1931" s="197">
        <f>S1931*H1931</f>
        <v>0</v>
      </c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R1931" s="198" t="s">
        <v>212</v>
      </c>
      <c r="AT1931" s="198" t="s">
        <v>162</v>
      </c>
      <c r="AU1931" s="198" t="s">
        <v>82</v>
      </c>
      <c r="AY1931" s="18" t="s">
        <v>160</v>
      </c>
      <c r="BE1931" s="199">
        <f>IF(N1931="základní",J1931,0)</f>
        <v>0</v>
      </c>
      <c r="BF1931" s="199">
        <f>IF(N1931="snížená",J1931,0)</f>
        <v>0</v>
      </c>
      <c r="BG1931" s="199">
        <f>IF(N1931="zákl. přenesená",J1931,0)</f>
        <v>0</v>
      </c>
      <c r="BH1931" s="199">
        <f>IF(N1931="sníž. přenesená",J1931,0)</f>
        <v>0</v>
      </c>
      <c r="BI1931" s="199">
        <f>IF(N1931="nulová",J1931,0)</f>
        <v>0</v>
      </c>
      <c r="BJ1931" s="18" t="s">
        <v>80</v>
      </c>
      <c r="BK1931" s="199">
        <f>ROUND(I1931*H1931,2)</f>
        <v>0</v>
      </c>
      <c r="BL1931" s="18" t="s">
        <v>212</v>
      </c>
      <c r="BM1931" s="198" t="s">
        <v>2019</v>
      </c>
    </row>
    <row r="1932" spans="1:65" s="2" customFormat="1" ht="24.2" customHeight="1">
      <c r="A1932" s="35"/>
      <c r="B1932" s="36"/>
      <c r="C1932" s="187" t="s">
        <v>2020</v>
      </c>
      <c r="D1932" s="187" t="s">
        <v>162</v>
      </c>
      <c r="E1932" s="188" t="s">
        <v>2021</v>
      </c>
      <c r="F1932" s="189" t="s">
        <v>2022</v>
      </c>
      <c r="G1932" s="190" t="s">
        <v>800</v>
      </c>
      <c r="H1932" s="191">
        <v>1</v>
      </c>
      <c r="I1932" s="192"/>
      <c r="J1932" s="193">
        <f>ROUND(I1932*H1932,2)</f>
        <v>0</v>
      </c>
      <c r="K1932" s="189" t="s">
        <v>1</v>
      </c>
      <c r="L1932" s="40"/>
      <c r="M1932" s="194" t="s">
        <v>1</v>
      </c>
      <c r="N1932" s="195" t="s">
        <v>38</v>
      </c>
      <c r="O1932" s="72"/>
      <c r="P1932" s="196">
        <f>O1932*H1932</f>
        <v>0</v>
      </c>
      <c r="Q1932" s="196">
        <v>0</v>
      </c>
      <c r="R1932" s="196">
        <f>Q1932*H1932</f>
        <v>0</v>
      </c>
      <c r="S1932" s="196">
        <v>0</v>
      </c>
      <c r="T1932" s="197">
        <f>S1932*H1932</f>
        <v>0</v>
      </c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R1932" s="198" t="s">
        <v>212</v>
      </c>
      <c r="AT1932" s="198" t="s">
        <v>162</v>
      </c>
      <c r="AU1932" s="198" t="s">
        <v>82</v>
      </c>
      <c r="AY1932" s="18" t="s">
        <v>160</v>
      </c>
      <c r="BE1932" s="199">
        <f>IF(N1932="základní",J1932,0)</f>
        <v>0</v>
      </c>
      <c r="BF1932" s="199">
        <f>IF(N1932="snížená",J1932,0)</f>
        <v>0</v>
      </c>
      <c r="BG1932" s="199">
        <f>IF(N1932="zákl. přenesená",J1932,0)</f>
        <v>0</v>
      </c>
      <c r="BH1932" s="199">
        <f>IF(N1932="sníž. přenesená",J1932,0)</f>
        <v>0</v>
      </c>
      <c r="BI1932" s="199">
        <f>IF(N1932="nulová",J1932,0)</f>
        <v>0</v>
      </c>
      <c r="BJ1932" s="18" t="s">
        <v>80</v>
      </c>
      <c r="BK1932" s="199">
        <f>ROUND(I1932*H1932,2)</f>
        <v>0</v>
      </c>
      <c r="BL1932" s="18" t="s">
        <v>212</v>
      </c>
      <c r="BM1932" s="198" t="s">
        <v>2023</v>
      </c>
    </row>
    <row r="1933" spans="1:65" s="2" customFormat="1" ht="37.9" customHeight="1">
      <c r="A1933" s="35"/>
      <c r="B1933" s="36"/>
      <c r="C1933" s="187" t="s">
        <v>1201</v>
      </c>
      <c r="D1933" s="187" t="s">
        <v>162</v>
      </c>
      <c r="E1933" s="188" t="s">
        <v>2024</v>
      </c>
      <c r="F1933" s="189" t="s">
        <v>2025</v>
      </c>
      <c r="G1933" s="190" t="s">
        <v>800</v>
      </c>
      <c r="H1933" s="191">
        <v>1</v>
      </c>
      <c r="I1933" s="192"/>
      <c r="J1933" s="193">
        <f>ROUND(I1933*H1933,2)</f>
        <v>0</v>
      </c>
      <c r="K1933" s="189" t="s">
        <v>1</v>
      </c>
      <c r="L1933" s="40"/>
      <c r="M1933" s="194" t="s">
        <v>1</v>
      </c>
      <c r="N1933" s="195" t="s">
        <v>38</v>
      </c>
      <c r="O1933" s="72"/>
      <c r="P1933" s="196">
        <f>O1933*H1933</f>
        <v>0</v>
      </c>
      <c r="Q1933" s="196">
        <v>0</v>
      </c>
      <c r="R1933" s="196">
        <f>Q1933*H1933</f>
        <v>0</v>
      </c>
      <c r="S1933" s="196">
        <v>0</v>
      </c>
      <c r="T1933" s="197">
        <f>S1933*H1933</f>
        <v>0</v>
      </c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R1933" s="198" t="s">
        <v>212</v>
      </c>
      <c r="AT1933" s="198" t="s">
        <v>162</v>
      </c>
      <c r="AU1933" s="198" t="s">
        <v>82</v>
      </c>
      <c r="AY1933" s="18" t="s">
        <v>160</v>
      </c>
      <c r="BE1933" s="199">
        <f>IF(N1933="základní",J1933,0)</f>
        <v>0</v>
      </c>
      <c r="BF1933" s="199">
        <f>IF(N1933="snížená",J1933,0)</f>
        <v>0</v>
      </c>
      <c r="BG1933" s="199">
        <f>IF(N1933="zákl. přenesená",J1933,0)</f>
        <v>0</v>
      </c>
      <c r="BH1933" s="199">
        <f>IF(N1933="sníž. přenesená",J1933,0)</f>
        <v>0</v>
      </c>
      <c r="BI1933" s="199">
        <f>IF(N1933="nulová",J1933,0)</f>
        <v>0</v>
      </c>
      <c r="BJ1933" s="18" t="s">
        <v>80</v>
      </c>
      <c r="BK1933" s="199">
        <f>ROUND(I1933*H1933,2)</f>
        <v>0</v>
      </c>
      <c r="BL1933" s="18" t="s">
        <v>212</v>
      </c>
      <c r="BM1933" s="198" t="s">
        <v>2026</v>
      </c>
    </row>
    <row r="1934" spans="1:65" s="2" customFormat="1" ht="24.2" customHeight="1">
      <c r="A1934" s="35"/>
      <c r="B1934" s="36"/>
      <c r="C1934" s="187" t="s">
        <v>2027</v>
      </c>
      <c r="D1934" s="187" t="s">
        <v>162</v>
      </c>
      <c r="E1934" s="188" t="s">
        <v>2028</v>
      </c>
      <c r="F1934" s="189" t="s">
        <v>2029</v>
      </c>
      <c r="G1934" s="190" t="s">
        <v>1209</v>
      </c>
      <c r="H1934" s="254"/>
      <c r="I1934" s="192"/>
      <c r="J1934" s="193">
        <f>ROUND(I1934*H1934,2)</f>
        <v>0</v>
      </c>
      <c r="K1934" s="189" t="s">
        <v>166</v>
      </c>
      <c r="L1934" s="40"/>
      <c r="M1934" s="194" t="s">
        <v>1</v>
      </c>
      <c r="N1934" s="195" t="s">
        <v>38</v>
      </c>
      <c r="O1934" s="72"/>
      <c r="P1934" s="196">
        <f>O1934*H1934</f>
        <v>0</v>
      </c>
      <c r="Q1934" s="196">
        <v>0</v>
      </c>
      <c r="R1934" s="196">
        <f>Q1934*H1934</f>
        <v>0</v>
      </c>
      <c r="S1934" s="196">
        <v>0</v>
      </c>
      <c r="T1934" s="197">
        <f>S1934*H1934</f>
        <v>0</v>
      </c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R1934" s="198" t="s">
        <v>212</v>
      </c>
      <c r="AT1934" s="198" t="s">
        <v>162</v>
      </c>
      <c r="AU1934" s="198" t="s">
        <v>82</v>
      </c>
      <c r="AY1934" s="18" t="s">
        <v>160</v>
      </c>
      <c r="BE1934" s="199">
        <f>IF(N1934="základní",J1934,0)</f>
        <v>0</v>
      </c>
      <c r="BF1934" s="199">
        <f>IF(N1934="snížená",J1934,0)</f>
        <v>0</v>
      </c>
      <c r="BG1934" s="199">
        <f>IF(N1934="zákl. přenesená",J1934,0)</f>
        <v>0</v>
      </c>
      <c r="BH1934" s="199">
        <f>IF(N1934="sníž. přenesená",J1934,0)</f>
        <v>0</v>
      </c>
      <c r="BI1934" s="199">
        <f>IF(N1934="nulová",J1934,0)</f>
        <v>0</v>
      </c>
      <c r="BJ1934" s="18" t="s">
        <v>80</v>
      </c>
      <c r="BK1934" s="199">
        <f>ROUND(I1934*H1934,2)</f>
        <v>0</v>
      </c>
      <c r="BL1934" s="18" t="s">
        <v>212</v>
      </c>
      <c r="BM1934" s="198" t="s">
        <v>2030</v>
      </c>
    </row>
    <row r="1935" spans="2:63" s="12" customFormat="1" ht="22.9" customHeight="1">
      <c r="B1935" s="171"/>
      <c r="C1935" s="172"/>
      <c r="D1935" s="173" t="s">
        <v>72</v>
      </c>
      <c r="E1935" s="185" t="s">
        <v>2031</v>
      </c>
      <c r="F1935" s="185" t="s">
        <v>2032</v>
      </c>
      <c r="G1935" s="172"/>
      <c r="H1935" s="172"/>
      <c r="I1935" s="175"/>
      <c r="J1935" s="186">
        <f>BK1935</f>
        <v>0</v>
      </c>
      <c r="K1935" s="172"/>
      <c r="L1935" s="177"/>
      <c r="M1935" s="178"/>
      <c r="N1935" s="179"/>
      <c r="O1935" s="179"/>
      <c r="P1935" s="180">
        <f>SUM(P1936:P2028)</f>
        <v>0</v>
      </c>
      <c r="Q1935" s="179"/>
      <c r="R1935" s="180">
        <f>SUM(R1936:R2028)</f>
        <v>0</v>
      </c>
      <c r="S1935" s="179"/>
      <c r="T1935" s="181">
        <f>SUM(T1936:T2028)</f>
        <v>0</v>
      </c>
      <c r="AR1935" s="182" t="s">
        <v>82</v>
      </c>
      <c r="AT1935" s="183" t="s">
        <v>72</v>
      </c>
      <c r="AU1935" s="183" t="s">
        <v>80</v>
      </c>
      <c r="AY1935" s="182" t="s">
        <v>160</v>
      </c>
      <c r="BK1935" s="184">
        <f>SUM(BK1936:BK2028)</f>
        <v>0</v>
      </c>
    </row>
    <row r="1936" spans="1:65" s="2" customFormat="1" ht="14.45" customHeight="1">
      <c r="A1936" s="35"/>
      <c r="B1936" s="36"/>
      <c r="C1936" s="187" t="s">
        <v>1205</v>
      </c>
      <c r="D1936" s="187" t="s">
        <v>162</v>
      </c>
      <c r="E1936" s="188" t="s">
        <v>2033</v>
      </c>
      <c r="F1936" s="189" t="s">
        <v>2034</v>
      </c>
      <c r="G1936" s="190" t="s">
        <v>222</v>
      </c>
      <c r="H1936" s="191">
        <v>232.57</v>
      </c>
      <c r="I1936" s="192"/>
      <c r="J1936" s="193">
        <f>ROUND(I1936*H1936,2)</f>
        <v>0</v>
      </c>
      <c r="K1936" s="189" t="s">
        <v>1</v>
      </c>
      <c r="L1936" s="40"/>
      <c r="M1936" s="194" t="s">
        <v>1</v>
      </c>
      <c r="N1936" s="195" t="s">
        <v>38</v>
      </c>
      <c r="O1936" s="72"/>
      <c r="P1936" s="196">
        <f>O1936*H1936</f>
        <v>0</v>
      </c>
      <c r="Q1936" s="196">
        <v>0</v>
      </c>
      <c r="R1936" s="196">
        <f>Q1936*H1936</f>
        <v>0</v>
      </c>
      <c r="S1936" s="196">
        <v>0</v>
      </c>
      <c r="T1936" s="197">
        <f>S1936*H1936</f>
        <v>0</v>
      </c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R1936" s="198" t="s">
        <v>212</v>
      </c>
      <c r="AT1936" s="198" t="s">
        <v>162</v>
      </c>
      <c r="AU1936" s="198" t="s">
        <v>82</v>
      </c>
      <c r="AY1936" s="18" t="s">
        <v>160</v>
      </c>
      <c r="BE1936" s="199">
        <f>IF(N1936="základní",J1936,0)</f>
        <v>0</v>
      </c>
      <c r="BF1936" s="199">
        <f>IF(N1936="snížená",J1936,0)</f>
        <v>0</v>
      </c>
      <c r="BG1936" s="199">
        <f>IF(N1936="zákl. přenesená",J1936,0)</f>
        <v>0</v>
      </c>
      <c r="BH1936" s="199">
        <f>IF(N1936="sníž. přenesená",J1936,0)</f>
        <v>0</v>
      </c>
      <c r="BI1936" s="199">
        <f>IF(N1936="nulová",J1936,0)</f>
        <v>0</v>
      </c>
      <c r="BJ1936" s="18" t="s">
        <v>80</v>
      </c>
      <c r="BK1936" s="199">
        <f>ROUND(I1936*H1936,2)</f>
        <v>0</v>
      </c>
      <c r="BL1936" s="18" t="s">
        <v>212</v>
      </c>
      <c r="BM1936" s="198" t="s">
        <v>2035</v>
      </c>
    </row>
    <row r="1937" spans="2:51" s="13" customFormat="1" ht="12">
      <c r="B1937" s="200"/>
      <c r="C1937" s="201"/>
      <c r="D1937" s="202" t="s">
        <v>168</v>
      </c>
      <c r="E1937" s="203" t="s">
        <v>1</v>
      </c>
      <c r="F1937" s="204" t="s">
        <v>387</v>
      </c>
      <c r="G1937" s="201"/>
      <c r="H1937" s="203" t="s">
        <v>1</v>
      </c>
      <c r="I1937" s="205"/>
      <c r="J1937" s="201"/>
      <c r="K1937" s="201"/>
      <c r="L1937" s="206"/>
      <c r="M1937" s="207"/>
      <c r="N1937" s="208"/>
      <c r="O1937" s="208"/>
      <c r="P1937" s="208"/>
      <c r="Q1937" s="208"/>
      <c r="R1937" s="208"/>
      <c r="S1937" s="208"/>
      <c r="T1937" s="209"/>
      <c r="AT1937" s="210" t="s">
        <v>168</v>
      </c>
      <c r="AU1937" s="210" t="s">
        <v>82</v>
      </c>
      <c r="AV1937" s="13" t="s">
        <v>80</v>
      </c>
      <c r="AW1937" s="13" t="s">
        <v>30</v>
      </c>
      <c r="AX1937" s="13" t="s">
        <v>73</v>
      </c>
      <c r="AY1937" s="210" t="s">
        <v>160</v>
      </c>
    </row>
    <row r="1938" spans="2:51" s="14" customFormat="1" ht="12">
      <c r="B1938" s="211"/>
      <c r="C1938" s="212"/>
      <c r="D1938" s="202" t="s">
        <v>168</v>
      </c>
      <c r="E1938" s="213" t="s">
        <v>1</v>
      </c>
      <c r="F1938" s="214" t="s">
        <v>1960</v>
      </c>
      <c r="G1938" s="212"/>
      <c r="H1938" s="215">
        <v>2.62</v>
      </c>
      <c r="I1938" s="216"/>
      <c r="J1938" s="212"/>
      <c r="K1938" s="212"/>
      <c r="L1938" s="217"/>
      <c r="M1938" s="218"/>
      <c r="N1938" s="219"/>
      <c r="O1938" s="219"/>
      <c r="P1938" s="219"/>
      <c r="Q1938" s="219"/>
      <c r="R1938" s="219"/>
      <c r="S1938" s="219"/>
      <c r="T1938" s="220"/>
      <c r="AT1938" s="221" t="s">
        <v>168</v>
      </c>
      <c r="AU1938" s="221" t="s">
        <v>82</v>
      </c>
      <c r="AV1938" s="14" t="s">
        <v>82</v>
      </c>
      <c r="AW1938" s="14" t="s">
        <v>30</v>
      </c>
      <c r="AX1938" s="14" t="s">
        <v>73</v>
      </c>
      <c r="AY1938" s="221" t="s">
        <v>160</v>
      </c>
    </row>
    <row r="1939" spans="2:51" s="14" customFormat="1" ht="12">
      <c r="B1939" s="211"/>
      <c r="C1939" s="212"/>
      <c r="D1939" s="202" t="s">
        <v>168</v>
      </c>
      <c r="E1939" s="213" t="s">
        <v>1</v>
      </c>
      <c r="F1939" s="214" t="s">
        <v>719</v>
      </c>
      <c r="G1939" s="212"/>
      <c r="H1939" s="215">
        <v>1.12</v>
      </c>
      <c r="I1939" s="216"/>
      <c r="J1939" s="212"/>
      <c r="K1939" s="212"/>
      <c r="L1939" s="217"/>
      <c r="M1939" s="218"/>
      <c r="N1939" s="219"/>
      <c r="O1939" s="219"/>
      <c r="P1939" s="219"/>
      <c r="Q1939" s="219"/>
      <c r="R1939" s="219"/>
      <c r="S1939" s="219"/>
      <c r="T1939" s="220"/>
      <c r="AT1939" s="221" t="s">
        <v>168</v>
      </c>
      <c r="AU1939" s="221" t="s">
        <v>82</v>
      </c>
      <c r="AV1939" s="14" t="s">
        <v>82</v>
      </c>
      <c r="AW1939" s="14" t="s">
        <v>30</v>
      </c>
      <c r="AX1939" s="14" t="s">
        <v>73</v>
      </c>
      <c r="AY1939" s="221" t="s">
        <v>160</v>
      </c>
    </row>
    <row r="1940" spans="2:51" s="14" customFormat="1" ht="12">
      <c r="B1940" s="211"/>
      <c r="C1940" s="212"/>
      <c r="D1940" s="202" t="s">
        <v>168</v>
      </c>
      <c r="E1940" s="213" t="s">
        <v>1</v>
      </c>
      <c r="F1940" s="214" t="s">
        <v>720</v>
      </c>
      <c r="G1940" s="212"/>
      <c r="H1940" s="215">
        <v>0.9</v>
      </c>
      <c r="I1940" s="216"/>
      <c r="J1940" s="212"/>
      <c r="K1940" s="212"/>
      <c r="L1940" s="217"/>
      <c r="M1940" s="218"/>
      <c r="N1940" s="219"/>
      <c r="O1940" s="219"/>
      <c r="P1940" s="219"/>
      <c r="Q1940" s="219"/>
      <c r="R1940" s="219"/>
      <c r="S1940" s="219"/>
      <c r="T1940" s="220"/>
      <c r="AT1940" s="221" t="s">
        <v>168</v>
      </c>
      <c r="AU1940" s="221" t="s">
        <v>82</v>
      </c>
      <c r="AV1940" s="14" t="s">
        <v>82</v>
      </c>
      <c r="AW1940" s="14" t="s">
        <v>30</v>
      </c>
      <c r="AX1940" s="14" t="s">
        <v>73</v>
      </c>
      <c r="AY1940" s="221" t="s">
        <v>160</v>
      </c>
    </row>
    <row r="1941" spans="2:51" s="14" customFormat="1" ht="12">
      <c r="B1941" s="211"/>
      <c r="C1941" s="212"/>
      <c r="D1941" s="202" t="s">
        <v>168</v>
      </c>
      <c r="E1941" s="213" t="s">
        <v>1</v>
      </c>
      <c r="F1941" s="214" t="s">
        <v>721</v>
      </c>
      <c r="G1941" s="212"/>
      <c r="H1941" s="215">
        <v>0.39</v>
      </c>
      <c r="I1941" s="216"/>
      <c r="J1941" s="212"/>
      <c r="K1941" s="212"/>
      <c r="L1941" s="217"/>
      <c r="M1941" s="218"/>
      <c r="N1941" s="219"/>
      <c r="O1941" s="219"/>
      <c r="P1941" s="219"/>
      <c r="Q1941" s="219"/>
      <c r="R1941" s="219"/>
      <c r="S1941" s="219"/>
      <c r="T1941" s="220"/>
      <c r="AT1941" s="221" t="s">
        <v>168</v>
      </c>
      <c r="AU1941" s="221" t="s">
        <v>82</v>
      </c>
      <c r="AV1941" s="14" t="s">
        <v>82</v>
      </c>
      <c r="AW1941" s="14" t="s">
        <v>30</v>
      </c>
      <c r="AX1941" s="14" t="s">
        <v>73</v>
      </c>
      <c r="AY1941" s="221" t="s">
        <v>160</v>
      </c>
    </row>
    <row r="1942" spans="2:51" s="14" customFormat="1" ht="12">
      <c r="B1942" s="211"/>
      <c r="C1942" s="212"/>
      <c r="D1942" s="202" t="s">
        <v>168</v>
      </c>
      <c r="E1942" s="213" t="s">
        <v>1</v>
      </c>
      <c r="F1942" s="214" t="s">
        <v>724</v>
      </c>
      <c r="G1942" s="212"/>
      <c r="H1942" s="215">
        <v>42.614</v>
      </c>
      <c r="I1942" s="216"/>
      <c r="J1942" s="212"/>
      <c r="K1942" s="212"/>
      <c r="L1942" s="217"/>
      <c r="M1942" s="218"/>
      <c r="N1942" s="219"/>
      <c r="O1942" s="219"/>
      <c r="P1942" s="219"/>
      <c r="Q1942" s="219"/>
      <c r="R1942" s="219"/>
      <c r="S1942" s="219"/>
      <c r="T1942" s="220"/>
      <c r="AT1942" s="221" t="s">
        <v>168</v>
      </c>
      <c r="AU1942" s="221" t="s">
        <v>82</v>
      </c>
      <c r="AV1942" s="14" t="s">
        <v>82</v>
      </c>
      <c r="AW1942" s="14" t="s">
        <v>30</v>
      </c>
      <c r="AX1942" s="14" t="s">
        <v>73</v>
      </c>
      <c r="AY1942" s="221" t="s">
        <v>160</v>
      </c>
    </row>
    <row r="1943" spans="2:51" s="14" customFormat="1" ht="12">
      <c r="B1943" s="211"/>
      <c r="C1943" s="212"/>
      <c r="D1943" s="202" t="s">
        <v>168</v>
      </c>
      <c r="E1943" s="213" t="s">
        <v>1</v>
      </c>
      <c r="F1943" s="214" t="s">
        <v>726</v>
      </c>
      <c r="G1943" s="212"/>
      <c r="H1943" s="215">
        <v>31.434</v>
      </c>
      <c r="I1943" s="216"/>
      <c r="J1943" s="212"/>
      <c r="K1943" s="212"/>
      <c r="L1943" s="217"/>
      <c r="M1943" s="218"/>
      <c r="N1943" s="219"/>
      <c r="O1943" s="219"/>
      <c r="P1943" s="219"/>
      <c r="Q1943" s="219"/>
      <c r="R1943" s="219"/>
      <c r="S1943" s="219"/>
      <c r="T1943" s="220"/>
      <c r="AT1943" s="221" t="s">
        <v>168</v>
      </c>
      <c r="AU1943" s="221" t="s">
        <v>82</v>
      </c>
      <c r="AV1943" s="14" t="s">
        <v>82</v>
      </c>
      <c r="AW1943" s="14" t="s">
        <v>30</v>
      </c>
      <c r="AX1943" s="14" t="s">
        <v>73</v>
      </c>
      <c r="AY1943" s="221" t="s">
        <v>160</v>
      </c>
    </row>
    <row r="1944" spans="2:51" s="14" customFormat="1" ht="12">
      <c r="B1944" s="211"/>
      <c r="C1944" s="212"/>
      <c r="D1944" s="202" t="s">
        <v>168</v>
      </c>
      <c r="E1944" s="213" t="s">
        <v>1</v>
      </c>
      <c r="F1944" s="214" t="s">
        <v>1961</v>
      </c>
      <c r="G1944" s="212"/>
      <c r="H1944" s="215">
        <v>7.27</v>
      </c>
      <c r="I1944" s="216"/>
      <c r="J1944" s="212"/>
      <c r="K1944" s="212"/>
      <c r="L1944" s="217"/>
      <c r="M1944" s="218"/>
      <c r="N1944" s="219"/>
      <c r="O1944" s="219"/>
      <c r="P1944" s="219"/>
      <c r="Q1944" s="219"/>
      <c r="R1944" s="219"/>
      <c r="S1944" s="219"/>
      <c r="T1944" s="220"/>
      <c r="AT1944" s="221" t="s">
        <v>168</v>
      </c>
      <c r="AU1944" s="221" t="s">
        <v>82</v>
      </c>
      <c r="AV1944" s="14" t="s">
        <v>82</v>
      </c>
      <c r="AW1944" s="14" t="s">
        <v>30</v>
      </c>
      <c r="AX1944" s="14" t="s">
        <v>73</v>
      </c>
      <c r="AY1944" s="221" t="s">
        <v>160</v>
      </c>
    </row>
    <row r="1945" spans="2:51" s="14" customFormat="1" ht="12">
      <c r="B1945" s="211"/>
      <c r="C1945" s="212"/>
      <c r="D1945" s="202" t="s">
        <v>168</v>
      </c>
      <c r="E1945" s="213" t="s">
        <v>1</v>
      </c>
      <c r="F1945" s="214" t="s">
        <v>727</v>
      </c>
      <c r="G1945" s="212"/>
      <c r="H1945" s="215">
        <v>26.195</v>
      </c>
      <c r="I1945" s="216"/>
      <c r="J1945" s="212"/>
      <c r="K1945" s="212"/>
      <c r="L1945" s="217"/>
      <c r="M1945" s="218"/>
      <c r="N1945" s="219"/>
      <c r="O1945" s="219"/>
      <c r="P1945" s="219"/>
      <c r="Q1945" s="219"/>
      <c r="R1945" s="219"/>
      <c r="S1945" s="219"/>
      <c r="T1945" s="220"/>
      <c r="AT1945" s="221" t="s">
        <v>168</v>
      </c>
      <c r="AU1945" s="221" t="s">
        <v>82</v>
      </c>
      <c r="AV1945" s="14" t="s">
        <v>82</v>
      </c>
      <c r="AW1945" s="14" t="s">
        <v>30</v>
      </c>
      <c r="AX1945" s="14" t="s">
        <v>73</v>
      </c>
      <c r="AY1945" s="221" t="s">
        <v>160</v>
      </c>
    </row>
    <row r="1946" spans="2:51" s="14" customFormat="1" ht="12">
      <c r="B1946" s="211"/>
      <c r="C1946" s="212"/>
      <c r="D1946" s="202" t="s">
        <v>168</v>
      </c>
      <c r="E1946" s="213" t="s">
        <v>1</v>
      </c>
      <c r="F1946" s="214" t="s">
        <v>728</v>
      </c>
      <c r="G1946" s="212"/>
      <c r="H1946" s="215">
        <v>3.742</v>
      </c>
      <c r="I1946" s="216"/>
      <c r="J1946" s="212"/>
      <c r="K1946" s="212"/>
      <c r="L1946" s="217"/>
      <c r="M1946" s="218"/>
      <c r="N1946" s="219"/>
      <c r="O1946" s="219"/>
      <c r="P1946" s="219"/>
      <c r="Q1946" s="219"/>
      <c r="R1946" s="219"/>
      <c r="S1946" s="219"/>
      <c r="T1946" s="220"/>
      <c r="AT1946" s="221" t="s">
        <v>168</v>
      </c>
      <c r="AU1946" s="221" t="s">
        <v>82</v>
      </c>
      <c r="AV1946" s="14" t="s">
        <v>82</v>
      </c>
      <c r="AW1946" s="14" t="s">
        <v>30</v>
      </c>
      <c r="AX1946" s="14" t="s">
        <v>73</v>
      </c>
      <c r="AY1946" s="221" t="s">
        <v>160</v>
      </c>
    </row>
    <row r="1947" spans="2:51" s="15" customFormat="1" ht="12">
      <c r="B1947" s="222"/>
      <c r="C1947" s="223"/>
      <c r="D1947" s="202" t="s">
        <v>168</v>
      </c>
      <c r="E1947" s="224" t="s">
        <v>1</v>
      </c>
      <c r="F1947" s="225" t="s">
        <v>179</v>
      </c>
      <c r="G1947" s="223"/>
      <c r="H1947" s="226">
        <v>116.28500000000001</v>
      </c>
      <c r="I1947" s="227"/>
      <c r="J1947" s="223"/>
      <c r="K1947" s="223"/>
      <c r="L1947" s="228"/>
      <c r="M1947" s="229"/>
      <c r="N1947" s="230"/>
      <c r="O1947" s="230"/>
      <c r="P1947" s="230"/>
      <c r="Q1947" s="230"/>
      <c r="R1947" s="230"/>
      <c r="S1947" s="230"/>
      <c r="T1947" s="231"/>
      <c r="AT1947" s="232" t="s">
        <v>168</v>
      </c>
      <c r="AU1947" s="232" t="s">
        <v>82</v>
      </c>
      <c r="AV1947" s="15" t="s">
        <v>167</v>
      </c>
      <c r="AW1947" s="15" t="s">
        <v>30</v>
      </c>
      <c r="AX1947" s="15" t="s">
        <v>73</v>
      </c>
      <c r="AY1947" s="232" t="s">
        <v>160</v>
      </c>
    </row>
    <row r="1948" spans="2:51" s="13" customFormat="1" ht="12">
      <c r="B1948" s="200"/>
      <c r="C1948" s="201"/>
      <c r="D1948" s="202" t="s">
        <v>168</v>
      </c>
      <c r="E1948" s="203" t="s">
        <v>1</v>
      </c>
      <c r="F1948" s="204" t="s">
        <v>2036</v>
      </c>
      <c r="G1948" s="201"/>
      <c r="H1948" s="203" t="s">
        <v>1</v>
      </c>
      <c r="I1948" s="205"/>
      <c r="J1948" s="201"/>
      <c r="K1948" s="201"/>
      <c r="L1948" s="206"/>
      <c r="M1948" s="207"/>
      <c r="N1948" s="208"/>
      <c r="O1948" s="208"/>
      <c r="P1948" s="208"/>
      <c r="Q1948" s="208"/>
      <c r="R1948" s="208"/>
      <c r="S1948" s="208"/>
      <c r="T1948" s="209"/>
      <c r="AT1948" s="210" t="s">
        <v>168</v>
      </c>
      <c r="AU1948" s="210" t="s">
        <v>82</v>
      </c>
      <c r="AV1948" s="13" t="s">
        <v>80</v>
      </c>
      <c r="AW1948" s="13" t="s">
        <v>30</v>
      </c>
      <c r="AX1948" s="13" t="s">
        <v>73</v>
      </c>
      <c r="AY1948" s="210" t="s">
        <v>160</v>
      </c>
    </row>
    <row r="1949" spans="2:51" s="14" customFormat="1" ht="12">
      <c r="B1949" s="211"/>
      <c r="C1949" s="212"/>
      <c r="D1949" s="202" t="s">
        <v>168</v>
      </c>
      <c r="E1949" s="213" t="s">
        <v>1</v>
      </c>
      <c r="F1949" s="214" t="s">
        <v>2037</v>
      </c>
      <c r="G1949" s="212"/>
      <c r="H1949" s="215">
        <v>232.57</v>
      </c>
      <c r="I1949" s="216"/>
      <c r="J1949" s="212"/>
      <c r="K1949" s="212"/>
      <c r="L1949" s="217"/>
      <c r="M1949" s="218"/>
      <c r="N1949" s="219"/>
      <c r="O1949" s="219"/>
      <c r="P1949" s="219"/>
      <c r="Q1949" s="219"/>
      <c r="R1949" s="219"/>
      <c r="S1949" s="219"/>
      <c r="T1949" s="220"/>
      <c r="AT1949" s="221" t="s">
        <v>168</v>
      </c>
      <c r="AU1949" s="221" t="s">
        <v>82</v>
      </c>
      <c r="AV1949" s="14" t="s">
        <v>82</v>
      </c>
      <c r="AW1949" s="14" t="s">
        <v>30</v>
      </c>
      <c r="AX1949" s="14" t="s">
        <v>73</v>
      </c>
      <c r="AY1949" s="221" t="s">
        <v>160</v>
      </c>
    </row>
    <row r="1950" spans="2:51" s="15" customFormat="1" ht="12">
      <c r="B1950" s="222"/>
      <c r="C1950" s="223"/>
      <c r="D1950" s="202" t="s">
        <v>168</v>
      </c>
      <c r="E1950" s="224" t="s">
        <v>1</v>
      </c>
      <c r="F1950" s="225" t="s">
        <v>179</v>
      </c>
      <c r="G1950" s="223"/>
      <c r="H1950" s="226">
        <v>232.57</v>
      </c>
      <c r="I1950" s="227"/>
      <c r="J1950" s="223"/>
      <c r="K1950" s="223"/>
      <c r="L1950" s="228"/>
      <c r="M1950" s="229"/>
      <c r="N1950" s="230"/>
      <c r="O1950" s="230"/>
      <c r="P1950" s="230"/>
      <c r="Q1950" s="230"/>
      <c r="R1950" s="230"/>
      <c r="S1950" s="230"/>
      <c r="T1950" s="231"/>
      <c r="AT1950" s="232" t="s">
        <v>168</v>
      </c>
      <c r="AU1950" s="232" t="s">
        <v>82</v>
      </c>
      <c r="AV1950" s="15" t="s">
        <v>167</v>
      </c>
      <c r="AW1950" s="15" t="s">
        <v>30</v>
      </c>
      <c r="AX1950" s="15" t="s">
        <v>80</v>
      </c>
      <c r="AY1950" s="232" t="s">
        <v>160</v>
      </c>
    </row>
    <row r="1951" spans="1:65" s="2" customFormat="1" ht="14.45" customHeight="1">
      <c r="A1951" s="35"/>
      <c r="B1951" s="36"/>
      <c r="C1951" s="187" t="s">
        <v>2038</v>
      </c>
      <c r="D1951" s="187" t="s">
        <v>162</v>
      </c>
      <c r="E1951" s="188" t="s">
        <v>2039</v>
      </c>
      <c r="F1951" s="189" t="s">
        <v>2040</v>
      </c>
      <c r="G1951" s="190" t="s">
        <v>222</v>
      </c>
      <c r="H1951" s="191">
        <v>232.57</v>
      </c>
      <c r="I1951" s="192"/>
      <c r="J1951" s="193">
        <f>ROUND(I1951*H1951,2)</f>
        <v>0</v>
      </c>
      <c r="K1951" s="189" t="s">
        <v>1</v>
      </c>
      <c r="L1951" s="40"/>
      <c r="M1951" s="194" t="s">
        <v>1</v>
      </c>
      <c r="N1951" s="195" t="s">
        <v>38</v>
      </c>
      <c r="O1951" s="72"/>
      <c r="P1951" s="196">
        <f>O1951*H1951</f>
        <v>0</v>
      </c>
      <c r="Q1951" s="196">
        <v>0</v>
      </c>
      <c r="R1951" s="196">
        <f>Q1951*H1951</f>
        <v>0</v>
      </c>
      <c r="S1951" s="196">
        <v>0</v>
      </c>
      <c r="T1951" s="197">
        <f>S1951*H1951</f>
        <v>0</v>
      </c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R1951" s="198" t="s">
        <v>212</v>
      </c>
      <c r="AT1951" s="198" t="s">
        <v>162</v>
      </c>
      <c r="AU1951" s="198" t="s">
        <v>82</v>
      </c>
      <c r="AY1951" s="18" t="s">
        <v>160</v>
      </c>
      <c r="BE1951" s="199">
        <f>IF(N1951="základní",J1951,0)</f>
        <v>0</v>
      </c>
      <c r="BF1951" s="199">
        <f>IF(N1951="snížená",J1951,0)</f>
        <v>0</v>
      </c>
      <c r="BG1951" s="199">
        <f>IF(N1951="zákl. přenesená",J1951,0)</f>
        <v>0</v>
      </c>
      <c r="BH1951" s="199">
        <f>IF(N1951="sníž. přenesená",J1951,0)</f>
        <v>0</v>
      </c>
      <c r="BI1951" s="199">
        <f>IF(N1951="nulová",J1951,0)</f>
        <v>0</v>
      </c>
      <c r="BJ1951" s="18" t="s">
        <v>80</v>
      </c>
      <c r="BK1951" s="199">
        <f>ROUND(I1951*H1951,2)</f>
        <v>0</v>
      </c>
      <c r="BL1951" s="18" t="s">
        <v>212</v>
      </c>
      <c r="BM1951" s="198" t="s">
        <v>2041</v>
      </c>
    </row>
    <row r="1952" spans="2:51" s="13" customFormat="1" ht="12">
      <c r="B1952" s="200"/>
      <c r="C1952" s="201"/>
      <c r="D1952" s="202" t="s">
        <v>168</v>
      </c>
      <c r="E1952" s="203" t="s">
        <v>1</v>
      </c>
      <c r="F1952" s="204" t="s">
        <v>387</v>
      </c>
      <c r="G1952" s="201"/>
      <c r="H1952" s="203" t="s">
        <v>1</v>
      </c>
      <c r="I1952" s="205"/>
      <c r="J1952" s="201"/>
      <c r="K1952" s="201"/>
      <c r="L1952" s="206"/>
      <c r="M1952" s="207"/>
      <c r="N1952" s="208"/>
      <c r="O1952" s="208"/>
      <c r="P1952" s="208"/>
      <c r="Q1952" s="208"/>
      <c r="R1952" s="208"/>
      <c r="S1952" s="208"/>
      <c r="T1952" s="209"/>
      <c r="AT1952" s="210" t="s">
        <v>168</v>
      </c>
      <c r="AU1952" s="210" t="s">
        <v>82</v>
      </c>
      <c r="AV1952" s="13" t="s">
        <v>80</v>
      </c>
      <c r="AW1952" s="13" t="s">
        <v>30</v>
      </c>
      <c r="AX1952" s="13" t="s">
        <v>73</v>
      </c>
      <c r="AY1952" s="210" t="s">
        <v>160</v>
      </c>
    </row>
    <row r="1953" spans="2:51" s="14" customFormat="1" ht="12">
      <c r="B1953" s="211"/>
      <c r="C1953" s="212"/>
      <c r="D1953" s="202" t="s">
        <v>168</v>
      </c>
      <c r="E1953" s="213" t="s">
        <v>1</v>
      </c>
      <c r="F1953" s="214" t="s">
        <v>1960</v>
      </c>
      <c r="G1953" s="212"/>
      <c r="H1953" s="215">
        <v>2.62</v>
      </c>
      <c r="I1953" s="216"/>
      <c r="J1953" s="212"/>
      <c r="K1953" s="212"/>
      <c r="L1953" s="217"/>
      <c r="M1953" s="218"/>
      <c r="N1953" s="219"/>
      <c r="O1953" s="219"/>
      <c r="P1953" s="219"/>
      <c r="Q1953" s="219"/>
      <c r="R1953" s="219"/>
      <c r="S1953" s="219"/>
      <c r="T1953" s="220"/>
      <c r="AT1953" s="221" t="s">
        <v>168</v>
      </c>
      <c r="AU1953" s="221" t="s">
        <v>82</v>
      </c>
      <c r="AV1953" s="14" t="s">
        <v>82</v>
      </c>
      <c r="AW1953" s="14" t="s">
        <v>30</v>
      </c>
      <c r="AX1953" s="14" t="s">
        <v>73</v>
      </c>
      <c r="AY1953" s="221" t="s">
        <v>160</v>
      </c>
    </row>
    <row r="1954" spans="2:51" s="14" customFormat="1" ht="12">
      <c r="B1954" s="211"/>
      <c r="C1954" s="212"/>
      <c r="D1954" s="202" t="s">
        <v>168</v>
      </c>
      <c r="E1954" s="213" t="s">
        <v>1</v>
      </c>
      <c r="F1954" s="214" t="s">
        <v>719</v>
      </c>
      <c r="G1954" s="212"/>
      <c r="H1954" s="215">
        <v>1.12</v>
      </c>
      <c r="I1954" s="216"/>
      <c r="J1954" s="212"/>
      <c r="K1954" s="212"/>
      <c r="L1954" s="217"/>
      <c r="M1954" s="218"/>
      <c r="N1954" s="219"/>
      <c r="O1954" s="219"/>
      <c r="P1954" s="219"/>
      <c r="Q1954" s="219"/>
      <c r="R1954" s="219"/>
      <c r="S1954" s="219"/>
      <c r="T1954" s="220"/>
      <c r="AT1954" s="221" t="s">
        <v>168</v>
      </c>
      <c r="AU1954" s="221" t="s">
        <v>82</v>
      </c>
      <c r="AV1954" s="14" t="s">
        <v>82</v>
      </c>
      <c r="AW1954" s="14" t="s">
        <v>30</v>
      </c>
      <c r="AX1954" s="14" t="s">
        <v>73</v>
      </c>
      <c r="AY1954" s="221" t="s">
        <v>160</v>
      </c>
    </row>
    <row r="1955" spans="2:51" s="14" customFormat="1" ht="12">
      <c r="B1955" s="211"/>
      <c r="C1955" s="212"/>
      <c r="D1955" s="202" t="s">
        <v>168</v>
      </c>
      <c r="E1955" s="213" t="s">
        <v>1</v>
      </c>
      <c r="F1955" s="214" t="s">
        <v>720</v>
      </c>
      <c r="G1955" s="212"/>
      <c r="H1955" s="215">
        <v>0.9</v>
      </c>
      <c r="I1955" s="216"/>
      <c r="J1955" s="212"/>
      <c r="K1955" s="212"/>
      <c r="L1955" s="217"/>
      <c r="M1955" s="218"/>
      <c r="N1955" s="219"/>
      <c r="O1955" s="219"/>
      <c r="P1955" s="219"/>
      <c r="Q1955" s="219"/>
      <c r="R1955" s="219"/>
      <c r="S1955" s="219"/>
      <c r="T1955" s="220"/>
      <c r="AT1955" s="221" t="s">
        <v>168</v>
      </c>
      <c r="AU1955" s="221" t="s">
        <v>82</v>
      </c>
      <c r="AV1955" s="14" t="s">
        <v>82</v>
      </c>
      <c r="AW1955" s="14" t="s">
        <v>30</v>
      </c>
      <c r="AX1955" s="14" t="s">
        <v>73</v>
      </c>
      <c r="AY1955" s="221" t="s">
        <v>160</v>
      </c>
    </row>
    <row r="1956" spans="2:51" s="14" customFormat="1" ht="12">
      <c r="B1956" s="211"/>
      <c r="C1956" s="212"/>
      <c r="D1956" s="202" t="s">
        <v>168</v>
      </c>
      <c r="E1956" s="213" t="s">
        <v>1</v>
      </c>
      <c r="F1956" s="214" t="s">
        <v>721</v>
      </c>
      <c r="G1956" s="212"/>
      <c r="H1956" s="215">
        <v>0.39</v>
      </c>
      <c r="I1956" s="216"/>
      <c r="J1956" s="212"/>
      <c r="K1956" s="212"/>
      <c r="L1956" s="217"/>
      <c r="M1956" s="218"/>
      <c r="N1956" s="219"/>
      <c r="O1956" s="219"/>
      <c r="P1956" s="219"/>
      <c r="Q1956" s="219"/>
      <c r="R1956" s="219"/>
      <c r="S1956" s="219"/>
      <c r="T1956" s="220"/>
      <c r="AT1956" s="221" t="s">
        <v>168</v>
      </c>
      <c r="AU1956" s="221" t="s">
        <v>82</v>
      </c>
      <c r="AV1956" s="14" t="s">
        <v>82</v>
      </c>
      <c r="AW1956" s="14" t="s">
        <v>30</v>
      </c>
      <c r="AX1956" s="14" t="s">
        <v>73</v>
      </c>
      <c r="AY1956" s="221" t="s">
        <v>160</v>
      </c>
    </row>
    <row r="1957" spans="2:51" s="14" customFormat="1" ht="12">
      <c r="B1957" s="211"/>
      <c r="C1957" s="212"/>
      <c r="D1957" s="202" t="s">
        <v>168</v>
      </c>
      <c r="E1957" s="213" t="s">
        <v>1</v>
      </c>
      <c r="F1957" s="214" t="s">
        <v>724</v>
      </c>
      <c r="G1957" s="212"/>
      <c r="H1957" s="215">
        <v>42.614</v>
      </c>
      <c r="I1957" s="216"/>
      <c r="J1957" s="212"/>
      <c r="K1957" s="212"/>
      <c r="L1957" s="217"/>
      <c r="M1957" s="218"/>
      <c r="N1957" s="219"/>
      <c r="O1957" s="219"/>
      <c r="P1957" s="219"/>
      <c r="Q1957" s="219"/>
      <c r="R1957" s="219"/>
      <c r="S1957" s="219"/>
      <c r="T1957" s="220"/>
      <c r="AT1957" s="221" t="s">
        <v>168</v>
      </c>
      <c r="AU1957" s="221" t="s">
        <v>82</v>
      </c>
      <c r="AV1957" s="14" t="s">
        <v>82</v>
      </c>
      <c r="AW1957" s="14" t="s">
        <v>30</v>
      </c>
      <c r="AX1957" s="14" t="s">
        <v>73</v>
      </c>
      <c r="AY1957" s="221" t="s">
        <v>160</v>
      </c>
    </row>
    <row r="1958" spans="2:51" s="14" customFormat="1" ht="12">
      <c r="B1958" s="211"/>
      <c r="C1958" s="212"/>
      <c r="D1958" s="202" t="s">
        <v>168</v>
      </c>
      <c r="E1958" s="213" t="s">
        <v>1</v>
      </c>
      <c r="F1958" s="214" t="s">
        <v>726</v>
      </c>
      <c r="G1958" s="212"/>
      <c r="H1958" s="215">
        <v>31.434</v>
      </c>
      <c r="I1958" s="216"/>
      <c r="J1958" s="212"/>
      <c r="K1958" s="212"/>
      <c r="L1958" s="217"/>
      <c r="M1958" s="218"/>
      <c r="N1958" s="219"/>
      <c r="O1958" s="219"/>
      <c r="P1958" s="219"/>
      <c r="Q1958" s="219"/>
      <c r="R1958" s="219"/>
      <c r="S1958" s="219"/>
      <c r="T1958" s="220"/>
      <c r="AT1958" s="221" t="s">
        <v>168</v>
      </c>
      <c r="AU1958" s="221" t="s">
        <v>82</v>
      </c>
      <c r="AV1958" s="14" t="s">
        <v>82</v>
      </c>
      <c r="AW1958" s="14" t="s">
        <v>30</v>
      </c>
      <c r="AX1958" s="14" t="s">
        <v>73</v>
      </c>
      <c r="AY1958" s="221" t="s">
        <v>160</v>
      </c>
    </row>
    <row r="1959" spans="2:51" s="14" customFormat="1" ht="12">
      <c r="B1959" s="211"/>
      <c r="C1959" s="212"/>
      <c r="D1959" s="202" t="s">
        <v>168</v>
      </c>
      <c r="E1959" s="213" t="s">
        <v>1</v>
      </c>
      <c r="F1959" s="214" t="s">
        <v>1961</v>
      </c>
      <c r="G1959" s="212"/>
      <c r="H1959" s="215">
        <v>7.27</v>
      </c>
      <c r="I1959" s="216"/>
      <c r="J1959" s="212"/>
      <c r="K1959" s="212"/>
      <c r="L1959" s="217"/>
      <c r="M1959" s="218"/>
      <c r="N1959" s="219"/>
      <c r="O1959" s="219"/>
      <c r="P1959" s="219"/>
      <c r="Q1959" s="219"/>
      <c r="R1959" s="219"/>
      <c r="S1959" s="219"/>
      <c r="T1959" s="220"/>
      <c r="AT1959" s="221" t="s">
        <v>168</v>
      </c>
      <c r="AU1959" s="221" t="s">
        <v>82</v>
      </c>
      <c r="AV1959" s="14" t="s">
        <v>82</v>
      </c>
      <c r="AW1959" s="14" t="s">
        <v>30</v>
      </c>
      <c r="AX1959" s="14" t="s">
        <v>73</v>
      </c>
      <c r="AY1959" s="221" t="s">
        <v>160</v>
      </c>
    </row>
    <row r="1960" spans="2:51" s="14" customFormat="1" ht="12">
      <c r="B1960" s="211"/>
      <c r="C1960" s="212"/>
      <c r="D1960" s="202" t="s">
        <v>168</v>
      </c>
      <c r="E1960" s="213" t="s">
        <v>1</v>
      </c>
      <c r="F1960" s="214" t="s">
        <v>727</v>
      </c>
      <c r="G1960" s="212"/>
      <c r="H1960" s="215">
        <v>26.195</v>
      </c>
      <c r="I1960" s="216"/>
      <c r="J1960" s="212"/>
      <c r="K1960" s="212"/>
      <c r="L1960" s="217"/>
      <c r="M1960" s="218"/>
      <c r="N1960" s="219"/>
      <c r="O1960" s="219"/>
      <c r="P1960" s="219"/>
      <c r="Q1960" s="219"/>
      <c r="R1960" s="219"/>
      <c r="S1960" s="219"/>
      <c r="T1960" s="220"/>
      <c r="AT1960" s="221" t="s">
        <v>168</v>
      </c>
      <c r="AU1960" s="221" t="s">
        <v>82</v>
      </c>
      <c r="AV1960" s="14" t="s">
        <v>82</v>
      </c>
      <c r="AW1960" s="14" t="s">
        <v>30</v>
      </c>
      <c r="AX1960" s="14" t="s">
        <v>73</v>
      </c>
      <c r="AY1960" s="221" t="s">
        <v>160</v>
      </c>
    </row>
    <row r="1961" spans="2:51" s="14" customFormat="1" ht="12">
      <c r="B1961" s="211"/>
      <c r="C1961" s="212"/>
      <c r="D1961" s="202" t="s">
        <v>168</v>
      </c>
      <c r="E1961" s="213" t="s">
        <v>1</v>
      </c>
      <c r="F1961" s="214" t="s">
        <v>728</v>
      </c>
      <c r="G1961" s="212"/>
      <c r="H1961" s="215">
        <v>3.742</v>
      </c>
      <c r="I1961" s="216"/>
      <c r="J1961" s="212"/>
      <c r="K1961" s="212"/>
      <c r="L1961" s="217"/>
      <c r="M1961" s="218"/>
      <c r="N1961" s="219"/>
      <c r="O1961" s="219"/>
      <c r="P1961" s="219"/>
      <c r="Q1961" s="219"/>
      <c r="R1961" s="219"/>
      <c r="S1961" s="219"/>
      <c r="T1961" s="220"/>
      <c r="AT1961" s="221" t="s">
        <v>168</v>
      </c>
      <c r="AU1961" s="221" t="s">
        <v>82</v>
      </c>
      <c r="AV1961" s="14" t="s">
        <v>82</v>
      </c>
      <c r="AW1961" s="14" t="s">
        <v>30</v>
      </c>
      <c r="AX1961" s="14" t="s">
        <v>73</v>
      </c>
      <c r="AY1961" s="221" t="s">
        <v>160</v>
      </c>
    </row>
    <row r="1962" spans="2:51" s="15" customFormat="1" ht="12">
      <c r="B1962" s="222"/>
      <c r="C1962" s="223"/>
      <c r="D1962" s="202" t="s">
        <v>168</v>
      </c>
      <c r="E1962" s="224" t="s">
        <v>1</v>
      </c>
      <c r="F1962" s="225" t="s">
        <v>179</v>
      </c>
      <c r="G1962" s="223"/>
      <c r="H1962" s="226">
        <v>116.28500000000001</v>
      </c>
      <c r="I1962" s="227"/>
      <c r="J1962" s="223"/>
      <c r="K1962" s="223"/>
      <c r="L1962" s="228"/>
      <c r="M1962" s="229"/>
      <c r="N1962" s="230"/>
      <c r="O1962" s="230"/>
      <c r="P1962" s="230"/>
      <c r="Q1962" s="230"/>
      <c r="R1962" s="230"/>
      <c r="S1962" s="230"/>
      <c r="T1962" s="231"/>
      <c r="AT1962" s="232" t="s">
        <v>168</v>
      </c>
      <c r="AU1962" s="232" t="s">
        <v>82</v>
      </c>
      <c r="AV1962" s="15" t="s">
        <v>167</v>
      </c>
      <c r="AW1962" s="15" t="s">
        <v>30</v>
      </c>
      <c r="AX1962" s="15" t="s">
        <v>73</v>
      </c>
      <c r="AY1962" s="232" t="s">
        <v>160</v>
      </c>
    </row>
    <row r="1963" spans="2:51" s="13" customFormat="1" ht="12">
      <c r="B1963" s="200"/>
      <c r="C1963" s="201"/>
      <c r="D1963" s="202" t="s">
        <v>168</v>
      </c>
      <c r="E1963" s="203" t="s">
        <v>1</v>
      </c>
      <c r="F1963" s="204" t="s">
        <v>2036</v>
      </c>
      <c r="G1963" s="201"/>
      <c r="H1963" s="203" t="s">
        <v>1</v>
      </c>
      <c r="I1963" s="205"/>
      <c r="J1963" s="201"/>
      <c r="K1963" s="201"/>
      <c r="L1963" s="206"/>
      <c r="M1963" s="207"/>
      <c r="N1963" s="208"/>
      <c r="O1963" s="208"/>
      <c r="P1963" s="208"/>
      <c r="Q1963" s="208"/>
      <c r="R1963" s="208"/>
      <c r="S1963" s="208"/>
      <c r="T1963" s="209"/>
      <c r="AT1963" s="210" t="s">
        <v>168</v>
      </c>
      <c r="AU1963" s="210" t="s">
        <v>82</v>
      </c>
      <c r="AV1963" s="13" t="s">
        <v>80</v>
      </c>
      <c r="AW1963" s="13" t="s">
        <v>30</v>
      </c>
      <c r="AX1963" s="13" t="s">
        <v>73</v>
      </c>
      <c r="AY1963" s="210" t="s">
        <v>160</v>
      </c>
    </row>
    <row r="1964" spans="2:51" s="14" customFormat="1" ht="12">
      <c r="B1964" s="211"/>
      <c r="C1964" s="212"/>
      <c r="D1964" s="202" t="s">
        <v>168</v>
      </c>
      <c r="E1964" s="213" t="s">
        <v>1</v>
      </c>
      <c r="F1964" s="214" t="s">
        <v>2037</v>
      </c>
      <c r="G1964" s="212"/>
      <c r="H1964" s="215">
        <v>232.57</v>
      </c>
      <c r="I1964" s="216"/>
      <c r="J1964" s="212"/>
      <c r="K1964" s="212"/>
      <c r="L1964" s="217"/>
      <c r="M1964" s="218"/>
      <c r="N1964" s="219"/>
      <c r="O1964" s="219"/>
      <c r="P1964" s="219"/>
      <c r="Q1964" s="219"/>
      <c r="R1964" s="219"/>
      <c r="S1964" s="219"/>
      <c r="T1964" s="220"/>
      <c r="AT1964" s="221" t="s">
        <v>168</v>
      </c>
      <c r="AU1964" s="221" t="s">
        <v>82</v>
      </c>
      <c r="AV1964" s="14" t="s">
        <v>82</v>
      </c>
      <c r="AW1964" s="14" t="s">
        <v>30</v>
      </c>
      <c r="AX1964" s="14" t="s">
        <v>73</v>
      </c>
      <c r="AY1964" s="221" t="s">
        <v>160</v>
      </c>
    </row>
    <row r="1965" spans="2:51" s="15" customFormat="1" ht="12">
      <c r="B1965" s="222"/>
      <c r="C1965" s="223"/>
      <c r="D1965" s="202" t="s">
        <v>168</v>
      </c>
      <c r="E1965" s="224" t="s">
        <v>1</v>
      </c>
      <c r="F1965" s="225" t="s">
        <v>179</v>
      </c>
      <c r="G1965" s="223"/>
      <c r="H1965" s="226">
        <v>232.57</v>
      </c>
      <c r="I1965" s="227"/>
      <c r="J1965" s="223"/>
      <c r="K1965" s="223"/>
      <c r="L1965" s="228"/>
      <c r="M1965" s="229"/>
      <c r="N1965" s="230"/>
      <c r="O1965" s="230"/>
      <c r="P1965" s="230"/>
      <c r="Q1965" s="230"/>
      <c r="R1965" s="230"/>
      <c r="S1965" s="230"/>
      <c r="T1965" s="231"/>
      <c r="AT1965" s="232" t="s">
        <v>168</v>
      </c>
      <c r="AU1965" s="232" t="s">
        <v>82</v>
      </c>
      <c r="AV1965" s="15" t="s">
        <v>167</v>
      </c>
      <c r="AW1965" s="15" t="s">
        <v>30</v>
      </c>
      <c r="AX1965" s="15" t="s">
        <v>80</v>
      </c>
      <c r="AY1965" s="232" t="s">
        <v>160</v>
      </c>
    </row>
    <row r="1966" spans="1:65" s="2" customFormat="1" ht="24.2" customHeight="1">
      <c r="A1966" s="35"/>
      <c r="B1966" s="36"/>
      <c r="C1966" s="187" t="s">
        <v>1210</v>
      </c>
      <c r="D1966" s="187" t="s">
        <v>162</v>
      </c>
      <c r="E1966" s="188" t="s">
        <v>2042</v>
      </c>
      <c r="F1966" s="189" t="s">
        <v>2043</v>
      </c>
      <c r="G1966" s="190" t="s">
        <v>222</v>
      </c>
      <c r="H1966" s="191">
        <v>11.984</v>
      </c>
      <c r="I1966" s="192"/>
      <c r="J1966" s="193">
        <f>ROUND(I1966*H1966,2)</f>
        <v>0</v>
      </c>
      <c r="K1966" s="189" t="s">
        <v>166</v>
      </c>
      <c r="L1966" s="40"/>
      <c r="M1966" s="194" t="s">
        <v>1</v>
      </c>
      <c r="N1966" s="195" t="s">
        <v>38</v>
      </c>
      <c r="O1966" s="72"/>
      <c r="P1966" s="196">
        <f>O1966*H1966</f>
        <v>0</v>
      </c>
      <c r="Q1966" s="196">
        <v>0</v>
      </c>
      <c r="R1966" s="196">
        <f>Q1966*H1966</f>
        <v>0</v>
      </c>
      <c r="S1966" s="196">
        <v>0</v>
      </c>
      <c r="T1966" s="197">
        <f>S1966*H1966</f>
        <v>0</v>
      </c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R1966" s="198" t="s">
        <v>212</v>
      </c>
      <c r="AT1966" s="198" t="s">
        <v>162</v>
      </c>
      <c r="AU1966" s="198" t="s">
        <v>82</v>
      </c>
      <c r="AY1966" s="18" t="s">
        <v>160</v>
      </c>
      <c r="BE1966" s="199">
        <f>IF(N1966="základní",J1966,0)</f>
        <v>0</v>
      </c>
      <c r="BF1966" s="199">
        <f>IF(N1966="snížená",J1966,0)</f>
        <v>0</v>
      </c>
      <c r="BG1966" s="199">
        <f>IF(N1966="zákl. přenesená",J1966,0)</f>
        <v>0</v>
      </c>
      <c r="BH1966" s="199">
        <f>IF(N1966="sníž. přenesená",J1966,0)</f>
        <v>0</v>
      </c>
      <c r="BI1966" s="199">
        <f>IF(N1966="nulová",J1966,0)</f>
        <v>0</v>
      </c>
      <c r="BJ1966" s="18" t="s">
        <v>80</v>
      </c>
      <c r="BK1966" s="199">
        <f>ROUND(I1966*H1966,2)</f>
        <v>0</v>
      </c>
      <c r="BL1966" s="18" t="s">
        <v>212</v>
      </c>
      <c r="BM1966" s="198" t="s">
        <v>2044</v>
      </c>
    </row>
    <row r="1967" spans="2:51" s="14" customFormat="1" ht="12">
      <c r="B1967" s="211"/>
      <c r="C1967" s="212"/>
      <c r="D1967" s="202" t="s">
        <v>168</v>
      </c>
      <c r="E1967" s="213" t="s">
        <v>1</v>
      </c>
      <c r="F1967" s="214" t="s">
        <v>2045</v>
      </c>
      <c r="G1967" s="212"/>
      <c r="H1967" s="215">
        <v>2.7</v>
      </c>
      <c r="I1967" s="216"/>
      <c r="J1967" s="212"/>
      <c r="K1967" s="212"/>
      <c r="L1967" s="217"/>
      <c r="M1967" s="218"/>
      <c r="N1967" s="219"/>
      <c r="O1967" s="219"/>
      <c r="P1967" s="219"/>
      <c r="Q1967" s="219"/>
      <c r="R1967" s="219"/>
      <c r="S1967" s="219"/>
      <c r="T1967" s="220"/>
      <c r="AT1967" s="221" t="s">
        <v>168</v>
      </c>
      <c r="AU1967" s="221" t="s">
        <v>82</v>
      </c>
      <c r="AV1967" s="14" t="s">
        <v>82</v>
      </c>
      <c r="AW1967" s="14" t="s">
        <v>30</v>
      </c>
      <c r="AX1967" s="14" t="s">
        <v>73</v>
      </c>
      <c r="AY1967" s="221" t="s">
        <v>160</v>
      </c>
    </row>
    <row r="1968" spans="2:51" s="14" customFormat="1" ht="12">
      <c r="B1968" s="211"/>
      <c r="C1968" s="212"/>
      <c r="D1968" s="202" t="s">
        <v>168</v>
      </c>
      <c r="E1968" s="213" t="s">
        <v>1</v>
      </c>
      <c r="F1968" s="214" t="s">
        <v>2046</v>
      </c>
      <c r="G1968" s="212"/>
      <c r="H1968" s="215">
        <v>2.844</v>
      </c>
      <c r="I1968" s="216"/>
      <c r="J1968" s="212"/>
      <c r="K1968" s="212"/>
      <c r="L1968" s="217"/>
      <c r="M1968" s="218"/>
      <c r="N1968" s="219"/>
      <c r="O1968" s="219"/>
      <c r="P1968" s="219"/>
      <c r="Q1968" s="219"/>
      <c r="R1968" s="219"/>
      <c r="S1968" s="219"/>
      <c r="T1968" s="220"/>
      <c r="AT1968" s="221" t="s">
        <v>168</v>
      </c>
      <c r="AU1968" s="221" t="s">
        <v>82</v>
      </c>
      <c r="AV1968" s="14" t="s">
        <v>82</v>
      </c>
      <c r="AW1968" s="14" t="s">
        <v>30</v>
      </c>
      <c r="AX1968" s="14" t="s">
        <v>73</v>
      </c>
      <c r="AY1968" s="221" t="s">
        <v>160</v>
      </c>
    </row>
    <row r="1969" spans="2:51" s="14" customFormat="1" ht="12">
      <c r="B1969" s="211"/>
      <c r="C1969" s="212"/>
      <c r="D1969" s="202" t="s">
        <v>168</v>
      </c>
      <c r="E1969" s="213" t="s">
        <v>1</v>
      </c>
      <c r="F1969" s="214" t="s">
        <v>2047</v>
      </c>
      <c r="G1969" s="212"/>
      <c r="H1969" s="215">
        <v>6.44</v>
      </c>
      <c r="I1969" s="216"/>
      <c r="J1969" s="212"/>
      <c r="K1969" s="212"/>
      <c r="L1969" s="217"/>
      <c r="M1969" s="218"/>
      <c r="N1969" s="219"/>
      <c r="O1969" s="219"/>
      <c r="P1969" s="219"/>
      <c r="Q1969" s="219"/>
      <c r="R1969" s="219"/>
      <c r="S1969" s="219"/>
      <c r="T1969" s="220"/>
      <c r="AT1969" s="221" t="s">
        <v>168</v>
      </c>
      <c r="AU1969" s="221" t="s">
        <v>82</v>
      </c>
      <c r="AV1969" s="14" t="s">
        <v>82</v>
      </c>
      <c r="AW1969" s="14" t="s">
        <v>30</v>
      </c>
      <c r="AX1969" s="14" t="s">
        <v>73</v>
      </c>
      <c r="AY1969" s="221" t="s">
        <v>160</v>
      </c>
    </row>
    <row r="1970" spans="2:51" s="15" customFormat="1" ht="12">
      <c r="B1970" s="222"/>
      <c r="C1970" s="223"/>
      <c r="D1970" s="202" t="s">
        <v>168</v>
      </c>
      <c r="E1970" s="224" t="s">
        <v>1</v>
      </c>
      <c r="F1970" s="225" t="s">
        <v>179</v>
      </c>
      <c r="G1970" s="223"/>
      <c r="H1970" s="226">
        <v>11.984000000000002</v>
      </c>
      <c r="I1970" s="227"/>
      <c r="J1970" s="223"/>
      <c r="K1970" s="223"/>
      <c r="L1970" s="228"/>
      <c r="M1970" s="229"/>
      <c r="N1970" s="230"/>
      <c r="O1970" s="230"/>
      <c r="P1970" s="230"/>
      <c r="Q1970" s="230"/>
      <c r="R1970" s="230"/>
      <c r="S1970" s="230"/>
      <c r="T1970" s="231"/>
      <c r="AT1970" s="232" t="s">
        <v>168</v>
      </c>
      <c r="AU1970" s="232" t="s">
        <v>82</v>
      </c>
      <c r="AV1970" s="15" t="s">
        <v>167</v>
      </c>
      <c r="AW1970" s="15" t="s">
        <v>30</v>
      </c>
      <c r="AX1970" s="15" t="s">
        <v>80</v>
      </c>
      <c r="AY1970" s="232" t="s">
        <v>160</v>
      </c>
    </row>
    <row r="1971" spans="1:65" s="2" customFormat="1" ht="24.2" customHeight="1">
      <c r="A1971" s="35"/>
      <c r="B1971" s="36"/>
      <c r="C1971" s="187" t="s">
        <v>2048</v>
      </c>
      <c r="D1971" s="187" t="s">
        <v>162</v>
      </c>
      <c r="E1971" s="188" t="s">
        <v>2049</v>
      </c>
      <c r="F1971" s="189" t="s">
        <v>2050</v>
      </c>
      <c r="G1971" s="190" t="s">
        <v>222</v>
      </c>
      <c r="H1971" s="191">
        <v>11.984</v>
      </c>
      <c r="I1971" s="192"/>
      <c r="J1971" s="193">
        <f>ROUND(I1971*H1971,2)</f>
        <v>0</v>
      </c>
      <c r="K1971" s="189" t="s">
        <v>166</v>
      </c>
      <c r="L1971" s="40"/>
      <c r="M1971" s="194" t="s">
        <v>1</v>
      </c>
      <c r="N1971" s="195" t="s">
        <v>38</v>
      </c>
      <c r="O1971" s="72"/>
      <c r="P1971" s="196">
        <f>O1971*H1971</f>
        <v>0</v>
      </c>
      <c r="Q1971" s="196">
        <v>0</v>
      </c>
      <c r="R1971" s="196">
        <f>Q1971*H1971</f>
        <v>0</v>
      </c>
      <c r="S1971" s="196">
        <v>0</v>
      </c>
      <c r="T1971" s="197">
        <f>S1971*H1971</f>
        <v>0</v>
      </c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R1971" s="198" t="s">
        <v>212</v>
      </c>
      <c r="AT1971" s="198" t="s">
        <v>162</v>
      </c>
      <c r="AU1971" s="198" t="s">
        <v>82</v>
      </c>
      <c r="AY1971" s="18" t="s">
        <v>160</v>
      </c>
      <c r="BE1971" s="199">
        <f>IF(N1971="základní",J1971,0)</f>
        <v>0</v>
      </c>
      <c r="BF1971" s="199">
        <f>IF(N1971="snížená",J1971,0)</f>
        <v>0</v>
      </c>
      <c r="BG1971" s="199">
        <f>IF(N1971="zákl. přenesená",J1971,0)</f>
        <v>0</v>
      </c>
      <c r="BH1971" s="199">
        <f>IF(N1971="sníž. přenesená",J1971,0)</f>
        <v>0</v>
      </c>
      <c r="BI1971" s="199">
        <f>IF(N1971="nulová",J1971,0)</f>
        <v>0</v>
      </c>
      <c r="BJ1971" s="18" t="s">
        <v>80</v>
      </c>
      <c r="BK1971" s="199">
        <f>ROUND(I1971*H1971,2)</f>
        <v>0</v>
      </c>
      <c r="BL1971" s="18" t="s">
        <v>212</v>
      </c>
      <c r="BM1971" s="198" t="s">
        <v>2051</v>
      </c>
    </row>
    <row r="1972" spans="2:51" s="14" customFormat="1" ht="12">
      <c r="B1972" s="211"/>
      <c r="C1972" s="212"/>
      <c r="D1972" s="202" t="s">
        <v>168</v>
      </c>
      <c r="E1972" s="213" t="s">
        <v>1</v>
      </c>
      <c r="F1972" s="214" t="s">
        <v>2045</v>
      </c>
      <c r="G1972" s="212"/>
      <c r="H1972" s="215">
        <v>2.7</v>
      </c>
      <c r="I1972" s="216"/>
      <c r="J1972" s="212"/>
      <c r="K1972" s="212"/>
      <c r="L1972" s="217"/>
      <c r="M1972" s="218"/>
      <c r="N1972" s="219"/>
      <c r="O1972" s="219"/>
      <c r="P1972" s="219"/>
      <c r="Q1972" s="219"/>
      <c r="R1972" s="219"/>
      <c r="S1972" s="219"/>
      <c r="T1972" s="220"/>
      <c r="AT1972" s="221" t="s">
        <v>168</v>
      </c>
      <c r="AU1972" s="221" t="s">
        <v>82</v>
      </c>
      <c r="AV1972" s="14" t="s">
        <v>82</v>
      </c>
      <c r="AW1972" s="14" t="s">
        <v>30</v>
      </c>
      <c r="AX1972" s="14" t="s">
        <v>73</v>
      </c>
      <c r="AY1972" s="221" t="s">
        <v>160</v>
      </c>
    </row>
    <row r="1973" spans="2:51" s="14" customFormat="1" ht="12">
      <c r="B1973" s="211"/>
      <c r="C1973" s="212"/>
      <c r="D1973" s="202" t="s">
        <v>168</v>
      </c>
      <c r="E1973" s="213" t="s">
        <v>1</v>
      </c>
      <c r="F1973" s="214" t="s">
        <v>2046</v>
      </c>
      <c r="G1973" s="212"/>
      <c r="H1973" s="215">
        <v>2.844</v>
      </c>
      <c r="I1973" s="216"/>
      <c r="J1973" s="212"/>
      <c r="K1973" s="212"/>
      <c r="L1973" s="217"/>
      <c r="M1973" s="218"/>
      <c r="N1973" s="219"/>
      <c r="O1973" s="219"/>
      <c r="P1973" s="219"/>
      <c r="Q1973" s="219"/>
      <c r="R1973" s="219"/>
      <c r="S1973" s="219"/>
      <c r="T1973" s="220"/>
      <c r="AT1973" s="221" t="s">
        <v>168</v>
      </c>
      <c r="AU1973" s="221" t="s">
        <v>82</v>
      </c>
      <c r="AV1973" s="14" t="s">
        <v>82</v>
      </c>
      <c r="AW1973" s="14" t="s">
        <v>30</v>
      </c>
      <c r="AX1973" s="14" t="s">
        <v>73</v>
      </c>
      <c r="AY1973" s="221" t="s">
        <v>160</v>
      </c>
    </row>
    <row r="1974" spans="2:51" s="14" customFormat="1" ht="12">
      <c r="B1974" s="211"/>
      <c r="C1974" s="212"/>
      <c r="D1974" s="202" t="s">
        <v>168</v>
      </c>
      <c r="E1974" s="213" t="s">
        <v>1</v>
      </c>
      <c r="F1974" s="214" t="s">
        <v>2047</v>
      </c>
      <c r="G1974" s="212"/>
      <c r="H1974" s="215">
        <v>6.44</v>
      </c>
      <c r="I1974" s="216"/>
      <c r="J1974" s="212"/>
      <c r="K1974" s="212"/>
      <c r="L1974" s="217"/>
      <c r="M1974" s="218"/>
      <c r="N1974" s="219"/>
      <c r="O1974" s="219"/>
      <c r="P1974" s="219"/>
      <c r="Q1974" s="219"/>
      <c r="R1974" s="219"/>
      <c r="S1974" s="219"/>
      <c r="T1974" s="220"/>
      <c r="AT1974" s="221" t="s">
        <v>168</v>
      </c>
      <c r="AU1974" s="221" t="s">
        <v>82</v>
      </c>
      <c r="AV1974" s="14" t="s">
        <v>82</v>
      </c>
      <c r="AW1974" s="14" t="s">
        <v>30</v>
      </c>
      <c r="AX1974" s="14" t="s">
        <v>73</v>
      </c>
      <c r="AY1974" s="221" t="s">
        <v>160</v>
      </c>
    </row>
    <row r="1975" spans="2:51" s="15" customFormat="1" ht="12">
      <c r="B1975" s="222"/>
      <c r="C1975" s="223"/>
      <c r="D1975" s="202" t="s">
        <v>168</v>
      </c>
      <c r="E1975" s="224" t="s">
        <v>1</v>
      </c>
      <c r="F1975" s="225" t="s">
        <v>179</v>
      </c>
      <c r="G1975" s="223"/>
      <c r="H1975" s="226">
        <v>11.984000000000002</v>
      </c>
      <c r="I1975" s="227"/>
      <c r="J1975" s="223"/>
      <c r="K1975" s="223"/>
      <c r="L1975" s="228"/>
      <c r="M1975" s="229"/>
      <c r="N1975" s="230"/>
      <c r="O1975" s="230"/>
      <c r="P1975" s="230"/>
      <c r="Q1975" s="230"/>
      <c r="R1975" s="230"/>
      <c r="S1975" s="230"/>
      <c r="T1975" s="231"/>
      <c r="AT1975" s="232" t="s">
        <v>168</v>
      </c>
      <c r="AU1975" s="232" t="s">
        <v>82</v>
      </c>
      <c r="AV1975" s="15" t="s">
        <v>167</v>
      </c>
      <c r="AW1975" s="15" t="s">
        <v>30</v>
      </c>
      <c r="AX1975" s="15" t="s">
        <v>80</v>
      </c>
      <c r="AY1975" s="232" t="s">
        <v>160</v>
      </c>
    </row>
    <row r="1976" spans="1:65" s="2" customFormat="1" ht="24.2" customHeight="1">
      <c r="A1976" s="35"/>
      <c r="B1976" s="36"/>
      <c r="C1976" s="187" t="s">
        <v>1215</v>
      </c>
      <c r="D1976" s="187" t="s">
        <v>162</v>
      </c>
      <c r="E1976" s="188" t="s">
        <v>2052</v>
      </c>
      <c r="F1976" s="189" t="s">
        <v>2053</v>
      </c>
      <c r="G1976" s="190" t="s">
        <v>222</v>
      </c>
      <c r="H1976" s="191">
        <v>23.968</v>
      </c>
      <c r="I1976" s="192"/>
      <c r="J1976" s="193">
        <f>ROUND(I1976*H1976,2)</f>
        <v>0</v>
      </c>
      <c r="K1976" s="189" t="s">
        <v>166</v>
      </c>
      <c r="L1976" s="40"/>
      <c r="M1976" s="194" t="s">
        <v>1</v>
      </c>
      <c r="N1976" s="195" t="s">
        <v>38</v>
      </c>
      <c r="O1976" s="72"/>
      <c r="P1976" s="196">
        <f>O1976*H1976</f>
        <v>0</v>
      </c>
      <c r="Q1976" s="196">
        <v>0</v>
      </c>
      <c r="R1976" s="196">
        <f>Q1976*H1976</f>
        <v>0</v>
      </c>
      <c r="S1976" s="196">
        <v>0</v>
      </c>
      <c r="T1976" s="197">
        <f>S1976*H1976</f>
        <v>0</v>
      </c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R1976" s="198" t="s">
        <v>212</v>
      </c>
      <c r="AT1976" s="198" t="s">
        <v>162</v>
      </c>
      <c r="AU1976" s="198" t="s">
        <v>82</v>
      </c>
      <c r="AY1976" s="18" t="s">
        <v>160</v>
      </c>
      <c r="BE1976" s="199">
        <f>IF(N1976="základní",J1976,0)</f>
        <v>0</v>
      </c>
      <c r="BF1976" s="199">
        <f>IF(N1976="snížená",J1976,0)</f>
        <v>0</v>
      </c>
      <c r="BG1976" s="199">
        <f>IF(N1976="zákl. přenesená",J1976,0)</f>
        <v>0</v>
      </c>
      <c r="BH1976" s="199">
        <f>IF(N1976="sníž. přenesená",J1976,0)</f>
        <v>0</v>
      </c>
      <c r="BI1976" s="199">
        <f>IF(N1976="nulová",J1976,0)</f>
        <v>0</v>
      </c>
      <c r="BJ1976" s="18" t="s">
        <v>80</v>
      </c>
      <c r="BK1976" s="199">
        <f>ROUND(I1976*H1976,2)</f>
        <v>0</v>
      </c>
      <c r="BL1976" s="18" t="s">
        <v>212</v>
      </c>
      <c r="BM1976" s="198" t="s">
        <v>2054</v>
      </c>
    </row>
    <row r="1977" spans="2:51" s="14" customFormat="1" ht="12">
      <c r="B1977" s="211"/>
      <c r="C1977" s="212"/>
      <c r="D1977" s="202" t="s">
        <v>168</v>
      </c>
      <c r="E1977" s="213" t="s">
        <v>1</v>
      </c>
      <c r="F1977" s="214" t="s">
        <v>2055</v>
      </c>
      <c r="G1977" s="212"/>
      <c r="H1977" s="215">
        <v>5.4</v>
      </c>
      <c r="I1977" s="216"/>
      <c r="J1977" s="212"/>
      <c r="K1977" s="212"/>
      <c r="L1977" s="217"/>
      <c r="M1977" s="218"/>
      <c r="N1977" s="219"/>
      <c r="O1977" s="219"/>
      <c r="P1977" s="219"/>
      <c r="Q1977" s="219"/>
      <c r="R1977" s="219"/>
      <c r="S1977" s="219"/>
      <c r="T1977" s="220"/>
      <c r="AT1977" s="221" t="s">
        <v>168</v>
      </c>
      <c r="AU1977" s="221" t="s">
        <v>82</v>
      </c>
      <c r="AV1977" s="14" t="s">
        <v>82</v>
      </c>
      <c r="AW1977" s="14" t="s">
        <v>30</v>
      </c>
      <c r="AX1977" s="14" t="s">
        <v>73</v>
      </c>
      <c r="AY1977" s="221" t="s">
        <v>160</v>
      </c>
    </row>
    <row r="1978" spans="2:51" s="14" customFormat="1" ht="12">
      <c r="B1978" s="211"/>
      <c r="C1978" s="212"/>
      <c r="D1978" s="202" t="s">
        <v>168</v>
      </c>
      <c r="E1978" s="213" t="s">
        <v>1</v>
      </c>
      <c r="F1978" s="214" t="s">
        <v>2056</v>
      </c>
      <c r="G1978" s="212"/>
      <c r="H1978" s="215">
        <v>5.688</v>
      </c>
      <c r="I1978" s="216"/>
      <c r="J1978" s="212"/>
      <c r="K1978" s="212"/>
      <c r="L1978" s="217"/>
      <c r="M1978" s="218"/>
      <c r="N1978" s="219"/>
      <c r="O1978" s="219"/>
      <c r="P1978" s="219"/>
      <c r="Q1978" s="219"/>
      <c r="R1978" s="219"/>
      <c r="S1978" s="219"/>
      <c r="T1978" s="220"/>
      <c r="AT1978" s="221" t="s">
        <v>168</v>
      </c>
      <c r="AU1978" s="221" t="s">
        <v>82</v>
      </c>
      <c r="AV1978" s="14" t="s">
        <v>82</v>
      </c>
      <c r="AW1978" s="14" t="s">
        <v>30</v>
      </c>
      <c r="AX1978" s="14" t="s">
        <v>73</v>
      </c>
      <c r="AY1978" s="221" t="s">
        <v>160</v>
      </c>
    </row>
    <row r="1979" spans="2:51" s="14" customFormat="1" ht="12">
      <c r="B1979" s="211"/>
      <c r="C1979" s="212"/>
      <c r="D1979" s="202" t="s">
        <v>168</v>
      </c>
      <c r="E1979" s="213" t="s">
        <v>1</v>
      </c>
      <c r="F1979" s="214" t="s">
        <v>2057</v>
      </c>
      <c r="G1979" s="212"/>
      <c r="H1979" s="215">
        <v>12.88</v>
      </c>
      <c r="I1979" s="216"/>
      <c r="J1979" s="212"/>
      <c r="K1979" s="212"/>
      <c r="L1979" s="217"/>
      <c r="M1979" s="218"/>
      <c r="N1979" s="219"/>
      <c r="O1979" s="219"/>
      <c r="P1979" s="219"/>
      <c r="Q1979" s="219"/>
      <c r="R1979" s="219"/>
      <c r="S1979" s="219"/>
      <c r="T1979" s="220"/>
      <c r="AT1979" s="221" t="s">
        <v>168</v>
      </c>
      <c r="AU1979" s="221" t="s">
        <v>82</v>
      </c>
      <c r="AV1979" s="14" t="s">
        <v>82</v>
      </c>
      <c r="AW1979" s="14" t="s">
        <v>30</v>
      </c>
      <c r="AX1979" s="14" t="s">
        <v>73</v>
      </c>
      <c r="AY1979" s="221" t="s">
        <v>160</v>
      </c>
    </row>
    <row r="1980" spans="2:51" s="15" customFormat="1" ht="12">
      <c r="B1980" s="222"/>
      <c r="C1980" s="223"/>
      <c r="D1980" s="202" t="s">
        <v>168</v>
      </c>
      <c r="E1980" s="224" t="s">
        <v>1</v>
      </c>
      <c r="F1980" s="225" t="s">
        <v>179</v>
      </c>
      <c r="G1980" s="223"/>
      <c r="H1980" s="226">
        <v>23.968000000000004</v>
      </c>
      <c r="I1980" s="227"/>
      <c r="J1980" s="223"/>
      <c r="K1980" s="223"/>
      <c r="L1980" s="228"/>
      <c r="M1980" s="229"/>
      <c r="N1980" s="230"/>
      <c r="O1980" s="230"/>
      <c r="P1980" s="230"/>
      <c r="Q1980" s="230"/>
      <c r="R1980" s="230"/>
      <c r="S1980" s="230"/>
      <c r="T1980" s="231"/>
      <c r="AT1980" s="232" t="s">
        <v>168</v>
      </c>
      <c r="AU1980" s="232" t="s">
        <v>82</v>
      </c>
      <c r="AV1980" s="15" t="s">
        <v>167</v>
      </c>
      <c r="AW1980" s="15" t="s">
        <v>30</v>
      </c>
      <c r="AX1980" s="15" t="s">
        <v>80</v>
      </c>
      <c r="AY1980" s="232" t="s">
        <v>160</v>
      </c>
    </row>
    <row r="1981" spans="1:65" s="2" customFormat="1" ht="24.2" customHeight="1">
      <c r="A1981" s="35"/>
      <c r="B1981" s="36"/>
      <c r="C1981" s="187" t="s">
        <v>2058</v>
      </c>
      <c r="D1981" s="187" t="s">
        <v>162</v>
      </c>
      <c r="E1981" s="188" t="s">
        <v>2059</v>
      </c>
      <c r="F1981" s="189" t="s">
        <v>2060</v>
      </c>
      <c r="G1981" s="190" t="s">
        <v>222</v>
      </c>
      <c r="H1981" s="191">
        <v>1279.041</v>
      </c>
      <c r="I1981" s="192"/>
      <c r="J1981" s="193">
        <f>ROUND(I1981*H1981,2)</f>
        <v>0</v>
      </c>
      <c r="K1981" s="189" t="s">
        <v>166</v>
      </c>
      <c r="L1981" s="40"/>
      <c r="M1981" s="194" t="s">
        <v>1</v>
      </c>
      <c r="N1981" s="195" t="s">
        <v>38</v>
      </c>
      <c r="O1981" s="72"/>
      <c r="P1981" s="196">
        <f>O1981*H1981</f>
        <v>0</v>
      </c>
      <c r="Q1981" s="196">
        <v>0</v>
      </c>
      <c r="R1981" s="196">
        <f>Q1981*H1981</f>
        <v>0</v>
      </c>
      <c r="S1981" s="196">
        <v>0</v>
      </c>
      <c r="T1981" s="197">
        <f>S1981*H1981</f>
        <v>0</v>
      </c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R1981" s="198" t="s">
        <v>212</v>
      </c>
      <c r="AT1981" s="198" t="s">
        <v>162</v>
      </c>
      <c r="AU1981" s="198" t="s">
        <v>82</v>
      </c>
      <c r="AY1981" s="18" t="s">
        <v>160</v>
      </c>
      <c r="BE1981" s="199">
        <f>IF(N1981="základní",J1981,0)</f>
        <v>0</v>
      </c>
      <c r="BF1981" s="199">
        <f>IF(N1981="snížená",J1981,0)</f>
        <v>0</v>
      </c>
      <c r="BG1981" s="199">
        <f>IF(N1981="zákl. přenesená",J1981,0)</f>
        <v>0</v>
      </c>
      <c r="BH1981" s="199">
        <f>IF(N1981="sníž. přenesená",J1981,0)</f>
        <v>0</v>
      </c>
      <c r="BI1981" s="199">
        <f>IF(N1981="nulová",J1981,0)</f>
        <v>0</v>
      </c>
      <c r="BJ1981" s="18" t="s">
        <v>80</v>
      </c>
      <c r="BK1981" s="199">
        <f>ROUND(I1981*H1981,2)</f>
        <v>0</v>
      </c>
      <c r="BL1981" s="18" t="s">
        <v>212</v>
      </c>
      <c r="BM1981" s="198" t="s">
        <v>2061</v>
      </c>
    </row>
    <row r="1982" spans="1:65" s="2" customFormat="1" ht="24.2" customHeight="1">
      <c r="A1982" s="35"/>
      <c r="B1982" s="36"/>
      <c r="C1982" s="187" t="s">
        <v>1219</v>
      </c>
      <c r="D1982" s="187" t="s">
        <v>162</v>
      </c>
      <c r="E1982" s="188" t="s">
        <v>2062</v>
      </c>
      <c r="F1982" s="189" t="s">
        <v>2063</v>
      </c>
      <c r="G1982" s="190" t="s">
        <v>222</v>
      </c>
      <c r="H1982" s="191">
        <v>1279.041</v>
      </c>
      <c r="I1982" s="192"/>
      <c r="J1982" s="193">
        <f>ROUND(I1982*H1982,2)</f>
        <v>0</v>
      </c>
      <c r="K1982" s="189" t="s">
        <v>166</v>
      </c>
      <c r="L1982" s="40"/>
      <c r="M1982" s="194" t="s">
        <v>1</v>
      </c>
      <c r="N1982" s="195" t="s">
        <v>38</v>
      </c>
      <c r="O1982" s="72"/>
      <c r="P1982" s="196">
        <f>O1982*H1982</f>
        <v>0</v>
      </c>
      <c r="Q1982" s="196">
        <v>0</v>
      </c>
      <c r="R1982" s="196">
        <f>Q1982*H1982</f>
        <v>0</v>
      </c>
      <c r="S1982" s="196">
        <v>0</v>
      </c>
      <c r="T1982" s="197">
        <f>S1982*H1982</f>
        <v>0</v>
      </c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R1982" s="198" t="s">
        <v>212</v>
      </c>
      <c r="AT1982" s="198" t="s">
        <v>162</v>
      </c>
      <c r="AU1982" s="198" t="s">
        <v>82</v>
      </c>
      <c r="AY1982" s="18" t="s">
        <v>160</v>
      </c>
      <c r="BE1982" s="199">
        <f>IF(N1982="základní",J1982,0)</f>
        <v>0</v>
      </c>
      <c r="BF1982" s="199">
        <f>IF(N1982="snížená",J1982,0)</f>
        <v>0</v>
      </c>
      <c r="BG1982" s="199">
        <f>IF(N1982="zákl. přenesená",J1982,0)</f>
        <v>0</v>
      </c>
      <c r="BH1982" s="199">
        <f>IF(N1982="sníž. přenesená",J1982,0)</f>
        <v>0</v>
      </c>
      <c r="BI1982" s="199">
        <f>IF(N1982="nulová",J1982,0)</f>
        <v>0</v>
      </c>
      <c r="BJ1982" s="18" t="s">
        <v>80</v>
      </c>
      <c r="BK1982" s="199">
        <f>ROUND(I1982*H1982,2)</f>
        <v>0</v>
      </c>
      <c r="BL1982" s="18" t="s">
        <v>212</v>
      </c>
      <c r="BM1982" s="198" t="s">
        <v>2064</v>
      </c>
    </row>
    <row r="1983" spans="2:51" s="14" customFormat="1" ht="12">
      <c r="B1983" s="211"/>
      <c r="C1983" s="212"/>
      <c r="D1983" s="202" t="s">
        <v>168</v>
      </c>
      <c r="E1983" s="213" t="s">
        <v>1</v>
      </c>
      <c r="F1983" s="214" t="s">
        <v>319</v>
      </c>
      <c r="G1983" s="212"/>
      <c r="H1983" s="215">
        <v>19.305</v>
      </c>
      <c r="I1983" s="216"/>
      <c r="J1983" s="212"/>
      <c r="K1983" s="212"/>
      <c r="L1983" s="217"/>
      <c r="M1983" s="218"/>
      <c r="N1983" s="219"/>
      <c r="O1983" s="219"/>
      <c r="P1983" s="219"/>
      <c r="Q1983" s="219"/>
      <c r="R1983" s="219"/>
      <c r="S1983" s="219"/>
      <c r="T1983" s="220"/>
      <c r="AT1983" s="221" t="s">
        <v>168</v>
      </c>
      <c r="AU1983" s="221" t="s">
        <v>82</v>
      </c>
      <c r="AV1983" s="14" t="s">
        <v>82</v>
      </c>
      <c r="AW1983" s="14" t="s">
        <v>30</v>
      </c>
      <c r="AX1983" s="14" t="s">
        <v>73</v>
      </c>
      <c r="AY1983" s="221" t="s">
        <v>160</v>
      </c>
    </row>
    <row r="1984" spans="2:51" s="14" customFormat="1" ht="12">
      <c r="B1984" s="211"/>
      <c r="C1984" s="212"/>
      <c r="D1984" s="202" t="s">
        <v>168</v>
      </c>
      <c r="E1984" s="213" t="s">
        <v>1</v>
      </c>
      <c r="F1984" s="214" t="s">
        <v>2065</v>
      </c>
      <c r="G1984" s="212"/>
      <c r="H1984" s="215">
        <v>191.02</v>
      </c>
      <c r="I1984" s="216"/>
      <c r="J1984" s="212"/>
      <c r="K1984" s="212"/>
      <c r="L1984" s="217"/>
      <c r="M1984" s="218"/>
      <c r="N1984" s="219"/>
      <c r="O1984" s="219"/>
      <c r="P1984" s="219"/>
      <c r="Q1984" s="219"/>
      <c r="R1984" s="219"/>
      <c r="S1984" s="219"/>
      <c r="T1984" s="220"/>
      <c r="AT1984" s="221" t="s">
        <v>168</v>
      </c>
      <c r="AU1984" s="221" t="s">
        <v>82</v>
      </c>
      <c r="AV1984" s="14" t="s">
        <v>82</v>
      </c>
      <c r="AW1984" s="14" t="s">
        <v>30</v>
      </c>
      <c r="AX1984" s="14" t="s">
        <v>73</v>
      </c>
      <c r="AY1984" s="221" t="s">
        <v>160</v>
      </c>
    </row>
    <row r="1985" spans="2:51" s="16" customFormat="1" ht="12">
      <c r="B1985" s="243"/>
      <c r="C1985" s="244"/>
      <c r="D1985" s="202" t="s">
        <v>168</v>
      </c>
      <c r="E1985" s="245" t="s">
        <v>1</v>
      </c>
      <c r="F1985" s="246" t="s">
        <v>354</v>
      </c>
      <c r="G1985" s="244"/>
      <c r="H1985" s="247">
        <v>210.32500000000002</v>
      </c>
      <c r="I1985" s="248"/>
      <c r="J1985" s="244"/>
      <c r="K1985" s="244"/>
      <c r="L1985" s="249"/>
      <c r="M1985" s="250"/>
      <c r="N1985" s="251"/>
      <c r="O1985" s="251"/>
      <c r="P1985" s="251"/>
      <c r="Q1985" s="251"/>
      <c r="R1985" s="251"/>
      <c r="S1985" s="251"/>
      <c r="T1985" s="252"/>
      <c r="AT1985" s="253" t="s">
        <v>168</v>
      </c>
      <c r="AU1985" s="253" t="s">
        <v>82</v>
      </c>
      <c r="AV1985" s="16" t="s">
        <v>182</v>
      </c>
      <c r="AW1985" s="16" t="s">
        <v>30</v>
      </c>
      <c r="AX1985" s="16" t="s">
        <v>73</v>
      </c>
      <c r="AY1985" s="253" t="s">
        <v>160</v>
      </c>
    </row>
    <row r="1986" spans="2:51" s="13" customFormat="1" ht="12">
      <c r="B1986" s="200"/>
      <c r="C1986" s="201"/>
      <c r="D1986" s="202" t="s">
        <v>168</v>
      </c>
      <c r="E1986" s="203" t="s">
        <v>1</v>
      </c>
      <c r="F1986" s="204" t="s">
        <v>374</v>
      </c>
      <c r="G1986" s="201"/>
      <c r="H1986" s="203" t="s">
        <v>1</v>
      </c>
      <c r="I1986" s="205"/>
      <c r="J1986" s="201"/>
      <c r="K1986" s="201"/>
      <c r="L1986" s="206"/>
      <c r="M1986" s="207"/>
      <c r="N1986" s="208"/>
      <c r="O1986" s="208"/>
      <c r="P1986" s="208"/>
      <c r="Q1986" s="208"/>
      <c r="R1986" s="208"/>
      <c r="S1986" s="208"/>
      <c r="T1986" s="209"/>
      <c r="AT1986" s="210" t="s">
        <v>168</v>
      </c>
      <c r="AU1986" s="210" t="s">
        <v>82</v>
      </c>
      <c r="AV1986" s="13" t="s">
        <v>80</v>
      </c>
      <c r="AW1986" s="13" t="s">
        <v>30</v>
      </c>
      <c r="AX1986" s="13" t="s">
        <v>73</v>
      </c>
      <c r="AY1986" s="210" t="s">
        <v>160</v>
      </c>
    </row>
    <row r="1987" spans="2:51" s="14" customFormat="1" ht="12">
      <c r="B1987" s="211"/>
      <c r="C1987" s="212"/>
      <c r="D1987" s="202" t="s">
        <v>168</v>
      </c>
      <c r="E1987" s="213" t="s">
        <v>1</v>
      </c>
      <c r="F1987" s="214" t="s">
        <v>375</v>
      </c>
      <c r="G1987" s="212"/>
      <c r="H1987" s="215">
        <v>19.2</v>
      </c>
      <c r="I1987" s="216"/>
      <c r="J1987" s="212"/>
      <c r="K1987" s="212"/>
      <c r="L1987" s="217"/>
      <c r="M1987" s="218"/>
      <c r="N1987" s="219"/>
      <c r="O1987" s="219"/>
      <c r="P1987" s="219"/>
      <c r="Q1987" s="219"/>
      <c r="R1987" s="219"/>
      <c r="S1987" s="219"/>
      <c r="T1987" s="220"/>
      <c r="AT1987" s="221" t="s">
        <v>168</v>
      </c>
      <c r="AU1987" s="221" t="s">
        <v>82</v>
      </c>
      <c r="AV1987" s="14" t="s">
        <v>82</v>
      </c>
      <c r="AW1987" s="14" t="s">
        <v>30</v>
      </c>
      <c r="AX1987" s="14" t="s">
        <v>73</v>
      </c>
      <c r="AY1987" s="221" t="s">
        <v>160</v>
      </c>
    </row>
    <row r="1988" spans="2:51" s="16" customFormat="1" ht="12">
      <c r="B1988" s="243"/>
      <c r="C1988" s="244"/>
      <c r="D1988" s="202" t="s">
        <v>168</v>
      </c>
      <c r="E1988" s="245" t="s">
        <v>1</v>
      </c>
      <c r="F1988" s="246" t="s">
        <v>354</v>
      </c>
      <c r="G1988" s="244"/>
      <c r="H1988" s="247">
        <v>19.2</v>
      </c>
      <c r="I1988" s="248"/>
      <c r="J1988" s="244"/>
      <c r="K1988" s="244"/>
      <c r="L1988" s="249"/>
      <c r="M1988" s="250"/>
      <c r="N1988" s="251"/>
      <c r="O1988" s="251"/>
      <c r="P1988" s="251"/>
      <c r="Q1988" s="251"/>
      <c r="R1988" s="251"/>
      <c r="S1988" s="251"/>
      <c r="T1988" s="252"/>
      <c r="AT1988" s="253" t="s">
        <v>168</v>
      </c>
      <c r="AU1988" s="253" t="s">
        <v>82</v>
      </c>
      <c r="AV1988" s="16" t="s">
        <v>182</v>
      </c>
      <c r="AW1988" s="16" t="s">
        <v>30</v>
      </c>
      <c r="AX1988" s="16" t="s">
        <v>73</v>
      </c>
      <c r="AY1988" s="253" t="s">
        <v>160</v>
      </c>
    </row>
    <row r="1989" spans="2:51" s="13" customFormat="1" ht="12">
      <c r="B1989" s="200"/>
      <c r="C1989" s="201"/>
      <c r="D1989" s="202" t="s">
        <v>168</v>
      </c>
      <c r="E1989" s="203" t="s">
        <v>1</v>
      </c>
      <c r="F1989" s="204" t="s">
        <v>387</v>
      </c>
      <c r="G1989" s="201"/>
      <c r="H1989" s="203" t="s">
        <v>1</v>
      </c>
      <c r="I1989" s="205"/>
      <c r="J1989" s="201"/>
      <c r="K1989" s="201"/>
      <c r="L1989" s="206"/>
      <c r="M1989" s="207"/>
      <c r="N1989" s="208"/>
      <c r="O1989" s="208"/>
      <c r="P1989" s="208"/>
      <c r="Q1989" s="208"/>
      <c r="R1989" s="208"/>
      <c r="S1989" s="208"/>
      <c r="T1989" s="209"/>
      <c r="AT1989" s="210" t="s">
        <v>168</v>
      </c>
      <c r="AU1989" s="210" t="s">
        <v>82</v>
      </c>
      <c r="AV1989" s="13" t="s">
        <v>80</v>
      </c>
      <c r="AW1989" s="13" t="s">
        <v>30</v>
      </c>
      <c r="AX1989" s="13" t="s">
        <v>73</v>
      </c>
      <c r="AY1989" s="210" t="s">
        <v>160</v>
      </c>
    </row>
    <row r="1990" spans="2:51" s="14" customFormat="1" ht="12">
      <c r="B1990" s="211"/>
      <c r="C1990" s="212"/>
      <c r="D1990" s="202" t="s">
        <v>168</v>
      </c>
      <c r="E1990" s="213" t="s">
        <v>1</v>
      </c>
      <c r="F1990" s="214" t="s">
        <v>431</v>
      </c>
      <c r="G1990" s="212"/>
      <c r="H1990" s="215">
        <v>4.19</v>
      </c>
      <c r="I1990" s="216"/>
      <c r="J1990" s="212"/>
      <c r="K1990" s="212"/>
      <c r="L1990" s="217"/>
      <c r="M1990" s="218"/>
      <c r="N1990" s="219"/>
      <c r="O1990" s="219"/>
      <c r="P1990" s="219"/>
      <c r="Q1990" s="219"/>
      <c r="R1990" s="219"/>
      <c r="S1990" s="219"/>
      <c r="T1990" s="220"/>
      <c r="AT1990" s="221" t="s">
        <v>168</v>
      </c>
      <c r="AU1990" s="221" t="s">
        <v>82</v>
      </c>
      <c r="AV1990" s="14" t="s">
        <v>82</v>
      </c>
      <c r="AW1990" s="14" t="s">
        <v>30</v>
      </c>
      <c r="AX1990" s="14" t="s">
        <v>73</v>
      </c>
      <c r="AY1990" s="221" t="s">
        <v>160</v>
      </c>
    </row>
    <row r="1991" spans="2:51" s="14" customFormat="1" ht="12">
      <c r="B1991" s="211"/>
      <c r="C1991" s="212"/>
      <c r="D1991" s="202" t="s">
        <v>168</v>
      </c>
      <c r="E1991" s="213" t="s">
        <v>1</v>
      </c>
      <c r="F1991" s="214" t="s">
        <v>432</v>
      </c>
      <c r="G1991" s="212"/>
      <c r="H1991" s="215">
        <v>1.528</v>
      </c>
      <c r="I1991" s="216"/>
      <c r="J1991" s="212"/>
      <c r="K1991" s="212"/>
      <c r="L1991" s="217"/>
      <c r="M1991" s="218"/>
      <c r="N1991" s="219"/>
      <c r="O1991" s="219"/>
      <c r="P1991" s="219"/>
      <c r="Q1991" s="219"/>
      <c r="R1991" s="219"/>
      <c r="S1991" s="219"/>
      <c r="T1991" s="220"/>
      <c r="AT1991" s="221" t="s">
        <v>168</v>
      </c>
      <c r="AU1991" s="221" t="s">
        <v>82</v>
      </c>
      <c r="AV1991" s="14" t="s">
        <v>82</v>
      </c>
      <c r="AW1991" s="14" t="s">
        <v>30</v>
      </c>
      <c r="AX1991" s="14" t="s">
        <v>73</v>
      </c>
      <c r="AY1991" s="221" t="s">
        <v>160</v>
      </c>
    </row>
    <row r="1992" spans="2:51" s="14" customFormat="1" ht="12">
      <c r="B1992" s="211"/>
      <c r="C1992" s="212"/>
      <c r="D1992" s="202" t="s">
        <v>168</v>
      </c>
      <c r="E1992" s="213" t="s">
        <v>1</v>
      </c>
      <c r="F1992" s="214" t="s">
        <v>433</v>
      </c>
      <c r="G1992" s="212"/>
      <c r="H1992" s="215">
        <v>1.256</v>
      </c>
      <c r="I1992" s="216"/>
      <c r="J1992" s="212"/>
      <c r="K1992" s="212"/>
      <c r="L1992" s="217"/>
      <c r="M1992" s="218"/>
      <c r="N1992" s="219"/>
      <c r="O1992" s="219"/>
      <c r="P1992" s="219"/>
      <c r="Q1992" s="219"/>
      <c r="R1992" s="219"/>
      <c r="S1992" s="219"/>
      <c r="T1992" s="220"/>
      <c r="AT1992" s="221" t="s">
        <v>168</v>
      </c>
      <c r="AU1992" s="221" t="s">
        <v>82</v>
      </c>
      <c r="AV1992" s="14" t="s">
        <v>82</v>
      </c>
      <c r="AW1992" s="14" t="s">
        <v>30</v>
      </c>
      <c r="AX1992" s="14" t="s">
        <v>73</v>
      </c>
      <c r="AY1992" s="221" t="s">
        <v>160</v>
      </c>
    </row>
    <row r="1993" spans="2:51" s="14" customFormat="1" ht="12">
      <c r="B1993" s="211"/>
      <c r="C1993" s="212"/>
      <c r="D1993" s="202" t="s">
        <v>168</v>
      </c>
      <c r="E1993" s="213" t="s">
        <v>1</v>
      </c>
      <c r="F1993" s="214" t="s">
        <v>434</v>
      </c>
      <c r="G1993" s="212"/>
      <c r="H1993" s="215">
        <v>1.008</v>
      </c>
      <c r="I1993" s="216"/>
      <c r="J1993" s="212"/>
      <c r="K1993" s="212"/>
      <c r="L1993" s="217"/>
      <c r="M1993" s="218"/>
      <c r="N1993" s="219"/>
      <c r="O1993" s="219"/>
      <c r="P1993" s="219"/>
      <c r="Q1993" s="219"/>
      <c r="R1993" s="219"/>
      <c r="S1993" s="219"/>
      <c r="T1993" s="220"/>
      <c r="AT1993" s="221" t="s">
        <v>168</v>
      </c>
      <c r="AU1993" s="221" t="s">
        <v>82</v>
      </c>
      <c r="AV1993" s="14" t="s">
        <v>82</v>
      </c>
      <c r="AW1993" s="14" t="s">
        <v>30</v>
      </c>
      <c r="AX1993" s="14" t="s">
        <v>73</v>
      </c>
      <c r="AY1993" s="221" t="s">
        <v>160</v>
      </c>
    </row>
    <row r="1994" spans="2:51" s="14" customFormat="1" ht="12">
      <c r="B1994" s="211"/>
      <c r="C1994" s="212"/>
      <c r="D1994" s="202" t="s">
        <v>168</v>
      </c>
      <c r="E1994" s="213" t="s">
        <v>1</v>
      </c>
      <c r="F1994" s="214" t="s">
        <v>435</v>
      </c>
      <c r="G1994" s="212"/>
      <c r="H1994" s="215">
        <v>0.88</v>
      </c>
      <c r="I1994" s="216"/>
      <c r="J1994" s="212"/>
      <c r="K1994" s="212"/>
      <c r="L1994" s="217"/>
      <c r="M1994" s="218"/>
      <c r="N1994" s="219"/>
      <c r="O1994" s="219"/>
      <c r="P1994" s="219"/>
      <c r="Q1994" s="219"/>
      <c r="R1994" s="219"/>
      <c r="S1994" s="219"/>
      <c r="T1994" s="220"/>
      <c r="AT1994" s="221" t="s">
        <v>168</v>
      </c>
      <c r="AU1994" s="221" t="s">
        <v>82</v>
      </c>
      <c r="AV1994" s="14" t="s">
        <v>82</v>
      </c>
      <c r="AW1994" s="14" t="s">
        <v>30</v>
      </c>
      <c r="AX1994" s="14" t="s">
        <v>73</v>
      </c>
      <c r="AY1994" s="221" t="s">
        <v>160</v>
      </c>
    </row>
    <row r="1995" spans="2:51" s="14" customFormat="1" ht="12">
      <c r="B1995" s="211"/>
      <c r="C1995" s="212"/>
      <c r="D1995" s="202" t="s">
        <v>168</v>
      </c>
      <c r="E1995" s="213" t="s">
        <v>1</v>
      </c>
      <c r="F1995" s="214" t="s">
        <v>436</v>
      </c>
      <c r="G1995" s="212"/>
      <c r="H1995" s="215">
        <v>1.74</v>
      </c>
      <c r="I1995" s="216"/>
      <c r="J1995" s="212"/>
      <c r="K1995" s="212"/>
      <c r="L1995" s="217"/>
      <c r="M1995" s="218"/>
      <c r="N1995" s="219"/>
      <c r="O1995" s="219"/>
      <c r="P1995" s="219"/>
      <c r="Q1995" s="219"/>
      <c r="R1995" s="219"/>
      <c r="S1995" s="219"/>
      <c r="T1995" s="220"/>
      <c r="AT1995" s="221" t="s">
        <v>168</v>
      </c>
      <c r="AU1995" s="221" t="s">
        <v>82</v>
      </c>
      <c r="AV1995" s="14" t="s">
        <v>82</v>
      </c>
      <c r="AW1995" s="14" t="s">
        <v>30</v>
      </c>
      <c r="AX1995" s="14" t="s">
        <v>73</v>
      </c>
      <c r="AY1995" s="221" t="s">
        <v>160</v>
      </c>
    </row>
    <row r="1996" spans="2:51" s="14" customFormat="1" ht="12">
      <c r="B1996" s="211"/>
      <c r="C1996" s="212"/>
      <c r="D1996" s="202" t="s">
        <v>168</v>
      </c>
      <c r="E1996" s="213" t="s">
        <v>1</v>
      </c>
      <c r="F1996" s="214" t="s">
        <v>437</v>
      </c>
      <c r="G1996" s="212"/>
      <c r="H1996" s="215">
        <v>0.86</v>
      </c>
      <c r="I1996" s="216"/>
      <c r="J1996" s="212"/>
      <c r="K1996" s="212"/>
      <c r="L1996" s="217"/>
      <c r="M1996" s="218"/>
      <c r="N1996" s="219"/>
      <c r="O1996" s="219"/>
      <c r="P1996" s="219"/>
      <c r="Q1996" s="219"/>
      <c r="R1996" s="219"/>
      <c r="S1996" s="219"/>
      <c r="T1996" s="220"/>
      <c r="AT1996" s="221" t="s">
        <v>168</v>
      </c>
      <c r="AU1996" s="221" t="s">
        <v>82</v>
      </c>
      <c r="AV1996" s="14" t="s">
        <v>82</v>
      </c>
      <c r="AW1996" s="14" t="s">
        <v>30</v>
      </c>
      <c r="AX1996" s="14" t="s">
        <v>73</v>
      </c>
      <c r="AY1996" s="221" t="s">
        <v>160</v>
      </c>
    </row>
    <row r="1997" spans="2:51" s="14" customFormat="1" ht="12">
      <c r="B1997" s="211"/>
      <c r="C1997" s="212"/>
      <c r="D1997" s="202" t="s">
        <v>168</v>
      </c>
      <c r="E1997" s="213" t="s">
        <v>1</v>
      </c>
      <c r="F1997" s="214" t="s">
        <v>438</v>
      </c>
      <c r="G1997" s="212"/>
      <c r="H1997" s="215">
        <v>1.98</v>
      </c>
      <c r="I1997" s="216"/>
      <c r="J1997" s="212"/>
      <c r="K1997" s="212"/>
      <c r="L1997" s="217"/>
      <c r="M1997" s="218"/>
      <c r="N1997" s="219"/>
      <c r="O1997" s="219"/>
      <c r="P1997" s="219"/>
      <c r="Q1997" s="219"/>
      <c r="R1997" s="219"/>
      <c r="S1997" s="219"/>
      <c r="T1997" s="220"/>
      <c r="AT1997" s="221" t="s">
        <v>168</v>
      </c>
      <c r="AU1997" s="221" t="s">
        <v>82</v>
      </c>
      <c r="AV1997" s="14" t="s">
        <v>82</v>
      </c>
      <c r="AW1997" s="14" t="s">
        <v>30</v>
      </c>
      <c r="AX1997" s="14" t="s">
        <v>73</v>
      </c>
      <c r="AY1997" s="221" t="s">
        <v>160</v>
      </c>
    </row>
    <row r="1998" spans="2:51" s="14" customFormat="1" ht="12">
      <c r="B1998" s="211"/>
      <c r="C1998" s="212"/>
      <c r="D1998" s="202" t="s">
        <v>168</v>
      </c>
      <c r="E1998" s="213" t="s">
        <v>1</v>
      </c>
      <c r="F1998" s="214" t="s">
        <v>439</v>
      </c>
      <c r="G1998" s="212"/>
      <c r="H1998" s="215">
        <v>10.846</v>
      </c>
      <c r="I1998" s="216"/>
      <c r="J1998" s="212"/>
      <c r="K1998" s="212"/>
      <c r="L1998" s="217"/>
      <c r="M1998" s="218"/>
      <c r="N1998" s="219"/>
      <c r="O1998" s="219"/>
      <c r="P1998" s="219"/>
      <c r="Q1998" s="219"/>
      <c r="R1998" s="219"/>
      <c r="S1998" s="219"/>
      <c r="T1998" s="220"/>
      <c r="AT1998" s="221" t="s">
        <v>168</v>
      </c>
      <c r="AU1998" s="221" t="s">
        <v>82</v>
      </c>
      <c r="AV1998" s="14" t="s">
        <v>82</v>
      </c>
      <c r="AW1998" s="14" t="s">
        <v>30</v>
      </c>
      <c r="AX1998" s="14" t="s">
        <v>73</v>
      </c>
      <c r="AY1998" s="221" t="s">
        <v>160</v>
      </c>
    </row>
    <row r="1999" spans="2:51" s="14" customFormat="1" ht="12">
      <c r="B1999" s="211"/>
      <c r="C1999" s="212"/>
      <c r="D1999" s="202" t="s">
        <v>168</v>
      </c>
      <c r="E1999" s="213" t="s">
        <v>1</v>
      </c>
      <c r="F1999" s="214" t="s">
        <v>440</v>
      </c>
      <c r="G1999" s="212"/>
      <c r="H1999" s="215">
        <v>8.96</v>
      </c>
      <c r="I1999" s="216"/>
      <c r="J1999" s="212"/>
      <c r="K1999" s="212"/>
      <c r="L1999" s="217"/>
      <c r="M1999" s="218"/>
      <c r="N1999" s="219"/>
      <c r="O1999" s="219"/>
      <c r="P1999" s="219"/>
      <c r="Q1999" s="219"/>
      <c r="R1999" s="219"/>
      <c r="S1999" s="219"/>
      <c r="T1999" s="220"/>
      <c r="AT1999" s="221" t="s">
        <v>168</v>
      </c>
      <c r="AU1999" s="221" t="s">
        <v>82</v>
      </c>
      <c r="AV1999" s="14" t="s">
        <v>82</v>
      </c>
      <c r="AW1999" s="14" t="s">
        <v>30</v>
      </c>
      <c r="AX1999" s="14" t="s">
        <v>73</v>
      </c>
      <c r="AY1999" s="221" t="s">
        <v>160</v>
      </c>
    </row>
    <row r="2000" spans="2:51" s="14" customFormat="1" ht="12">
      <c r="B2000" s="211"/>
      <c r="C2000" s="212"/>
      <c r="D2000" s="202" t="s">
        <v>168</v>
      </c>
      <c r="E2000" s="213" t="s">
        <v>1</v>
      </c>
      <c r="F2000" s="214" t="s">
        <v>441</v>
      </c>
      <c r="G2000" s="212"/>
      <c r="H2000" s="215">
        <v>2.512</v>
      </c>
      <c r="I2000" s="216"/>
      <c r="J2000" s="212"/>
      <c r="K2000" s="212"/>
      <c r="L2000" s="217"/>
      <c r="M2000" s="218"/>
      <c r="N2000" s="219"/>
      <c r="O2000" s="219"/>
      <c r="P2000" s="219"/>
      <c r="Q2000" s="219"/>
      <c r="R2000" s="219"/>
      <c r="S2000" s="219"/>
      <c r="T2000" s="220"/>
      <c r="AT2000" s="221" t="s">
        <v>168</v>
      </c>
      <c r="AU2000" s="221" t="s">
        <v>82</v>
      </c>
      <c r="AV2000" s="14" t="s">
        <v>82</v>
      </c>
      <c r="AW2000" s="14" t="s">
        <v>30</v>
      </c>
      <c r="AX2000" s="14" t="s">
        <v>73</v>
      </c>
      <c r="AY2000" s="221" t="s">
        <v>160</v>
      </c>
    </row>
    <row r="2001" spans="2:51" s="14" customFormat="1" ht="12">
      <c r="B2001" s="211"/>
      <c r="C2001" s="212"/>
      <c r="D2001" s="202" t="s">
        <v>168</v>
      </c>
      <c r="E2001" s="213" t="s">
        <v>1</v>
      </c>
      <c r="F2001" s="214" t="s">
        <v>442</v>
      </c>
      <c r="G2001" s="212"/>
      <c r="H2001" s="215">
        <v>2.328</v>
      </c>
      <c r="I2001" s="216"/>
      <c r="J2001" s="212"/>
      <c r="K2001" s="212"/>
      <c r="L2001" s="217"/>
      <c r="M2001" s="218"/>
      <c r="N2001" s="219"/>
      <c r="O2001" s="219"/>
      <c r="P2001" s="219"/>
      <c r="Q2001" s="219"/>
      <c r="R2001" s="219"/>
      <c r="S2001" s="219"/>
      <c r="T2001" s="220"/>
      <c r="AT2001" s="221" t="s">
        <v>168</v>
      </c>
      <c r="AU2001" s="221" t="s">
        <v>82</v>
      </c>
      <c r="AV2001" s="14" t="s">
        <v>82</v>
      </c>
      <c r="AW2001" s="14" t="s">
        <v>30</v>
      </c>
      <c r="AX2001" s="14" t="s">
        <v>73</v>
      </c>
      <c r="AY2001" s="221" t="s">
        <v>160</v>
      </c>
    </row>
    <row r="2002" spans="2:51" s="14" customFormat="1" ht="12">
      <c r="B2002" s="211"/>
      <c r="C2002" s="212"/>
      <c r="D2002" s="202" t="s">
        <v>168</v>
      </c>
      <c r="E2002" s="213" t="s">
        <v>1</v>
      </c>
      <c r="F2002" s="214" t="s">
        <v>443</v>
      </c>
      <c r="G2002" s="212"/>
      <c r="H2002" s="215">
        <v>4.562</v>
      </c>
      <c r="I2002" s="216"/>
      <c r="J2002" s="212"/>
      <c r="K2002" s="212"/>
      <c r="L2002" s="217"/>
      <c r="M2002" s="218"/>
      <c r="N2002" s="219"/>
      <c r="O2002" s="219"/>
      <c r="P2002" s="219"/>
      <c r="Q2002" s="219"/>
      <c r="R2002" s="219"/>
      <c r="S2002" s="219"/>
      <c r="T2002" s="220"/>
      <c r="AT2002" s="221" t="s">
        <v>168</v>
      </c>
      <c r="AU2002" s="221" t="s">
        <v>82</v>
      </c>
      <c r="AV2002" s="14" t="s">
        <v>82</v>
      </c>
      <c r="AW2002" s="14" t="s">
        <v>30</v>
      </c>
      <c r="AX2002" s="14" t="s">
        <v>73</v>
      </c>
      <c r="AY2002" s="221" t="s">
        <v>160</v>
      </c>
    </row>
    <row r="2003" spans="2:51" s="14" customFormat="1" ht="12">
      <c r="B2003" s="211"/>
      <c r="C2003" s="212"/>
      <c r="D2003" s="202" t="s">
        <v>168</v>
      </c>
      <c r="E2003" s="213" t="s">
        <v>1</v>
      </c>
      <c r="F2003" s="214" t="s">
        <v>444</v>
      </c>
      <c r="G2003" s="212"/>
      <c r="H2003" s="215">
        <v>1.64</v>
      </c>
      <c r="I2003" s="216"/>
      <c r="J2003" s="212"/>
      <c r="K2003" s="212"/>
      <c r="L2003" s="217"/>
      <c r="M2003" s="218"/>
      <c r="N2003" s="219"/>
      <c r="O2003" s="219"/>
      <c r="P2003" s="219"/>
      <c r="Q2003" s="219"/>
      <c r="R2003" s="219"/>
      <c r="S2003" s="219"/>
      <c r="T2003" s="220"/>
      <c r="AT2003" s="221" t="s">
        <v>168</v>
      </c>
      <c r="AU2003" s="221" t="s">
        <v>82</v>
      </c>
      <c r="AV2003" s="14" t="s">
        <v>82</v>
      </c>
      <c r="AW2003" s="14" t="s">
        <v>30</v>
      </c>
      <c r="AX2003" s="14" t="s">
        <v>73</v>
      </c>
      <c r="AY2003" s="221" t="s">
        <v>160</v>
      </c>
    </row>
    <row r="2004" spans="2:51" s="14" customFormat="1" ht="12">
      <c r="B2004" s="211"/>
      <c r="C2004" s="212"/>
      <c r="D2004" s="202" t="s">
        <v>168</v>
      </c>
      <c r="E2004" s="213" t="s">
        <v>1</v>
      </c>
      <c r="F2004" s="214" t="s">
        <v>445</v>
      </c>
      <c r="G2004" s="212"/>
      <c r="H2004" s="215">
        <v>33.28</v>
      </c>
      <c r="I2004" s="216"/>
      <c r="J2004" s="212"/>
      <c r="K2004" s="212"/>
      <c r="L2004" s="217"/>
      <c r="M2004" s="218"/>
      <c r="N2004" s="219"/>
      <c r="O2004" s="219"/>
      <c r="P2004" s="219"/>
      <c r="Q2004" s="219"/>
      <c r="R2004" s="219"/>
      <c r="S2004" s="219"/>
      <c r="T2004" s="220"/>
      <c r="AT2004" s="221" t="s">
        <v>168</v>
      </c>
      <c r="AU2004" s="221" t="s">
        <v>82</v>
      </c>
      <c r="AV2004" s="14" t="s">
        <v>82</v>
      </c>
      <c r="AW2004" s="14" t="s">
        <v>30</v>
      </c>
      <c r="AX2004" s="14" t="s">
        <v>73</v>
      </c>
      <c r="AY2004" s="221" t="s">
        <v>160</v>
      </c>
    </row>
    <row r="2005" spans="2:51" s="14" customFormat="1" ht="12">
      <c r="B2005" s="211"/>
      <c r="C2005" s="212"/>
      <c r="D2005" s="202" t="s">
        <v>168</v>
      </c>
      <c r="E2005" s="213" t="s">
        <v>1</v>
      </c>
      <c r="F2005" s="214" t="s">
        <v>446</v>
      </c>
      <c r="G2005" s="212"/>
      <c r="H2005" s="215">
        <v>1.497</v>
      </c>
      <c r="I2005" s="216"/>
      <c r="J2005" s="212"/>
      <c r="K2005" s="212"/>
      <c r="L2005" s="217"/>
      <c r="M2005" s="218"/>
      <c r="N2005" s="219"/>
      <c r="O2005" s="219"/>
      <c r="P2005" s="219"/>
      <c r="Q2005" s="219"/>
      <c r="R2005" s="219"/>
      <c r="S2005" s="219"/>
      <c r="T2005" s="220"/>
      <c r="AT2005" s="221" t="s">
        <v>168</v>
      </c>
      <c r="AU2005" s="221" t="s">
        <v>82</v>
      </c>
      <c r="AV2005" s="14" t="s">
        <v>82</v>
      </c>
      <c r="AW2005" s="14" t="s">
        <v>30</v>
      </c>
      <c r="AX2005" s="14" t="s">
        <v>73</v>
      </c>
      <c r="AY2005" s="221" t="s">
        <v>160</v>
      </c>
    </row>
    <row r="2006" spans="2:51" s="14" customFormat="1" ht="12">
      <c r="B2006" s="211"/>
      <c r="C2006" s="212"/>
      <c r="D2006" s="202" t="s">
        <v>168</v>
      </c>
      <c r="E2006" s="213" t="s">
        <v>1</v>
      </c>
      <c r="F2006" s="214" t="s">
        <v>447</v>
      </c>
      <c r="G2006" s="212"/>
      <c r="H2006" s="215">
        <v>2.912</v>
      </c>
      <c r="I2006" s="216"/>
      <c r="J2006" s="212"/>
      <c r="K2006" s="212"/>
      <c r="L2006" s="217"/>
      <c r="M2006" s="218"/>
      <c r="N2006" s="219"/>
      <c r="O2006" s="219"/>
      <c r="P2006" s="219"/>
      <c r="Q2006" s="219"/>
      <c r="R2006" s="219"/>
      <c r="S2006" s="219"/>
      <c r="T2006" s="220"/>
      <c r="AT2006" s="221" t="s">
        <v>168</v>
      </c>
      <c r="AU2006" s="221" t="s">
        <v>82</v>
      </c>
      <c r="AV2006" s="14" t="s">
        <v>82</v>
      </c>
      <c r="AW2006" s="14" t="s">
        <v>30</v>
      </c>
      <c r="AX2006" s="14" t="s">
        <v>73</v>
      </c>
      <c r="AY2006" s="221" t="s">
        <v>160</v>
      </c>
    </row>
    <row r="2007" spans="2:51" s="14" customFormat="1" ht="12">
      <c r="B2007" s="211"/>
      <c r="C2007" s="212"/>
      <c r="D2007" s="202" t="s">
        <v>168</v>
      </c>
      <c r="E2007" s="213" t="s">
        <v>1</v>
      </c>
      <c r="F2007" s="214" t="s">
        <v>448</v>
      </c>
      <c r="G2007" s="212"/>
      <c r="H2007" s="215">
        <v>3.172</v>
      </c>
      <c r="I2007" s="216"/>
      <c r="J2007" s="212"/>
      <c r="K2007" s="212"/>
      <c r="L2007" s="217"/>
      <c r="M2007" s="218"/>
      <c r="N2007" s="219"/>
      <c r="O2007" s="219"/>
      <c r="P2007" s="219"/>
      <c r="Q2007" s="219"/>
      <c r="R2007" s="219"/>
      <c r="S2007" s="219"/>
      <c r="T2007" s="220"/>
      <c r="AT2007" s="221" t="s">
        <v>168</v>
      </c>
      <c r="AU2007" s="221" t="s">
        <v>82</v>
      </c>
      <c r="AV2007" s="14" t="s">
        <v>82</v>
      </c>
      <c r="AW2007" s="14" t="s">
        <v>30</v>
      </c>
      <c r="AX2007" s="14" t="s">
        <v>73</v>
      </c>
      <c r="AY2007" s="221" t="s">
        <v>160</v>
      </c>
    </row>
    <row r="2008" spans="2:51" s="14" customFormat="1" ht="12">
      <c r="B2008" s="211"/>
      <c r="C2008" s="212"/>
      <c r="D2008" s="202" t="s">
        <v>168</v>
      </c>
      <c r="E2008" s="213" t="s">
        <v>1</v>
      </c>
      <c r="F2008" s="214" t="s">
        <v>449</v>
      </c>
      <c r="G2008" s="212"/>
      <c r="H2008" s="215">
        <v>0.848</v>
      </c>
      <c r="I2008" s="216"/>
      <c r="J2008" s="212"/>
      <c r="K2008" s="212"/>
      <c r="L2008" s="217"/>
      <c r="M2008" s="218"/>
      <c r="N2008" s="219"/>
      <c r="O2008" s="219"/>
      <c r="P2008" s="219"/>
      <c r="Q2008" s="219"/>
      <c r="R2008" s="219"/>
      <c r="S2008" s="219"/>
      <c r="T2008" s="220"/>
      <c r="AT2008" s="221" t="s">
        <v>168</v>
      </c>
      <c r="AU2008" s="221" t="s">
        <v>82</v>
      </c>
      <c r="AV2008" s="14" t="s">
        <v>82</v>
      </c>
      <c r="AW2008" s="14" t="s">
        <v>30</v>
      </c>
      <c r="AX2008" s="14" t="s">
        <v>73</v>
      </c>
      <c r="AY2008" s="221" t="s">
        <v>160</v>
      </c>
    </row>
    <row r="2009" spans="2:51" s="16" customFormat="1" ht="12">
      <c r="B2009" s="243"/>
      <c r="C2009" s="244"/>
      <c r="D2009" s="202" t="s">
        <v>168</v>
      </c>
      <c r="E2009" s="245" t="s">
        <v>1</v>
      </c>
      <c r="F2009" s="246" t="s">
        <v>354</v>
      </c>
      <c r="G2009" s="244"/>
      <c r="H2009" s="247">
        <v>85.99900000000001</v>
      </c>
      <c r="I2009" s="248"/>
      <c r="J2009" s="244"/>
      <c r="K2009" s="244"/>
      <c r="L2009" s="249"/>
      <c r="M2009" s="250"/>
      <c r="N2009" s="251"/>
      <c r="O2009" s="251"/>
      <c r="P2009" s="251"/>
      <c r="Q2009" s="251"/>
      <c r="R2009" s="251"/>
      <c r="S2009" s="251"/>
      <c r="T2009" s="252"/>
      <c r="AT2009" s="253" t="s">
        <v>168</v>
      </c>
      <c r="AU2009" s="253" t="s">
        <v>82</v>
      </c>
      <c r="AV2009" s="16" t="s">
        <v>182</v>
      </c>
      <c r="AW2009" s="16" t="s">
        <v>30</v>
      </c>
      <c r="AX2009" s="16" t="s">
        <v>73</v>
      </c>
      <c r="AY2009" s="253" t="s">
        <v>160</v>
      </c>
    </row>
    <row r="2010" spans="2:51" s="13" customFormat="1" ht="12">
      <c r="B2010" s="200"/>
      <c r="C2010" s="201"/>
      <c r="D2010" s="202" t="s">
        <v>168</v>
      </c>
      <c r="E2010" s="203" t="s">
        <v>1</v>
      </c>
      <c r="F2010" s="204" t="s">
        <v>479</v>
      </c>
      <c r="G2010" s="201"/>
      <c r="H2010" s="203" t="s">
        <v>1</v>
      </c>
      <c r="I2010" s="205"/>
      <c r="J2010" s="201"/>
      <c r="K2010" s="201"/>
      <c r="L2010" s="206"/>
      <c r="M2010" s="207"/>
      <c r="N2010" s="208"/>
      <c r="O2010" s="208"/>
      <c r="P2010" s="208"/>
      <c r="Q2010" s="208"/>
      <c r="R2010" s="208"/>
      <c r="S2010" s="208"/>
      <c r="T2010" s="209"/>
      <c r="AT2010" s="210" t="s">
        <v>168</v>
      </c>
      <c r="AU2010" s="210" t="s">
        <v>82</v>
      </c>
      <c r="AV2010" s="13" t="s">
        <v>80</v>
      </c>
      <c r="AW2010" s="13" t="s">
        <v>30</v>
      </c>
      <c r="AX2010" s="13" t="s">
        <v>73</v>
      </c>
      <c r="AY2010" s="210" t="s">
        <v>160</v>
      </c>
    </row>
    <row r="2011" spans="2:51" s="14" customFormat="1" ht="12">
      <c r="B2011" s="211"/>
      <c r="C2011" s="212"/>
      <c r="D2011" s="202" t="s">
        <v>168</v>
      </c>
      <c r="E2011" s="213" t="s">
        <v>1</v>
      </c>
      <c r="F2011" s="214" t="s">
        <v>480</v>
      </c>
      <c r="G2011" s="212"/>
      <c r="H2011" s="215">
        <v>18.87</v>
      </c>
      <c r="I2011" s="216"/>
      <c r="J2011" s="212"/>
      <c r="K2011" s="212"/>
      <c r="L2011" s="217"/>
      <c r="M2011" s="218"/>
      <c r="N2011" s="219"/>
      <c r="O2011" s="219"/>
      <c r="P2011" s="219"/>
      <c r="Q2011" s="219"/>
      <c r="R2011" s="219"/>
      <c r="S2011" s="219"/>
      <c r="T2011" s="220"/>
      <c r="AT2011" s="221" t="s">
        <v>168</v>
      </c>
      <c r="AU2011" s="221" t="s">
        <v>82</v>
      </c>
      <c r="AV2011" s="14" t="s">
        <v>82</v>
      </c>
      <c r="AW2011" s="14" t="s">
        <v>30</v>
      </c>
      <c r="AX2011" s="14" t="s">
        <v>73</v>
      </c>
      <c r="AY2011" s="221" t="s">
        <v>160</v>
      </c>
    </row>
    <row r="2012" spans="2:51" s="14" customFormat="1" ht="12">
      <c r="B2012" s="211"/>
      <c r="C2012" s="212"/>
      <c r="D2012" s="202" t="s">
        <v>168</v>
      </c>
      <c r="E2012" s="213" t="s">
        <v>1</v>
      </c>
      <c r="F2012" s="214" t="s">
        <v>481</v>
      </c>
      <c r="G2012" s="212"/>
      <c r="H2012" s="215">
        <v>194.781</v>
      </c>
      <c r="I2012" s="216"/>
      <c r="J2012" s="212"/>
      <c r="K2012" s="212"/>
      <c r="L2012" s="217"/>
      <c r="M2012" s="218"/>
      <c r="N2012" s="219"/>
      <c r="O2012" s="219"/>
      <c r="P2012" s="219"/>
      <c r="Q2012" s="219"/>
      <c r="R2012" s="219"/>
      <c r="S2012" s="219"/>
      <c r="T2012" s="220"/>
      <c r="AT2012" s="221" t="s">
        <v>168</v>
      </c>
      <c r="AU2012" s="221" t="s">
        <v>82</v>
      </c>
      <c r="AV2012" s="14" t="s">
        <v>82</v>
      </c>
      <c r="AW2012" s="14" t="s">
        <v>30</v>
      </c>
      <c r="AX2012" s="14" t="s">
        <v>73</v>
      </c>
      <c r="AY2012" s="221" t="s">
        <v>160</v>
      </c>
    </row>
    <row r="2013" spans="2:51" s="14" customFormat="1" ht="12">
      <c r="B2013" s="211"/>
      <c r="C2013" s="212"/>
      <c r="D2013" s="202" t="s">
        <v>168</v>
      </c>
      <c r="E2013" s="213" t="s">
        <v>1</v>
      </c>
      <c r="F2013" s="214" t="s">
        <v>482</v>
      </c>
      <c r="G2013" s="212"/>
      <c r="H2013" s="215">
        <v>109.15</v>
      </c>
      <c r="I2013" s="216"/>
      <c r="J2013" s="212"/>
      <c r="K2013" s="212"/>
      <c r="L2013" s="217"/>
      <c r="M2013" s="218"/>
      <c r="N2013" s="219"/>
      <c r="O2013" s="219"/>
      <c r="P2013" s="219"/>
      <c r="Q2013" s="219"/>
      <c r="R2013" s="219"/>
      <c r="S2013" s="219"/>
      <c r="T2013" s="220"/>
      <c r="AT2013" s="221" t="s">
        <v>168</v>
      </c>
      <c r="AU2013" s="221" t="s">
        <v>82</v>
      </c>
      <c r="AV2013" s="14" t="s">
        <v>82</v>
      </c>
      <c r="AW2013" s="14" t="s">
        <v>30</v>
      </c>
      <c r="AX2013" s="14" t="s">
        <v>73</v>
      </c>
      <c r="AY2013" s="221" t="s">
        <v>160</v>
      </c>
    </row>
    <row r="2014" spans="2:51" s="14" customFormat="1" ht="12">
      <c r="B2014" s="211"/>
      <c r="C2014" s="212"/>
      <c r="D2014" s="202" t="s">
        <v>168</v>
      </c>
      <c r="E2014" s="213" t="s">
        <v>1</v>
      </c>
      <c r="F2014" s="214" t="s">
        <v>483</v>
      </c>
      <c r="G2014" s="212"/>
      <c r="H2014" s="215">
        <v>69.37</v>
      </c>
      <c r="I2014" s="216"/>
      <c r="J2014" s="212"/>
      <c r="K2014" s="212"/>
      <c r="L2014" s="217"/>
      <c r="M2014" s="218"/>
      <c r="N2014" s="219"/>
      <c r="O2014" s="219"/>
      <c r="P2014" s="219"/>
      <c r="Q2014" s="219"/>
      <c r="R2014" s="219"/>
      <c r="S2014" s="219"/>
      <c r="T2014" s="220"/>
      <c r="AT2014" s="221" t="s">
        <v>168</v>
      </c>
      <c r="AU2014" s="221" t="s">
        <v>82</v>
      </c>
      <c r="AV2014" s="14" t="s">
        <v>82</v>
      </c>
      <c r="AW2014" s="14" t="s">
        <v>30</v>
      </c>
      <c r="AX2014" s="14" t="s">
        <v>73</v>
      </c>
      <c r="AY2014" s="221" t="s">
        <v>160</v>
      </c>
    </row>
    <row r="2015" spans="2:51" s="14" customFormat="1" ht="12">
      <c r="B2015" s="211"/>
      <c r="C2015" s="212"/>
      <c r="D2015" s="202" t="s">
        <v>168</v>
      </c>
      <c r="E2015" s="213" t="s">
        <v>1</v>
      </c>
      <c r="F2015" s="214" t="s">
        <v>484</v>
      </c>
      <c r="G2015" s="212"/>
      <c r="H2015" s="215">
        <v>15.26</v>
      </c>
      <c r="I2015" s="216"/>
      <c r="J2015" s="212"/>
      <c r="K2015" s="212"/>
      <c r="L2015" s="217"/>
      <c r="M2015" s="218"/>
      <c r="N2015" s="219"/>
      <c r="O2015" s="219"/>
      <c r="P2015" s="219"/>
      <c r="Q2015" s="219"/>
      <c r="R2015" s="219"/>
      <c r="S2015" s="219"/>
      <c r="T2015" s="220"/>
      <c r="AT2015" s="221" t="s">
        <v>168</v>
      </c>
      <c r="AU2015" s="221" t="s">
        <v>82</v>
      </c>
      <c r="AV2015" s="14" t="s">
        <v>82</v>
      </c>
      <c r="AW2015" s="14" t="s">
        <v>30</v>
      </c>
      <c r="AX2015" s="14" t="s">
        <v>73</v>
      </c>
      <c r="AY2015" s="221" t="s">
        <v>160</v>
      </c>
    </row>
    <row r="2016" spans="2:51" s="14" customFormat="1" ht="12">
      <c r="B2016" s="211"/>
      <c r="C2016" s="212"/>
      <c r="D2016" s="202" t="s">
        <v>168</v>
      </c>
      <c r="E2016" s="213" t="s">
        <v>1</v>
      </c>
      <c r="F2016" s="214" t="s">
        <v>485</v>
      </c>
      <c r="G2016" s="212"/>
      <c r="H2016" s="215">
        <v>53.44</v>
      </c>
      <c r="I2016" s="216"/>
      <c r="J2016" s="212"/>
      <c r="K2016" s="212"/>
      <c r="L2016" s="217"/>
      <c r="M2016" s="218"/>
      <c r="N2016" s="219"/>
      <c r="O2016" s="219"/>
      <c r="P2016" s="219"/>
      <c r="Q2016" s="219"/>
      <c r="R2016" s="219"/>
      <c r="S2016" s="219"/>
      <c r="T2016" s="220"/>
      <c r="AT2016" s="221" t="s">
        <v>168</v>
      </c>
      <c r="AU2016" s="221" t="s">
        <v>82</v>
      </c>
      <c r="AV2016" s="14" t="s">
        <v>82</v>
      </c>
      <c r="AW2016" s="14" t="s">
        <v>30</v>
      </c>
      <c r="AX2016" s="14" t="s">
        <v>73</v>
      </c>
      <c r="AY2016" s="221" t="s">
        <v>160</v>
      </c>
    </row>
    <row r="2017" spans="2:51" s="14" customFormat="1" ht="12">
      <c r="B2017" s="211"/>
      <c r="C2017" s="212"/>
      <c r="D2017" s="202" t="s">
        <v>168</v>
      </c>
      <c r="E2017" s="213" t="s">
        <v>1</v>
      </c>
      <c r="F2017" s="214" t="s">
        <v>486</v>
      </c>
      <c r="G2017" s="212"/>
      <c r="H2017" s="215">
        <v>381.72</v>
      </c>
      <c r="I2017" s="216"/>
      <c r="J2017" s="212"/>
      <c r="K2017" s="212"/>
      <c r="L2017" s="217"/>
      <c r="M2017" s="218"/>
      <c r="N2017" s="219"/>
      <c r="O2017" s="219"/>
      <c r="P2017" s="219"/>
      <c r="Q2017" s="219"/>
      <c r="R2017" s="219"/>
      <c r="S2017" s="219"/>
      <c r="T2017" s="220"/>
      <c r="AT2017" s="221" t="s">
        <v>168</v>
      </c>
      <c r="AU2017" s="221" t="s">
        <v>82</v>
      </c>
      <c r="AV2017" s="14" t="s">
        <v>82</v>
      </c>
      <c r="AW2017" s="14" t="s">
        <v>30</v>
      </c>
      <c r="AX2017" s="14" t="s">
        <v>73</v>
      </c>
      <c r="AY2017" s="221" t="s">
        <v>160</v>
      </c>
    </row>
    <row r="2018" spans="2:51" s="14" customFormat="1" ht="12">
      <c r="B2018" s="211"/>
      <c r="C2018" s="212"/>
      <c r="D2018" s="202" t="s">
        <v>168</v>
      </c>
      <c r="E2018" s="213" t="s">
        <v>1</v>
      </c>
      <c r="F2018" s="214" t="s">
        <v>487</v>
      </c>
      <c r="G2018" s="212"/>
      <c r="H2018" s="215">
        <v>25.19</v>
      </c>
      <c r="I2018" s="216"/>
      <c r="J2018" s="212"/>
      <c r="K2018" s="212"/>
      <c r="L2018" s="217"/>
      <c r="M2018" s="218"/>
      <c r="N2018" s="219"/>
      <c r="O2018" s="219"/>
      <c r="P2018" s="219"/>
      <c r="Q2018" s="219"/>
      <c r="R2018" s="219"/>
      <c r="S2018" s="219"/>
      <c r="T2018" s="220"/>
      <c r="AT2018" s="221" t="s">
        <v>168</v>
      </c>
      <c r="AU2018" s="221" t="s">
        <v>82</v>
      </c>
      <c r="AV2018" s="14" t="s">
        <v>82</v>
      </c>
      <c r="AW2018" s="14" t="s">
        <v>30</v>
      </c>
      <c r="AX2018" s="14" t="s">
        <v>73</v>
      </c>
      <c r="AY2018" s="221" t="s">
        <v>160</v>
      </c>
    </row>
    <row r="2019" spans="2:51" s="16" customFormat="1" ht="12">
      <c r="B2019" s="243"/>
      <c r="C2019" s="244"/>
      <c r="D2019" s="202" t="s">
        <v>168</v>
      </c>
      <c r="E2019" s="245" t="s">
        <v>1</v>
      </c>
      <c r="F2019" s="246" t="s">
        <v>354</v>
      </c>
      <c r="G2019" s="244"/>
      <c r="H2019" s="247">
        <v>867.7810000000002</v>
      </c>
      <c r="I2019" s="248"/>
      <c r="J2019" s="244"/>
      <c r="K2019" s="244"/>
      <c r="L2019" s="249"/>
      <c r="M2019" s="250"/>
      <c r="N2019" s="251"/>
      <c r="O2019" s="251"/>
      <c r="P2019" s="251"/>
      <c r="Q2019" s="251"/>
      <c r="R2019" s="251"/>
      <c r="S2019" s="251"/>
      <c r="T2019" s="252"/>
      <c r="AT2019" s="253" t="s">
        <v>168</v>
      </c>
      <c r="AU2019" s="253" t="s">
        <v>82</v>
      </c>
      <c r="AV2019" s="16" t="s">
        <v>182</v>
      </c>
      <c r="AW2019" s="16" t="s">
        <v>30</v>
      </c>
      <c r="AX2019" s="16" t="s">
        <v>73</v>
      </c>
      <c r="AY2019" s="253" t="s">
        <v>160</v>
      </c>
    </row>
    <row r="2020" spans="2:51" s="14" customFormat="1" ht="12">
      <c r="B2020" s="211"/>
      <c r="C2020" s="212"/>
      <c r="D2020" s="202" t="s">
        <v>168</v>
      </c>
      <c r="E2020" s="213" t="s">
        <v>1</v>
      </c>
      <c r="F2020" s="214" t="s">
        <v>528</v>
      </c>
      <c r="G2020" s="212"/>
      <c r="H2020" s="215">
        <v>5.568</v>
      </c>
      <c r="I2020" s="216"/>
      <c r="J2020" s="212"/>
      <c r="K2020" s="212"/>
      <c r="L2020" s="217"/>
      <c r="M2020" s="218"/>
      <c r="N2020" s="219"/>
      <c r="O2020" s="219"/>
      <c r="P2020" s="219"/>
      <c r="Q2020" s="219"/>
      <c r="R2020" s="219"/>
      <c r="S2020" s="219"/>
      <c r="T2020" s="220"/>
      <c r="AT2020" s="221" t="s">
        <v>168</v>
      </c>
      <c r="AU2020" s="221" t="s">
        <v>82</v>
      </c>
      <c r="AV2020" s="14" t="s">
        <v>82</v>
      </c>
      <c r="AW2020" s="14" t="s">
        <v>30</v>
      </c>
      <c r="AX2020" s="14" t="s">
        <v>73</v>
      </c>
      <c r="AY2020" s="221" t="s">
        <v>160</v>
      </c>
    </row>
    <row r="2021" spans="2:51" s="14" customFormat="1" ht="12">
      <c r="B2021" s="211"/>
      <c r="C2021" s="212"/>
      <c r="D2021" s="202" t="s">
        <v>168</v>
      </c>
      <c r="E2021" s="213" t="s">
        <v>1</v>
      </c>
      <c r="F2021" s="214" t="s">
        <v>529</v>
      </c>
      <c r="G2021" s="212"/>
      <c r="H2021" s="215">
        <v>16.704</v>
      </c>
      <c r="I2021" s="216"/>
      <c r="J2021" s="212"/>
      <c r="K2021" s="212"/>
      <c r="L2021" s="217"/>
      <c r="M2021" s="218"/>
      <c r="N2021" s="219"/>
      <c r="O2021" s="219"/>
      <c r="P2021" s="219"/>
      <c r="Q2021" s="219"/>
      <c r="R2021" s="219"/>
      <c r="S2021" s="219"/>
      <c r="T2021" s="220"/>
      <c r="AT2021" s="221" t="s">
        <v>168</v>
      </c>
      <c r="AU2021" s="221" t="s">
        <v>82</v>
      </c>
      <c r="AV2021" s="14" t="s">
        <v>82</v>
      </c>
      <c r="AW2021" s="14" t="s">
        <v>30</v>
      </c>
      <c r="AX2021" s="14" t="s">
        <v>73</v>
      </c>
      <c r="AY2021" s="221" t="s">
        <v>160</v>
      </c>
    </row>
    <row r="2022" spans="2:51" s="14" customFormat="1" ht="12">
      <c r="B2022" s="211"/>
      <c r="C2022" s="212"/>
      <c r="D2022" s="202" t="s">
        <v>168</v>
      </c>
      <c r="E2022" s="213" t="s">
        <v>1</v>
      </c>
      <c r="F2022" s="214" t="s">
        <v>530</v>
      </c>
      <c r="G2022" s="212"/>
      <c r="H2022" s="215">
        <v>0.986</v>
      </c>
      <c r="I2022" s="216"/>
      <c r="J2022" s="212"/>
      <c r="K2022" s="212"/>
      <c r="L2022" s="217"/>
      <c r="M2022" s="218"/>
      <c r="N2022" s="219"/>
      <c r="O2022" s="219"/>
      <c r="P2022" s="219"/>
      <c r="Q2022" s="219"/>
      <c r="R2022" s="219"/>
      <c r="S2022" s="219"/>
      <c r="T2022" s="220"/>
      <c r="AT2022" s="221" t="s">
        <v>168</v>
      </c>
      <c r="AU2022" s="221" t="s">
        <v>82</v>
      </c>
      <c r="AV2022" s="14" t="s">
        <v>82</v>
      </c>
      <c r="AW2022" s="14" t="s">
        <v>30</v>
      </c>
      <c r="AX2022" s="14" t="s">
        <v>73</v>
      </c>
      <c r="AY2022" s="221" t="s">
        <v>160</v>
      </c>
    </row>
    <row r="2023" spans="2:51" s="14" customFormat="1" ht="12">
      <c r="B2023" s="211"/>
      <c r="C2023" s="212"/>
      <c r="D2023" s="202" t="s">
        <v>168</v>
      </c>
      <c r="E2023" s="213" t="s">
        <v>1</v>
      </c>
      <c r="F2023" s="214" t="s">
        <v>531</v>
      </c>
      <c r="G2023" s="212"/>
      <c r="H2023" s="215">
        <v>2.41</v>
      </c>
      <c r="I2023" s="216"/>
      <c r="J2023" s="212"/>
      <c r="K2023" s="212"/>
      <c r="L2023" s="217"/>
      <c r="M2023" s="218"/>
      <c r="N2023" s="219"/>
      <c r="O2023" s="219"/>
      <c r="P2023" s="219"/>
      <c r="Q2023" s="219"/>
      <c r="R2023" s="219"/>
      <c r="S2023" s="219"/>
      <c r="T2023" s="220"/>
      <c r="AT2023" s="221" t="s">
        <v>168</v>
      </c>
      <c r="AU2023" s="221" t="s">
        <v>82</v>
      </c>
      <c r="AV2023" s="14" t="s">
        <v>82</v>
      </c>
      <c r="AW2023" s="14" t="s">
        <v>30</v>
      </c>
      <c r="AX2023" s="14" t="s">
        <v>73</v>
      </c>
      <c r="AY2023" s="221" t="s">
        <v>160</v>
      </c>
    </row>
    <row r="2024" spans="2:51" s="14" customFormat="1" ht="12">
      <c r="B2024" s="211"/>
      <c r="C2024" s="212"/>
      <c r="D2024" s="202" t="s">
        <v>168</v>
      </c>
      <c r="E2024" s="213" t="s">
        <v>1</v>
      </c>
      <c r="F2024" s="214" t="s">
        <v>532</v>
      </c>
      <c r="G2024" s="212"/>
      <c r="H2024" s="215">
        <v>13.68</v>
      </c>
      <c r="I2024" s="216"/>
      <c r="J2024" s="212"/>
      <c r="K2024" s="212"/>
      <c r="L2024" s="217"/>
      <c r="M2024" s="218"/>
      <c r="N2024" s="219"/>
      <c r="O2024" s="219"/>
      <c r="P2024" s="219"/>
      <c r="Q2024" s="219"/>
      <c r="R2024" s="219"/>
      <c r="S2024" s="219"/>
      <c r="T2024" s="220"/>
      <c r="AT2024" s="221" t="s">
        <v>168</v>
      </c>
      <c r="AU2024" s="221" t="s">
        <v>82</v>
      </c>
      <c r="AV2024" s="14" t="s">
        <v>82</v>
      </c>
      <c r="AW2024" s="14" t="s">
        <v>30</v>
      </c>
      <c r="AX2024" s="14" t="s">
        <v>73</v>
      </c>
      <c r="AY2024" s="221" t="s">
        <v>160</v>
      </c>
    </row>
    <row r="2025" spans="2:51" s="14" customFormat="1" ht="12">
      <c r="B2025" s="211"/>
      <c r="C2025" s="212"/>
      <c r="D2025" s="202" t="s">
        <v>168</v>
      </c>
      <c r="E2025" s="213" t="s">
        <v>1</v>
      </c>
      <c r="F2025" s="214" t="s">
        <v>533</v>
      </c>
      <c r="G2025" s="212"/>
      <c r="H2025" s="215">
        <v>7.716</v>
      </c>
      <c r="I2025" s="216"/>
      <c r="J2025" s="212"/>
      <c r="K2025" s="212"/>
      <c r="L2025" s="217"/>
      <c r="M2025" s="218"/>
      <c r="N2025" s="219"/>
      <c r="O2025" s="219"/>
      <c r="P2025" s="219"/>
      <c r="Q2025" s="219"/>
      <c r="R2025" s="219"/>
      <c r="S2025" s="219"/>
      <c r="T2025" s="220"/>
      <c r="AT2025" s="221" t="s">
        <v>168</v>
      </c>
      <c r="AU2025" s="221" t="s">
        <v>82</v>
      </c>
      <c r="AV2025" s="14" t="s">
        <v>82</v>
      </c>
      <c r="AW2025" s="14" t="s">
        <v>30</v>
      </c>
      <c r="AX2025" s="14" t="s">
        <v>73</v>
      </c>
      <c r="AY2025" s="221" t="s">
        <v>160</v>
      </c>
    </row>
    <row r="2026" spans="2:51" s="14" customFormat="1" ht="12">
      <c r="B2026" s="211"/>
      <c r="C2026" s="212"/>
      <c r="D2026" s="202" t="s">
        <v>168</v>
      </c>
      <c r="E2026" s="213" t="s">
        <v>1</v>
      </c>
      <c r="F2026" s="214" t="s">
        <v>534</v>
      </c>
      <c r="G2026" s="212"/>
      <c r="H2026" s="215">
        <v>48.672</v>
      </c>
      <c r="I2026" s="216"/>
      <c r="J2026" s="212"/>
      <c r="K2026" s="212"/>
      <c r="L2026" s="217"/>
      <c r="M2026" s="218"/>
      <c r="N2026" s="219"/>
      <c r="O2026" s="219"/>
      <c r="P2026" s="219"/>
      <c r="Q2026" s="219"/>
      <c r="R2026" s="219"/>
      <c r="S2026" s="219"/>
      <c r="T2026" s="220"/>
      <c r="AT2026" s="221" t="s">
        <v>168</v>
      </c>
      <c r="AU2026" s="221" t="s">
        <v>82</v>
      </c>
      <c r="AV2026" s="14" t="s">
        <v>82</v>
      </c>
      <c r="AW2026" s="14" t="s">
        <v>30</v>
      </c>
      <c r="AX2026" s="14" t="s">
        <v>73</v>
      </c>
      <c r="AY2026" s="221" t="s">
        <v>160</v>
      </c>
    </row>
    <row r="2027" spans="2:51" s="16" customFormat="1" ht="12">
      <c r="B2027" s="243"/>
      <c r="C2027" s="244"/>
      <c r="D2027" s="202" t="s">
        <v>168</v>
      </c>
      <c r="E2027" s="245" t="s">
        <v>1</v>
      </c>
      <c r="F2027" s="246" t="s">
        <v>354</v>
      </c>
      <c r="G2027" s="244"/>
      <c r="H2027" s="247">
        <v>95.73599999999999</v>
      </c>
      <c r="I2027" s="248"/>
      <c r="J2027" s="244"/>
      <c r="K2027" s="244"/>
      <c r="L2027" s="249"/>
      <c r="M2027" s="250"/>
      <c r="N2027" s="251"/>
      <c r="O2027" s="251"/>
      <c r="P2027" s="251"/>
      <c r="Q2027" s="251"/>
      <c r="R2027" s="251"/>
      <c r="S2027" s="251"/>
      <c r="T2027" s="252"/>
      <c r="AT2027" s="253" t="s">
        <v>168</v>
      </c>
      <c r="AU2027" s="253" t="s">
        <v>82</v>
      </c>
      <c r="AV2027" s="16" t="s">
        <v>182</v>
      </c>
      <c r="AW2027" s="16" t="s">
        <v>30</v>
      </c>
      <c r="AX2027" s="16" t="s">
        <v>73</v>
      </c>
      <c r="AY2027" s="253" t="s">
        <v>160</v>
      </c>
    </row>
    <row r="2028" spans="2:51" s="15" customFormat="1" ht="12">
      <c r="B2028" s="222"/>
      <c r="C2028" s="223"/>
      <c r="D2028" s="202" t="s">
        <v>168</v>
      </c>
      <c r="E2028" s="224" t="s">
        <v>1</v>
      </c>
      <c r="F2028" s="225" t="s">
        <v>179</v>
      </c>
      <c r="G2028" s="223"/>
      <c r="H2028" s="226">
        <v>1279.0410000000002</v>
      </c>
      <c r="I2028" s="227"/>
      <c r="J2028" s="223"/>
      <c r="K2028" s="223"/>
      <c r="L2028" s="228"/>
      <c r="M2028" s="229"/>
      <c r="N2028" s="230"/>
      <c r="O2028" s="230"/>
      <c r="P2028" s="230"/>
      <c r="Q2028" s="230"/>
      <c r="R2028" s="230"/>
      <c r="S2028" s="230"/>
      <c r="T2028" s="231"/>
      <c r="AT2028" s="232" t="s">
        <v>168</v>
      </c>
      <c r="AU2028" s="232" t="s">
        <v>82</v>
      </c>
      <c r="AV2028" s="15" t="s">
        <v>167</v>
      </c>
      <c r="AW2028" s="15" t="s">
        <v>30</v>
      </c>
      <c r="AX2028" s="15" t="s">
        <v>80</v>
      </c>
      <c r="AY2028" s="232" t="s">
        <v>160</v>
      </c>
    </row>
    <row r="2029" spans="2:63" s="12" customFormat="1" ht="22.9" customHeight="1">
      <c r="B2029" s="171"/>
      <c r="C2029" s="172"/>
      <c r="D2029" s="173" t="s">
        <v>72</v>
      </c>
      <c r="E2029" s="185" t="s">
        <v>2066</v>
      </c>
      <c r="F2029" s="185" t="s">
        <v>2067</v>
      </c>
      <c r="G2029" s="172"/>
      <c r="H2029" s="172"/>
      <c r="I2029" s="175"/>
      <c r="J2029" s="186">
        <f>BK2029</f>
        <v>0</v>
      </c>
      <c r="K2029" s="172"/>
      <c r="L2029" s="177"/>
      <c r="M2029" s="178"/>
      <c r="N2029" s="179"/>
      <c r="O2029" s="179"/>
      <c r="P2029" s="180">
        <f>SUM(P2030:P2038)</f>
        <v>0</v>
      </c>
      <c r="Q2029" s="179"/>
      <c r="R2029" s="180">
        <f>SUM(R2030:R2038)</f>
        <v>0</v>
      </c>
      <c r="S2029" s="179"/>
      <c r="T2029" s="181">
        <f>SUM(T2030:T2038)</f>
        <v>0</v>
      </c>
      <c r="AR2029" s="182" t="s">
        <v>82</v>
      </c>
      <c r="AT2029" s="183" t="s">
        <v>72</v>
      </c>
      <c r="AU2029" s="183" t="s">
        <v>80</v>
      </c>
      <c r="AY2029" s="182" t="s">
        <v>160</v>
      </c>
      <c r="BK2029" s="184">
        <f>SUM(BK2030:BK2038)</f>
        <v>0</v>
      </c>
    </row>
    <row r="2030" spans="1:65" s="2" customFormat="1" ht="14.45" customHeight="1">
      <c r="A2030" s="35"/>
      <c r="B2030" s="36"/>
      <c r="C2030" s="187" t="s">
        <v>2068</v>
      </c>
      <c r="D2030" s="187" t="s">
        <v>162</v>
      </c>
      <c r="E2030" s="188" t="s">
        <v>2069</v>
      </c>
      <c r="F2030" s="189" t="s">
        <v>2070</v>
      </c>
      <c r="G2030" s="190" t="s">
        <v>222</v>
      </c>
      <c r="H2030" s="191">
        <v>2000</v>
      </c>
      <c r="I2030" s="192"/>
      <c r="J2030" s="193">
        <f>ROUND(I2030*H2030,2)</f>
        <v>0</v>
      </c>
      <c r="K2030" s="189" t="s">
        <v>166</v>
      </c>
      <c r="L2030" s="40"/>
      <c r="M2030" s="194" t="s">
        <v>1</v>
      </c>
      <c r="N2030" s="195" t="s">
        <v>38</v>
      </c>
      <c r="O2030" s="72"/>
      <c r="P2030" s="196">
        <f>O2030*H2030</f>
        <v>0</v>
      </c>
      <c r="Q2030" s="196">
        <v>0</v>
      </c>
      <c r="R2030" s="196">
        <f>Q2030*H2030</f>
        <v>0</v>
      </c>
      <c r="S2030" s="196">
        <v>0</v>
      </c>
      <c r="T2030" s="197">
        <f>S2030*H2030</f>
        <v>0</v>
      </c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R2030" s="198" t="s">
        <v>212</v>
      </c>
      <c r="AT2030" s="198" t="s">
        <v>162</v>
      </c>
      <c r="AU2030" s="198" t="s">
        <v>82</v>
      </c>
      <c r="AY2030" s="18" t="s">
        <v>160</v>
      </c>
      <c r="BE2030" s="199">
        <f>IF(N2030="základní",J2030,0)</f>
        <v>0</v>
      </c>
      <c r="BF2030" s="199">
        <f>IF(N2030="snížená",J2030,0)</f>
        <v>0</v>
      </c>
      <c r="BG2030" s="199">
        <f>IF(N2030="zákl. přenesená",J2030,0)</f>
        <v>0</v>
      </c>
      <c r="BH2030" s="199">
        <f>IF(N2030="sníž. přenesená",J2030,0)</f>
        <v>0</v>
      </c>
      <c r="BI2030" s="199">
        <f>IF(N2030="nulová",J2030,0)</f>
        <v>0</v>
      </c>
      <c r="BJ2030" s="18" t="s">
        <v>80</v>
      </c>
      <c r="BK2030" s="199">
        <f>ROUND(I2030*H2030,2)</f>
        <v>0</v>
      </c>
      <c r="BL2030" s="18" t="s">
        <v>212</v>
      </c>
      <c r="BM2030" s="198" t="s">
        <v>2071</v>
      </c>
    </row>
    <row r="2031" spans="2:51" s="14" customFormat="1" ht="12">
      <c r="B2031" s="211"/>
      <c r="C2031" s="212"/>
      <c r="D2031" s="202" t="s">
        <v>168</v>
      </c>
      <c r="E2031" s="213" t="s">
        <v>1</v>
      </c>
      <c r="F2031" s="214" t="s">
        <v>2072</v>
      </c>
      <c r="G2031" s="212"/>
      <c r="H2031" s="215">
        <v>2000</v>
      </c>
      <c r="I2031" s="216"/>
      <c r="J2031" s="212"/>
      <c r="K2031" s="212"/>
      <c r="L2031" s="217"/>
      <c r="M2031" s="218"/>
      <c r="N2031" s="219"/>
      <c r="O2031" s="219"/>
      <c r="P2031" s="219"/>
      <c r="Q2031" s="219"/>
      <c r="R2031" s="219"/>
      <c r="S2031" s="219"/>
      <c r="T2031" s="220"/>
      <c r="AT2031" s="221" t="s">
        <v>168</v>
      </c>
      <c r="AU2031" s="221" t="s">
        <v>82</v>
      </c>
      <c r="AV2031" s="14" t="s">
        <v>82</v>
      </c>
      <c r="AW2031" s="14" t="s">
        <v>30</v>
      </c>
      <c r="AX2031" s="14" t="s">
        <v>73</v>
      </c>
      <c r="AY2031" s="221" t="s">
        <v>160</v>
      </c>
    </row>
    <row r="2032" spans="2:51" s="15" customFormat="1" ht="12">
      <c r="B2032" s="222"/>
      <c r="C2032" s="223"/>
      <c r="D2032" s="202" t="s">
        <v>168</v>
      </c>
      <c r="E2032" s="224" t="s">
        <v>1</v>
      </c>
      <c r="F2032" s="225" t="s">
        <v>179</v>
      </c>
      <c r="G2032" s="223"/>
      <c r="H2032" s="226">
        <v>2000</v>
      </c>
      <c r="I2032" s="227"/>
      <c r="J2032" s="223"/>
      <c r="K2032" s="223"/>
      <c r="L2032" s="228"/>
      <c r="M2032" s="229"/>
      <c r="N2032" s="230"/>
      <c r="O2032" s="230"/>
      <c r="P2032" s="230"/>
      <c r="Q2032" s="230"/>
      <c r="R2032" s="230"/>
      <c r="S2032" s="230"/>
      <c r="T2032" s="231"/>
      <c r="AT2032" s="232" t="s">
        <v>168</v>
      </c>
      <c r="AU2032" s="232" t="s">
        <v>82</v>
      </c>
      <c r="AV2032" s="15" t="s">
        <v>167</v>
      </c>
      <c r="AW2032" s="15" t="s">
        <v>30</v>
      </c>
      <c r="AX2032" s="15" t="s">
        <v>80</v>
      </c>
      <c r="AY2032" s="232" t="s">
        <v>160</v>
      </c>
    </row>
    <row r="2033" spans="1:65" s="2" customFormat="1" ht="24.2" customHeight="1">
      <c r="A2033" s="35"/>
      <c r="B2033" s="36"/>
      <c r="C2033" s="187" t="s">
        <v>1222</v>
      </c>
      <c r="D2033" s="187" t="s">
        <v>162</v>
      </c>
      <c r="E2033" s="188" t="s">
        <v>2073</v>
      </c>
      <c r="F2033" s="189" t="s">
        <v>2074</v>
      </c>
      <c r="G2033" s="190" t="s">
        <v>222</v>
      </c>
      <c r="H2033" s="191">
        <v>2000</v>
      </c>
      <c r="I2033" s="192"/>
      <c r="J2033" s="193">
        <f>ROUND(I2033*H2033,2)</f>
        <v>0</v>
      </c>
      <c r="K2033" s="189" t="s">
        <v>166</v>
      </c>
      <c r="L2033" s="40"/>
      <c r="M2033" s="194" t="s">
        <v>1</v>
      </c>
      <c r="N2033" s="195" t="s">
        <v>38</v>
      </c>
      <c r="O2033" s="72"/>
      <c r="P2033" s="196">
        <f>O2033*H2033</f>
        <v>0</v>
      </c>
      <c r="Q2033" s="196">
        <v>0</v>
      </c>
      <c r="R2033" s="196">
        <f>Q2033*H2033</f>
        <v>0</v>
      </c>
      <c r="S2033" s="196">
        <v>0</v>
      </c>
      <c r="T2033" s="197">
        <f>S2033*H2033</f>
        <v>0</v>
      </c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R2033" s="198" t="s">
        <v>212</v>
      </c>
      <c r="AT2033" s="198" t="s">
        <v>162</v>
      </c>
      <c r="AU2033" s="198" t="s">
        <v>82</v>
      </c>
      <c r="AY2033" s="18" t="s">
        <v>160</v>
      </c>
      <c r="BE2033" s="199">
        <f>IF(N2033="základní",J2033,0)</f>
        <v>0</v>
      </c>
      <c r="BF2033" s="199">
        <f>IF(N2033="snížená",J2033,0)</f>
        <v>0</v>
      </c>
      <c r="BG2033" s="199">
        <f>IF(N2033="zákl. přenesená",J2033,0)</f>
        <v>0</v>
      </c>
      <c r="BH2033" s="199">
        <f>IF(N2033="sníž. přenesená",J2033,0)</f>
        <v>0</v>
      </c>
      <c r="BI2033" s="199">
        <f>IF(N2033="nulová",J2033,0)</f>
        <v>0</v>
      </c>
      <c r="BJ2033" s="18" t="s">
        <v>80</v>
      </c>
      <c r="BK2033" s="199">
        <f>ROUND(I2033*H2033,2)</f>
        <v>0</v>
      </c>
      <c r="BL2033" s="18" t="s">
        <v>212</v>
      </c>
      <c r="BM2033" s="198" t="s">
        <v>2075</v>
      </c>
    </row>
    <row r="2034" spans="2:51" s="14" customFormat="1" ht="12">
      <c r="B2034" s="211"/>
      <c r="C2034" s="212"/>
      <c r="D2034" s="202" t="s">
        <v>168</v>
      </c>
      <c r="E2034" s="213" t="s">
        <v>1</v>
      </c>
      <c r="F2034" s="214" t="s">
        <v>2072</v>
      </c>
      <c r="G2034" s="212"/>
      <c r="H2034" s="215">
        <v>2000</v>
      </c>
      <c r="I2034" s="216"/>
      <c r="J2034" s="212"/>
      <c r="K2034" s="212"/>
      <c r="L2034" s="217"/>
      <c r="M2034" s="218"/>
      <c r="N2034" s="219"/>
      <c r="O2034" s="219"/>
      <c r="P2034" s="219"/>
      <c r="Q2034" s="219"/>
      <c r="R2034" s="219"/>
      <c r="S2034" s="219"/>
      <c r="T2034" s="220"/>
      <c r="AT2034" s="221" t="s">
        <v>168</v>
      </c>
      <c r="AU2034" s="221" t="s">
        <v>82</v>
      </c>
      <c r="AV2034" s="14" t="s">
        <v>82</v>
      </c>
      <c r="AW2034" s="14" t="s">
        <v>30</v>
      </c>
      <c r="AX2034" s="14" t="s">
        <v>73</v>
      </c>
      <c r="AY2034" s="221" t="s">
        <v>160</v>
      </c>
    </row>
    <row r="2035" spans="2:51" s="15" customFormat="1" ht="12">
      <c r="B2035" s="222"/>
      <c r="C2035" s="223"/>
      <c r="D2035" s="202" t="s">
        <v>168</v>
      </c>
      <c r="E2035" s="224" t="s">
        <v>1</v>
      </c>
      <c r="F2035" s="225" t="s">
        <v>179</v>
      </c>
      <c r="G2035" s="223"/>
      <c r="H2035" s="226">
        <v>2000</v>
      </c>
      <c r="I2035" s="227"/>
      <c r="J2035" s="223"/>
      <c r="K2035" s="223"/>
      <c r="L2035" s="228"/>
      <c r="M2035" s="229"/>
      <c r="N2035" s="230"/>
      <c r="O2035" s="230"/>
      <c r="P2035" s="230"/>
      <c r="Q2035" s="230"/>
      <c r="R2035" s="230"/>
      <c r="S2035" s="230"/>
      <c r="T2035" s="231"/>
      <c r="AT2035" s="232" t="s">
        <v>168</v>
      </c>
      <c r="AU2035" s="232" t="s">
        <v>82</v>
      </c>
      <c r="AV2035" s="15" t="s">
        <v>167</v>
      </c>
      <c r="AW2035" s="15" t="s">
        <v>30</v>
      </c>
      <c r="AX2035" s="15" t="s">
        <v>80</v>
      </c>
      <c r="AY2035" s="232" t="s">
        <v>160</v>
      </c>
    </row>
    <row r="2036" spans="1:65" s="2" customFormat="1" ht="24.2" customHeight="1">
      <c r="A2036" s="35"/>
      <c r="B2036" s="36"/>
      <c r="C2036" s="187" t="s">
        <v>2076</v>
      </c>
      <c r="D2036" s="187" t="s">
        <v>162</v>
      </c>
      <c r="E2036" s="188" t="s">
        <v>2077</v>
      </c>
      <c r="F2036" s="189" t="s">
        <v>2078</v>
      </c>
      <c r="G2036" s="190" t="s">
        <v>222</v>
      </c>
      <c r="H2036" s="191">
        <v>2000</v>
      </c>
      <c r="I2036" s="192"/>
      <c r="J2036" s="193">
        <f>ROUND(I2036*H2036,2)</f>
        <v>0</v>
      </c>
      <c r="K2036" s="189" t="s">
        <v>166</v>
      </c>
      <c r="L2036" s="40"/>
      <c r="M2036" s="194" t="s">
        <v>1</v>
      </c>
      <c r="N2036" s="195" t="s">
        <v>38</v>
      </c>
      <c r="O2036" s="72"/>
      <c r="P2036" s="196">
        <f>O2036*H2036</f>
        <v>0</v>
      </c>
      <c r="Q2036" s="196">
        <v>0</v>
      </c>
      <c r="R2036" s="196">
        <f>Q2036*H2036</f>
        <v>0</v>
      </c>
      <c r="S2036" s="196">
        <v>0</v>
      </c>
      <c r="T2036" s="197">
        <f>S2036*H2036</f>
        <v>0</v>
      </c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R2036" s="198" t="s">
        <v>212</v>
      </c>
      <c r="AT2036" s="198" t="s">
        <v>162</v>
      </c>
      <c r="AU2036" s="198" t="s">
        <v>82</v>
      </c>
      <c r="AY2036" s="18" t="s">
        <v>160</v>
      </c>
      <c r="BE2036" s="199">
        <f>IF(N2036="základní",J2036,0)</f>
        <v>0</v>
      </c>
      <c r="BF2036" s="199">
        <f>IF(N2036="snížená",J2036,0)</f>
        <v>0</v>
      </c>
      <c r="BG2036" s="199">
        <f>IF(N2036="zákl. přenesená",J2036,0)</f>
        <v>0</v>
      </c>
      <c r="BH2036" s="199">
        <f>IF(N2036="sníž. přenesená",J2036,0)</f>
        <v>0</v>
      </c>
      <c r="BI2036" s="199">
        <f>IF(N2036="nulová",J2036,0)</f>
        <v>0</v>
      </c>
      <c r="BJ2036" s="18" t="s">
        <v>80</v>
      </c>
      <c r="BK2036" s="199">
        <f>ROUND(I2036*H2036,2)</f>
        <v>0</v>
      </c>
      <c r="BL2036" s="18" t="s">
        <v>212</v>
      </c>
      <c r="BM2036" s="198" t="s">
        <v>2079</v>
      </c>
    </row>
    <row r="2037" spans="2:51" s="14" customFormat="1" ht="12">
      <c r="B2037" s="211"/>
      <c r="C2037" s="212"/>
      <c r="D2037" s="202" t="s">
        <v>168</v>
      </c>
      <c r="E2037" s="213" t="s">
        <v>1</v>
      </c>
      <c r="F2037" s="214" t="s">
        <v>2072</v>
      </c>
      <c r="G2037" s="212"/>
      <c r="H2037" s="215">
        <v>2000</v>
      </c>
      <c r="I2037" s="216"/>
      <c r="J2037" s="212"/>
      <c r="K2037" s="212"/>
      <c r="L2037" s="217"/>
      <c r="M2037" s="218"/>
      <c r="N2037" s="219"/>
      <c r="O2037" s="219"/>
      <c r="P2037" s="219"/>
      <c r="Q2037" s="219"/>
      <c r="R2037" s="219"/>
      <c r="S2037" s="219"/>
      <c r="T2037" s="220"/>
      <c r="AT2037" s="221" t="s">
        <v>168</v>
      </c>
      <c r="AU2037" s="221" t="s">
        <v>82</v>
      </c>
      <c r="AV2037" s="14" t="s">
        <v>82</v>
      </c>
      <c r="AW2037" s="14" t="s">
        <v>30</v>
      </c>
      <c r="AX2037" s="14" t="s">
        <v>73</v>
      </c>
      <c r="AY2037" s="221" t="s">
        <v>160</v>
      </c>
    </row>
    <row r="2038" spans="2:51" s="15" customFormat="1" ht="12">
      <c r="B2038" s="222"/>
      <c r="C2038" s="223"/>
      <c r="D2038" s="202" t="s">
        <v>168</v>
      </c>
      <c r="E2038" s="224" t="s">
        <v>1</v>
      </c>
      <c r="F2038" s="225" t="s">
        <v>179</v>
      </c>
      <c r="G2038" s="223"/>
      <c r="H2038" s="226">
        <v>2000</v>
      </c>
      <c r="I2038" s="227"/>
      <c r="J2038" s="223"/>
      <c r="K2038" s="223"/>
      <c r="L2038" s="228"/>
      <c r="M2038" s="255"/>
      <c r="N2038" s="256"/>
      <c r="O2038" s="256"/>
      <c r="P2038" s="256"/>
      <c r="Q2038" s="256"/>
      <c r="R2038" s="256"/>
      <c r="S2038" s="256"/>
      <c r="T2038" s="257"/>
      <c r="AT2038" s="232" t="s">
        <v>168</v>
      </c>
      <c r="AU2038" s="232" t="s">
        <v>82</v>
      </c>
      <c r="AV2038" s="15" t="s">
        <v>167</v>
      </c>
      <c r="AW2038" s="15" t="s">
        <v>30</v>
      </c>
      <c r="AX2038" s="15" t="s">
        <v>80</v>
      </c>
      <c r="AY2038" s="232" t="s">
        <v>160</v>
      </c>
    </row>
    <row r="2039" spans="1:31" s="2" customFormat="1" ht="6.95" customHeight="1">
      <c r="A2039" s="35"/>
      <c r="B2039" s="55"/>
      <c r="C2039" s="56"/>
      <c r="D2039" s="56"/>
      <c r="E2039" s="56"/>
      <c r="F2039" s="56"/>
      <c r="G2039" s="56"/>
      <c r="H2039" s="56"/>
      <c r="I2039" s="56"/>
      <c r="J2039" s="56"/>
      <c r="K2039" s="56"/>
      <c r="L2039" s="40"/>
      <c r="M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</row>
  </sheetData>
  <sheetProtection algorithmName="SHA-512" hashValue="nrIn3QFwUY504P6aY90r979sstGnrJ2njZn0CIUIJoMkxI9QDG0Ef1SF3KyAt49e4wEtZiP19UpLCY06JQFXgw==" saltValue="X/Wz28tcbwilthSoiA927XZjWqwLk/3fb2qbwy9B9oGp37/UByIfRJCNnc8Ut4IiRPn8Gn0ImVgDixQZaMrRGA==" spinCount="100000" sheet="1" objects="1" scenarios="1" formatColumns="0" formatRows="0" autoFilter="0"/>
  <autoFilter ref="C137:K2038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2080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ROUND((SUM(BE117:BE128)),2)</f>
        <v>0</v>
      </c>
      <c r="G33" s="35"/>
      <c r="H33" s="35"/>
      <c r="I33" s="125">
        <v>0.21</v>
      </c>
      <c r="J33" s="124">
        <f>ROUND(((SUM(BE117:BE128))*I33),2)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ROUND((SUM(BF117:BF128)),2)</f>
        <v>0</v>
      </c>
      <c r="G34" s="35"/>
      <c r="H34" s="35"/>
      <c r="I34" s="125">
        <v>0.15</v>
      </c>
      <c r="J34" s="124">
        <f>ROUND(((SUM(BF117:BF128))*I34),2)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ROUND((SUM(BG117:BG128)),2)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ROUND((SUM(BH117:BH128)),2)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ROUND((SUM(BI117:BI128)),2)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01-ZTI - Zdravotechnické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2081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01-ZTI - Zdravotechnické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2082</v>
      </c>
      <c r="F118" s="174" t="s">
        <v>2083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SUM(P119:P128)</f>
        <v>0</v>
      </c>
      <c r="Q118" s="179"/>
      <c r="R118" s="180">
        <f>SUM(R119:R128)</f>
        <v>0</v>
      </c>
      <c r="S118" s="179"/>
      <c r="T118" s="181">
        <f>SUM(T119:T128)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SUM(BK119:BK128)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2084</v>
      </c>
      <c r="F119" s="189" t="s">
        <v>2085</v>
      </c>
      <c r="G119" s="190" t="s">
        <v>238</v>
      </c>
      <c r="H119" s="191">
        <v>14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2086</v>
      </c>
      <c r="F120" s="189" t="s">
        <v>2087</v>
      </c>
      <c r="G120" s="190" t="s">
        <v>238</v>
      </c>
      <c r="H120" s="191">
        <v>12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2088</v>
      </c>
      <c r="F121" s="189" t="s">
        <v>2089</v>
      </c>
      <c r="G121" s="190" t="s">
        <v>2090</v>
      </c>
      <c r="H121" s="191">
        <v>5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2091</v>
      </c>
      <c r="F122" s="189" t="s">
        <v>2092</v>
      </c>
      <c r="G122" s="190" t="s">
        <v>2090</v>
      </c>
      <c r="H122" s="191">
        <v>1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2093</v>
      </c>
      <c r="F123" s="189" t="s">
        <v>2094</v>
      </c>
      <c r="G123" s="190" t="s">
        <v>2090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2095</v>
      </c>
      <c r="F124" s="189" t="s">
        <v>2096</v>
      </c>
      <c r="G124" s="190" t="s">
        <v>238</v>
      </c>
      <c r="H124" s="191">
        <v>14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2097</v>
      </c>
      <c r="F125" s="189" t="s">
        <v>2098</v>
      </c>
      <c r="G125" s="190" t="s">
        <v>238</v>
      </c>
      <c r="H125" s="191">
        <v>12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14.45" customHeight="1">
      <c r="A126" s="35"/>
      <c r="B126" s="36"/>
      <c r="C126" s="187" t="s">
        <v>188</v>
      </c>
      <c r="D126" s="187" t="s">
        <v>162</v>
      </c>
      <c r="E126" s="188" t="s">
        <v>2099</v>
      </c>
      <c r="F126" s="189" t="s">
        <v>2100</v>
      </c>
      <c r="G126" s="190" t="s">
        <v>2101</v>
      </c>
      <c r="H126" s="191">
        <v>2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212</v>
      </c>
    </row>
    <row r="127" spans="1:65" s="2" customFormat="1" ht="14.45" customHeight="1">
      <c r="A127" s="35"/>
      <c r="B127" s="36"/>
      <c r="C127" s="187" t="s">
        <v>215</v>
      </c>
      <c r="D127" s="187" t="s">
        <v>162</v>
      </c>
      <c r="E127" s="188" t="s">
        <v>2102</v>
      </c>
      <c r="F127" s="189" t="s">
        <v>2103</v>
      </c>
      <c r="G127" s="190" t="s">
        <v>238</v>
      </c>
      <c r="H127" s="191">
        <v>12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167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167</v>
      </c>
      <c r="BM127" s="198" t="s">
        <v>218</v>
      </c>
    </row>
    <row r="128" spans="1:65" s="2" customFormat="1" ht="14.45" customHeight="1">
      <c r="A128" s="35"/>
      <c r="B128" s="36"/>
      <c r="C128" s="187" t="s">
        <v>194</v>
      </c>
      <c r="D128" s="187" t="s">
        <v>162</v>
      </c>
      <c r="E128" s="188" t="s">
        <v>2104</v>
      </c>
      <c r="F128" s="189" t="s">
        <v>2105</v>
      </c>
      <c r="G128" s="190" t="s">
        <v>2101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258" t="s">
        <v>1</v>
      </c>
      <c r="N128" s="259" t="s">
        <v>38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223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317lQQYQ9rDoLlNI84b1gjIo4Y5lq3jHGPOB+8kzQzSSfoP+5unrRo9x8DpJwD29fEFuX8qJE7QjcbztYAxNIA==" saltValue="tUV5yGLO7T3X8VLTgtoaoWPxIZdBk9kZcLH0vWuqPJy6B0kRRei4F05S33m7Kt236rnHxeJDTe+PMCTumXsfMQ==" spinCount="100000" sheet="1" objects="1" scenarios="1" formatColumns="0" formatRows="0" autoFilter="0"/>
  <autoFilter ref="C116:K12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2106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ROUND((SUM(BE117:BE125)),2)</f>
        <v>0</v>
      </c>
      <c r="G33" s="35"/>
      <c r="H33" s="35"/>
      <c r="I33" s="125">
        <v>0.21</v>
      </c>
      <c r="J33" s="124">
        <f>ROUND(((SUM(BE117:BE125))*I33),2)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ROUND((SUM(BF117:BF125)),2)</f>
        <v>0</v>
      </c>
      <c r="G34" s="35"/>
      <c r="H34" s="35"/>
      <c r="I34" s="125">
        <v>0.15</v>
      </c>
      <c r="J34" s="124">
        <f>ROUND(((SUM(BF117:BF125))*I34),2)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ROUND((SUM(BG117:BG125)),2)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ROUND((SUM(BH117:BH125)),2)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ROUND((SUM(BI117:BI125)),2)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01-VYT - Vytápění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2107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01-VYT - Vytápění 01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2108</v>
      </c>
      <c r="F118" s="174" t="s">
        <v>2109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SUM(P119:P125)</f>
        <v>0</v>
      </c>
      <c r="Q118" s="179"/>
      <c r="R118" s="180">
        <f>SUM(R119:R125)</f>
        <v>0</v>
      </c>
      <c r="S118" s="179"/>
      <c r="T118" s="181">
        <f>SUM(T119:T125)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SUM(BK119:BK125)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2110</v>
      </c>
      <c r="F119" s="189" t="s">
        <v>2111</v>
      </c>
      <c r="G119" s="190" t="s">
        <v>2090</v>
      </c>
      <c r="H119" s="191">
        <v>214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2112</v>
      </c>
      <c r="F120" s="189" t="s">
        <v>2113</v>
      </c>
      <c r="G120" s="190" t="s">
        <v>2090</v>
      </c>
      <c r="H120" s="191">
        <v>214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2114</v>
      </c>
      <c r="F121" s="189" t="s">
        <v>2115</v>
      </c>
      <c r="G121" s="190" t="s">
        <v>2090</v>
      </c>
      <c r="H121" s="191">
        <v>214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24.2" customHeight="1">
      <c r="A122" s="35"/>
      <c r="B122" s="36"/>
      <c r="C122" s="187" t="s">
        <v>167</v>
      </c>
      <c r="D122" s="187" t="s">
        <v>162</v>
      </c>
      <c r="E122" s="188" t="s">
        <v>2116</v>
      </c>
      <c r="F122" s="189" t="s">
        <v>2117</v>
      </c>
      <c r="G122" s="190" t="s">
        <v>2090</v>
      </c>
      <c r="H122" s="191">
        <v>16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2118</v>
      </c>
      <c r="F123" s="189" t="s">
        <v>2119</v>
      </c>
      <c r="G123" s="190" t="s">
        <v>2101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2120</v>
      </c>
      <c r="F124" s="189" t="s">
        <v>2121</v>
      </c>
      <c r="G124" s="190" t="s">
        <v>2101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2122</v>
      </c>
      <c r="F125" s="189" t="s">
        <v>2105</v>
      </c>
      <c r="G125" s="190" t="s">
        <v>2101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258" t="s">
        <v>1</v>
      </c>
      <c r="N125" s="259" t="s">
        <v>38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ItmZemsQsmLrHPTBCcQqLeooc9Klkw6p7MbNsSK34SN/gfhB/7oh6avldaabG8CbkQ9VbbyYdj9GjGGBQ3XFlA==" saltValue="108g+eDhgqn2ftYv+P/WK6he9UteYW/k6CmLhprAcqwi/OZHdn54thsRt5tutglHVYoUQj/qkog3q/DvJfoH+w==" spinCount="100000" sheet="1" objects="1" scenarios="1" formatColumns="0" formatRows="0" autoFilter="0"/>
  <autoFilter ref="C116:K125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2123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ROUND((SUM(BE117:BE184)),2)</f>
        <v>0</v>
      </c>
      <c r="G33" s="35"/>
      <c r="H33" s="35"/>
      <c r="I33" s="125">
        <v>0.21</v>
      </c>
      <c r="J33" s="124">
        <f>ROUND(((SUM(BE117:BE184))*I33),2)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ROUND((SUM(BF117:BF184)),2)</f>
        <v>0</v>
      </c>
      <c r="G34" s="35"/>
      <c r="H34" s="35"/>
      <c r="I34" s="125">
        <v>0.15</v>
      </c>
      <c r="J34" s="124">
        <f>ROUND(((SUM(BF117:BF184))*I34),2)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ROUND((SUM(BG117:BG184)),2)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ROUND((SUM(BH117:BH184)),2)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ROUND((SUM(BI117:BI184)),2)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01-EL - Elektroinstalace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01-EL - Elektroinstalace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SUM(P119:P184)</f>
        <v>0</v>
      </c>
      <c r="Q118" s="179"/>
      <c r="R118" s="180">
        <f>SUM(R119:R184)</f>
        <v>0</v>
      </c>
      <c r="S118" s="179"/>
      <c r="T118" s="181">
        <f>SUM(T119:T184)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SUM(BK119:BK184)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2128</v>
      </c>
      <c r="G119" s="190" t="s">
        <v>2090</v>
      </c>
      <c r="H119" s="191">
        <v>4.2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2:51" s="14" customFormat="1" ht="12">
      <c r="B120" s="211"/>
      <c r="C120" s="212"/>
      <c r="D120" s="202" t="s">
        <v>168</v>
      </c>
      <c r="E120" s="213" t="s">
        <v>1</v>
      </c>
      <c r="F120" s="214" t="s">
        <v>2129</v>
      </c>
      <c r="G120" s="212"/>
      <c r="H120" s="215">
        <v>4.2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80</v>
      </c>
      <c r="AV120" s="14" t="s">
        <v>82</v>
      </c>
      <c r="AW120" s="14" t="s">
        <v>30</v>
      </c>
      <c r="AX120" s="14" t="s">
        <v>73</v>
      </c>
      <c r="AY120" s="221" t="s">
        <v>160</v>
      </c>
    </row>
    <row r="121" spans="2:51" s="15" customFormat="1" ht="12">
      <c r="B121" s="222"/>
      <c r="C121" s="223"/>
      <c r="D121" s="202" t="s">
        <v>168</v>
      </c>
      <c r="E121" s="224" t="s">
        <v>1</v>
      </c>
      <c r="F121" s="225" t="s">
        <v>179</v>
      </c>
      <c r="G121" s="223"/>
      <c r="H121" s="226">
        <v>4.2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168</v>
      </c>
      <c r="AU121" s="232" t="s">
        <v>80</v>
      </c>
      <c r="AV121" s="15" t="s">
        <v>167</v>
      </c>
      <c r="AW121" s="15" t="s">
        <v>30</v>
      </c>
      <c r="AX121" s="15" t="s">
        <v>80</v>
      </c>
      <c r="AY121" s="232" t="s">
        <v>160</v>
      </c>
    </row>
    <row r="122" spans="1:65" s="2" customFormat="1" ht="14.45" customHeight="1">
      <c r="A122" s="35"/>
      <c r="B122" s="36"/>
      <c r="C122" s="187" t="s">
        <v>82</v>
      </c>
      <c r="D122" s="187" t="s">
        <v>162</v>
      </c>
      <c r="E122" s="188" t="s">
        <v>2130</v>
      </c>
      <c r="F122" s="189" t="s">
        <v>2131</v>
      </c>
      <c r="G122" s="190" t="s">
        <v>2090</v>
      </c>
      <c r="H122" s="191">
        <v>1.4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167</v>
      </c>
    </row>
    <row r="123" spans="2:51" s="14" customFormat="1" ht="12">
      <c r="B123" s="211"/>
      <c r="C123" s="212"/>
      <c r="D123" s="202" t="s">
        <v>168</v>
      </c>
      <c r="E123" s="213" t="s">
        <v>1</v>
      </c>
      <c r="F123" s="214" t="s">
        <v>2132</v>
      </c>
      <c r="G123" s="212"/>
      <c r="H123" s="215">
        <v>1.4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168</v>
      </c>
      <c r="AU123" s="221" t="s">
        <v>80</v>
      </c>
      <c r="AV123" s="14" t="s">
        <v>82</v>
      </c>
      <c r="AW123" s="14" t="s">
        <v>30</v>
      </c>
      <c r="AX123" s="14" t="s">
        <v>73</v>
      </c>
      <c r="AY123" s="221" t="s">
        <v>160</v>
      </c>
    </row>
    <row r="124" spans="2:51" s="15" customFormat="1" ht="12">
      <c r="B124" s="222"/>
      <c r="C124" s="223"/>
      <c r="D124" s="202" t="s">
        <v>168</v>
      </c>
      <c r="E124" s="224" t="s">
        <v>1</v>
      </c>
      <c r="F124" s="225" t="s">
        <v>179</v>
      </c>
      <c r="G124" s="223"/>
      <c r="H124" s="226">
        <v>1.4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168</v>
      </c>
      <c r="AU124" s="232" t="s">
        <v>80</v>
      </c>
      <c r="AV124" s="15" t="s">
        <v>167</v>
      </c>
      <c r="AW124" s="15" t="s">
        <v>30</v>
      </c>
      <c r="AX124" s="15" t="s">
        <v>80</v>
      </c>
      <c r="AY124" s="232" t="s">
        <v>160</v>
      </c>
    </row>
    <row r="125" spans="1:65" s="2" customFormat="1" ht="14.45" customHeight="1">
      <c r="A125" s="35"/>
      <c r="B125" s="36"/>
      <c r="C125" s="187" t="s">
        <v>182</v>
      </c>
      <c r="D125" s="187" t="s">
        <v>162</v>
      </c>
      <c r="E125" s="188" t="s">
        <v>2133</v>
      </c>
      <c r="F125" s="189" t="s">
        <v>2134</v>
      </c>
      <c r="G125" s="190" t="s">
        <v>238</v>
      </c>
      <c r="H125" s="191">
        <v>9.8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185</v>
      </c>
    </row>
    <row r="126" spans="2:51" s="14" customFormat="1" ht="12">
      <c r="B126" s="211"/>
      <c r="C126" s="212"/>
      <c r="D126" s="202" t="s">
        <v>168</v>
      </c>
      <c r="E126" s="213" t="s">
        <v>1</v>
      </c>
      <c r="F126" s="214" t="s">
        <v>2135</v>
      </c>
      <c r="G126" s="212"/>
      <c r="H126" s="215">
        <v>9.8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168</v>
      </c>
      <c r="AU126" s="221" t="s">
        <v>80</v>
      </c>
      <c r="AV126" s="14" t="s">
        <v>82</v>
      </c>
      <c r="AW126" s="14" t="s">
        <v>30</v>
      </c>
      <c r="AX126" s="14" t="s">
        <v>73</v>
      </c>
      <c r="AY126" s="221" t="s">
        <v>160</v>
      </c>
    </row>
    <row r="127" spans="2:51" s="15" customFormat="1" ht="12">
      <c r="B127" s="222"/>
      <c r="C127" s="223"/>
      <c r="D127" s="202" t="s">
        <v>168</v>
      </c>
      <c r="E127" s="224" t="s">
        <v>1</v>
      </c>
      <c r="F127" s="225" t="s">
        <v>179</v>
      </c>
      <c r="G127" s="223"/>
      <c r="H127" s="226">
        <v>9.8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168</v>
      </c>
      <c r="AU127" s="232" t="s">
        <v>80</v>
      </c>
      <c r="AV127" s="15" t="s">
        <v>167</v>
      </c>
      <c r="AW127" s="15" t="s">
        <v>30</v>
      </c>
      <c r="AX127" s="15" t="s">
        <v>80</v>
      </c>
      <c r="AY127" s="232" t="s">
        <v>160</v>
      </c>
    </row>
    <row r="128" spans="1:65" s="2" customFormat="1" ht="14.45" customHeight="1">
      <c r="A128" s="35"/>
      <c r="B128" s="36"/>
      <c r="C128" s="187" t="s">
        <v>167</v>
      </c>
      <c r="D128" s="187" t="s">
        <v>162</v>
      </c>
      <c r="E128" s="188" t="s">
        <v>2136</v>
      </c>
      <c r="F128" s="189" t="s">
        <v>2137</v>
      </c>
      <c r="G128" s="190" t="s">
        <v>2090</v>
      </c>
      <c r="H128" s="191">
        <v>0.7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188</v>
      </c>
    </row>
    <row r="129" spans="2:51" s="14" customFormat="1" ht="12">
      <c r="B129" s="211"/>
      <c r="C129" s="212"/>
      <c r="D129" s="202" t="s">
        <v>168</v>
      </c>
      <c r="E129" s="213" t="s">
        <v>1</v>
      </c>
      <c r="F129" s="214" t="s">
        <v>2138</v>
      </c>
      <c r="G129" s="212"/>
      <c r="H129" s="215">
        <v>0.7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168</v>
      </c>
      <c r="AU129" s="221" t="s">
        <v>80</v>
      </c>
      <c r="AV129" s="14" t="s">
        <v>82</v>
      </c>
      <c r="AW129" s="14" t="s">
        <v>30</v>
      </c>
      <c r="AX129" s="14" t="s">
        <v>73</v>
      </c>
      <c r="AY129" s="221" t="s">
        <v>160</v>
      </c>
    </row>
    <row r="130" spans="2:51" s="15" customFormat="1" ht="12">
      <c r="B130" s="222"/>
      <c r="C130" s="223"/>
      <c r="D130" s="202" t="s">
        <v>168</v>
      </c>
      <c r="E130" s="224" t="s">
        <v>1</v>
      </c>
      <c r="F130" s="225" t="s">
        <v>179</v>
      </c>
      <c r="G130" s="223"/>
      <c r="H130" s="226">
        <v>0.7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168</v>
      </c>
      <c r="AU130" s="232" t="s">
        <v>80</v>
      </c>
      <c r="AV130" s="15" t="s">
        <v>167</v>
      </c>
      <c r="AW130" s="15" t="s">
        <v>30</v>
      </c>
      <c r="AX130" s="15" t="s">
        <v>80</v>
      </c>
      <c r="AY130" s="232" t="s">
        <v>160</v>
      </c>
    </row>
    <row r="131" spans="1:65" s="2" customFormat="1" ht="14.45" customHeight="1">
      <c r="A131" s="35"/>
      <c r="B131" s="36"/>
      <c r="C131" s="187" t="s">
        <v>190</v>
      </c>
      <c r="D131" s="187" t="s">
        <v>162</v>
      </c>
      <c r="E131" s="188" t="s">
        <v>2139</v>
      </c>
      <c r="F131" s="189" t="s">
        <v>2140</v>
      </c>
      <c r="G131" s="190" t="s">
        <v>2090</v>
      </c>
      <c r="H131" s="191">
        <v>2.8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194</v>
      </c>
    </row>
    <row r="132" spans="2:51" s="14" customFormat="1" ht="12">
      <c r="B132" s="211"/>
      <c r="C132" s="212"/>
      <c r="D132" s="202" t="s">
        <v>168</v>
      </c>
      <c r="E132" s="213" t="s">
        <v>1</v>
      </c>
      <c r="F132" s="214" t="s">
        <v>2141</v>
      </c>
      <c r="G132" s="212"/>
      <c r="H132" s="215">
        <v>2.8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168</v>
      </c>
      <c r="AU132" s="221" t="s">
        <v>80</v>
      </c>
      <c r="AV132" s="14" t="s">
        <v>82</v>
      </c>
      <c r="AW132" s="14" t="s">
        <v>30</v>
      </c>
      <c r="AX132" s="14" t="s">
        <v>73</v>
      </c>
      <c r="AY132" s="221" t="s">
        <v>160</v>
      </c>
    </row>
    <row r="133" spans="2:51" s="15" customFormat="1" ht="12">
      <c r="B133" s="222"/>
      <c r="C133" s="223"/>
      <c r="D133" s="202" t="s">
        <v>168</v>
      </c>
      <c r="E133" s="224" t="s">
        <v>1</v>
      </c>
      <c r="F133" s="225" t="s">
        <v>179</v>
      </c>
      <c r="G133" s="223"/>
      <c r="H133" s="226">
        <v>2.8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168</v>
      </c>
      <c r="AU133" s="232" t="s">
        <v>80</v>
      </c>
      <c r="AV133" s="15" t="s">
        <v>167</v>
      </c>
      <c r="AW133" s="15" t="s">
        <v>30</v>
      </c>
      <c r="AX133" s="15" t="s">
        <v>80</v>
      </c>
      <c r="AY133" s="232" t="s">
        <v>160</v>
      </c>
    </row>
    <row r="134" spans="1:65" s="2" customFormat="1" ht="14.45" customHeight="1">
      <c r="A134" s="35"/>
      <c r="B134" s="36"/>
      <c r="C134" s="187" t="s">
        <v>185</v>
      </c>
      <c r="D134" s="187" t="s">
        <v>162</v>
      </c>
      <c r="E134" s="188" t="s">
        <v>2142</v>
      </c>
      <c r="F134" s="189" t="s">
        <v>2143</v>
      </c>
      <c r="G134" s="190" t="s">
        <v>2090</v>
      </c>
      <c r="H134" s="191">
        <v>2.8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198</v>
      </c>
    </row>
    <row r="135" spans="2:51" s="14" customFormat="1" ht="12">
      <c r="B135" s="211"/>
      <c r="C135" s="212"/>
      <c r="D135" s="202" t="s">
        <v>168</v>
      </c>
      <c r="E135" s="213" t="s">
        <v>1</v>
      </c>
      <c r="F135" s="214" t="s">
        <v>2141</v>
      </c>
      <c r="G135" s="212"/>
      <c r="H135" s="215">
        <v>2.8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80</v>
      </c>
      <c r="AV135" s="14" t="s">
        <v>82</v>
      </c>
      <c r="AW135" s="14" t="s">
        <v>30</v>
      </c>
      <c r="AX135" s="14" t="s">
        <v>73</v>
      </c>
      <c r="AY135" s="221" t="s">
        <v>160</v>
      </c>
    </row>
    <row r="136" spans="2:51" s="15" customFormat="1" ht="12">
      <c r="B136" s="222"/>
      <c r="C136" s="223"/>
      <c r="D136" s="202" t="s">
        <v>168</v>
      </c>
      <c r="E136" s="224" t="s">
        <v>1</v>
      </c>
      <c r="F136" s="225" t="s">
        <v>179</v>
      </c>
      <c r="G136" s="223"/>
      <c r="H136" s="226">
        <v>2.8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168</v>
      </c>
      <c r="AU136" s="232" t="s">
        <v>80</v>
      </c>
      <c r="AV136" s="15" t="s">
        <v>167</v>
      </c>
      <c r="AW136" s="15" t="s">
        <v>30</v>
      </c>
      <c r="AX136" s="15" t="s">
        <v>80</v>
      </c>
      <c r="AY136" s="232" t="s">
        <v>160</v>
      </c>
    </row>
    <row r="137" spans="1:65" s="2" customFormat="1" ht="14.45" customHeight="1">
      <c r="A137" s="35"/>
      <c r="B137" s="36"/>
      <c r="C137" s="187" t="s">
        <v>204</v>
      </c>
      <c r="D137" s="187" t="s">
        <v>162</v>
      </c>
      <c r="E137" s="188" t="s">
        <v>2144</v>
      </c>
      <c r="F137" s="189" t="s">
        <v>2145</v>
      </c>
      <c r="G137" s="190" t="s">
        <v>2090</v>
      </c>
      <c r="H137" s="191">
        <v>4.2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208</v>
      </c>
    </row>
    <row r="138" spans="2:51" s="14" customFormat="1" ht="12">
      <c r="B138" s="211"/>
      <c r="C138" s="212"/>
      <c r="D138" s="202" t="s">
        <v>168</v>
      </c>
      <c r="E138" s="213" t="s">
        <v>1</v>
      </c>
      <c r="F138" s="214" t="s">
        <v>2129</v>
      </c>
      <c r="G138" s="212"/>
      <c r="H138" s="215">
        <v>4.2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80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2:51" s="15" customFormat="1" ht="12">
      <c r="B139" s="222"/>
      <c r="C139" s="223"/>
      <c r="D139" s="202" t="s">
        <v>168</v>
      </c>
      <c r="E139" s="224" t="s">
        <v>1</v>
      </c>
      <c r="F139" s="225" t="s">
        <v>179</v>
      </c>
      <c r="G139" s="223"/>
      <c r="H139" s="226">
        <v>4.2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168</v>
      </c>
      <c r="AU139" s="232" t="s">
        <v>80</v>
      </c>
      <c r="AV139" s="15" t="s">
        <v>167</v>
      </c>
      <c r="AW139" s="15" t="s">
        <v>30</v>
      </c>
      <c r="AX139" s="15" t="s">
        <v>80</v>
      </c>
      <c r="AY139" s="232" t="s">
        <v>160</v>
      </c>
    </row>
    <row r="140" spans="1:65" s="2" customFormat="1" ht="14.45" customHeight="1">
      <c r="A140" s="35"/>
      <c r="B140" s="36"/>
      <c r="C140" s="187" t="s">
        <v>188</v>
      </c>
      <c r="D140" s="187" t="s">
        <v>162</v>
      </c>
      <c r="E140" s="188" t="s">
        <v>2146</v>
      </c>
      <c r="F140" s="189" t="s">
        <v>2147</v>
      </c>
      <c r="G140" s="190" t="s">
        <v>2090</v>
      </c>
      <c r="H140" s="191">
        <v>4.9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167</v>
      </c>
      <c r="AT140" s="198" t="s">
        <v>162</v>
      </c>
      <c r="AU140" s="198" t="s">
        <v>80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167</v>
      </c>
      <c r="BM140" s="198" t="s">
        <v>212</v>
      </c>
    </row>
    <row r="141" spans="2:51" s="14" customFormat="1" ht="12">
      <c r="B141" s="211"/>
      <c r="C141" s="212"/>
      <c r="D141" s="202" t="s">
        <v>168</v>
      </c>
      <c r="E141" s="213" t="s">
        <v>1</v>
      </c>
      <c r="F141" s="214" t="s">
        <v>2148</v>
      </c>
      <c r="G141" s="212"/>
      <c r="H141" s="215">
        <v>4.9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168</v>
      </c>
      <c r="AU141" s="221" t="s">
        <v>80</v>
      </c>
      <c r="AV141" s="14" t="s">
        <v>82</v>
      </c>
      <c r="AW141" s="14" t="s">
        <v>30</v>
      </c>
      <c r="AX141" s="14" t="s">
        <v>73</v>
      </c>
      <c r="AY141" s="221" t="s">
        <v>160</v>
      </c>
    </row>
    <row r="142" spans="2:51" s="15" customFormat="1" ht="12">
      <c r="B142" s="222"/>
      <c r="C142" s="223"/>
      <c r="D142" s="202" t="s">
        <v>168</v>
      </c>
      <c r="E142" s="224" t="s">
        <v>1</v>
      </c>
      <c r="F142" s="225" t="s">
        <v>179</v>
      </c>
      <c r="G142" s="223"/>
      <c r="H142" s="226">
        <v>4.9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168</v>
      </c>
      <c r="AU142" s="232" t="s">
        <v>80</v>
      </c>
      <c r="AV142" s="15" t="s">
        <v>167</v>
      </c>
      <c r="AW142" s="15" t="s">
        <v>30</v>
      </c>
      <c r="AX142" s="15" t="s">
        <v>80</v>
      </c>
      <c r="AY142" s="232" t="s">
        <v>160</v>
      </c>
    </row>
    <row r="143" spans="1:65" s="2" customFormat="1" ht="14.45" customHeight="1">
      <c r="A143" s="35"/>
      <c r="B143" s="36"/>
      <c r="C143" s="187" t="s">
        <v>215</v>
      </c>
      <c r="D143" s="187" t="s">
        <v>162</v>
      </c>
      <c r="E143" s="188" t="s">
        <v>2149</v>
      </c>
      <c r="F143" s="189" t="s">
        <v>2150</v>
      </c>
      <c r="G143" s="190" t="s">
        <v>222</v>
      </c>
      <c r="H143" s="191">
        <v>4.2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167</v>
      </c>
      <c r="AT143" s="198" t="s">
        <v>162</v>
      </c>
      <c r="AU143" s="198" t="s">
        <v>80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167</v>
      </c>
      <c r="BM143" s="198" t="s">
        <v>218</v>
      </c>
    </row>
    <row r="144" spans="2:51" s="14" customFormat="1" ht="12">
      <c r="B144" s="211"/>
      <c r="C144" s="212"/>
      <c r="D144" s="202" t="s">
        <v>168</v>
      </c>
      <c r="E144" s="213" t="s">
        <v>1</v>
      </c>
      <c r="F144" s="214" t="s">
        <v>2129</v>
      </c>
      <c r="G144" s="212"/>
      <c r="H144" s="215">
        <v>4.2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80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5" customFormat="1" ht="12">
      <c r="B145" s="222"/>
      <c r="C145" s="223"/>
      <c r="D145" s="202" t="s">
        <v>168</v>
      </c>
      <c r="E145" s="224" t="s">
        <v>1</v>
      </c>
      <c r="F145" s="225" t="s">
        <v>179</v>
      </c>
      <c r="G145" s="223"/>
      <c r="H145" s="226">
        <v>4.2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168</v>
      </c>
      <c r="AU145" s="232" t="s">
        <v>80</v>
      </c>
      <c r="AV145" s="15" t="s">
        <v>167</v>
      </c>
      <c r="AW145" s="15" t="s">
        <v>30</v>
      </c>
      <c r="AX145" s="15" t="s">
        <v>80</v>
      </c>
      <c r="AY145" s="232" t="s">
        <v>160</v>
      </c>
    </row>
    <row r="146" spans="1:65" s="2" customFormat="1" ht="14.45" customHeight="1">
      <c r="A146" s="35"/>
      <c r="B146" s="36"/>
      <c r="C146" s="187" t="s">
        <v>194</v>
      </c>
      <c r="D146" s="187" t="s">
        <v>162</v>
      </c>
      <c r="E146" s="188" t="s">
        <v>2151</v>
      </c>
      <c r="F146" s="189" t="s">
        <v>2152</v>
      </c>
      <c r="G146" s="190" t="s">
        <v>238</v>
      </c>
      <c r="H146" s="191">
        <v>18.9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38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167</v>
      </c>
      <c r="AT146" s="198" t="s">
        <v>162</v>
      </c>
      <c r="AU146" s="198" t="s">
        <v>80</v>
      </c>
      <c r="AY146" s="18" t="s">
        <v>160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80</v>
      </c>
      <c r="BK146" s="199">
        <f>ROUND(I146*H146,2)</f>
        <v>0</v>
      </c>
      <c r="BL146" s="18" t="s">
        <v>167</v>
      </c>
      <c r="BM146" s="198" t="s">
        <v>223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2153</v>
      </c>
      <c r="G147" s="212"/>
      <c r="H147" s="215">
        <v>18.9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80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5" customFormat="1" ht="12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18.9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80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14.45" customHeight="1">
      <c r="A149" s="35"/>
      <c r="B149" s="36"/>
      <c r="C149" s="187" t="s">
        <v>226</v>
      </c>
      <c r="D149" s="187" t="s">
        <v>162</v>
      </c>
      <c r="E149" s="188" t="s">
        <v>2154</v>
      </c>
      <c r="F149" s="189" t="s">
        <v>2155</v>
      </c>
      <c r="G149" s="190" t="s">
        <v>2090</v>
      </c>
      <c r="H149" s="191">
        <v>0.7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167</v>
      </c>
      <c r="AT149" s="198" t="s">
        <v>162</v>
      </c>
      <c r="AU149" s="198" t="s">
        <v>80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167</v>
      </c>
      <c r="BM149" s="198" t="s">
        <v>229</v>
      </c>
    </row>
    <row r="150" spans="2:51" s="14" customFormat="1" ht="12">
      <c r="B150" s="211"/>
      <c r="C150" s="212"/>
      <c r="D150" s="202" t="s">
        <v>168</v>
      </c>
      <c r="E150" s="213" t="s">
        <v>1</v>
      </c>
      <c r="F150" s="214" t="s">
        <v>2138</v>
      </c>
      <c r="G150" s="212"/>
      <c r="H150" s="215">
        <v>0.7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80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2:51" s="15" customFormat="1" ht="12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0.7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80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187" t="s">
        <v>198</v>
      </c>
      <c r="D152" s="187" t="s">
        <v>162</v>
      </c>
      <c r="E152" s="188" t="s">
        <v>2156</v>
      </c>
      <c r="F152" s="189" t="s">
        <v>2157</v>
      </c>
      <c r="G152" s="190" t="s">
        <v>2090</v>
      </c>
      <c r="H152" s="191">
        <v>2.8</v>
      </c>
      <c r="I152" s="192"/>
      <c r="J152" s="193">
        <f>ROUND(I152*H152,2)</f>
        <v>0</v>
      </c>
      <c r="K152" s="189" t="s">
        <v>1</v>
      </c>
      <c r="L152" s="40"/>
      <c r="M152" s="194" t="s">
        <v>1</v>
      </c>
      <c r="N152" s="195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167</v>
      </c>
      <c r="AT152" s="198" t="s">
        <v>162</v>
      </c>
      <c r="AU152" s="198" t="s">
        <v>80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167</v>
      </c>
      <c r="BM152" s="198" t="s">
        <v>233</v>
      </c>
    </row>
    <row r="153" spans="2:51" s="14" customFormat="1" ht="12">
      <c r="B153" s="211"/>
      <c r="C153" s="212"/>
      <c r="D153" s="202" t="s">
        <v>168</v>
      </c>
      <c r="E153" s="213" t="s">
        <v>1</v>
      </c>
      <c r="F153" s="214" t="s">
        <v>2141</v>
      </c>
      <c r="G153" s="212"/>
      <c r="H153" s="215">
        <v>2.8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80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5" customFormat="1" ht="12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2.8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80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235</v>
      </c>
      <c r="D155" s="187" t="s">
        <v>162</v>
      </c>
      <c r="E155" s="188" t="s">
        <v>2158</v>
      </c>
      <c r="F155" s="189" t="s">
        <v>2159</v>
      </c>
      <c r="G155" s="190" t="s">
        <v>2090</v>
      </c>
      <c r="H155" s="191">
        <v>4.9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167</v>
      </c>
      <c r="AT155" s="198" t="s">
        <v>162</v>
      </c>
      <c r="AU155" s="198" t="s">
        <v>80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167</v>
      </c>
      <c r="BM155" s="198" t="s">
        <v>239</v>
      </c>
    </row>
    <row r="156" spans="2:51" s="14" customFormat="1" ht="12">
      <c r="B156" s="211"/>
      <c r="C156" s="212"/>
      <c r="D156" s="202" t="s">
        <v>168</v>
      </c>
      <c r="E156" s="213" t="s">
        <v>1</v>
      </c>
      <c r="F156" s="214" t="s">
        <v>2148</v>
      </c>
      <c r="G156" s="212"/>
      <c r="H156" s="215">
        <v>4.9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80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5" customFormat="1" ht="12">
      <c r="B157" s="222"/>
      <c r="C157" s="223"/>
      <c r="D157" s="202" t="s">
        <v>168</v>
      </c>
      <c r="E157" s="224" t="s">
        <v>1</v>
      </c>
      <c r="F157" s="225" t="s">
        <v>179</v>
      </c>
      <c r="G157" s="223"/>
      <c r="H157" s="226">
        <v>4.9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168</v>
      </c>
      <c r="AU157" s="232" t="s">
        <v>80</v>
      </c>
      <c r="AV157" s="15" t="s">
        <v>167</v>
      </c>
      <c r="AW157" s="15" t="s">
        <v>30</v>
      </c>
      <c r="AX157" s="15" t="s">
        <v>80</v>
      </c>
      <c r="AY157" s="232" t="s">
        <v>160</v>
      </c>
    </row>
    <row r="158" spans="1:65" s="2" customFormat="1" ht="14.45" customHeight="1">
      <c r="A158" s="35"/>
      <c r="B158" s="36"/>
      <c r="C158" s="187" t="s">
        <v>208</v>
      </c>
      <c r="D158" s="187" t="s">
        <v>162</v>
      </c>
      <c r="E158" s="188" t="s">
        <v>2160</v>
      </c>
      <c r="F158" s="189" t="s">
        <v>2161</v>
      </c>
      <c r="G158" s="190" t="s">
        <v>2090</v>
      </c>
      <c r="H158" s="191">
        <v>2.8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167</v>
      </c>
      <c r="AT158" s="198" t="s">
        <v>162</v>
      </c>
      <c r="AU158" s="198" t="s">
        <v>80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167</v>
      </c>
      <c r="BM158" s="198" t="s">
        <v>243</v>
      </c>
    </row>
    <row r="159" spans="2:51" s="14" customFormat="1" ht="12">
      <c r="B159" s="211"/>
      <c r="C159" s="212"/>
      <c r="D159" s="202" t="s">
        <v>168</v>
      </c>
      <c r="E159" s="213" t="s">
        <v>1</v>
      </c>
      <c r="F159" s="214" t="s">
        <v>2141</v>
      </c>
      <c r="G159" s="212"/>
      <c r="H159" s="215">
        <v>2.8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80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5" customFormat="1" ht="12">
      <c r="B160" s="222"/>
      <c r="C160" s="223"/>
      <c r="D160" s="202" t="s">
        <v>168</v>
      </c>
      <c r="E160" s="224" t="s">
        <v>1</v>
      </c>
      <c r="F160" s="225" t="s">
        <v>179</v>
      </c>
      <c r="G160" s="223"/>
      <c r="H160" s="226">
        <v>2.8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168</v>
      </c>
      <c r="AU160" s="232" t="s">
        <v>80</v>
      </c>
      <c r="AV160" s="15" t="s">
        <v>167</v>
      </c>
      <c r="AW160" s="15" t="s">
        <v>30</v>
      </c>
      <c r="AX160" s="15" t="s">
        <v>80</v>
      </c>
      <c r="AY160" s="232" t="s">
        <v>160</v>
      </c>
    </row>
    <row r="161" spans="1:65" s="2" customFormat="1" ht="14.45" customHeight="1">
      <c r="A161" s="35"/>
      <c r="B161" s="36"/>
      <c r="C161" s="187" t="s">
        <v>8</v>
      </c>
      <c r="D161" s="187" t="s">
        <v>162</v>
      </c>
      <c r="E161" s="188" t="s">
        <v>2162</v>
      </c>
      <c r="F161" s="189" t="s">
        <v>2163</v>
      </c>
      <c r="G161" s="190" t="s">
        <v>238</v>
      </c>
      <c r="H161" s="191">
        <v>31.5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167</v>
      </c>
      <c r="AT161" s="198" t="s">
        <v>162</v>
      </c>
      <c r="AU161" s="198" t="s">
        <v>80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167</v>
      </c>
      <c r="BM161" s="198" t="s">
        <v>249</v>
      </c>
    </row>
    <row r="162" spans="2:51" s="14" customFormat="1" ht="12">
      <c r="B162" s="211"/>
      <c r="C162" s="212"/>
      <c r="D162" s="202" t="s">
        <v>168</v>
      </c>
      <c r="E162" s="213" t="s">
        <v>1</v>
      </c>
      <c r="F162" s="214" t="s">
        <v>2164</v>
      </c>
      <c r="G162" s="212"/>
      <c r="H162" s="215">
        <v>31.5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80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2:51" s="15" customFormat="1" ht="12">
      <c r="B163" s="222"/>
      <c r="C163" s="223"/>
      <c r="D163" s="202" t="s">
        <v>168</v>
      </c>
      <c r="E163" s="224" t="s">
        <v>1</v>
      </c>
      <c r="F163" s="225" t="s">
        <v>179</v>
      </c>
      <c r="G163" s="223"/>
      <c r="H163" s="226">
        <v>31.5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168</v>
      </c>
      <c r="AU163" s="232" t="s">
        <v>80</v>
      </c>
      <c r="AV163" s="15" t="s">
        <v>167</v>
      </c>
      <c r="AW163" s="15" t="s">
        <v>30</v>
      </c>
      <c r="AX163" s="15" t="s">
        <v>80</v>
      </c>
      <c r="AY163" s="232" t="s">
        <v>160</v>
      </c>
    </row>
    <row r="164" spans="1:65" s="2" customFormat="1" ht="14.45" customHeight="1">
      <c r="A164" s="35"/>
      <c r="B164" s="36"/>
      <c r="C164" s="187" t="s">
        <v>212</v>
      </c>
      <c r="D164" s="187" t="s">
        <v>162</v>
      </c>
      <c r="E164" s="188" t="s">
        <v>2165</v>
      </c>
      <c r="F164" s="189" t="s">
        <v>2166</v>
      </c>
      <c r="G164" s="190" t="s">
        <v>238</v>
      </c>
      <c r="H164" s="191">
        <v>31.5</v>
      </c>
      <c r="I164" s="192"/>
      <c r="J164" s="193">
        <f>ROUND(I164*H164,2)</f>
        <v>0</v>
      </c>
      <c r="K164" s="189" t="s">
        <v>1</v>
      </c>
      <c r="L164" s="40"/>
      <c r="M164" s="194" t="s">
        <v>1</v>
      </c>
      <c r="N164" s="195" t="s">
        <v>38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167</v>
      </c>
      <c r="AT164" s="198" t="s">
        <v>162</v>
      </c>
      <c r="AU164" s="198" t="s">
        <v>80</v>
      </c>
      <c r="AY164" s="18" t="s">
        <v>160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80</v>
      </c>
      <c r="BK164" s="199">
        <f>ROUND(I164*H164,2)</f>
        <v>0</v>
      </c>
      <c r="BL164" s="18" t="s">
        <v>167</v>
      </c>
      <c r="BM164" s="198" t="s">
        <v>255</v>
      </c>
    </row>
    <row r="165" spans="2:51" s="14" customFormat="1" ht="12">
      <c r="B165" s="211"/>
      <c r="C165" s="212"/>
      <c r="D165" s="202" t="s">
        <v>168</v>
      </c>
      <c r="E165" s="213" t="s">
        <v>1</v>
      </c>
      <c r="F165" s="214" t="s">
        <v>2164</v>
      </c>
      <c r="G165" s="212"/>
      <c r="H165" s="215">
        <v>31.5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80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2:51" s="15" customFormat="1" ht="12">
      <c r="B166" s="222"/>
      <c r="C166" s="223"/>
      <c r="D166" s="202" t="s">
        <v>168</v>
      </c>
      <c r="E166" s="224" t="s">
        <v>1</v>
      </c>
      <c r="F166" s="225" t="s">
        <v>179</v>
      </c>
      <c r="G166" s="223"/>
      <c r="H166" s="226">
        <v>31.5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168</v>
      </c>
      <c r="AU166" s="232" t="s">
        <v>80</v>
      </c>
      <c r="AV166" s="15" t="s">
        <v>167</v>
      </c>
      <c r="AW166" s="15" t="s">
        <v>30</v>
      </c>
      <c r="AX166" s="15" t="s">
        <v>80</v>
      </c>
      <c r="AY166" s="232" t="s">
        <v>160</v>
      </c>
    </row>
    <row r="167" spans="1:65" s="2" customFormat="1" ht="14.45" customHeight="1">
      <c r="A167" s="35"/>
      <c r="B167" s="36"/>
      <c r="C167" s="187" t="s">
        <v>258</v>
      </c>
      <c r="D167" s="187" t="s">
        <v>162</v>
      </c>
      <c r="E167" s="188" t="s">
        <v>2167</v>
      </c>
      <c r="F167" s="189" t="s">
        <v>2168</v>
      </c>
      <c r="G167" s="190" t="s">
        <v>2090</v>
      </c>
      <c r="H167" s="191">
        <v>0.7</v>
      </c>
      <c r="I167" s="192"/>
      <c r="J167" s="193">
        <f>ROUND(I167*H167,2)</f>
        <v>0</v>
      </c>
      <c r="K167" s="189" t="s">
        <v>1</v>
      </c>
      <c r="L167" s="40"/>
      <c r="M167" s="194" t="s">
        <v>1</v>
      </c>
      <c r="N167" s="195" t="s">
        <v>38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167</v>
      </c>
      <c r="AT167" s="198" t="s">
        <v>162</v>
      </c>
      <c r="AU167" s="198" t="s">
        <v>80</v>
      </c>
      <c r="AY167" s="18" t="s">
        <v>160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80</v>
      </c>
      <c r="BK167" s="199">
        <f>ROUND(I167*H167,2)</f>
        <v>0</v>
      </c>
      <c r="BL167" s="18" t="s">
        <v>167</v>
      </c>
      <c r="BM167" s="198" t="s">
        <v>261</v>
      </c>
    </row>
    <row r="168" spans="2:51" s="14" customFormat="1" ht="12">
      <c r="B168" s="211"/>
      <c r="C168" s="212"/>
      <c r="D168" s="202" t="s">
        <v>168</v>
      </c>
      <c r="E168" s="213" t="s">
        <v>1</v>
      </c>
      <c r="F168" s="214" t="s">
        <v>2138</v>
      </c>
      <c r="G168" s="212"/>
      <c r="H168" s="215">
        <v>0.7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80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2:51" s="15" customFormat="1" ht="12">
      <c r="B169" s="222"/>
      <c r="C169" s="223"/>
      <c r="D169" s="202" t="s">
        <v>168</v>
      </c>
      <c r="E169" s="224" t="s">
        <v>1</v>
      </c>
      <c r="F169" s="225" t="s">
        <v>179</v>
      </c>
      <c r="G169" s="223"/>
      <c r="H169" s="226">
        <v>0.7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168</v>
      </c>
      <c r="AU169" s="232" t="s">
        <v>80</v>
      </c>
      <c r="AV169" s="15" t="s">
        <v>167</v>
      </c>
      <c r="AW169" s="15" t="s">
        <v>30</v>
      </c>
      <c r="AX169" s="15" t="s">
        <v>80</v>
      </c>
      <c r="AY169" s="232" t="s">
        <v>160</v>
      </c>
    </row>
    <row r="170" spans="1:65" s="2" customFormat="1" ht="14.45" customHeight="1">
      <c r="A170" s="35"/>
      <c r="B170" s="36"/>
      <c r="C170" s="187" t="s">
        <v>218</v>
      </c>
      <c r="D170" s="187" t="s">
        <v>162</v>
      </c>
      <c r="E170" s="188" t="s">
        <v>2169</v>
      </c>
      <c r="F170" s="189" t="s">
        <v>2170</v>
      </c>
      <c r="G170" s="190" t="s">
        <v>2090</v>
      </c>
      <c r="H170" s="191">
        <v>0.7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38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167</v>
      </c>
      <c r="AT170" s="198" t="s">
        <v>162</v>
      </c>
      <c r="AU170" s="198" t="s">
        <v>80</v>
      </c>
      <c r="AY170" s="18" t="s">
        <v>160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80</v>
      </c>
      <c r="BK170" s="199">
        <f>ROUND(I170*H170,2)</f>
        <v>0</v>
      </c>
      <c r="BL170" s="18" t="s">
        <v>167</v>
      </c>
      <c r="BM170" s="198" t="s">
        <v>268</v>
      </c>
    </row>
    <row r="171" spans="2:51" s="14" customFormat="1" ht="12">
      <c r="B171" s="211"/>
      <c r="C171" s="212"/>
      <c r="D171" s="202" t="s">
        <v>168</v>
      </c>
      <c r="E171" s="213" t="s">
        <v>1</v>
      </c>
      <c r="F171" s="214" t="s">
        <v>2138</v>
      </c>
      <c r="G171" s="212"/>
      <c r="H171" s="215">
        <v>0.7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80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2:51" s="15" customFormat="1" ht="12">
      <c r="B172" s="222"/>
      <c r="C172" s="223"/>
      <c r="D172" s="202" t="s">
        <v>168</v>
      </c>
      <c r="E172" s="224" t="s">
        <v>1</v>
      </c>
      <c r="F172" s="225" t="s">
        <v>179</v>
      </c>
      <c r="G172" s="223"/>
      <c r="H172" s="226">
        <v>0.7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168</v>
      </c>
      <c r="AU172" s="232" t="s">
        <v>80</v>
      </c>
      <c r="AV172" s="15" t="s">
        <v>167</v>
      </c>
      <c r="AW172" s="15" t="s">
        <v>30</v>
      </c>
      <c r="AX172" s="15" t="s">
        <v>80</v>
      </c>
      <c r="AY172" s="232" t="s">
        <v>160</v>
      </c>
    </row>
    <row r="173" spans="1:65" s="2" customFormat="1" ht="14.45" customHeight="1">
      <c r="A173" s="35"/>
      <c r="B173" s="36"/>
      <c r="C173" s="187" t="s">
        <v>273</v>
      </c>
      <c r="D173" s="187" t="s">
        <v>162</v>
      </c>
      <c r="E173" s="188" t="s">
        <v>2171</v>
      </c>
      <c r="F173" s="189" t="s">
        <v>2172</v>
      </c>
      <c r="G173" s="190" t="s">
        <v>2090</v>
      </c>
      <c r="H173" s="191">
        <v>0.7</v>
      </c>
      <c r="I173" s="192"/>
      <c r="J173" s="193">
        <f>ROUND(I173*H173,2)</f>
        <v>0</v>
      </c>
      <c r="K173" s="189" t="s">
        <v>1</v>
      </c>
      <c r="L173" s="40"/>
      <c r="M173" s="194" t="s">
        <v>1</v>
      </c>
      <c r="N173" s="195" t="s">
        <v>38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167</v>
      </c>
      <c r="AT173" s="198" t="s">
        <v>162</v>
      </c>
      <c r="AU173" s="198" t="s">
        <v>80</v>
      </c>
      <c r="AY173" s="18" t="s">
        <v>160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80</v>
      </c>
      <c r="BK173" s="199">
        <f>ROUND(I173*H173,2)</f>
        <v>0</v>
      </c>
      <c r="BL173" s="18" t="s">
        <v>167</v>
      </c>
      <c r="BM173" s="198" t="s">
        <v>276</v>
      </c>
    </row>
    <row r="174" spans="2:51" s="14" customFormat="1" ht="12">
      <c r="B174" s="211"/>
      <c r="C174" s="212"/>
      <c r="D174" s="202" t="s">
        <v>168</v>
      </c>
      <c r="E174" s="213" t="s">
        <v>1</v>
      </c>
      <c r="F174" s="214" t="s">
        <v>2138</v>
      </c>
      <c r="G174" s="212"/>
      <c r="H174" s="215">
        <v>0.7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80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2:51" s="15" customFormat="1" ht="12">
      <c r="B175" s="222"/>
      <c r="C175" s="223"/>
      <c r="D175" s="202" t="s">
        <v>168</v>
      </c>
      <c r="E175" s="224" t="s">
        <v>1</v>
      </c>
      <c r="F175" s="225" t="s">
        <v>179</v>
      </c>
      <c r="G175" s="223"/>
      <c r="H175" s="226">
        <v>0.7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168</v>
      </c>
      <c r="AU175" s="232" t="s">
        <v>80</v>
      </c>
      <c r="AV175" s="15" t="s">
        <v>167</v>
      </c>
      <c r="AW175" s="15" t="s">
        <v>30</v>
      </c>
      <c r="AX175" s="15" t="s">
        <v>80</v>
      </c>
      <c r="AY175" s="232" t="s">
        <v>160</v>
      </c>
    </row>
    <row r="176" spans="1:65" s="2" customFormat="1" ht="14.45" customHeight="1">
      <c r="A176" s="35"/>
      <c r="B176" s="36"/>
      <c r="C176" s="187" t="s">
        <v>223</v>
      </c>
      <c r="D176" s="187" t="s">
        <v>162</v>
      </c>
      <c r="E176" s="188" t="s">
        <v>2173</v>
      </c>
      <c r="F176" s="189" t="s">
        <v>2174</v>
      </c>
      <c r="G176" s="190" t="s">
        <v>238</v>
      </c>
      <c r="H176" s="191">
        <v>31.5</v>
      </c>
      <c r="I176" s="192"/>
      <c r="J176" s="193">
        <f>ROUND(I176*H176,2)</f>
        <v>0</v>
      </c>
      <c r="K176" s="189" t="s">
        <v>1</v>
      </c>
      <c r="L176" s="40"/>
      <c r="M176" s="194" t="s">
        <v>1</v>
      </c>
      <c r="N176" s="195" t="s">
        <v>38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167</v>
      </c>
      <c r="AT176" s="198" t="s">
        <v>162</v>
      </c>
      <c r="AU176" s="198" t="s">
        <v>80</v>
      </c>
      <c r="AY176" s="18" t="s">
        <v>160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80</v>
      </c>
      <c r="BK176" s="199">
        <f>ROUND(I176*H176,2)</f>
        <v>0</v>
      </c>
      <c r="BL176" s="18" t="s">
        <v>167</v>
      </c>
      <c r="BM176" s="198" t="s">
        <v>278</v>
      </c>
    </row>
    <row r="177" spans="2:51" s="14" customFormat="1" ht="12">
      <c r="B177" s="211"/>
      <c r="C177" s="212"/>
      <c r="D177" s="202" t="s">
        <v>168</v>
      </c>
      <c r="E177" s="213" t="s">
        <v>1</v>
      </c>
      <c r="F177" s="214" t="s">
        <v>2164</v>
      </c>
      <c r="G177" s="212"/>
      <c r="H177" s="215">
        <v>31.5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80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2:51" s="15" customFormat="1" ht="12">
      <c r="B178" s="222"/>
      <c r="C178" s="223"/>
      <c r="D178" s="202" t="s">
        <v>168</v>
      </c>
      <c r="E178" s="224" t="s">
        <v>1</v>
      </c>
      <c r="F178" s="225" t="s">
        <v>179</v>
      </c>
      <c r="G178" s="223"/>
      <c r="H178" s="226">
        <v>31.5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168</v>
      </c>
      <c r="AU178" s="232" t="s">
        <v>80</v>
      </c>
      <c r="AV178" s="15" t="s">
        <v>167</v>
      </c>
      <c r="AW178" s="15" t="s">
        <v>30</v>
      </c>
      <c r="AX178" s="15" t="s">
        <v>80</v>
      </c>
      <c r="AY178" s="232" t="s">
        <v>160</v>
      </c>
    </row>
    <row r="179" spans="1:65" s="2" customFormat="1" ht="14.45" customHeight="1">
      <c r="A179" s="35"/>
      <c r="B179" s="36"/>
      <c r="C179" s="187" t="s">
        <v>7</v>
      </c>
      <c r="D179" s="187" t="s">
        <v>162</v>
      </c>
      <c r="E179" s="188" t="s">
        <v>2175</v>
      </c>
      <c r="F179" s="189" t="s">
        <v>2176</v>
      </c>
      <c r="G179" s="190" t="s">
        <v>2090</v>
      </c>
      <c r="H179" s="191">
        <v>4.2</v>
      </c>
      <c r="I179" s="192"/>
      <c r="J179" s="193">
        <f>ROUND(I179*H179,2)</f>
        <v>0</v>
      </c>
      <c r="K179" s="189" t="s">
        <v>1</v>
      </c>
      <c r="L179" s="40"/>
      <c r="M179" s="194" t="s">
        <v>1</v>
      </c>
      <c r="N179" s="195" t="s">
        <v>38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167</v>
      </c>
      <c r="AT179" s="198" t="s">
        <v>162</v>
      </c>
      <c r="AU179" s="198" t="s">
        <v>80</v>
      </c>
      <c r="AY179" s="18" t="s">
        <v>160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80</v>
      </c>
      <c r="BK179" s="199">
        <f>ROUND(I179*H179,2)</f>
        <v>0</v>
      </c>
      <c r="BL179" s="18" t="s">
        <v>167</v>
      </c>
      <c r="BM179" s="198" t="s">
        <v>289</v>
      </c>
    </row>
    <row r="180" spans="2:51" s="14" customFormat="1" ht="12">
      <c r="B180" s="211"/>
      <c r="C180" s="212"/>
      <c r="D180" s="202" t="s">
        <v>168</v>
      </c>
      <c r="E180" s="213" t="s">
        <v>1</v>
      </c>
      <c r="F180" s="214" t="s">
        <v>2129</v>
      </c>
      <c r="G180" s="212"/>
      <c r="H180" s="215">
        <v>4.2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80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2:51" s="15" customFormat="1" ht="12">
      <c r="B181" s="222"/>
      <c r="C181" s="223"/>
      <c r="D181" s="202" t="s">
        <v>168</v>
      </c>
      <c r="E181" s="224" t="s">
        <v>1</v>
      </c>
      <c r="F181" s="225" t="s">
        <v>179</v>
      </c>
      <c r="G181" s="223"/>
      <c r="H181" s="226">
        <v>4.2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168</v>
      </c>
      <c r="AU181" s="232" t="s">
        <v>80</v>
      </c>
      <c r="AV181" s="15" t="s">
        <v>167</v>
      </c>
      <c r="AW181" s="15" t="s">
        <v>30</v>
      </c>
      <c r="AX181" s="15" t="s">
        <v>80</v>
      </c>
      <c r="AY181" s="232" t="s">
        <v>160</v>
      </c>
    </row>
    <row r="182" spans="1:65" s="2" customFormat="1" ht="14.45" customHeight="1">
      <c r="A182" s="35"/>
      <c r="B182" s="36"/>
      <c r="C182" s="187" t="s">
        <v>229</v>
      </c>
      <c r="D182" s="187" t="s">
        <v>162</v>
      </c>
      <c r="E182" s="188" t="s">
        <v>2177</v>
      </c>
      <c r="F182" s="189" t="s">
        <v>2178</v>
      </c>
      <c r="G182" s="190" t="s">
        <v>2090</v>
      </c>
      <c r="H182" s="191">
        <v>4.2</v>
      </c>
      <c r="I182" s="192"/>
      <c r="J182" s="193">
        <f>ROUND(I182*H182,2)</f>
        <v>0</v>
      </c>
      <c r="K182" s="189" t="s">
        <v>1</v>
      </c>
      <c r="L182" s="40"/>
      <c r="M182" s="194" t="s">
        <v>1</v>
      </c>
      <c r="N182" s="195" t="s">
        <v>38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167</v>
      </c>
      <c r="AT182" s="198" t="s">
        <v>162</v>
      </c>
      <c r="AU182" s="198" t="s">
        <v>80</v>
      </c>
      <c r="AY182" s="18" t="s">
        <v>160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80</v>
      </c>
      <c r="BK182" s="199">
        <f>ROUND(I182*H182,2)</f>
        <v>0</v>
      </c>
      <c r="BL182" s="18" t="s">
        <v>167</v>
      </c>
      <c r="BM182" s="198" t="s">
        <v>292</v>
      </c>
    </row>
    <row r="183" spans="2:51" s="14" customFormat="1" ht="12">
      <c r="B183" s="211"/>
      <c r="C183" s="212"/>
      <c r="D183" s="202" t="s">
        <v>168</v>
      </c>
      <c r="E183" s="213" t="s">
        <v>1</v>
      </c>
      <c r="F183" s="214" t="s">
        <v>2129</v>
      </c>
      <c r="G183" s="212"/>
      <c r="H183" s="215">
        <v>4.2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80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2:51" s="15" customFormat="1" ht="12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4.2</v>
      </c>
      <c r="I184" s="227"/>
      <c r="J184" s="223"/>
      <c r="K184" s="223"/>
      <c r="L184" s="228"/>
      <c r="M184" s="255"/>
      <c r="N184" s="256"/>
      <c r="O184" s="256"/>
      <c r="P184" s="256"/>
      <c r="Q184" s="256"/>
      <c r="R184" s="256"/>
      <c r="S184" s="256"/>
      <c r="T184" s="257"/>
      <c r="AT184" s="232" t="s">
        <v>168</v>
      </c>
      <c r="AU184" s="232" t="s">
        <v>80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31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4NwOng+Supm3qDwfBlYq7+vbh2GbG1ZsnuxhzQj8M0o58xYqSFGHKtefkChqUgOzr4d8Rj9SJfyoWQRi2vxQNA==" saltValue="MgqXIrdTVgoGc3bbVt9qJ5Fe7I++Mb5UnqRlmyfgQ3tV8u6olF6u5ts+BXziBuJ34tUWltD3LdcHTs8IS9VxFg==" spinCount="100000" sheet="1" objects="1" scenarios="1" formatColumns="0" formatRows="0" autoFilter="0"/>
  <autoFilter ref="C116:K18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2179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ROUND((SUM(BE117:BE125)),2)</f>
        <v>0</v>
      </c>
      <c r="G33" s="35"/>
      <c r="H33" s="35"/>
      <c r="I33" s="125">
        <v>0.21</v>
      </c>
      <c r="J33" s="124">
        <f>ROUND(((SUM(BE117:BE125))*I33),2)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ROUND((SUM(BF117:BF125)),2)</f>
        <v>0</v>
      </c>
      <c r="G34" s="35"/>
      <c r="H34" s="35"/>
      <c r="I34" s="125">
        <v>0.15</v>
      </c>
      <c r="J34" s="124">
        <f>ROUND(((SUM(BF117:BF125))*I34),2)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ROUND((SUM(BG117:BG125)),2)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ROUND((SUM(BH117:BH125)),2)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ROUND((SUM(BI117:BI125)),2)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01-H - Hromosvody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2180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01-H - Hromosvody 01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2181</v>
      </c>
      <c r="F118" s="174" t="s">
        <v>2182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SUM(P119:P125)</f>
        <v>0</v>
      </c>
      <c r="Q118" s="179"/>
      <c r="R118" s="180">
        <f>SUM(R119:R125)</f>
        <v>0</v>
      </c>
      <c r="S118" s="179"/>
      <c r="T118" s="181">
        <f>SUM(T119:T125)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SUM(BK119:BK125)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2183</v>
      </c>
      <c r="F119" s="189" t="s">
        <v>2184</v>
      </c>
      <c r="G119" s="190" t="s">
        <v>2185</v>
      </c>
      <c r="H119" s="191">
        <v>1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2186</v>
      </c>
      <c r="F120" s="189" t="s">
        <v>2187</v>
      </c>
      <c r="G120" s="190" t="s">
        <v>2090</v>
      </c>
      <c r="H120" s="191">
        <v>23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2188</v>
      </c>
      <c r="F121" s="189" t="s">
        <v>2189</v>
      </c>
      <c r="G121" s="190" t="s">
        <v>238</v>
      </c>
      <c r="H121" s="191">
        <v>490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2190</v>
      </c>
      <c r="F122" s="189" t="s">
        <v>2191</v>
      </c>
      <c r="G122" s="190" t="s">
        <v>238</v>
      </c>
      <c r="H122" s="191">
        <v>70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24.2" customHeight="1">
      <c r="A123" s="35"/>
      <c r="B123" s="36"/>
      <c r="C123" s="187" t="s">
        <v>190</v>
      </c>
      <c r="D123" s="187" t="s">
        <v>162</v>
      </c>
      <c r="E123" s="188" t="s">
        <v>2192</v>
      </c>
      <c r="F123" s="189" t="s">
        <v>2193</v>
      </c>
      <c r="G123" s="190" t="s">
        <v>238</v>
      </c>
      <c r="H123" s="191">
        <v>110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2194</v>
      </c>
      <c r="F124" s="189" t="s">
        <v>2137</v>
      </c>
      <c r="G124" s="190" t="s">
        <v>2090</v>
      </c>
      <c r="H124" s="191">
        <v>23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2195</v>
      </c>
      <c r="F125" s="189" t="s">
        <v>2140</v>
      </c>
      <c r="G125" s="190" t="s">
        <v>2090</v>
      </c>
      <c r="H125" s="191">
        <v>6</v>
      </c>
      <c r="I125" s="192"/>
      <c r="J125" s="193">
        <f>ROUND(I125*H125,2)</f>
        <v>0</v>
      </c>
      <c r="K125" s="189" t="s">
        <v>1</v>
      </c>
      <c r="L125" s="40"/>
      <c r="M125" s="258" t="s">
        <v>1</v>
      </c>
      <c r="N125" s="259" t="s">
        <v>38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XdmcVT2D9XuknLTAEs1/xY0ScewoVvArrfVQHBLiESSDiBOuHFWRB+JvBuSkjcQgEPpOLcUMZDZ1InucmawwpA==" saltValue="wvZ0OD13FJ04datbdrNGBlRMW5nxV7VBVD+cw/KusKA1NEfOimxBI14siZ1ajfGOUG2u7qgTp/wRq0+YFucpsg==" spinCount="100000" sheet="1" objects="1" scenarios="1" formatColumns="0" formatRows="0" autoFilter="0"/>
  <autoFilter ref="C116:K125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2196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ROUND((SUM(BE138:BE1215)),2)</f>
        <v>0</v>
      </c>
      <c r="G33" s="35"/>
      <c r="H33" s="35"/>
      <c r="I33" s="125">
        <v>0.21</v>
      </c>
      <c r="J33" s="124">
        <f>ROUND(((SUM(BE138:BE1215))*I33),2)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ROUND((SUM(BF138:BF1215)),2)</f>
        <v>0</v>
      </c>
      <c r="G34" s="35"/>
      <c r="H34" s="35"/>
      <c r="I34" s="125">
        <v>0.15</v>
      </c>
      <c r="J34" s="124">
        <f>ROUND(((SUM(BF138:BF1215))*I34),2)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ROUND((SUM(BG138:BG1215)),2)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ROUND((SUM(BH138:BH1215)),2)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ROUND((SUM(BI138:BI1215)),2)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02-ST - Stavební část 02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J140</f>
        <v>0</v>
      </c>
      <c r="K98" s="155"/>
      <c r="L98" s="159"/>
    </row>
    <row r="99" spans="2:12" s="10" customFormat="1" ht="19.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J228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127</v>
      </c>
      <c r="E100" s="157"/>
      <c r="F100" s="157"/>
      <c r="G100" s="157"/>
      <c r="H100" s="157"/>
      <c r="I100" s="157"/>
      <c r="J100" s="158">
        <f>J241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128</v>
      </c>
      <c r="E101" s="157"/>
      <c r="F101" s="157"/>
      <c r="G101" s="157"/>
      <c r="H101" s="157"/>
      <c r="I101" s="157"/>
      <c r="J101" s="158">
        <f>J250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129</v>
      </c>
      <c r="E102" s="157"/>
      <c r="F102" s="157"/>
      <c r="G102" s="157"/>
      <c r="H102" s="157"/>
      <c r="I102" s="157"/>
      <c r="J102" s="158">
        <f>J577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130</v>
      </c>
      <c r="E103" s="157"/>
      <c r="F103" s="157"/>
      <c r="G103" s="157"/>
      <c r="H103" s="157"/>
      <c r="I103" s="157"/>
      <c r="J103" s="158">
        <f>J582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131</v>
      </c>
      <c r="E104" s="157"/>
      <c r="F104" s="157"/>
      <c r="G104" s="157"/>
      <c r="H104" s="157"/>
      <c r="I104" s="157"/>
      <c r="J104" s="158">
        <f>J750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133</v>
      </c>
      <c r="E105" s="151"/>
      <c r="F105" s="151"/>
      <c r="G105" s="151"/>
      <c r="H105" s="151"/>
      <c r="I105" s="151"/>
      <c r="J105" s="152">
        <f>J758</f>
        <v>0</v>
      </c>
      <c r="K105" s="149"/>
      <c r="L105" s="153"/>
    </row>
    <row r="106" spans="2:12" s="10" customFormat="1" ht="19.9" customHeight="1">
      <c r="B106" s="154"/>
      <c r="C106" s="155"/>
      <c r="D106" s="156" t="s">
        <v>134</v>
      </c>
      <c r="E106" s="157"/>
      <c r="F106" s="157"/>
      <c r="G106" s="157"/>
      <c r="H106" s="157"/>
      <c r="I106" s="157"/>
      <c r="J106" s="158">
        <f>J759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135</v>
      </c>
      <c r="E107" s="157"/>
      <c r="F107" s="157"/>
      <c r="G107" s="157"/>
      <c r="H107" s="157"/>
      <c r="I107" s="157"/>
      <c r="J107" s="158">
        <f>J842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136</v>
      </c>
      <c r="E108" s="157"/>
      <c r="F108" s="157"/>
      <c r="G108" s="157"/>
      <c r="H108" s="157"/>
      <c r="I108" s="157"/>
      <c r="J108" s="158">
        <f>J878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137</v>
      </c>
      <c r="E109" s="157"/>
      <c r="F109" s="157"/>
      <c r="G109" s="157"/>
      <c r="H109" s="157"/>
      <c r="I109" s="157"/>
      <c r="J109" s="158">
        <f>J930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2197</v>
      </c>
      <c r="E110" s="157"/>
      <c r="F110" s="157"/>
      <c r="G110" s="157"/>
      <c r="H110" s="157"/>
      <c r="I110" s="157"/>
      <c r="J110" s="158">
        <f>J940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2198</v>
      </c>
      <c r="E111" s="157"/>
      <c r="F111" s="157"/>
      <c r="G111" s="157"/>
      <c r="H111" s="157"/>
      <c r="I111" s="157"/>
      <c r="J111" s="158">
        <f>J942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138</v>
      </c>
      <c r="E112" s="157"/>
      <c r="F112" s="157"/>
      <c r="G112" s="157"/>
      <c r="H112" s="157"/>
      <c r="I112" s="157"/>
      <c r="J112" s="158">
        <f>J951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139</v>
      </c>
      <c r="E113" s="157"/>
      <c r="F113" s="157"/>
      <c r="G113" s="157"/>
      <c r="H113" s="157"/>
      <c r="I113" s="157"/>
      <c r="J113" s="158">
        <f>J957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141</v>
      </c>
      <c r="E114" s="157"/>
      <c r="F114" s="157"/>
      <c r="G114" s="157"/>
      <c r="H114" s="157"/>
      <c r="I114" s="157"/>
      <c r="J114" s="158">
        <f>J1040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142</v>
      </c>
      <c r="E115" s="157"/>
      <c r="F115" s="157"/>
      <c r="G115" s="157"/>
      <c r="H115" s="157"/>
      <c r="I115" s="157"/>
      <c r="J115" s="158">
        <f>J1119</f>
        <v>0</v>
      </c>
      <c r="K115" s="155"/>
      <c r="L115" s="159"/>
    </row>
    <row r="116" spans="2:12" s="10" customFormat="1" ht="19.9" customHeight="1">
      <c r="B116" s="154"/>
      <c r="C116" s="155"/>
      <c r="D116" s="156" t="s">
        <v>2199</v>
      </c>
      <c r="E116" s="157"/>
      <c r="F116" s="157"/>
      <c r="G116" s="157"/>
      <c r="H116" s="157"/>
      <c r="I116" s="157"/>
      <c r="J116" s="158">
        <f>J1134</f>
        <v>0</v>
      </c>
      <c r="K116" s="155"/>
      <c r="L116" s="159"/>
    </row>
    <row r="117" spans="2:12" s="10" customFormat="1" ht="19.9" customHeight="1">
      <c r="B117" s="154"/>
      <c r="C117" s="155"/>
      <c r="D117" s="156" t="s">
        <v>143</v>
      </c>
      <c r="E117" s="157"/>
      <c r="F117" s="157"/>
      <c r="G117" s="157"/>
      <c r="H117" s="157"/>
      <c r="I117" s="157"/>
      <c r="J117" s="158">
        <f>J1161</f>
        <v>0</v>
      </c>
      <c r="K117" s="155"/>
      <c r="L117" s="159"/>
    </row>
    <row r="118" spans="2:12" s="10" customFormat="1" ht="19.9" customHeight="1">
      <c r="B118" s="154"/>
      <c r="C118" s="155"/>
      <c r="D118" s="156" t="s">
        <v>144</v>
      </c>
      <c r="E118" s="157"/>
      <c r="F118" s="157"/>
      <c r="G118" s="157"/>
      <c r="H118" s="157"/>
      <c r="I118" s="157"/>
      <c r="J118" s="158">
        <f>J1208</f>
        <v>0</v>
      </c>
      <c r="K118" s="155"/>
      <c r="L118" s="15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145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09" t="str">
        <f>E7</f>
        <v>2020_11_17 - Realizace energ.uspor. opatreni Gymnazium Brno - 3. etapa</v>
      </c>
      <c r="F128" s="310"/>
      <c r="G128" s="310"/>
      <c r="H128" s="310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267" t="str">
        <f>E9</f>
        <v>02-ST - Stavební část 02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 </v>
      </c>
      <c r="G132" s="37"/>
      <c r="H132" s="37"/>
      <c r="I132" s="30" t="s">
        <v>22</v>
      </c>
      <c r="J132" s="67" t="str">
        <f>IF(J12="","",J12)</f>
        <v>25. 11. 2020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24</v>
      </c>
      <c r="D134" s="37"/>
      <c r="E134" s="37"/>
      <c r="F134" s="28" t="str">
        <f>E15</f>
        <v xml:space="preserve"> </v>
      </c>
      <c r="G134" s="37"/>
      <c r="H134" s="37"/>
      <c r="I134" s="30" t="s">
        <v>29</v>
      </c>
      <c r="J134" s="33" t="str">
        <f>E21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27</v>
      </c>
      <c r="D135" s="37"/>
      <c r="E135" s="37"/>
      <c r="F135" s="28" t="str">
        <f>IF(E18="","",E18)</f>
        <v>Vyplň údaj</v>
      </c>
      <c r="G135" s="37"/>
      <c r="H135" s="37"/>
      <c r="I135" s="30" t="s">
        <v>31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60"/>
      <c r="B137" s="161"/>
      <c r="C137" s="162" t="s">
        <v>146</v>
      </c>
      <c r="D137" s="163" t="s">
        <v>58</v>
      </c>
      <c r="E137" s="163" t="s">
        <v>54</v>
      </c>
      <c r="F137" s="163" t="s">
        <v>55</v>
      </c>
      <c r="G137" s="163" t="s">
        <v>147</v>
      </c>
      <c r="H137" s="163" t="s">
        <v>148</v>
      </c>
      <c r="I137" s="163" t="s">
        <v>149</v>
      </c>
      <c r="J137" s="163" t="s">
        <v>120</v>
      </c>
      <c r="K137" s="164" t="s">
        <v>150</v>
      </c>
      <c r="L137" s="165"/>
      <c r="M137" s="76" t="s">
        <v>1</v>
      </c>
      <c r="N137" s="77" t="s">
        <v>37</v>
      </c>
      <c r="O137" s="77" t="s">
        <v>151</v>
      </c>
      <c r="P137" s="77" t="s">
        <v>152</v>
      </c>
      <c r="Q137" s="77" t="s">
        <v>153</v>
      </c>
      <c r="R137" s="77" t="s">
        <v>154</v>
      </c>
      <c r="S137" s="77" t="s">
        <v>155</v>
      </c>
      <c r="T137" s="78" t="s">
        <v>156</v>
      </c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</row>
    <row r="138" spans="1:63" s="2" customFormat="1" ht="22.9" customHeight="1">
      <c r="A138" s="35"/>
      <c r="B138" s="36"/>
      <c r="C138" s="83" t="s">
        <v>157</v>
      </c>
      <c r="D138" s="37"/>
      <c r="E138" s="37"/>
      <c r="F138" s="37"/>
      <c r="G138" s="37"/>
      <c r="H138" s="37"/>
      <c r="I138" s="37"/>
      <c r="J138" s="166">
        <f>BK138</f>
        <v>0</v>
      </c>
      <c r="K138" s="37"/>
      <c r="L138" s="40"/>
      <c r="M138" s="79"/>
      <c r="N138" s="167"/>
      <c r="O138" s="80"/>
      <c r="P138" s="168">
        <f>P139+P758</f>
        <v>0</v>
      </c>
      <c r="Q138" s="80"/>
      <c r="R138" s="168">
        <f>R139+R758</f>
        <v>0</v>
      </c>
      <c r="S138" s="80"/>
      <c r="T138" s="169">
        <f>T139+T758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72</v>
      </c>
      <c r="AU138" s="18" t="s">
        <v>122</v>
      </c>
      <c r="BK138" s="170">
        <f>BK139+BK758</f>
        <v>0</v>
      </c>
    </row>
    <row r="139" spans="2:63" s="12" customFormat="1" ht="25.9" customHeight="1">
      <c r="B139" s="171"/>
      <c r="C139" s="172"/>
      <c r="D139" s="173" t="s">
        <v>72</v>
      </c>
      <c r="E139" s="174" t="s">
        <v>158</v>
      </c>
      <c r="F139" s="174" t="s">
        <v>159</v>
      </c>
      <c r="G139" s="172"/>
      <c r="H139" s="172"/>
      <c r="I139" s="175"/>
      <c r="J139" s="176">
        <f>BK139</f>
        <v>0</v>
      </c>
      <c r="K139" s="172"/>
      <c r="L139" s="177"/>
      <c r="M139" s="178"/>
      <c r="N139" s="179"/>
      <c r="O139" s="179"/>
      <c r="P139" s="180">
        <f>P140+P228+P241+P250+P577+P582+P750</f>
        <v>0</v>
      </c>
      <c r="Q139" s="179"/>
      <c r="R139" s="180">
        <f>R140+R228+R241+R250+R577+R582+R750</f>
        <v>0</v>
      </c>
      <c r="S139" s="179"/>
      <c r="T139" s="181">
        <f>T140+T228+T241+T250+T577+T582+T750</f>
        <v>0</v>
      </c>
      <c r="AR139" s="182" t="s">
        <v>80</v>
      </c>
      <c r="AT139" s="183" t="s">
        <v>72</v>
      </c>
      <c r="AU139" s="183" t="s">
        <v>73</v>
      </c>
      <c r="AY139" s="182" t="s">
        <v>160</v>
      </c>
      <c r="BK139" s="184">
        <f>BK140+BK228+BK241+BK250+BK577+BK582+BK750</f>
        <v>0</v>
      </c>
    </row>
    <row r="140" spans="2:63" s="12" customFormat="1" ht="22.9" customHeight="1">
      <c r="B140" s="171"/>
      <c r="C140" s="172"/>
      <c r="D140" s="173" t="s">
        <v>72</v>
      </c>
      <c r="E140" s="185" t="s">
        <v>80</v>
      </c>
      <c r="F140" s="185" t="s">
        <v>161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SUM(P141:P227)</f>
        <v>0</v>
      </c>
      <c r="Q140" s="179"/>
      <c r="R140" s="180">
        <f>SUM(R141:R227)</f>
        <v>0</v>
      </c>
      <c r="S140" s="179"/>
      <c r="T140" s="181">
        <f>SUM(T141:T227)</f>
        <v>0</v>
      </c>
      <c r="AR140" s="182" t="s">
        <v>80</v>
      </c>
      <c r="AT140" s="183" t="s">
        <v>72</v>
      </c>
      <c r="AU140" s="183" t="s">
        <v>80</v>
      </c>
      <c r="AY140" s="182" t="s">
        <v>160</v>
      </c>
      <c r="BK140" s="184">
        <f>SUM(BK141:BK227)</f>
        <v>0</v>
      </c>
    </row>
    <row r="141" spans="1:65" s="2" customFormat="1" ht="24.2" customHeight="1">
      <c r="A141" s="35"/>
      <c r="B141" s="36"/>
      <c r="C141" s="187" t="s">
        <v>80</v>
      </c>
      <c r="D141" s="187" t="s">
        <v>162</v>
      </c>
      <c r="E141" s="188" t="s">
        <v>2200</v>
      </c>
      <c r="F141" s="189" t="s">
        <v>2201</v>
      </c>
      <c r="G141" s="190" t="s">
        <v>222</v>
      </c>
      <c r="H141" s="191">
        <v>18.789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82</v>
      </c>
    </row>
    <row r="142" spans="2:51" s="13" customFormat="1" ht="12">
      <c r="B142" s="200"/>
      <c r="C142" s="201"/>
      <c r="D142" s="202" t="s">
        <v>168</v>
      </c>
      <c r="E142" s="203" t="s">
        <v>1</v>
      </c>
      <c r="F142" s="204" t="s">
        <v>176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2:51" s="13" customFormat="1" ht="12">
      <c r="B143" s="200"/>
      <c r="C143" s="201"/>
      <c r="D143" s="202" t="s">
        <v>168</v>
      </c>
      <c r="E143" s="203" t="s">
        <v>1</v>
      </c>
      <c r="F143" s="204" t="s">
        <v>2202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168</v>
      </c>
      <c r="AU143" s="210" t="s">
        <v>82</v>
      </c>
      <c r="AV143" s="13" t="s">
        <v>80</v>
      </c>
      <c r="AW143" s="13" t="s">
        <v>30</v>
      </c>
      <c r="AX143" s="13" t="s">
        <v>73</v>
      </c>
      <c r="AY143" s="210" t="s">
        <v>160</v>
      </c>
    </row>
    <row r="144" spans="2:51" s="14" customFormat="1" ht="12">
      <c r="B144" s="211"/>
      <c r="C144" s="212"/>
      <c r="D144" s="202" t="s">
        <v>168</v>
      </c>
      <c r="E144" s="213" t="s">
        <v>1</v>
      </c>
      <c r="F144" s="214" t="s">
        <v>2203</v>
      </c>
      <c r="G144" s="212"/>
      <c r="H144" s="215">
        <v>11.209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4" customFormat="1" ht="12">
      <c r="B145" s="211"/>
      <c r="C145" s="212"/>
      <c r="D145" s="202" t="s">
        <v>168</v>
      </c>
      <c r="E145" s="213" t="s">
        <v>1</v>
      </c>
      <c r="F145" s="214" t="s">
        <v>2204</v>
      </c>
      <c r="G145" s="212"/>
      <c r="H145" s="215">
        <v>1.69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2:51" s="14" customFormat="1" ht="12">
      <c r="B146" s="211"/>
      <c r="C146" s="212"/>
      <c r="D146" s="202" t="s">
        <v>168</v>
      </c>
      <c r="E146" s="213" t="s">
        <v>1</v>
      </c>
      <c r="F146" s="214" t="s">
        <v>2205</v>
      </c>
      <c r="G146" s="212"/>
      <c r="H146" s="215">
        <v>5.89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2:51" s="15" customFormat="1" ht="12">
      <c r="B147" s="222"/>
      <c r="C147" s="223"/>
      <c r="D147" s="202" t="s">
        <v>168</v>
      </c>
      <c r="E147" s="224" t="s">
        <v>1</v>
      </c>
      <c r="F147" s="225" t="s">
        <v>179</v>
      </c>
      <c r="G147" s="223"/>
      <c r="H147" s="226">
        <v>18.788999999999998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168</v>
      </c>
      <c r="AU147" s="232" t="s">
        <v>82</v>
      </c>
      <c r="AV147" s="15" t="s">
        <v>167</v>
      </c>
      <c r="AW147" s="15" t="s">
        <v>30</v>
      </c>
      <c r="AX147" s="15" t="s">
        <v>80</v>
      </c>
      <c r="AY147" s="232" t="s">
        <v>160</v>
      </c>
    </row>
    <row r="148" spans="1:65" s="2" customFormat="1" ht="24.2" customHeight="1">
      <c r="A148" s="35"/>
      <c r="B148" s="36"/>
      <c r="C148" s="187" t="s">
        <v>82</v>
      </c>
      <c r="D148" s="187" t="s">
        <v>162</v>
      </c>
      <c r="E148" s="188" t="s">
        <v>2206</v>
      </c>
      <c r="F148" s="189" t="s">
        <v>2207</v>
      </c>
      <c r="G148" s="190" t="s">
        <v>222</v>
      </c>
      <c r="H148" s="191">
        <v>49.278</v>
      </c>
      <c r="I148" s="192"/>
      <c r="J148" s="193">
        <f>ROUND(I148*H148,2)</f>
        <v>0</v>
      </c>
      <c r="K148" s="189" t="s">
        <v>166</v>
      </c>
      <c r="L148" s="40"/>
      <c r="M148" s="194" t="s">
        <v>1</v>
      </c>
      <c r="N148" s="195" t="s">
        <v>38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167</v>
      </c>
      <c r="AT148" s="198" t="s">
        <v>162</v>
      </c>
      <c r="AU148" s="198" t="s">
        <v>82</v>
      </c>
      <c r="AY148" s="18" t="s">
        <v>160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80</v>
      </c>
      <c r="BK148" s="199">
        <f>ROUND(I148*H148,2)</f>
        <v>0</v>
      </c>
      <c r="BL148" s="18" t="s">
        <v>167</v>
      </c>
      <c r="BM148" s="198" t="s">
        <v>167</v>
      </c>
    </row>
    <row r="149" spans="2:51" s="14" customFormat="1" ht="12">
      <c r="B149" s="211"/>
      <c r="C149" s="212"/>
      <c r="D149" s="202" t="s">
        <v>168</v>
      </c>
      <c r="E149" s="213" t="s">
        <v>1</v>
      </c>
      <c r="F149" s="214" t="s">
        <v>2208</v>
      </c>
      <c r="G149" s="212"/>
      <c r="H149" s="215">
        <v>32.778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2:51" s="13" customFormat="1" ht="12">
      <c r="B150" s="200"/>
      <c r="C150" s="201"/>
      <c r="D150" s="202" t="s">
        <v>168</v>
      </c>
      <c r="E150" s="203" t="s">
        <v>1</v>
      </c>
      <c r="F150" s="204" t="s">
        <v>176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2:51" s="14" customFormat="1" ht="12">
      <c r="B151" s="211"/>
      <c r="C151" s="212"/>
      <c r="D151" s="202" t="s">
        <v>168</v>
      </c>
      <c r="E151" s="213" t="s">
        <v>1</v>
      </c>
      <c r="F151" s="214" t="s">
        <v>2209</v>
      </c>
      <c r="G151" s="212"/>
      <c r="H151" s="215">
        <v>16.5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2:51" s="15" customFormat="1" ht="12">
      <c r="B152" s="222"/>
      <c r="C152" s="223"/>
      <c r="D152" s="202" t="s">
        <v>168</v>
      </c>
      <c r="E152" s="224" t="s">
        <v>1</v>
      </c>
      <c r="F152" s="225" t="s">
        <v>179</v>
      </c>
      <c r="G152" s="223"/>
      <c r="H152" s="226">
        <v>49.278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168</v>
      </c>
      <c r="AU152" s="232" t="s">
        <v>82</v>
      </c>
      <c r="AV152" s="15" t="s">
        <v>167</v>
      </c>
      <c r="AW152" s="15" t="s">
        <v>30</v>
      </c>
      <c r="AX152" s="15" t="s">
        <v>80</v>
      </c>
      <c r="AY152" s="232" t="s">
        <v>160</v>
      </c>
    </row>
    <row r="153" spans="1:65" s="2" customFormat="1" ht="24.2" customHeight="1">
      <c r="A153" s="35"/>
      <c r="B153" s="36"/>
      <c r="C153" s="187" t="s">
        <v>182</v>
      </c>
      <c r="D153" s="187" t="s">
        <v>162</v>
      </c>
      <c r="E153" s="188" t="s">
        <v>2210</v>
      </c>
      <c r="F153" s="189" t="s">
        <v>2211</v>
      </c>
      <c r="G153" s="190" t="s">
        <v>222</v>
      </c>
      <c r="H153" s="191">
        <v>29.889</v>
      </c>
      <c r="I153" s="192"/>
      <c r="J153" s="193">
        <f>ROUND(I153*H153,2)</f>
        <v>0</v>
      </c>
      <c r="K153" s="189" t="s">
        <v>166</v>
      </c>
      <c r="L153" s="40"/>
      <c r="M153" s="194" t="s">
        <v>1</v>
      </c>
      <c r="N153" s="195" t="s">
        <v>38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167</v>
      </c>
      <c r="AT153" s="198" t="s">
        <v>162</v>
      </c>
      <c r="AU153" s="198" t="s">
        <v>82</v>
      </c>
      <c r="AY153" s="18" t="s">
        <v>160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80</v>
      </c>
      <c r="BK153" s="199">
        <f>ROUND(I153*H153,2)</f>
        <v>0</v>
      </c>
      <c r="BL153" s="18" t="s">
        <v>167</v>
      </c>
      <c r="BM153" s="198" t="s">
        <v>185</v>
      </c>
    </row>
    <row r="154" spans="2:51" s="13" customFormat="1" ht="12">
      <c r="B154" s="200"/>
      <c r="C154" s="201"/>
      <c r="D154" s="202" t="s">
        <v>168</v>
      </c>
      <c r="E154" s="203" t="s">
        <v>1</v>
      </c>
      <c r="F154" s="204" t="s">
        <v>176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82</v>
      </c>
      <c r="AV154" s="13" t="s">
        <v>80</v>
      </c>
      <c r="AW154" s="13" t="s">
        <v>30</v>
      </c>
      <c r="AX154" s="13" t="s">
        <v>73</v>
      </c>
      <c r="AY154" s="210" t="s">
        <v>160</v>
      </c>
    </row>
    <row r="155" spans="2:51" s="13" customFormat="1" ht="12">
      <c r="B155" s="200"/>
      <c r="C155" s="201"/>
      <c r="D155" s="202" t="s">
        <v>168</v>
      </c>
      <c r="E155" s="203" t="s">
        <v>1</v>
      </c>
      <c r="F155" s="204" t="s">
        <v>2202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168</v>
      </c>
      <c r="AU155" s="210" t="s">
        <v>82</v>
      </c>
      <c r="AV155" s="13" t="s">
        <v>80</v>
      </c>
      <c r="AW155" s="13" t="s">
        <v>30</v>
      </c>
      <c r="AX155" s="13" t="s">
        <v>73</v>
      </c>
      <c r="AY155" s="210" t="s">
        <v>160</v>
      </c>
    </row>
    <row r="156" spans="2:51" s="14" customFormat="1" ht="12">
      <c r="B156" s="211"/>
      <c r="C156" s="212"/>
      <c r="D156" s="202" t="s">
        <v>168</v>
      </c>
      <c r="E156" s="213" t="s">
        <v>1</v>
      </c>
      <c r="F156" s="214" t="s">
        <v>2203</v>
      </c>
      <c r="G156" s="212"/>
      <c r="H156" s="215">
        <v>11.209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4" customFormat="1" ht="12">
      <c r="B157" s="211"/>
      <c r="C157" s="212"/>
      <c r="D157" s="202" t="s">
        <v>168</v>
      </c>
      <c r="E157" s="213" t="s">
        <v>1</v>
      </c>
      <c r="F157" s="214" t="s">
        <v>2204</v>
      </c>
      <c r="G157" s="212"/>
      <c r="H157" s="215">
        <v>1.69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2:51" s="14" customFormat="1" ht="12">
      <c r="B158" s="211"/>
      <c r="C158" s="212"/>
      <c r="D158" s="202" t="s">
        <v>168</v>
      </c>
      <c r="E158" s="213" t="s">
        <v>1</v>
      </c>
      <c r="F158" s="214" t="s">
        <v>2205</v>
      </c>
      <c r="G158" s="212"/>
      <c r="H158" s="215">
        <v>5.89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2:51" s="14" customFormat="1" ht="12">
      <c r="B159" s="211"/>
      <c r="C159" s="212"/>
      <c r="D159" s="202" t="s">
        <v>168</v>
      </c>
      <c r="E159" s="213" t="s">
        <v>1</v>
      </c>
      <c r="F159" s="214" t="s">
        <v>2212</v>
      </c>
      <c r="G159" s="212"/>
      <c r="H159" s="215">
        <v>4.2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4" customFormat="1" ht="12">
      <c r="B160" s="211"/>
      <c r="C160" s="212"/>
      <c r="D160" s="202" t="s">
        <v>168</v>
      </c>
      <c r="E160" s="213" t="s">
        <v>1</v>
      </c>
      <c r="F160" s="214" t="s">
        <v>2213</v>
      </c>
      <c r="G160" s="212"/>
      <c r="H160" s="215">
        <v>6.9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2:51" s="15" customFormat="1" ht="12">
      <c r="B161" s="222"/>
      <c r="C161" s="223"/>
      <c r="D161" s="202" t="s">
        <v>168</v>
      </c>
      <c r="E161" s="224" t="s">
        <v>1</v>
      </c>
      <c r="F161" s="225" t="s">
        <v>179</v>
      </c>
      <c r="G161" s="223"/>
      <c r="H161" s="226">
        <v>29.888999999999996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168</v>
      </c>
      <c r="AU161" s="232" t="s">
        <v>82</v>
      </c>
      <c r="AV161" s="15" t="s">
        <v>167</v>
      </c>
      <c r="AW161" s="15" t="s">
        <v>30</v>
      </c>
      <c r="AX161" s="15" t="s">
        <v>80</v>
      </c>
      <c r="AY161" s="232" t="s">
        <v>160</v>
      </c>
    </row>
    <row r="162" spans="1:65" s="2" customFormat="1" ht="24.2" customHeight="1">
      <c r="A162" s="35"/>
      <c r="B162" s="36"/>
      <c r="C162" s="187" t="s">
        <v>167</v>
      </c>
      <c r="D162" s="187" t="s">
        <v>162</v>
      </c>
      <c r="E162" s="188" t="s">
        <v>163</v>
      </c>
      <c r="F162" s="189" t="s">
        <v>164</v>
      </c>
      <c r="G162" s="190" t="s">
        <v>165</v>
      </c>
      <c r="H162" s="191">
        <v>33.622</v>
      </c>
      <c r="I162" s="192"/>
      <c r="J162" s="193">
        <f>ROUND(I162*H162,2)</f>
        <v>0</v>
      </c>
      <c r="K162" s="189" t="s">
        <v>166</v>
      </c>
      <c r="L162" s="40"/>
      <c r="M162" s="194" t="s">
        <v>1</v>
      </c>
      <c r="N162" s="195" t="s">
        <v>38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167</v>
      </c>
      <c r="AT162" s="198" t="s">
        <v>162</v>
      </c>
      <c r="AU162" s="198" t="s">
        <v>82</v>
      </c>
      <c r="AY162" s="18" t="s">
        <v>160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80</v>
      </c>
      <c r="BK162" s="199">
        <f>ROUND(I162*H162,2)</f>
        <v>0</v>
      </c>
      <c r="BL162" s="18" t="s">
        <v>167</v>
      </c>
      <c r="BM162" s="198" t="s">
        <v>188</v>
      </c>
    </row>
    <row r="163" spans="2:51" s="13" customFormat="1" ht="12">
      <c r="B163" s="200"/>
      <c r="C163" s="201"/>
      <c r="D163" s="202" t="s">
        <v>168</v>
      </c>
      <c r="E163" s="203" t="s">
        <v>1</v>
      </c>
      <c r="F163" s="204" t="s">
        <v>176</v>
      </c>
      <c r="G163" s="201"/>
      <c r="H163" s="203" t="s">
        <v>1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168</v>
      </c>
      <c r="AU163" s="210" t="s">
        <v>82</v>
      </c>
      <c r="AV163" s="13" t="s">
        <v>80</v>
      </c>
      <c r="AW163" s="13" t="s">
        <v>30</v>
      </c>
      <c r="AX163" s="13" t="s">
        <v>73</v>
      </c>
      <c r="AY163" s="210" t="s">
        <v>160</v>
      </c>
    </row>
    <row r="164" spans="2:51" s="14" customFormat="1" ht="12">
      <c r="B164" s="211"/>
      <c r="C164" s="212"/>
      <c r="D164" s="202" t="s">
        <v>168</v>
      </c>
      <c r="E164" s="213" t="s">
        <v>1</v>
      </c>
      <c r="F164" s="214" t="s">
        <v>2214</v>
      </c>
      <c r="G164" s="212"/>
      <c r="H164" s="215">
        <v>3.36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168</v>
      </c>
      <c r="AU164" s="221" t="s">
        <v>82</v>
      </c>
      <c r="AV164" s="14" t="s">
        <v>82</v>
      </c>
      <c r="AW164" s="14" t="s">
        <v>30</v>
      </c>
      <c r="AX164" s="14" t="s">
        <v>73</v>
      </c>
      <c r="AY164" s="221" t="s">
        <v>160</v>
      </c>
    </row>
    <row r="165" spans="2:51" s="14" customFormat="1" ht="12">
      <c r="B165" s="211"/>
      <c r="C165" s="212"/>
      <c r="D165" s="202" t="s">
        <v>168</v>
      </c>
      <c r="E165" s="213" t="s">
        <v>1</v>
      </c>
      <c r="F165" s="214" t="s">
        <v>2215</v>
      </c>
      <c r="G165" s="212"/>
      <c r="H165" s="215">
        <v>12.87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82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2:51" s="13" customFormat="1" ht="12">
      <c r="B166" s="200"/>
      <c r="C166" s="201"/>
      <c r="D166" s="202" t="s">
        <v>168</v>
      </c>
      <c r="E166" s="203" t="s">
        <v>1</v>
      </c>
      <c r="F166" s="204" t="s">
        <v>2216</v>
      </c>
      <c r="G166" s="201"/>
      <c r="H166" s="203" t="s">
        <v>1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168</v>
      </c>
      <c r="AU166" s="210" t="s">
        <v>82</v>
      </c>
      <c r="AV166" s="13" t="s">
        <v>80</v>
      </c>
      <c r="AW166" s="13" t="s">
        <v>30</v>
      </c>
      <c r="AX166" s="13" t="s">
        <v>73</v>
      </c>
      <c r="AY166" s="210" t="s">
        <v>160</v>
      </c>
    </row>
    <row r="167" spans="2:51" s="14" customFormat="1" ht="12">
      <c r="B167" s="211"/>
      <c r="C167" s="212"/>
      <c r="D167" s="202" t="s">
        <v>168</v>
      </c>
      <c r="E167" s="213" t="s">
        <v>1</v>
      </c>
      <c r="F167" s="214" t="s">
        <v>2217</v>
      </c>
      <c r="G167" s="212"/>
      <c r="H167" s="215">
        <v>3.363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2:51" s="14" customFormat="1" ht="12">
      <c r="B168" s="211"/>
      <c r="C168" s="212"/>
      <c r="D168" s="202" t="s">
        <v>168</v>
      </c>
      <c r="E168" s="213" t="s">
        <v>1</v>
      </c>
      <c r="F168" s="214" t="s">
        <v>2218</v>
      </c>
      <c r="G168" s="212"/>
      <c r="H168" s="215">
        <v>0.507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82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2:51" s="14" customFormat="1" ht="12">
      <c r="B169" s="211"/>
      <c r="C169" s="212"/>
      <c r="D169" s="202" t="s">
        <v>168</v>
      </c>
      <c r="E169" s="213" t="s">
        <v>1</v>
      </c>
      <c r="F169" s="214" t="s">
        <v>2219</v>
      </c>
      <c r="G169" s="212"/>
      <c r="H169" s="215">
        <v>4.95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82</v>
      </c>
      <c r="AV169" s="14" t="s">
        <v>82</v>
      </c>
      <c r="AW169" s="14" t="s">
        <v>30</v>
      </c>
      <c r="AX169" s="14" t="s">
        <v>73</v>
      </c>
      <c r="AY169" s="221" t="s">
        <v>160</v>
      </c>
    </row>
    <row r="170" spans="2:51" s="14" customFormat="1" ht="12">
      <c r="B170" s="211"/>
      <c r="C170" s="212"/>
      <c r="D170" s="202" t="s">
        <v>168</v>
      </c>
      <c r="E170" s="213" t="s">
        <v>1</v>
      </c>
      <c r="F170" s="214" t="s">
        <v>2220</v>
      </c>
      <c r="G170" s="212"/>
      <c r="H170" s="215">
        <v>1.74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2:51" s="14" customFormat="1" ht="12">
      <c r="B171" s="211"/>
      <c r="C171" s="212"/>
      <c r="D171" s="202" t="s">
        <v>168</v>
      </c>
      <c r="E171" s="213" t="s">
        <v>1</v>
      </c>
      <c r="F171" s="214" t="s">
        <v>2221</v>
      </c>
      <c r="G171" s="212"/>
      <c r="H171" s="215">
        <v>1.394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82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2:51" s="14" customFormat="1" ht="12">
      <c r="B172" s="211"/>
      <c r="C172" s="212"/>
      <c r="D172" s="202" t="s">
        <v>168</v>
      </c>
      <c r="E172" s="213" t="s">
        <v>1</v>
      </c>
      <c r="F172" s="214" t="s">
        <v>2222</v>
      </c>
      <c r="G172" s="212"/>
      <c r="H172" s="215">
        <v>5.438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168</v>
      </c>
      <c r="AU172" s="221" t="s">
        <v>82</v>
      </c>
      <c r="AV172" s="14" t="s">
        <v>82</v>
      </c>
      <c r="AW172" s="14" t="s">
        <v>30</v>
      </c>
      <c r="AX172" s="14" t="s">
        <v>73</v>
      </c>
      <c r="AY172" s="221" t="s">
        <v>160</v>
      </c>
    </row>
    <row r="173" spans="2:51" s="15" customFormat="1" ht="12">
      <c r="B173" s="222"/>
      <c r="C173" s="223"/>
      <c r="D173" s="202" t="s">
        <v>168</v>
      </c>
      <c r="E173" s="224" t="s">
        <v>1</v>
      </c>
      <c r="F173" s="225" t="s">
        <v>179</v>
      </c>
      <c r="G173" s="223"/>
      <c r="H173" s="226">
        <v>33.622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168</v>
      </c>
      <c r="AU173" s="232" t="s">
        <v>82</v>
      </c>
      <c r="AV173" s="15" t="s">
        <v>167</v>
      </c>
      <c r="AW173" s="15" t="s">
        <v>30</v>
      </c>
      <c r="AX173" s="15" t="s">
        <v>80</v>
      </c>
      <c r="AY173" s="232" t="s">
        <v>160</v>
      </c>
    </row>
    <row r="174" spans="1:65" s="2" customFormat="1" ht="24.2" customHeight="1">
      <c r="A174" s="35"/>
      <c r="B174" s="36"/>
      <c r="C174" s="187" t="s">
        <v>190</v>
      </c>
      <c r="D174" s="187" t="s">
        <v>162</v>
      </c>
      <c r="E174" s="188" t="s">
        <v>180</v>
      </c>
      <c r="F174" s="189" t="s">
        <v>181</v>
      </c>
      <c r="G174" s="190" t="s">
        <v>165</v>
      </c>
      <c r="H174" s="191">
        <v>39.62</v>
      </c>
      <c r="I174" s="192"/>
      <c r="J174" s="193">
        <f>ROUND(I174*H174,2)</f>
        <v>0</v>
      </c>
      <c r="K174" s="189" t="s">
        <v>166</v>
      </c>
      <c r="L174" s="40"/>
      <c r="M174" s="194" t="s">
        <v>1</v>
      </c>
      <c r="N174" s="195" t="s">
        <v>38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167</v>
      </c>
      <c r="AT174" s="198" t="s">
        <v>162</v>
      </c>
      <c r="AU174" s="198" t="s">
        <v>82</v>
      </c>
      <c r="AY174" s="18" t="s">
        <v>160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80</v>
      </c>
      <c r="BK174" s="199">
        <f>ROUND(I174*H174,2)</f>
        <v>0</v>
      </c>
      <c r="BL174" s="18" t="s">
        <v>167</v>
      </c>
      <c r="BM174" s="198" t="s">
        <v>194</v>
      </c>
    </row>
    <row r="175" spans="2:51" s="14" customFormat="1" ht="12">
      <c r="B175" s="211"/>
      <c r="C175" s="212"/>
      <c r="D175" s="202" t="s">
        <v>168</v>
      </c>
      <c r="E175" s="213" t="s">
        <v>1</v>
      </c>
      <c r="F175" s="214" t="s">
        <v>2223</v>
      </c>
      <c r="G175" s="212"/>
      <c r="H175" s="215">
        <v>39.62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2:51" s="15" customFormat="1" ht="12">
      <c r="B176" s="222"/>
      <c r="C176" s="223"/>
      <c r="D176" s="202" t="s">
        <v>168</v>
      </c>
      <c r="E176" s="224" t="s">
        <v>1</v>
      </c>
      <c r="F176" s="225" t="s">
        <v>179</v>
      </c>
      <c r="G176" s="223"/>
      <c r="H176" s="226">
        <v>39.62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168</v>
      </c>
      <c r="AU176" s="232" t="s">
        <v>82</v>
      </c>
      <c r="AV176" s="15" t="s">
        <v>167</v>
      </c>
      <c r="AW176" s="15" t="s">
        <v>30</v>
      </c>
      <c r="AX176" s="15" t="s">
        <v>80</v>
      </c>
      <c r="AY176" s="232" t="s">
        <v>160</v>
      </c>
    </row>
    <row r="177" spans="1:65" s="2" customFormat="1" ht="24.2" customHeight="1">
      <c r="A177" s="35"/>
      <c r="B177" s="36"/>
      <c r="C177" s="187" t="s">
        <v>185</v>
      </c>
      <c r="D177" s="187" t="s">
        <v>162</v>
      </c>
      <c r="E177" s="188" t="s">
        <v>183</v>
      </c>
      <c r="F177" s="189" t="s">
        <v>184</v>
      </c>
      <c r="G177" s="190" t="s">
        <v>165</v>
      </c>
      <c r="H177" s="191">
        <v>30.62</v>
      </c>
      <c r="I177" s="192"/>
      <c r="J177" s="193">
        <f>ROUND(I177*H177,2)</f>
        <v>0</v>
      </c>
      <c r="K177" s="189" t="s">
        <v>166</v>
      </c>
      <c r="L177" s="40"/>
      <c r="M177" s="194" t="s">
        <v>1</v>
      </c>
      <c r="N177" s="195" t="s">
        <v>38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167</v>
      </c>
      <c r="AT177" s="198" t="s">
        <v>162</v>
      </c>
      <c r="AU177" s="198" t="s">
        <v>82</v>
      </c>
      <c r="AY177" s="18" t="s">
        <v>160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80</v>
      </c>
      <c r="BK177" s="199">
        <f>ROUND(I177*H177,2)</f>
        <v>0</v>
      </c>
      <c r="BL177" s="18" t="s">
        <v>167</v>
      </c>
      <c r="BM177" s="198" t="s">
        <v>198</v>
      </c>
    </row>
    <row r="178" spans="1:65" s="2" customFormat="1" ht="24.2" customHeight="1">
      <c r="A178" s="35"/>
      <c r="B178" s="36"/>
      <c r="C178" s="187" t="s">
        <v>204</v>
      </c>
      <c r="D178" s="187" t="s">
        <v>162</v>
      </c>
      <c r="E178" s="188" t="s">
        <v>186</v>
      </c>
      <c r="F178" s="189" t="s">
        <v>187</v>
      </c>
      <c r="G178" s="190" t="s">
        <v>165</v>
      </c>
      <c r="H178" s="191">
        <v>39.62</v>
      </c>
      <c r="I178" s="192"/>
      <c r="J178" s="193">
        <f>ROUND(I178*H178,2)</f>
        <v>0</v>
      </c>
      <c r="K178" s="189" t="s">
        <v>166</v>
      </c>
      <c r="L178" s="40"/>
      <c r="M178" s="194" t="s">
        <v>1</v>
      </c>
      <c r="N178" s="195" t="s">
        <v>38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167</v>
      </c>
      <c r="AT178" s="198" t="s">
        <v>162</v>
      </c>
      <c r="AU178" s="198" t="s">
        <v>82</v>
      </c>
      <c r="AY178" s="18" t="s">
        <v>160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80</v>
      </c>
      <c r="BK178" s="199">
        <f>ROUND(I178*H178,2)</f>
        <v>0</v>
      </c>
      <c r="BL178" s="18" t="s">
        <v>167</v>
      </c>
      <c r="BM178" s="198" t="s">
        <v>208</v>
      </c>
    </row>
    <row r="179" spans="2:51" s="14" customFormat="1" ht="12">
      <c r="B179" s="211"/>
      <c r="C179" s="212"/>
      <c r="D179" s="202" t="s">
        <v>168</v>
      </c>
      <c r="E179" s="213" t="s">
        <v>1</v>
      </c>
      <c r="F179" s="214" t="s">
        <v>2223</v>
      </c>
      <c r="G179" s="212"/>
      <c r="H179" s="215">
        <v>39.62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2:51" s="15" customFormat="1" ht="12">
      <c r="B180" s="222"/>
      <c r="C180" s="223"/>
      <c r="D180" s="202" t="s">
        <v>168</v>
      </c>
      <c r="E180" s="224" t="s">
        <v>1</v>
      </c>
      <c r="F180" s="225" t="s">
        <v>179</v>
      </c>
      <c r="G180" s="223"/>
      <c r="H180" s="226">
        <v>39.62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168</v>
      </c>
      <c r="AU180" s="232" t="s">
        <v>82</v>
      </c>
      <c r="AV180" s="15" t="s">
        <v>167</v>
      </c>
      <c r="AW180" s="15" t="s">
        <v>30</v>
      </c>
      <c r="AX180" s="15" t="s">
        <v>80</v>
      </c>
      <c r="AY180" s="232" t="s">
        <v>160</v>
      </c>
    </row>
    <row r="181" spans="1:65" s="2" customFormat="1" ht="24.2" customHeight="1">
      <c r="A181" s="35"/>
      <c r="B181" s="36"/>
      <c r="C181" s="187" t="s">
        <v>188</v>
      </c>
      <c r="D181" s="187" t="s">
        <v>162</v>
      </c>
      <c r="E181" s="188" t="s">
        <v>191</v>
      </c>
      <c r="F181" s="189" t="s">
        <v>192</v>
      </c>
      <c r="G181" s="190" t="s">
        <v>193</v>
      </c>
      <c r="H181" s="191">
        <v>58.178</v>
      </c>
      <c r="I181" s="192"/>
      <c r="J181" s="193">
        <f>ROUND(I181*H181,2)</f>
        <v>0</v>
      </c>
      <c r="K181" s="189" t="s">
        <v>166</v>
      </c>
      <c r="L181" s="40"/>
      <c r="M181" s="194" t="s">
        <v>1</v>
      </c>
      <c r="N181" s="195" t="s">
        <v>38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167</v>
      </c>
      <c r="AT181" s="198" t="s">
        <v>162</v>
      </c>
      <c r="AU181" s="198" t="s">
        <v>82</v>
      </c>
      <c r="AY181" s="18" t="s">
        <v>160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80</v>
      </c>
      <c r="BK181" s="199">
        <f>ROUND(I181*H181,2)</f>
        <v>0</v>
      </c>
      <c r="BL181" s="18" t="s">
        <v>167</v>
      </c>
      <c r="BM181" s="198" t="s">
        <v>212</v>
      </c>
    </row>
    <row r="182" spans="2:51" s="14" customFormat="1" ht="12">
      <c r="B182" s="211"/>
      <c r="C182" s="212"/>
      <c r="D182" s="202" t="s">
        <v>168</v>
      </c>
      <c r="E182" s="213" t="s">
        <v>1</v>
      </c>
      <c r="F182" s="214" t="s">
        <v>2224</v>
      </c>
      <c r="G182" s="212"/>
      <c r="H182" s="215">
        <v>58.178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2:51" s="15" customFormat="1" ht="12">
      <c r="B183" s="222"/>
      <c r="C183" s="223"/>
      <c r="D183" s="202" t="s">
        <v>168</v>
      </c>
      <c r="E183" s="224" t="s">
        <v>1</v>
      </c>
      <c r="F183" s="225" t="s">
        <v>179</v>
      </c>
      <c r="G183" s="223"/>
      <c r="H183" s="226">
        <v>58.178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168</v>
      </c>
      <c r="AU183" s="232" t="s">
        <v>82</v>
      </c>
      <c r="AV183" s="15" t="s">
        <v>167</v>
      </c>
      <c r="AW183" s="15" t="s">
        <v>30</v>
      </c>
      <c r="AX183" s="15" t="s">
        <v>80</v>
      </c>
      <c r="AY183" s="232" t="s">
        <v>160</v>
      </c>
    </row>
    <row r="184" spans="1:65" s="2" customFormat="1" ht="24.2" customHeight="1">
      <c r="A184" s="35"/>
      <c r="B184" s="36"/>
      <c r="C184" s="187" t="s">
        <v>215</v>
      </c>
      <c r="D184" s="187" t="s">
        <v>162</v>
      </c>
      <c r="E184" s="188" t="s">
        <v>196</v>
      </c>
      <c r="F184" s="189" t="s">
        <v>197</v>
      </c>
      <c r="G184" s="190" t="s">
        <v>165</v>
      </c>
      <c r="H184" s="191">
        <v>36.622</v>
      </c>
      <c r="I184" s="192"/>
      <c r="J184" s="193">
        <f>ROUND(I184*H184,2)</f>
        <v>0</v>
      </c>
      <c r="K184" s="189" t="s">
        <v>166</v>
      </c>
      <c r="L184" s="40"/>
      <c r="M184" s="194" t="s">
        <v>1</v>
      </c>
      <c r="N184" s="195" t="s">
        <v>38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167</v>
      </c>
      <c r="AT184" s="198" t="s">
        <v>162</v>
      </c>
      <c r="AU184" s="198" t="s">
        <v>82</v>
      </c>
      <c r="AY184" s="18" t="s">
        <v>160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80</v>
      </c>
      <c r="BK184" s="199">
        <f>ROUND(I184*H184,2)</f>
        <v>0</v>
      </c>
      <c r="BL184" s="18" t="s">
        <v>167</v>
      </c>
      <c r="BM184" s="198" t="s">
        <v>218</v>
      </c>
    </row>
    <row r="185" spans="2:51" s="13" customFormat="1" ht="12">
      <c r="B185" s="200"/>
      <c r="C185" s="201"/>
      <c r="D185" s="202" t="s">
        <v>168</v>
      </c>
      <c r="E185" s="203" t="s">
        <v>1</v>
      </c>
      <c r="F185" s="204" t="s">
        <v>176</v>
      </c>
      <c r="G185" s="201"/>
      <c r="H185" s="203" t="s">
        <v>1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168</v>
      </c>
      <c r="AU185" s="210" t="s">
        <v>82</v>
      </c>
      <c r="AV185" s="13" t="s">
        <v>80</v>
      </c>
      <c r="AW185" s="13" t="s">
        <v>30</v>
      </c>
      <c r="AX185" s="13" t="s">
        <v>73</v>
      </c>
      <c r="AY185" s="210" t="s">
        <v>160</v>
      </c>
    </row>
    <row r="186" spans="2:51" s="14" customFormat="1" ht="12">
      <c r="B186" s="211"/>
      <c r="C186" s="212"/>
      <c r="D186" s="202" t="s">
        <v>168</v>
      </c>
      <c r="E186" s="213" t="s">
        <v>1</v>
      </c>
      <c r="F186" s="214" t="s">
        <v>2225</v>
      </c>
      <c r="G186" s="212"/>
      <c r="H186" s="215">
        <v>3.36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168</v>
      </c>
      <c r="AU186" s="221" t="s">
        <v>82</v>
      </c>
      <c r="AV186" s="14" t="s">
        <v>82</v>
      </c>
      <c r="AW186" s="14" t="s">
        <v>30</v>
      </c>
      <c r="AX186" s="14" t="s">
        <v>73</v>
      </c>
      <c r="AY186" s="221" t="s">
        <v>160</v>
      </c>
    </row>
    <row r="187" spans="2:51" s="14" customFormat="1" ht="12">
      <c r="B187" s="211"/>
      <c r="C187" s="212"/>
      <c r="D187" s="202" t="s">
        <v>168</v>
      </c>
      <c r="E187" s="213" t="s">
        <v>1</v>
      </c>
      <c r="F187" s="214" t="s">
        <v>2215</v>
      </c>
      <c r="G187" s="212"/>
      <c r="H187" s="215">
        <v>12.87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168</v>
      </c>
      <c r="AU187" s="221" t="s">
        <v>82</v>
      </c>
      <c r="AV187" s="14" t="s">
        <v>82</v>
      </c>
      <c r="AW187" s="14" t="s">
        <v>30</v>
      </c>
      <c r="AX187" s="14" t="s">
        <v>73</v>
      </c>
      <c r="AY187" s="221" t="s">
        <v>160</v>
      </c>
    </row>
    <row r="188" spans="2:51" s="13" customFormat="1" ht="12">
      <c r="B188" s="200"/>
      <c r="C188" s="201"/>
      <c r="D188" s="202" t="s">
        <v>168</v>
      </c>
      <c r="E188" s="203" t="s">
        <v>1</v>
      </c>
      <c r="F188" s="204" t="s">
        <v>2216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168</v>
      </c>
      <c r="AU188" s="210" t="s">
        <v>82</v>
      </c>
      <c r="AV188" s="13" t="s">
        <v>80</v>
      </c>
      <c r="AW188" s="13" t="s">
        <v>30</v>
      </c>
      <c r="AX188" s="13" t="s">
        <v>73</v>
      </c>
      <c r="AY188" s="210" t="s">
        <v>160</v>
      </c>
    </row>
    <row r="189" spans="2:51" s="14" customFormat="1" ht="12">
      <c r="B189" s="211"/>
      <c r="C189" s="212"/>
      <c r="D189" s="202" t="s">
        <v>168</v>
      </c>
      <c r="E189" s="213" t="s">
        <v>1</v>
      </c>
      <c r="F189" s="214" t="s">
        <v>2217</v>
      </c>
      <c r="G189" s="212"/>
      <c r="H189" s="215">
        <v>3.363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2:51" s="14" customFormat="1" ht="12">
      <c r="B190" s="211"/>
      <c r="C190" s="212"/>
      <c r="D190" s="202" t="s">
        <v>168</v>
      </c>
      <c r="E190" s="213" t="s">
        <v>1</v>
      </c>
      <c r="F190" s="214" t="s">
        <v>2218</v>
      </c>
      <c r="G190" s="212"/>
      <c r="H190" s="215">
        <v>0.507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168</v>
      </c>
      <c r="AU190" s="221" t="s">
        <v>82</v>
      </c>
      <c r="AV190" s="14" t="s">
        <v>82</v>
      </c>
      <c r="AW190" s="14" t="s">
        <v>30</v>
      </c>
      <c r="AX190" s="14" t="s">
        <v>73</v>
      </c>
      <c r="AY190" s="221" t="s">
        <v>160</v>
      </c>
    </row>
    <row r="191" spans="2:51" s="14" customFormat="1" ht="12">
      <c r="B191" s="211"/>
      <c r="C191" s="212"/>
      <c r="D191" s="202" t="s">
        <v>168</v>
      </c>
      <c r="E191" s="213" t="s">
        <v>1</v>
      </c>
      <c r="F191" s="214" t="s">
        <v>2219</v>
      </c>
      <c r="G191" s="212"/>
      <c r="H191" s="215">
        <v>4.95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168</v>
      </c>
      <c r="AU191" s="221" t="s">
        <v>82</v>
      </c>
      <c r="AV191" s="14" t="s">
        <v>82</v>
      </c>
      <c r="AW191" s="14" t="s">
        <v>30</v>
      </c>
      <c r="AX191" s="14" t="s">
        <v>73</v>
      </c>
      <c r="AY191" s="221" t="s">
        <v>160</v>
      </c>
    </row>
    <row r="192" spans="2:51" s="14" customFormat="1" ht="12">
      <c r="B192" s="211"/>
      <c r="C192" s="212"/>
      <c r="D192" s="202" t="s">
        <v>168</v>
      </c>
      <c r="E192" s="213" t="s">
        <v>1</v>
      </c>
      <c r="F192" s="214" t="s">
        <v>2220</v>
      </c>
      <c r="G192" s="212"/>
      <c r="H192" s="215">
        <v>1.74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82</v>
      </c>
      <c r="AV192" s="14" t="s">
        <v>82</v>
      </c>
      <c r="AW192" s="14" t="s">
        <v>30</v>
      </c>
      <c r="AX192" s="14" t="s">
        <v>73</v>
      </c>
      <c r="AY192" s="221" t="s">
        <v>160</v>
      </c>
    </row>
    <row r="193" spans="2:51" s="14" customFormat="1" ht="12">
      <c r="B193" s="211"/>
      <c r="C193" s="212"/>
      <c r="D193" s="202" t="s">
        <v>168</v>
      </c>
      <c r="E193" s="213" t="s">
        <v>1</v>
      </c>
      <c r="F193" s="214" t="s">
        <v>2221</v>
      </c>
      <c r="G193" s="212"/>
      <c r="H193" s="215">
        <v>1.394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168</v>
      </c>
      <c r="AU193" s="221" t="s">
        <v>82</v>
      </c>
      <c r="AV193" s="14" t="s">
        <v>82</v>
      </c>
      <c r="AW193" s="14" t="s">
        <v>30</v>
      </c>
      <c r="AX193" s="14" t="s">
        <v>73</v>
      </c>
      <c r="AY193" s="221" t="s">
        <v>160</v>
      </c>
    </row>
    <row r="194" spans="2:51" s="14" customFormat="1" ht="12">
      <c r="B194" s="211"/>
      <c r="C194" s="212"/>
      <c r="D194" s="202" t="s">
        <v>168</v>
      </c>
      <c r="E194" s="213" t="s">
        <v>1</v>
      </c>
      <c r="F194" s="214" t="s">
        <v>2222</v>
      </c>
      <c r="G194" s="212"/>
      <c r="H194" s="215">
        <v>5.438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168</v>
      </c>
      <c r="AU194" s="221" t="s">
        <v>82</v>
      </c>
      <c r="AV194" s="14" t="s">
        <v>82</v>
      </c>
      <c r="AW194" s="14" t="s">
        <v>30</v>
      </c>
      <c r="AX194" s="14" t="s">
        <v>73</v>
      </c>
      <c r="AY194" s="221" t="s">
        <v>160</v>
      </c>
    </row>
    <row r="195" spans="2:51" s="14" customFormat="1" ht="12">
      <c r="B195" s="211"/>
      <c r="C195" s="212"/>
      <c r="D195" s="202" t="s">
        <v>168</v>
      </c>
      <c r="E195" s="213" t="s">
        <v>1</v>
      </c>
      <c r="F195" s="214" t="s">
        <v>2226</v>
      </c>
      <c r="G195" s="212"/>
      <c r="H195" s="215">
        <v>3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168</v>
      </c>
      <c r="AU195" s="221" t="s">
        <v>82</v>
      </c>
      <c r="AV195" s="14" t="s">
        <v>82</v>
      </c>
      <c r="AW195" s="14" t="s">
        <v>30</v>
      </c>
      <c r="AX195" s="14" t="s">
        <v>73</v>
      </c>
      <c r="AY195" s="221" t="s">
        <v>160</v>
      </c>
    </row>
    <row r="196" spans="2:51" s="15" customFormat="1" ht="12">
      <c r="B196" s="222"/>
      <c r="C196" s="223"/>
      <c r="D196" s="202" t="s">
        <v>168</v>
      </c>
      <c r="E196" s="224" t="s">
        <v>1</v>
      </c>
      <c r="F196" s="225" t="s">
        <v>179</v>
      </c>
      <c r="G196" s="223"/>
      <c r="H196" s="226">
        <v>36.622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168</v>
      </c>
      <c r="AU196" s="232" t="s">
        <v>82</v>
      </c>
      <c r="AV196" s="15" t="s">
        <v>167</v>
      </c>
      <c r="AW196" s="15" t="s">
        <v>30</v>
      </c>
      <c r="AX196" s="15" t="s">
        <v>80</v>
      </c>
      <c r="AY196" s="232" t="s">
        <v>160</v>
      </c>
    </row>
    <row r="197" spans="1:65" s="2" customFormat="1" ht="24.2" customHeight="1">
      <c r="A197" s="35"/>
      <c r="B197" s="36"/>
      <c r="C197" s="187" t="s">
        <v>194</v>
      </c>
      <c r="D197" s="187" t="s">
        <v>162</v>
      </c>
      <c r="E197" s="188" t="s">
        <v>2227</v>
      </c>
      <c r="F197" s="189" t="s">
        <v>2228</v>
      </c>
      <c r="G197" s="190" t="s">
        <v>222</v>
      </c>
      <c r="H197" s="191">
        <v>118.848</v>
      </c>
      <c r="I197" s="192"/>
      <c r="J197" s="193">
        <f>ROUND(I197*H197,2)</f>
        <v>0</v>
      </c>
      <c r="K197" s="189" t="s">
        <v>166</v>
      </c>
      <c r="L197" s="40"/>
      <c r="M197" s="194" t="s">
        <v>1</v>
      </c>
      <c r="N197" s="195" t="s">
        <v>38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167</v>
      </c>
      <c r="AT197" s="198" t="s">
        <v>162</v>
      </c>
      <c r="AU197" s="198" t="s">
        <v>82</v>
      </c>
      <c r="AY197" s="18" t="s">
        <v>160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80</v>
      </c>
      <c r="BK197" s="199">
        <f>ROUND(I197*H197,2)</f>
        <v>0</v>
      </c>
      <c r="BL197" s="18" t="s">
        <v>167</v>
      </c>
      <c r="BM197" s="198" t="s">
        <v>223</v>
      </c>
    </row>
    <row r="198" spans="2:51" s="14" customFormat="1" ht="12">
      <c r="B198" s="211"/>
      <c r="C198" s="212"/>
      <c r="D198" s="202" t="s">
        <v>168</v>
      </c>
      <c r="E198" s="213" t="s">
        <v>1</v>
      </c>
      <c r="F198" s="214" t="s">
        <v>2229</v>
      </c>
      <c r="G198" s="212"/>
      <c r="H198" s="215">
        <v>118.848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168</v>
      </c>
      <c r="AU198" s="221" t="s">
        <v>82</v>
      </c>
      <c r="AV198" s="14" t="s">
        <v>82</v>
      </c>
      <c r="AW198" s="14" t="s">
        <v>30</v>
      </c>
      <c r="AX198" s="14" t="s">
        <v>73</v>
      </c>
      <c r="AY198" s="221" t="s">
        <v>160</v>
      </c>
    </row>
    <row r="199" spans="2:51" s="15" customFormat="1" ht="12">
      <c r="B199" s="222"/>
      <c r="C199" s="223"/>
      <c r="D199" s="202" t="s">
        <v>168</v>
      </c>
      <c r="E199" s="224" t="s">
        <v>1</v>
      </c>
      <c r="F199" s="225" t="s">
        <v>179</v>
      </c>
      <c r="G199" s="223"/>
      <c r="H199" s="226">
        <v>118.848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168</v>
      </c>
      <c r="AU199" s="232" t="s">
        <v>82</v>
      </c>
      <c r="AV199" s="15" t="s">
        <v>167</v>
      </c>
      <c r="AW199" s="15" t="s">
        <v>30</v>
      </c>
      <c r="AX199" s="15" t="s">
        <v>80</v>
      </c>
      <c r="AY199" s="232" t="s">
        <v>160</v>
      </c>
    </row>
    <row r="200" spans="1:65" s="2" customFormat="1" ht="14.45" customHeight="1">
      <c r="A200" s="35"/>
      <c r="B200" s="36"/>
      <c r="C200" s="233" t="s">
        <v>226</v>
      </c>
      <c r="D200" s="233" t="s">
        <v>205</v>
      </c>
      <c r="E200" s="234" t="s">
        <v>2230</v>
      </c>
      <c r="F200" s="235" t="s">
        <v>2231</v>
      </c>
      <c r="G200" s="236" t="s">
        <v>165</v>
      </c>
      <c r="H200" s="237">
        <v>10</v>
      </c>
      <c r="I200" s="238"/>
      <c r="J200" s="239">
        <f>ROUND(I200*H200,2)</f>
        <v>0</v>
      </c>
      <c r="K200" s="235" t="s">
        <v>166</v>
      </c>
      <c r="L200" s="240"/>
      <c r="M200" s="241" t="s">
        <v>1</v>
      </c>
      <c r="N200" s="242" t="s">
        <v>38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188</v>
      </c>
      <c r="AT200" s="198" t="s">
        <v>205</v>
      </c>
      <c r="AU200" s="198" t="s">
        <v>82</v>
      </c>
      <c r="AY200" s="18" t="s">
        <v>160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80</v>
      </c>
      <c r="BK200" s="199">
        <f>ROUND(I200*H200,2)</f>
        <v>0</v>
      </c>
      <c r="BL200" s="18" t="s">
        <v>167</v>
      </c>
      <c r="BM200" s="198" t="s">
        <v>229</v>
      </c>
    </row>
    <row r="201" spans="2:51" s="14" customFormat="1" ht="12">
      <c r="B201" s="211"/>
      <c r="C201" s="212"/>
      <c r="D201" s="202" t="s">
        <v>168</v>
      </c>
      <c r="E201" s="213" t="s">
        <v>1</v>
      </c>
      <c r="F201" s="214" t="s">
        <v>2232</v>
      </c>
      <c r="G201" s="212"/>
      <c r="H201" s="215">
        <v>10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168</v>
      </c>
      <c r="AU201" s="221" t="s">
        <v>82</v>
      </c>
      <c r="AV201" s="14" t="s">
        <v>82</v>
      </c>
      <c r="AW201" s="14" t="s">
        <v>30</v>
      </c>
      <c r="AX201" s="14" t="s">
        <v>73</v>
      </c>
      <c r="AY201" s="221" t="s">
        <v>160</v>
      </c>
    </row>
    <row r="202" spans="2:51" s="15" customFormat="1" ht="12">
      <c r="B202" s="222"/>
      <c r="C202" s="223"/>
      <c r="D202" s="202" t="s">
        <v>168</v>
      </c>
      <c r="E202" s="224" t="s">
        <v>1</v>
      </c>
      <c r="F202" s="225" t="s">
        <v>179</v>
      </c>
      <c r="G202" s="223"/>
      <c r="H202" s="226">
        <v>10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168</v>
      </c>
      <c r="AU202" s="232" t="s">
        <v>82</v>
      </c>
      <c r="AV202" s="15" t="s">
        <v>167</v>
      </c>
      <c r="AW202" s="15" t="s">
        <v>30</v>
      </c>
      <c r="AX202" s="15" t="s">
        <v>80</v>
      </c>
      <c r="AY202" s="232" t="s">
        <v>160</v>
      </c>
    </row>
    <row r="203" spans="1:65" s="2" customFormat="1" ht="14.45" customHeight="1">
      <c r="A203" s="35"/>
      <c r="B203" s="36"/>
      <c r="C203" s="233" t="s">
        <v>198</v>
      </c>
      <c r="D203" s="233" t="s">
        <v>205</v>
      </c>
      <c r="E203" s="234" t="s">
        <v>2233</v>
      </c>
      <c r="F203" s="235" t="s">
        <v>2234</v>
      </c>
      <c r="G203" s="236" t="s">
        <v>2235</v>
      </c>
      <c r="H203" s="237">
        <v>1.783</v>
      </c>
      <c r="I203" s="238"/>
      <c r="J203" s="239">
        <f>ROUND(I203*H203,2)</f>
        <v>0</v>
      </c>
      <c r="K203" s="235" t="s">
        <v>166</v>
      </c>
      <c r="L203" s="240"/>
      <c r="M203" s="241" t="s">
        <v>1</v>
      </c>
      <c r="N203" s="242" t="s">
        <v>38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188</v>
      </c>
      <c r="AT203" s="198" t="s">
        <v>205</v>
      </c>
      <c r="AU203" s="198" t="s">
        <v>82</v>
      </c>
      <c r="AY203" s="18" t="s">
        <v>160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80</v>
      </c>
      <c r="BK203" s="199">
        <f>ROUND(I203*H203,2)</f>
        <v>0</v>
      </c>
      <c r="BL203" s="18" t="s">
        <v>167</v>
      </c>
      <c r="BM203" s="198" t="s">
        <v>233</v>
      </c>
    </row>
    <row r="204" spans="2:51" s="14" customFormat="1" ht="12">
      <c r="B204" s="211"/>
      <c r="C204" s="212"/>
      <c r="D204" s="202" t="s">
        <v>168</v>
      </c>
      <c r="E204" s="213" t="s">
        <v>1</v>
      </c>
      <c r="F204" s="214" t="s">
        <v>2236</v>
      </c>
      <c r="G204" s="212"/>
      <c r="H204" s="215">
        <v>1.783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168</v>
      </c>
      <c r="AU204" s="221" t="s">
        <v>82</v>
      </c>
      <c r="AV204" s="14" t="s">
        <v>82</v>
      </c>
      <c r="AW204" s="14" t="s">
        <v>30</v>
      </c>
      <c r="AX204" s="14" t="s">
        <v>73</v>
      </c>
      <c r="AY204" s="221" t="s">
        <v>160</v>
      </c>
    </row>
    <row r="205" spans="2:51" s="15" customFormat="1" ht="12">
      <c r="B205" s="222"/>
      <c r="C205" s="223"/>
      <c r="D205" s="202" t="s">
        <v>168</v>
      </c>
      <c r="E205" s="224" t="s">
        <v>1</v>
      </c>
      <c r="F205" s="225" t="s">
        <v>179</v>
      </c>
      <c r="G205" s="223"/>
      <c r="H205" s="226">
        <v>1.783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168</v>
      </c>
      <c r="AU205" s="232" t="s">
        <v>82</v>
      </c>
      <c r="AV205" s="15" t="s">
        <v>167</v>
      </c>
      <c r="AW205" s="15" t="s">
        <v>30</v>
      </c>
      <c r="AX205" s="15" t="s">
        <v>80</v>
      </c>
      <c r="AY205" s="232" t="s">
        <v>160</v>
      </c>
    </row>
    <row r="206" spans="1:65" s="2" customFormat="1" ht="24.2" customHeight="1">
      <c r="A206" s="35"/>
      <c r="B206" s="36"/>
      <c r="C206" s="187" t="s">
        <v>235</v>
      </c>
      <c r="D206" s="187" t="s">
        <v>162</v>
      </c>
      <c r="E206" s="188" t="s">
        <v>2237</v>
      </c>
      <c r="F206" s="189" t="s">
        <v>2238</v>
      </c>
      <c r="G206" s="190" t="s">
        <v>222</v>
      </c>
      <c r="H206" s="191">
        <v>118.848</v>
      </c>
      <c r="I206" s="192"/>
      <c r="J206" s="193">
        <f>ROUND(I206*H206,2)</f>
        <v>0</v>
      </c>
      <c r="K206" s="189" t="s">
        <v>166</v>
      </c>
      <c r="L206" s="40"/>
      <c r="M206" s="194" t="s">
        <v>1</v>
      </c>
      <c r="N206" s="195" t="s">
        <v>38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167</v>
      </c>
      <c r="AT206" s="198" t="s">
        <v>162</v>
      </c>
      <c r="AU206" s="198" t="s">
        <v>82</v>
      </c>
      <c r="AY206" s="18" t="s">
        <v>160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80</v>
      </c>
      <c r="BK206" s="199">
        <f>ROUND(I206*H206,2)</f>
        <v>0</v>
      </c>
      <c r="BL206" s="18" t="s">
        <v>167</v>
      </c>
      <c r="BM206" s="198" t="s">
        <v>239</v>
      </c>
    </row>
    <row r="207" spans="2:51" s="14" customFormat="1" ht="12">
      <c r="B207" s="211"/>
      <c r="C207" s="212"/>
      <c r="D207" s="202" t="s">
        <v>168</v>
      </c>
      <c r="E207" s="213" t="s">
        <v>1</v>
      </c>
      <c r="F207" s="214" t="s">
        <v>2239</v>
      </c>
      <c r="G207" s="212"/>
      <c r="H207" s="215">
        <v>118.848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168</v>
      </c>
      <c r="AU207" s="221" t="s">
        <v>82</v>
      </c>
      <c r="AV207" s="14" t="s">
        <v>82</v>
      </c>
      <c r="AW207" s="14" t="s">
        <v>30</v>
      </c>
      <c r="AX207" s="14" t="s">
        <v>73</v>
      </c>
      <c r="AY207" s="221" t="s">
        <v>160</v>
      </c>
    </row>
    <row r="208" spans="2:51" s="15" customFormat="1" ht="12">
      <c r="B208" s="222"/>
      <c r="C208" s="223"/>
      <c r="D208" s="202" t="s">
        <v>168</v>
      </c>
      <c r="E208" s="224" t="s">
        <v>1</v>
      </c>
      <c r="F208" s="225" t="s">
        <v>179</v>
      </c>
      <c r="G208" s="223"/>
      <c r="H208" s="226">
        <v>118.848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168</v>
      </c>
      <c r="AU208" s="232" t="s">
        <v>82</v>
      </c>
      <c r="AV208" s="15" t="s">
        <v>167</v>
      </c>
      <c r="AW208" s="15" t="s">
        <v>30</v>
      </c>
      <c r="AX208" s="15" t="s">
        <v>80</v>
      </c>
      <c r="AY208" s="232" t="s">
        <v>160</v>
      </c>
    </row>
    <row r="209" spans="1:65" s="2" customFormat="1" ht="14.45" customHeight="1">
      <c r="A209" s="35"/>
      <c r="B209" s="36"/>
      <c r="C209" s="233" t="s">
        <v>208</v>
      </c>
      <c r="D209" s="233" t="s">
        <v>205</v>
      </c>
      <c r="E209" s="234" t="s">
        <v>2240</v>
      </c>
      <c r="F209" s="235" t="s">
        <v>2241</v>
      </c>
      <c r="G209" s="236" t="s">
        <v>193</v>
      </c>
      <c r="H209" s="237">
        <v>32.089</v>
      </c>
      <c r="I209" s="238"/>
      <c r="J209" s="239">
        <f>ROUND(I209*H209,2)</f>
        <v>0</v>
      </c>
      <c r="K209" s="235" t="s">
        <v>166</v>
      </c>
      <c r="L209" s="240"/>
      <c r="M209" s="241" t="s">
        <v>1</v>
      </c>
      <c r="N209" s="242" t="s">
        <v>38</v>
      </c>
      <c r="O209" s="72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188</v>
      </c>
      <c r="AT209" s="198" t="s">
        <v>205</v>
      </c>
      <c r="AU209" s="198" t="s">
        <v>82</v>
      </c>
      <c r="AY209" s="18" t="s">
        <v>160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80</v>
      </c>
      <c r="BK209" s="199">
        <f>ROUND(I209*H209,2)</f>
        <v>0</v>
      </c>
      <c r="BL209" s="18" t="s">
        <v>167</v>
      </c>
      <c r="BM209" s="198" t="s">
        <v>243</v>
      </c>
    </row>
    <row r="210" spans="2:51" s="14" customFormat="1" ht="12">
      <c r="B210" s="211"/>
      <c r="C210" s="212"/>
      <c r="D210" s="202" t="s">
        <v>168</v>
      </c>
      <c r="E210" s="213" t="s">
        <v>1</v>
      </c>
      <c r="F210" s="214" t="s">
        <v>2242</v>
      </c>
      <c r="G210" s="212"/>
      <c r="H210" s="215">
        <v>32.089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168</v>
      </c>
      <c r="AU210" s="221" t="s">
        <v>82</v>
      </c>
      <c r="AV210" s="14" t="s">
        <v>82</v>
      </c>
      <c r="AW210" s="14" t="s">
        <v>30</v>
      </c>
      <c r="AX210" s="14" t="s">
        <v>73</v>
      </c>
      <c r="AY210" s="221" t="s">
        <v>160</v>
      </c>
    </row>
    <row r="211" spans="2:51" s="15" customFormat="1" ht="12">
      <c r="B211" s="222"/>
      <c r="C211" s="223"/>
      <c r="D211" s="202" t="s">
        <v>168</v>
      </c>
      <c r="E211" s="224" t="s">
        <v>1</v>
      </c>
      <c r="F211" s="225" t="s">
        <v>179</v>
      </c>
      <c r="G211" s="223"/>
      <c r="H211" s="226">
        <v>32.089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168</v>
      </c>
      <c r="AU211" s="232" t="s">
        <v>82</v>
      </c>
      <c r="AV211" s="15" t="s">
        <v>167</v>
      </c>
      <c r="AW211" s="15" t="s">
        <v>30</v>
      </c>
      <c r="AX211" s="15" t="s">
        <v>80</v>
      </c>
      <c r="AY211" s="232" t="s">
        <v>160</v>
      </c>
    </row>
    <row r="212" spans="1:65" s="2" customFormat="1" ht="24.2" customHeight="1">
      <c r="A212" s="35"/>
      <c r="B212" s="36"/>
      <c r="C212" s="187" t="s">
        <v>8</v>
      </c>
      <c r="D212" s="187" t="s">
        <v>162</v>
      </c>
      <c r="E212" s="188" t="s">
        <v>220</v>
      </c>
      <c r="F212" s="189" t="s">
        <v>221</v>
      </c>
      <c r="G212" s="190" t="s">
        <v>222</v>
      </c>
      <c r="H212" s="191">
        <v>37.388</v>
      </c>
      <c r="I212" s="192"/>
      <c r="J212" s="193">
        <f>ROUND(I212*H212,2)</f>
        <v>0</v>
      </c>
      <c r="K212" s="189" t="s">
        <v>166</v>
      </c>
      <c r="L212" s="40"/>
      <c r="M212" s="194" t="s">
        <v>1</v>
      </c>
      <c r="N212" s="195" t="s">
        <v>38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167</v>
      </c>
      <c r="AT212" s="198" t="s">
        <v>162</v>
      </c>
      <c r="AU212" s="198" t="s">
        <v>82</v>
      </c>
      <c r="AY212" s="18" t="s">
        <v>160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80</v>
      </c>
      <c r="BK212" s="199">
        <f>ROUND(I212*H212,2)</f>
        <v>0</v>
      </c>
      <c r="BL212" s="18" t="s">
        <v>167</v>
      </c>
      <c r="BM212" s="198" t="s">
        <v>249</v>
      </c>
    </row>
    <row r="213" spans="2:51" s="13" customFormat="1" ht="12">
      <c r="B213" s="200"/>
      <c r="C213" s="201"/>
      <c r="D213" s="202" t="s">
        <v>168</v>
      </c>
      <c r="E213" s="203" t="s">
        <v>1</v>
      </c>
      <c r="F213" s="204" t="s">
        <v>2243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168</v>
      </c>
      <c r="AU213" s="210" t="s">
        <v>82</v>
      </c>
      <c r="AV213" s="13" t="s">
        <v>80</v>
      </c>
      <c r="AW213" s="13" t="s">
        <v>30</v>
      </c>
      <c r="AX213" s="13" t="s">
        <v>73</v>
      </c>
      <c r="AY213" s="210" t="s">
        <v>160</v>
      </c>
    </row>
    <row r="214" spans="2:51" s="13" customFormat="1" ht="12">
      <c r="B214" s="200"/>
      <c r="C214" s="201"/>
      <c r="D214" s="202" t="s">
        <v>168</v>
      </c>
      <c r="E214" s="203" t="s">
        <v>1</v>
      </c>
      <c r="F214" s="204" t="s">
        <v>2244</v>
      </c>
      <c r="G214" s="201"/>
      <c r="H214" s="203" t="s">
        <v>1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168</v>
      </c>
      <c r="AU214" s="210" t="s">
        <v>82</v>
      </c>
      <c r="AV214" s="13" t="s">
        <v>80</v>
      </c>
      <c r="AW214" s="13" t="s">
        <v>30</v>
      </c>
      <c r="AX214" s="13" t="s">
        <v>73</v>
      </c>
      <c r="AY214" s="210" t="s">
        <v>160</v>
      </c>
    </row>
    <row r="215" spans="2:51" s="14" customFormat="1" ht="12">
      <c r="B215" s="211"/>
      <c r="C215" s="212"/>
      <c r="D215" s="202" t="s">
        <v>168</v>
      </c>
      <c r="E215" s="213" t="s">
        <v>1</v>
      </c>
      <c r="F215" s="214" t="s">
        <v>2245</v>
      </c>
      <c r="G215" s="212"/>
      <c r="H215" s="215">
        <v>26.007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2:51" s="14" customFormat="1" ht="12">
      <c r="B216" s="211"/>
      <c r="C216" s="212"/>
      <c r="D216" s="202" t="s">
        <v>168</v>
      </c>
      <c r="E216" s="213" t="s">
        <v>1</v>
      </c>
      <c r="F216" s="214" t="s">
        <v>2246</v>
      </c>
      <c r="G216" s="212"/>
      <c r="H216" s="215">
        <v>1.644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168</v>
      </c>
      <c r="AU216" s="221" t="s">
        <v>82</v>
      </c>
      <c r="AV216" s="14" t="s">
        <v>82</v>
      </c>
      <c r="AW216" s="14" t="s">
        <v>30</v>
      </c>
      <c r="AX216" s="14" t="s">
        <v>73</v>
      </c>
      <c r="AY216" s="221" t="s">
        <v>160</v>
      </c>
    </row>
    <row r="217" spans="2:51" s="14" customFormat="1" ht="12">
      <c r="B217" s="211"/>
      <c r="C217" s="212"/>
      <c r="D217" s="202" t="s">
        <v>168</v>
      </c>
      <c r="E217" s="213" t="s">
        <v>1</v>
      </c>
      <c r="F217" s="214" t="s">
        <v>2247</v>
      </c>
      <c r="G217" s="212"/>
      <c r="H217" s="215">
        <v>9.737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168</v>
      </c>
      <c r="AU217" s="221" t="s">
        <v>82</v>
      </c>
      <c r="AV217" s="14" t="s">
        <v>82</v>
      </c>
      <c r="AW217" s="14" t="s">
        <v>30</v>
      </c>
      <c r="AX217" s="14" t="s">
        <v>73</v>
      </c>
      <c r="AY217" s="221" t="s">
        <v>160</v>
      </c>
    </row>
    <row r="218" spans="2:51" s="15" customFormat="1" ht="12">
      <c r="B218" s="222"/>
      <c r="C218" s="223"/>
      <c r="D218" s="202" t="s">
        <v>168</v>
      </c>
      <c r="E218" s="224" t="s">
        <v>1</v>
      </c>
      <c r="F218" s="225" t="s">
        <v>179</v>
      </c>
      <c r="G218" s="223"/>
      <c r="H218" s="226">
        <v>37.388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168</v>
      </c>
      <c r="AU218" s="232" t="s">
        <v>82</v>
      </c>
      <c r="AV218" s="15" t="s">
        <v>167</v>
      </c>
      <c r="AW218" s="15" t="s">
        <v>30</v>
      </c>
      <c r="AX218" s="15" t="s">
        <v>80</v>
      </c>
      <c r="AY218" s="232" t="s">
        <v>160</v>
      </c>
    </row>
    <row r="219" spans="1:65" s="2" customFormat="1" ht="14.45" customHeight="1">
      <c r="A219" s="35"/>
      <c r="B219" s="36"/>
      <c r="C219" s="187" t="s">
        <v>212</v>
      </c>
      <c r="D219" s="187" t="s">
        <v>162</v>
      </c>
      <c r="E219" s="188" t="s">
        <v>2248</v>
      </c>
      <c r="F219" s="189" t="s">
        <v>2249</v>
      </c>
      <c r="G219" s="190" t="s">
        <v>222</v>
      </c>
      <c r="H219" s="191">
        <v>118.848</v>
      </c>
      <c r="I219" s="192"/>
      <c r="J219" s="193">
        <f>ROUND(I219*H219,2)</f>
        <v>0</v>
      </c>
      <c r="K219" s="189" t="s">
        <v>166</v>
      </c>
      <c r="L219" s="40"/>
      <c r="M219" s="194" t="s">
        <v>1</v>
      </c>
      <c r="N219" s="195" t="s">
        <v>38</v>
      </c>
      <c r="O219" s="72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167</v>
      </c>
      <c r="AT219" s="198" t="s">
        <v>162</v>
      </c>
      <c r="AU219" s="198" t="s">
        <v>82</v>
      </c>
      <c r="AY219" s="18" t="s">
        <v>160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80</v>
      </c>
      <c r="BK219" s="199">
        <f>ROUND(I219*H219,2)</f>
        <v>0</v>
      </c>
      <c r="BL219" s="18" t="s">
        <v>167</v>
      </c>
      <c r="BM219" s="198" t="s">
        <v>255</v>
      </c>
    </row>
    <row r="220" spans="2:51" s="14" customFormat="1" ht="12">
      <c r="B220" s="211"/>
      <c r="C220" s="212"/>
      <c r="D220" s="202" t="s">
        <v>168</v>
      </c>
      <c r="E220" s="213" t="s">
        <v>1</v>
      </c>
      <c r="F220" s="214" t="s">
        <v>2250</v>
      </c>
      <c r="G220" s="212"/>
      <c r="H220" s="215">
        <v>118.848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168</v>
      </c>
      <c r="AU220" s="221" t="s">
        <v>82</v>
      </c>
      <c r="AV220" s="14" t="s">
        <v>82</v>
      </c>
      <c r="AW220" s="14" t="s">
        <v>30</v>
      </c>
      <c r="AX220" s="14" t="s">
        <v>73</v>
      </c>
      <c r="AY220" s="221" t="s">
        <v>160</v>
      </c>
    </row>
    <row r="221" spans="2:51" s="15" customFormat="1" ht="12">
      <c r="B221" s="222"/>
      <c r="C221" s="223"/>
      <c r="D221" s="202" t="s">
        <v>168</v>
      </c>
      <c r="E221" s="224" t="s">
        <v>1</v>
      </c>
      <c r="F221" s="225" t="s">
        <v>179</v>
      </c>
      <c r="G221" s="223"/>
      <c r="H221" s="226">
        <v>118.848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168</v>
      </c>
      <c r="AU221" s="232" t="s">
        <v>82</v>
      </c>
      <c r="AV221" s="15" t="s">
        <v>167</v>
      </c>
      <c r="AW221" s="15" t="s">
        <v>30</v>
      </c>
      <c r="AX221" s="15" t="s">
        <v>80</v>
      </c>
      <c r="AY221" s="232" t="s">
        <v>160</v>
      </c>
    </row>
    <row r="222" spans="1:65" s="2" customFormat="1" ht="14.45" customHeight="1">
      <c r="A222" s="35"/>
      <c r="B222" s="36"/>
      <c r="C222" s="187" t="s">
        <v>258</v>
      </c>
      <c r="D222" s="187" t="s">
        <v>162</v>
      </c>
      <c r="E222" s="188" t="s">
        <v>2251</v>
      </c>
      <c r="F222" s="189" t="s">
        <v>2252</v>
      </c>
      <c r="G222" s="190" t="s">
        <v>222</v>
      </c>
      <c r="H222" s="191">
        <v>118.848</v>
      </c>
      <c r="I222" s="192"/>
      <c r="J222" s="193">
        <f>ROUND(I222*H222,2)</f>
        <v>0</v>
      </c>
      <c r="K222" s="189" t="s">
        <v>166</v>
      </c>
      <c r="L222" s="40"/>
      <c r="M222" s="194" t="s">
        <v>1</v>
      </c>
      <c r="N222" s="195" t="s">
        <v>38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167</v>
      </c>
      <c r="AT222" s="198" t="s">
        <v>162</v>
      </c>
      <c r="AU222" s="198" t="s">
        <v>82</v>
      </c>
      <c r="AY222" s="18" t="s">
        <v>160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80</v>
      </c>
      <c r="BK222" s="199">
        <f>ROUND(I222*H222,2)</f>
        <v>0</v>
      </c>
      <c r="BL222" s="18" t="s">
        <v>167</v>
      </c>
      <c r="BM222" s="198" t="s">
        <v>261</v>
      </c>
    </row>
    <row r="223" spans="2:51" s="14" customFormat="1" ht="12">
      <c r="B223" s="211"/>
      <c r="C223" s="212"/>
      <c r="D223" s="202" t="s">
        <v>168</v>
      </c>
      <c r="E223" s="213" t="s">
        <v>1</v>
      </c>
      <c r="F223" s="214" t="s">
        <v>2250</v>
      </c>
      <c r="G223" s="212"/>
      <c r="H223" s="215">
        <v>118.848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168</v>
      </c>
      <c r="AU223" s="221" t="s">
        <v>82</v>
      </c>
      <c r="AV223" s="14" t="s">
        <v>82</v>
      </c>
      <c r="AW223" s="14" t="s">
        <v>30</v>
      </c>
      <c r="AX223" s="14" t="s">
        <v>73</v>
      </c>
      <c r="AY223" s="221" t="s">
        <v>160</v>
      </c>
    </row>
    <row r="224" spans="2:51" s="15" customFormat="1" ht="12">
      <c r="B224" s="222"/>
      <c r="C224" s="223"/>
      <c r="D224" s="202" t="s">
        <v>168</v>
      </c>
      <c r="E224" s="224" t="s">
        <v>1</v>
      </c>
      <c r="F224" s="225" t="s">
        <v>179</v>
      </c>
      <c r="G224" s="223"/>
      <c r="H224" s="226">
        <v>118.848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168</v>
      </c>
      <c r="AU224" s="232" t="s">
        <v>82</v>
      </c>
      <c r="AV224" s="15" t="s">
        <v>167</v>
      </c>
      <c r="AW224" s="15" t="s">
        <v>30</v>
      </c>
      <c r="AX224" s="15" t="s">
        <v>80</v>
      </c>
      <c r="AY224" s="232" t="s">
        <v>160</v>
      </c>
    </row>
    <row r="225" spans="1:65" s="2" customFormat="1" ht="14.45" customHeight="1">
      <c r="A225" s="35"/>
      <c r="B225" s="36"/>
      <c r="C225" s="187" t="s">
        <v>218</v>
      </c>
      <c r="D225" s="187" t="s">
        <v>162</v>
      </c>
      <c r="E225" s="188" t="s">
        <v>2253</v>
      </c>
      <c r="F225" s="189" t="s">
        <v>2254</v>
      </c>
      <c r="G225" s="190" t="s">
        <v>165</v>
      </c>
      <c r="H225" s="191">
        <v>23.77</v>
      </c>
      <c r="I225" s="192"/>
      <c r="J225" s="193">
        <f>ROUND(I225*H225,2)</f>
        <v>0</v>
      </c>
      <c r="K225" s="189" t="s">
        <v>166</v>
      </c>
      <c r="L225" s="40"/>
      <c r="M225" s="194" t="s">
        <v>1</v>
      </c>
      <c r="N225" s="195" t="s">
        <v>38</v>
      </c>
      <c r="O225" s="72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167</v>
      </c>
      <c r="AT225" s="198" t="s">
        <v>162</v>
      </c>
      <c r="AU225" s="198" t="s">
        <v>82</v>
      </c>
      <c r="AY225" s="18" t="s">
        <v>160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80</v>
      </c>
      <c r="BK225" s="199">
        <f>ROUND(I225*H225,2)</f>
        <v>0</v>
      </c>
      <c r="BL225" s="18" t="s">
        <v>167</v>
      </c>
      <c r="BM225" s="198" t="s">
        <v>268</v>
      </c>
    </row>
    <row r="226" spans="2:51" s="14" customFormat="1" ht="12">
      <c r="B226" s="211"/>
      <c r="C226" s="212"/>
      <c r="D226" s="202" t="s">
        <v>168</v>
      </c>
      <c r="E226" s="213" t="s">
        <v>1</v>
      </c>
      <c r="F226" s="214" t="s">
        <v>2255</v>
      </c>
      <c r="G226" s="212"/>
      <c r="H226" s="215">
        <v>23.77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168</v>
      </c>
      <c r="AU226" s="221" t="s">
        <v>82</v>
      </c>
      <c r="AV226" s="14" t="s">
        <v>82</v>
      </c>
      <c r="AW226" s="14" t="s">
        <v>30</v>
      </c>
      <c r="AX226" s="14" t="s">
        <v>73</v>
      </c>
      <c r="AY226" s="221" t="s">
        <v>160</v>
      </c>
    </row>
    <row r="227" spans="2:51" s="15" customFormat="1" ht="12">
      <c r="B227" s="222"/>
      <c r="C227" s="223"/>
      <c r="D227" s="202" t="s">
        <v>168</v>
      </c>
      <c r="E227" s="224" t="s">
        <v>1</v>
      </c>
      <c r="F227" s="225" t="s">
        <v>179</v>
      </c>
      <c r="G227" s="223"/>
      <c r="H227" s="226">
        <v>23.77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168</v>
      </c>
      <c r="AU227" s="232" t="s">
        <v>82</v>
      </c>
      <c r="AV227" s="15" t="s">
        <v>167</v>
      </c>
      <c r="AW227" s="15" t="s">
        <v>30</v>
      </c>
      <c r="AX227" s="15" t="s">
        <v>80</v>
      </c>
      <c r="AY227" s="232" t="s">
        <v>160</v>
      </c>
    </row>
    <row r="228" spans="2:63" s="12" customFormat="1" ht="22.9" customHeight="1">
      <c r="B228" s="171"/>
      <c r="C228" s="172"/>
      <c r="D228" s="173" t="s">
        <v>72</v>
      </c>
      <c r="E228" s="185" t="s">
        <v>182</v>
      </c>
      <c r="F228" s="185" t="s">
        <v>225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SUM(P229:P240)</f>
        <v>0</v>
      </c>
      <c r="Q228" s="179"/>
      <c r="R228" s="180">
        <f>SUM(R229:R240)</f>
        <v>0</v>
      </c>
      <c r="S228" s="179"/>
      <c r="T228" s="181">
        <f>SUM(T229:T240)</f>
        <v>0</v>
      </c>
      <c r="AR228" s="182" t="s">
        <v>80</v>
      </c>
      <c r="AT228" s="183" t="s">
        <v>72</v>
      </c>
      <c r="AU228" s="183" t="s">
        <v>80</v>
      </c>
      <c r="AY228" s="182" t="s">
        <v>160</v>
      </c>
      <c r="BK228" s="184">
        <f>SUM(BK229:BK240)</f>
        <v>0</v>
      </c>
    </row>
    <row r="229" spans="1:65" s="2" customFormat="1" ht="14.45" customHeight="1">
      <c r="A229" s="35"/>
      <c r="B229" s="36"/>
      <c r="C229" s="187" t="s">
        <v>273</v>
      </c>
      <c r="D229" s="187" t="s">
        <v>162</v>
      </c>
      <c r="E229" s="188" t="s">
        <v>2256</v>
      </c>
      <c r="F229" s="189" t="s">
        <v>2257</v>
      </c>
      <c r="G229" s="190" t="s">
        <v>165</v>
      </c>
      <c r="H229" s="191">
        <v>0.189</v>
      </c>
      <c r="I229" s="192"/>
      <c r="J229" s="193">
        <f>ROUND(I229*H229,2)</f>
        <v>0</v>
      </c>
      <c r="K229" s="189" t="s">
        <v>1</v>
      </c>
      <c r="L229" s="40"/>
      <c r="M229" s="194" t="s">
        <v>1</v>
      </c>
      <c r="N229" s="195" t="s">
        <v>38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167</v>
      </c>
      <c r="AT229" s="198" t="s">
        <v>162</v>
      </c>
      <c r="AU229" s="198" t="s">
        <v>82</v>
      </c>
      <c r="AY229" s="18" t="s">
        <v>160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80</v>
      </c>
      <c r="BK229" s="199">
        <f>ROUND(I229*H229,2)</f>
        <v>0</v>
      </c>
      <c r="BL229" s="18" t="s">
        <v>167</v>
      </c>
      <c r="BM229" s="198" t="s">
        <v>276</v>
      </c>
    </row>
    <row r="230" spans="2:51" s="14" customFormat="1" ht="12">
      <c r="B230" s="211"/>
      <c r="C230" s="212"/>
      <c r="D230" s="202" t="s">
        <v>168</v>
      </c>
      <c r="E230" s="213" t="s">
        <v>1</v>
      </c>
      <c r="F230" s="214" t="s">
        <v>2258</v>
      </c>
      <c r="G230" s="212"/>
      <c r="H230" s="215">
        <v>0.189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168</v>
      </c>
      <c r="AU230" s="221" t="s">
        <v>82</v>
      </c>
      <c r="AV230" s="14" t="s">
        <v>82</v>
      </c>
      <c r="AW230" s="14" t="s">
        <v>30</v>
      </c>
      <c r="AX230" s="14" t="s">
        <v>73</v>
      </c>
      <c r="AY230" s="221" t="s">
        <v>160</v>
      </c>
    </row>
    <row r="231" spans="2:51" s="15" customFormat="1" ht="12">
      <c r="B231" s="222"/>
      <c r="C231" s="223"/>
      <c r="D231" s="202" t="s">
        <v>168</v>
      </c>
      <c r="E231" s="224" t="s">
        <v>1</v>
      </c>
      <c r="F231" s="225" t="s">
        <v>179</v>
      </c>
      <c r="G231" s="223"/>
      <c r="H231" s="226">
        <v>0.189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168</v>
      </c>
      <c r="AU231" s="232" t="s">
        <v>82</v>
      </c>
      <c r="AV231" s="15" t="s">
        <v>167</v>
      </c>
      <c r="AW231" s="15" t="s">
        <v>30</v>
      </c>
      <c r="AX231" s="15" t="s">
        <v>80</v>
      </c>
      <c r="AY231" s="232" t="s">
        <v>160</v>
      </c>
    </row>
    <row r="232" spans="1:65" s="2" customFormat="1" ht="24.2" customHeight="1">
      <c r="A232" s="35"/>
      <c r="B232" s="36"/>
      <c r="C232" s="187" t="s">
        <v>223</v>
      </c>
      <c r="D232" s="187" t="s">
        <v>162</v>
      </c>
      <c r="E232" s="188" t="s">
        <v>2259</v>
      </c>
      <c r="F232" s="189" t="s">
        <v>2260</v>
      </c>
      <c r="G232" s="190" t="s">
        <v>222</v>
      </c>
      <c r="H232" s="191">
        <v>64.4</v>
      </c>
      <c r="I232" s="192"/>
      <c r="J232" s="193">
        <f>ROUND(I232*H232,2)</f>
        <v>0</v>
      </c>
      <c r="K232" s="189" t="s">
        <v>166</v>
      </c>
      <c r="L232" s="40"/>
      <c r="M232" s="194" t="s">
        <v>1</v>
      </c>
      <c r="N232" s="195" t="s">
        <v>38</v>
      </c>
      <c r="O232" s="72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167</v>
      </c>
      <c r="AT232" s="198" t="s">
        <v>162</v>
      </c>
      <c r="AU232" s="198" t="s">
        <v>82</v>
      </c>
      <c r="AY232" s="18" t="s">
        <v>160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80</v>
      </c>
      <c r="BK232" s="199">
        <f>ROUND(I232*H232,2)</f>
        <v>0</v>
      </c>
      <c r="BL232" s="18" t="s">
        <v>167</v>
      </c>
      <c r="BM232" s="198" t="s">
        <v>278</v>
      </c>
    </row>
    <row r="233" spans="2:51" s="14" customFormat="1" ht="12">
      <c r="B233" s="211"/>
      <c r="C233" s="212"/>
      <c r="D233" s="202" t="s">
        <v>168</v>
      </c>
      <c r="E233" s="213" t="s">
        <v>1</v>
      </c>
      <c r="F233" s="214" t="s">
        <v>2261</v>
      </c>
      <c r="G233" s="212"/>
      <c r="H233" s="215">
        <v>32.67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82</v>
      </c>
      <c r="AV233" s="14" t="s">
        <v>82</v>
      </c>
      <c r="AW233" s="14" t="s">
        <v>30</v>
      </c>
      <c r="AX233" s="14" t="s">
        <v>73</v>
      </c>
      <c r="AY233" s="221" t="s">
        <v>160</v>
      </c>
    </row>
    <row r="234" spans="2:51" s="14" customFormat="1" ht="12">
      <c r="B234" s="211"/>
      <c r="C234" s="212"/>
      <c r="D234" s="202" t="s">
        <v>168</v>
      </c>
      <c r="E234" s="213" t="s">
        <v>1</v>
      </c>
      <c r="F234" s="214" t="s">
        <v>2262</v>
      </c>
      <c r="G234" s="212"/>
      <c r="H234" s="215">
        <v>31.73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168</v>
      </c>
      <c r="AU234" s="221" t="s">
        <v>82</v>
      </c>
      <c r="AV234" s="14" t="s">
        <v>82</v>
      </c>
      <c r="AW234" s="14" t="s">
        <v>30</v>
      </c>
      <c r="AX234" s="14" t="s">
        <v>73</v>
      </c>
      <c r="AY234" s="221" t="s">
        <v>160</v>
      </c>
    </row>
    <row r="235" spans="2:51" s="15" customFormat="1" ht="12">
      <c r="B235" s="222"/>
      <c r="C235" s="223"/>
      <c r="D235" s="202" t="s">
        <v>168</v>
      </c>
      <c r="E235" s="224" t="s">
        <v>1</v>
      </c>
      <c r="F235" s="225" t="s">
        <v>179</v>
      </c>
      <c r="G235" s="223"/>
      <c r="H235" s="226">
        <v>64.4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168</v>
      </c>
      <c r="AU235" s="232" t="s">
        <v>82</v>
      </c>
      <c r="AV235" s="15" t="s">
        <v>167</v>
      </c>
      <c r="AW235" s="15" t="s">
        <v>30</v>
      </c>
      <c r="AX235" s="15" t="s">
        <v>80</v>
      </c>
      <c r="AY235" s="232" t="s">
        <v>160</v>
      </c>
    </row>
    <row r="236" spans="1:65" s="2" customFormat="1" ht="24.2" customHeight="1">
      <c r="A236" s="35"/>
      <c r="B236" s="36"/>
      <c r="C236" s="187" t="s">
        <v>7</v>
      </c>
      <c r="D236" s="187" t="s">
        <v>162</v>
      </c>
      <c r="E236" s="188" t="s">
        <v>2263</v>
      </c>
      <c r="F236" s="189" t="s">
        <v>2264</v>
      </c>
      <c r="G236" s="190" t="s">
        <v>165</v>
      </c>
      <c r="H236" s="191">
        <v>0.026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289</v>
      </c>
    </row>
    <row r="237" spans="2:51" s="14" customFormat="1" ht="12">
      <c r="B237" s="211"/>
      <c r="C237" s="212"/>
      <c r="D237" s="202" t="s">
        <v>168</v>
      </c>
      <c r="E237" s="213" t="s">
        <v>1</v>
      </c>
      <c r="F237" s="214" t="s">
        <v>2265</v>
      </c>
      <c r="G237" s="212"/>
      <c r="H237" s="215">
        <v>0.026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168</v>
      </c>
      <c r="AU237" s="221" t="s">
        <v>82</v>
      </c>
      <c r="AV237" s="14" t="s">
        <v>82</v>
      </c>
      <c r="AW237" s="14" t="s">
        <v>30</v>
      </c>
      <c r="AX237" s="14" t="s">
        <v>73</v>
      </c>
      <c r="AY237" s="221" t="s">
        <v>160</v>
      </c>
    </row>
    <row r="238" spans="2:51" s="15" customFormat="1" ht="12">
      <c r="B238" s="222"/>
      <c r="C238" s="223"/>
      <c r="D238" s="202" t="s">
        <v>168</v>
      </c>
      <c r="E238" s="224" t="s">
        <v>1</v>
      </c>
      <c r="F238" s="225" t="s">
        <v>179</v>
      </c>
      <c r="G238" s="223"/>
      <c r="H238" s="226">
        <v>0.026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168</v>
      </c>
      <c r="AU238" s="232" t="s">
        <v>82</v>
      </c>
      <c r="AV238" s="15" t="s">
        <v>167</v>
      </c>
      <c r="AW238" s="15" t="s">
        <v>30</v>
      </c>
      <c r="AX238" s="15" t="s">
        <v>80</v>
      </c>
      <c r="AY238" s="232" t="s">
        <v>160</v>
      </c>
    </row>
    <row r="239" spans="1:65" s="2" customFormat="1" ht="14.45" customHeight="1">
      <c r="A239" s="35"/>
      <c r="B239" s="36"/>
      <c r="C239" s="187" t="s">
        <v>229</v>
      </c>
      <c r="D239" s="187" t="s">
        <v>162</v>
      </c>
      <c r="E239" s="188" t="s">
        <v>2266</v>
      </c>
      <c r="F239" s="189" t="s">
        <v>2267</v>
      </c>
      <c r="G239" s="190" t="s">
        <v>800</v>
      </c>
      <c r="H239" s="191">
        <v>1</v>
      </c>
      <c r="I239" s="192"/>
      <c r="J239" s="193">
        <f>ROUND(I239*H239,2)</f>
        <v>0</v>
      </c>
      <c r="K239" s="189" t="s">
        <v>1</v>
      </c>
      <c r="L239" s="40"/>
      <c r="M239" s="194" t="s">
        <v>1</v>
      </c>
      <c r="N239" s="195" t="s">
        <v>38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167</v>
      </c>
      <c r="AT239" s="198" t="s">
        <v>162</v>
      </c>
      <c r="AU239" s="198" t="s">
        <v>82</v>
      </c>
      <c r="AY239" s="18" t="s">
        <v>160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80</v>
      </c>
      <c r="BK239" s="199">
        <f>ROUND(I239*H239,2)</f>
        <v>0</v>
      </c>
      <c r="BL239" s="18" t="s">
        <v>167</v>
      </c>
      <c r="BM239" s="198" t="s">
        <v>292</v>
      </c>
    </row>
    <row r="240" spans="1:65" s="2" customFormat="1" ht="24.2" customHeight="1">
      <c r="A240" s="35"/>
      <c r="B240" s="36"/>
      <c r="C240" s="187" t="s">
        <v>294</v>
      </c>
      <c r="D240" s="187" t="s">
        <v>162</v>
      </c>
      <c r="E240" s="188" t="s">
        <v>236</v>
      </c>
      <c r="F240" s="189" t="s">
        <v>237</v>
      </c>
      <c r="G240" s="190" t="s">
        <v>238</v>
      </c>
      <c r="H240" s="191">
        <v>2.8</v>
      </c>
      <c r="I240" s="192"/>
      <c r="J240" s="193">
        <f>ROUND(I240*H240,2)</f>
        <v>0</v>
      </c>
      <c r="K240" s="189" t="s">
        <v>166</v>
      </c>
      <c r="L240" s="40"/>
      <c r="M240" s="194" t="s">
        <v>1</v>
      </c>
      <c r="N240" s="195" t="s">
        <v>38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167</v>
      </c>
      <c r="AT240" s="198" t="s">
        <v>162</v>
      </c>
      <c r="AU240" s="198" t="s">
        <v>82</v>
      </c>
      <c r="AY240" s="18" t="s">
        <v>160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80</v>
      </c>
      <c r="BK240" s="199">
        <f>ROUND(I240*H240,2)</f>
        <v>0</v>
      </c>
      <c r="BL240" s="18" t="s">
        <v>167</v>
      </c>
      <c r="BM240" s="198" t="s">
        <v>297</v>
      </c>
    </row>
    <row r="241" spans="2:63" s="12" customFormat="1" ht="22.9" customHeight="1">
      <c r="B241" s="171"/>
      <c r="C241" s="172"/>
      <c r="D241" s="173" t="s">
        <v>72</v>
      </c>
      <c r="E241" s="185" t="s">
        <v>190</v>
      </c>
      <c r="F241" s="185" t="s">
        <v>257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SUM(P242:P249)</f>
        <v>0</v>
      </c>
      <c r="Q241" s="179"/>
      <c r="R241" s="180">
        <f>SUM(R242:R249)</f>
        <v>0</v>
      </c>
      <c r="S241" s="179"/>
      <c r="T241" s="181">
        <f>SUM(T242:T249)</f>
        <v>0</v>
      </c>
      <c r="AR241" s="182" t="s">
        <v>80</v>
      </c>
      <c r="AT241" s="183" t="s">
        <v>72</v>
      </c>
      <c r="AU241" s="183" t="s">
        <v>80</v>
      </c>
      <c r="AY241" s="182" t="s">
        <v>160</v>
      </c>
      <c r="BK241" s="184">
        <f>SUM(BK242:BK249)</f>
        <v>0</v>
      </c>
    </row>
    <row r="242" spans="1:65" s="2" customFormat="1" ht="24.2" customHeight="1">
      <c r="A242" s="35"/>
      <c r="B242" s="36"/>
      <c r="C242" s="187" t="s">
        <v>233</v>
      </c>
      <c r="D242" s="187" t="s">
        <v>162</v>
      </c>
      <c r="E242" s="188" t="s">
        <v>2268</v>
      </c>
      <c r="F242" s="189" t="s">
        <v>2269</v>
      </c>
      <c r="G242" s="190" t="s">
        <v>222</v>
      </c>
      <c r="H242" s="191">
        <v>43.388</v>
      </c>
      <c r="I242" s="192"/>
      <c r="J242" s="193">
        <f>ROUND(I242*H242,2)</f>
        <v>0</v>
      </c>
      <c r="K242" s="189" t="s">
        <v>166</v>
      </c>
      <c r="L242" s="40"/>
      <c r="M242" s="194" t="s">
        <v>1</v>
      </c>
      <c r="N242" s="195" t="s">
        <v>38</v>
      </c>
      <c r="O242" s="72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167</v>
      </c>
      <c r="AT242" s="198" t="s">
        <v>162</v>
      </c>
      <c r="AU242" s="198" t="s">
        <v>82</v>
      </c>
      <c r="AY242" s="18" t="s">
        <v>160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80</v>
      </c>
      <c r="BK242" s="199">
        <f>ROUND(I242*H242,2)</f>
        <v>0</v>
      </c>
      <c r="BL242" s="18" t="s">
        <v>167</v>
      </c>
      <c r="BM242" s="198" t="s">
        <v>302</v>
      </c>
    </row>
    <row r="243" spans="2:51" s="13" customFormat="1" ht="12">
      <c r="B243" s="200"/>
      <c r="C243" s="201"/>
      <c r="D243" s="202" t="s">
        <v>168</v>
      </c>
      <c r="E243" s="203" t="s">
        <v>1</v>
      </c>
      <c r="F243" s="204" t="s">
        <v>2243</v>
      </c>
      <c r="G243" s="201"/>
      <c r="H243" s="203" t="s">
        <v>1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168</v>
      </c>
      <c r="AU243" s="210" t="s">
        <v>82</v>
      </c>
      <c r="AV243" s="13" t="s">
        <v>80</v>
      </c>
      <c r="AW243" s="13" t="s">
        <v>30</v>
      </c>
      <c r="AX243" s="13" t="s">
        <v>73</v>
      </c>
      <c r="AY243" s="210" t="s">
        <v>160</v>
      </c>
    </row>
    <row r="244" spans="2:51" s="13" customFormat="1" ht="12">
      <c r="B244" s="200"/>
      <c r="C244" s="201"/>
      <c r="D244" s="202" t="s">
        <v>168</v>
      </c>
      <c r="E244" s="203" t="s">
        <v>1</v>
      </c>
      <c r="F244" s="204" t="s">
        <v>2244</v>
      </c>
      <c r="G244" s="201"/>
      <c r="H244" s="203" t="s">
        <v>1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168</v>
      </c>
      <c r="AU244" s="210" t="s">
        <v>82</v>
      </c>
      <c r="AV244" s="13" t="s">
        <v>80</v>
      </c>
      <c r="AW244" s="13" t="s">
        <v>30</v>
      </c>
      <c r="AX244" s="13" t="s">
        <v>73</v>
      </c>
      <c r="AY244" s="210" t="s">
        <v>160</v>
      </c>
    </row>
    <row r="245" spans="2:51" s="14" customFormat="1" ht="12">
      <c r="B245" s="211"/>
      <c r="C245" s="212"/>
      <c r="D245" s="202" t="s">
        <v>168</v>
      </c>
      <c r="E245" s="213" t="s">
        <v>1</v>
      </c>
      <c r="F245" s="214" t="s">
        <v>2245</v>
      </c>
      <c r="G245" s="212"/>
      <c r="H245" s="215">
        <v>26.007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168</v>
      </c>
      <c r="AU245" s="221" t="s">
        <v>82</v>
      </c>
      <c r="AV245" s="14" t="s">
        <v>82</v>
      </c>
      <c r="AW245" s="14" t="s">
        <v>30</v>
      </c>
      <c r="AX245" s="14" t="s">
        <v>73</v>
      </c>
      <c r="AY245" s="221" t="s">
        <v>160</v>
      </c>
    </row>
    <row r="246" spans="2:51" s="14" customFormat="1" ht="12">
      <c r="B246" s="211"/>
      <c r="C246" s="212"/>
      <c r="D246" s="202" t="s">
        <v>168</v>
      </c>
      <c r="E246" s="213" t="s">
        <v>1</v>
      </c>
      <c r="F246" s="214" t="s">
        <v>2270</v>
      </c>
      <c r="G246" s="212"/>
      <c r="H246" s="215">
        <v>6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168</v>
      </c>
      <c r="AU246" s="221" t="s">
        <v>82</v>
      </c>
      <c r="AV246" s="14" t="s">
        <v>82</v>
      </c>
      <c r="AW246" s="14" t="s">
        <v>30</v>
      </c>
      <c r="AX246" s="14" t="s">
        <v>73</v>
      </c>
      <c r="AY246" s="221" t="s">
        <v>160</v>
      </c>
    </row>
    <row r="247" spans="2:51" s="14" customFormat="1" ht="12">
      <c r="B247" s="211"/>
      <c r="C247" s="212"/>
      <c r="D247" s="202" t="s">
        <v>168</v>
      </c>
      <c r="E247" s="213" t="s">
        <v>1</v>
      </c>
      <c r="F247" s="214" t="s">
        <v>2246</v>
      </c>
      <c r="G247" s="212"/>
      <c r="H247" s="215">
        <v>1.644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168</v>
      </c>
      <c r="AU247" s="221" t="s">
        <v>82</v>
      </c>
      <c r="AV247" s="14" t="s">
        <v>82</v>
      </c>
      <c r="AW247" s="14" t="s">
        <v>30</v>
      </c>
      <c r="AX247" s="14" t="s">
        <v>73</v>
      </c>
      <c r="AY247" s="221" t="s">
        <v>160</v>
      </c>
    </row>
    <row r="248" spans="2:51" s="14" customFormat="1" ht="12">
      <c r="B248" s="211"/>
      <c r="C248" s="212"/>
      <c r="D248" s="202" t="s">
        <v>168</v>
      </c>
      <c r="E248" s="213" t="s">
        <v>1</v>
      </c>
      <c r="F248" s="214" t="s">
        <v>2247</v>
      </c>
      <c r="G248" s="212"/>
      <c r="H248" s="215">
        <v>9.737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168</v>
      </c>
      <c r="AU248" s="221" t="s">
        <v>82</v>
      </c>
      <c r="AV248" s="14" t="s">
        <v>82</v>
      </c>
      <c r="AW248" s="14" t="s">
        <v>30</v>
      </c>
      <c r="AX248" s="14" t="s">
        <v>73</v>
      </c>
      <c r="AY248" s="221" t="s">
        <v>160</v>
      </c>
    </row>
    <row r="249" spans="2:51" s="15" customFormat="1" ht="12">
      <c r="B249" s="222"/>
      <c r="C249" s="223"/>
      <c r="D249" s="202" t="s">
        <v>168</v>
      </c>
      <c r="E249" s="224" t="s">
        <v>1</v>
      </c>
      <c r="F249" s="225" t="s">
        <v>179</v>
      </c>
      <c r="G249" s="223"/>
      <c r="H249" s="226">
        <v>43.388000000000005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168</v>
      </c>
      <c r="AU249" s="232" t="s">
        <v>82</v>
      </c>
      <c r="AV249" s="15" t="s">
        <v>167</v>
      </c>
      <c r="AW249" s="15" t="s">
        <v>30</v>
      </c>
      <c r="AX249" s="15" t="s">
        <v>80</v>
      </c>
      <c r="AY249" s="232" t="s">
        <v>160</v>
      </c>
    </row>
    <row r="250" spans="2:63" s="12" customFormat="1" ht="22.9" customHeight="1">
      <c r="B250" s="171"/>
      <c r="C250" s="172"/>
      <c r="D250" s="173" t="s">
        <v>72</v>
      </c>
      <c r="E250" s="185" t="s">
        <v>185</v>
      </c>
      <c r="F250" s="185" t="s">
        <v>265</v>
      </c>
      <c r="G250" s="172"/>
      <c r="H250" s="172"/>
      <c r="I250" s="175"/>
      <c r="J250" s="186">
        <f>BK250</f>
        <v>0</v>
      </c>
      <c r="K250" s="172"/>
      <c r="L250" s="177"/>
      <c r="M250" s="178"/>
      <c r="N250" s="179"/>
      <c r="O250" s="179"/>
      <c r="P250" s="180">
        <f>SUM(P251:P576)</f>
        <v>0</v>
      </c>
      <c r="Q250" s="179"/>
      <c r="R250" s="180">
        <f>SUM(R251:R576)</f>
        <v>0</v>
      </c>
      <c r="S250" s="179"/>
      <c r="T250" s="181">
        <f>SUM(T251:T576)</f>
        <v>0</v>
      </c>
      <c r="AR250" s="182" t="s">
        <v>80</v>
      </c>
      <c r="AT250" s="183" t="s">
        <v>72</v>
      </c>
      <c r="AU250" s="183" t="s">
        <v>80</v>
      </c>
      <c r="AY250" s="182" t="s">
        <v>160</v>
      </c>
      <c r="BK250" s="184">
        <f>SUM(BK251:BK576)</f>
        <v>0</v>
      </c>
    </row>
    <row r="251" spans="1:65" s="2" customFormat="1" ht="24.2" customHeight="1">
      <c r="A251" s="35"/>
      <c r="B251" s="36"/>
      <c r="C251" s="187" t="s">
        <v>315</v>
      </c>
      <c r="D251" s="187" t="s">
        <v>162</v>
      </c>
      <c r="E251" s="188" t="s">
        <v>277</v>
      </c>
      <c r="F251" s="189" t="s">
        <v>269</v>
      </c>
      <c r="G251" s="190" t="s">
        <v>222</v>
      </c>
      <c r="H251" s="191">
        <v>56.168</v>
      </c>
      <c r="I251" s="192"/>
      <c r="J251" s="193">
        <f>ROUND(I251*H251,2)</f>
        <v>0</v>
      </c>
      <c r="K251" s="189" t="s">
        <v>166</v>
      </c>
      <c r="L251" s="40"/>
      <c r="M251" s="194" t="s">
        <v>1</v>
      </c>
      <c r="N251" s="195" t="s">
        <v>38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167</v>
      </c>
      <c r="AT251" s="198" t="s">
        <v>162</v>
      </c>
      <c r="AU251" s="198" t="s">
        <v>82</v>
      </c>
      <c r="AY251" s="18" t="s">
        <v>160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80</v>
      </c>
      <c r="BK251" s="199">
        <f>ROUND(I251*H251,2)</f>
        <v>0</v>
      </c>
      <c r="BL251" s="18" t="s">
        <v>167</v>
      </c>
      <c r="BM251" s="198" t="s">
        <v>318</v>
      </c>
    </row>
    <row r="252" spans="2:51" s="14" customFormat="1" ht="12">
      <c r="B252" s="211"/>
      <c r="C252" s="212"/>
      <c r="D252" s="202" t="s">
        <v>168</v>
      </c>
      <c r="E252" s="213" t="s">
        <v>1</v>
      </c>
      <c r="F252" s="214" t="s">
        <v>2271</v>
      </c>
      <c r="G252" s="212"/>
      <c r="H252" s="215">
        <v>2.7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2:51" s="14" customFormat="1" ht="12">
      <c r="B253" s="211"/>
      <c r="C253" s="212"/>
      <c r="D253" s="202" t="s">
        <v>168</v>
      </c>
      <c r="E253" s="213" t="s">
        <v>1</v>
      </c>
      <c r="F253" s="214" t="s">
        <v>2272</v>
      </c>
      <c r="G253" s="212"/>
      <c r="H253" s="215">
        <v>5.856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2:51" s="14" customFormat="1" ht="12">
      <c r="B254" s="211"/>
      <c r="C254" s="212"/>
      <c r="D254" s="202" t="s">
        <v>168</v>
      </c>
      <c r="E254" s="213" t="s">
        <v>1</v>
      </c>
      <c r="F254" s="214" t="s">
        <v>2273</v>
      </c>
      <c r="G254" s="212"/>
      <c r="H254" s="215">
        <v>4.08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168</v>
      </c>
      <c r="AU254" s="221" t="s">
        <v>82</v>
      </c>
      <c r="AV254" s="14" t="s">
        <v>82</v>
      </c>
      <c r="AW254" s="14" t="s">
        <v>30</v>
      </c>
      <c r="AX254" s="14" t="s">
        <v>73</v>
      </c>
      <c r="AY254" s="221" t="s">
        <v>160</v>
      </c>
    </row>
    <row r="255" spans="2:51" s="14" customFormat="1" ht="12">
      <c r="B255" s="211"/>
      <c r="C255" s="212"/>
      <c r="D255" s="202" t="s">
        <v>168</v>
      </c>
      <c r="E255" s="213" t="s">
        <v>1</v>
      </c>
      <c r="F255" s="214" t="s">
        <v>2274</v>
      </c>
      <c r="G255" s="212"/>
      <c r="H255" s="215">
        <v>5.344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168</v>
      </c>
      <c r="AU255" s="221" t="s">
        <v>82</v>
      </c>
      <c r="AV255" s="14" t="s">
        <v>82</v>
      </c>
      <c r="AW255" s="14" t="s">
        <v>30</v>
      </c>
      <c r="AX255" s="14" t="s">
        <v>73</v>
      </c>
      <c r="AY255" s="221" t="s">
        <v>160</v>
      </c>
    </row>
    <row r="256" spans="2:51" s="14" customFormat="1" ht="12">
      <c r="B256" s="211"/>
      <c r="C256" s="212"/>
      <c r="D256" s="202" t="s">
        <v>168</v>
      </c>
      <c r="E256" s="213" t="s">
        <v>1</v>
      </c>
      <c r="F256" s="214" t="s">
        <v>2275</v>
      </c>
      <c r="G256" s="212"/>
      <c r="H256" s="215">
        <v>0.88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168</v>
      </c>
      <c r="AU256" s="221" t="s">
        <v>82</v>
      </c>
      <c r="AV256" s="14" t="s">
        <v>82</v>
      </c>
      <c r="AW256" s="14" t="s">
        <v>30</v>
      </c>
      <c r="AX256" s="14" t="s">
        <v>73</v>
      </c>
      <c r="AY256" s="221" t="s">
        <v>160</v>
      </c>
    </row>
    <row r="257" spans="2:51" s="14" customFormat="1" ht="12">
      <c r="B257" s="211"/>
      <c r="C257" s="212"/>
      <c r="D257" s="202" t="s">
        <v>168</v>
      </c>
      <c r="E257" s="213" t="s">
        <v>1</v>
      </c>
      <c r="F257" s="214" t="s">
        <v>2276</v>
      </c>
      <c r="G257" s="212"/>
      <c r="H257" s="215">
        <v>3.12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2:51" s="14" customFormat="1" ht="12">
      <c r="B258" s="211"/>
      <c r="C258" s="212"/>
      <c r="D258" s="202" t="s">
        <v>168</v>
      </c>
      <c r="E258" s="213" t="s">
        <v>1</v>
      </c>
      <c r="F258" s="214" t="s">
        <v>2277</v>
      </c>
      <c r="G258" s="212"/>
      <c r="H258" s="215">
        <v>8.256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168</v>
      </c>
      <c r="AU258" s="221" t="s">
        <v>82</v>
      </c>
      <c r="AV258" s="14" t="s">
        <v>82</v>
      </c>
      <c r="AW258" s="14" t="s">
        <v>30</v>
      </c>
      <c r="AX258" s="14" t="s">
        <v>73</v>
      </c>
      <c r="AY258" s="221" t="s">
        <v>160</v>
      </c>
    </row>
    <row r="259" spans="2:51" s="13" customFormat="1" ht="12">
      <c r="B259" s="200"/>
      <c r="C259" s="201"/>
      <c r="D259" s="202" t="s">
        <v>168</v>
      </c>
      <c r="E259" s="203" t="s">
        <v>1</v>
      </c>
      <c r="F259" s="204" t="s">
        <v>2278</v>
      </c>
      <c r="G259" s="201"/>
      <c r="H259" s="203" t="s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168</v>
      </c>
      <c r="AU259" s="210" t="s">
        <v>82</v>
      </c>
      <c r="AV259" s="13" t="s">
        <v>80</v>
      </c>
      <c r="AW259" s="13" t="s">
        <v>30</v>
      </c>
      <c r="AX259" s="13" t="s">
        <v>73</v>
      </c>
      <c r="AY259" s="210" t="s">
        <v>160</v>
      </c>
    </row>
    <row r="260" spans="2:51" s="14" customFormat="1" ht="12">
      <c r="B260" s="211"/>
      <c r="C260" s="212"/>
      <c r="D260" s="202" t="s">
        <v>168</v>
      </c>
      <c r="E260" s="213" t="s">
        <v>1</v>
      </c>
      <c r="F260" s="214" t="s">
        <v>2279</v>
      </c>
      <c r="G260" s="212"/>
      <c r="H260" s="215">
        <v>7.392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82</v>
      </c>
      <c r="AV260" s="14" t="s">
        <v>82</v>
      </c>
      <c r="AW260" s="14" t="s">
        <v>30</v>
      </c>
      <c r="AX260" s="14" t="s">
        <v>73</v>
      </c>
      <c r="AY260" s="221" t="s">
        <v>160</v>
      </c>
    </row>
    <row r="261" spans="2:51" s="14" customFormat="1" ht="12">
      <c r="B261" s="211"/>
      <c r="C261" s="212"/>
      <c r="D261" s="202" t="s">
        <v>168</v>
      </c>
      <c r="E261" s="213" t="s">
        <v>1</v>
      </c>
      <c r="F261" s="214" t="s">
        <v>2280</v>
      </c>
      <c r="G261" s="212"/>
      <c r="H261" s="215">
        <v>5.208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168</v>
      </c>
      <c r="AU261" s="221" t="s">
        <v>82</v>
      </c>
      <c r="AV261" s="14" t="s">
        <v>82</v>
      </c>
      <c r="AW261" s="14" t="s">
        <v>30</v>
      </c>
      <c r="AX261" s="14" t="s">
        <v>73</v>
      </c>
      <c r="AY261" s="221" t="s">
        <v>160</v>
      </c>
    </row>
    <row r="262" spans="2:51" s="14" customFormat="1" ht="12">
      <c r="B262" s="211"/>
      <c r="C262" s="212"/>
      <c r="D262" s="202" t="s">
        <v>168</v>
      </c>
      <c r="E262" s="213" t="s">
        <v>1</v>
      </c>
      <c r="F262" s="214" t="s">
        <v>2281</v>
      </c>
      <c r="G262" s="212"/>
      <c r="H262" s="215">
        <v>3.96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168</v>
      </c>
      <c r="AU262" s="221" t="s">
        <v>82</v>
      </c>
      <c r="AV262" s="14" t="s">
        <v>82</v>
      </c>
      <c r="AW262" s="14" t="s">
        <v>30</v>
      </c>
      <c r="AX262" s="14" t="s">
        <v>73</v>
      </c>
      <c r="AY262" s="221" t="s">
        <v>160</v>
      </c>
    </row>
    <row r="263" spans="2:51" s="14" customFormat="1" ht="12">
      <c r="B263" s="211"/>
      <c r="C263" s="212"/>
      <c r="D263" s="202" t="s">
        <v>168</v>
      </c>
      <c r="E263" s="213" t="s">
        <v>1</v>
      </c>
      <c r="F263" s="214" t="s">
        <v>2282</v>
      </c>
      <c r="G263" s="212"/>
      <c r="H263" s="215">
        <v>3.528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2:51" s="14" customFormat="1" ht="12">
      <c r="B264" s="211"/>
      <c r="C264" s="212"/>
      <c r="D264" s="202" t="s">
        <v>168</v>
      </c>
      <c r="E264" s="213" t="s">
        <v>1</v>
      </c>
      <c r="F264" s="214" t="s">
        <v>2283</v>
      </c>
      <c r="G264" s="212"/>
      <c r="H264" s="215">
        <v>1.764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168</v>
      </c>
      <c r="AU264" s="221" t="s">
        <v>82</v>
      </c>
      <c r="AV264" s="14" t="s">
        <v>82</v>
      </c>
      <c r="AW264" s="14" t="s">
        <v>30</v>
      </c>
      <c r="AX264" s="14" t="s">
        <v>73</v>
      </c>
      <c r="AY264" s="221" t="s">
        <v>160</v>
      </c>
    </row>
    <row r="265" spans="2:51" s="14" customFormat="1" ht="12">
      <c r="B265" s="211"/>
      <c r="C265" s="212"/>
      <c r="D265" s="202" t="s">
        <v>168</v>
      </c>
      <c r="E265" s="213" t="s">
        <v>1</v>
      </c>
      <c r="F265" s="214" t="s">
        <v>2284</v>
      </c>
      <c r="G265" s="212"/>
      <c r="H265" s="215">
        <v>2.94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168</v>
      </c>
      <c r="AU265" s="221" t="s">
        <v>82</v>
      </c>
      <c r="AV265" s="14" t="s">
        <v>82</v>
      </c>
      <c r="AW265" s="14" t="s">
        <v>30</v>
      </c>
      <c r="AX265" s="14" t="s">
        <v>73</v>
      </c>
      <c r="AY265" s="221" t="s">
        <v>160</v>
      </c>
    </row>
    <row r="266" spans="2:51" s="14" customFormat="1" ht="12">
      <c r="B266" s="211"/>
      <c r="C266" s="212"/>
      <c r="D266" s="202" t="s">
        <v>168</v>
      </c>
      <c r="E266" s="213" t="s">
        <v>1</v>
      </c>
      <c r="F266" s="214" t="s">
        <v>2285</v>
      </c>
      <c r="G266" s="212"/>
      <c r="H266" s="215">
        <v>1.14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168</v>
      </c>
      <c r="AU266" s="221" t="s">
        <v>82</v>
      </c>
      <c r="AV266" s="14" t="s">
        <v>82</v>
      </c>
      <c r="AW266" s="14" t="s">
        <v>30</v>
      </c>
      <c r="AX266" s="14" t="s">
        <v>73</v>
      </c>
      <c r="AY266" s="221" t="s">
        <v>160</v>
      </c>
    </row>
    <row r="267" spans="2:51" s="15" customFormat="1" ht="12">
      <c r="B267" s="222"/>
      <c r="C267" s="223"/>
      <c r="D267" s="202" t="s">
        <v>168</v>
      </c>
      <c r="E267" s="224" t="s">
        <v>1</v>
      </c>
      <c r="F267" s="225" t="s">
        <v>179</v>
      </c>
      <c r="G267" s="223"/>
      <c r="H267" s="226">
        <v>56.168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168</v>
      </c>
      <c r="AU267" s="232" t="s">
        <v>82</v>
      </c>
      <c r="AV267" s="15" t="s">
        <v>167</v>
      </c>
      <c r="AW267" s="15" t="s">
        <v>30</v>
      </c>
      <c r="AX267" s="15" t="s">
        <v>80</v>
      </c>
      <c r="AY267" s="232" t="s">
        <v>160</v>
      </c>
    </row>
    <row r="268" spans="1:65" s="2" customFormat="1" ht="24.2" customHeight="1">
      <c r="A268" s="35"/>
      <c r="B268" s="36"/>
      <c r="C268" s="187" t="s">
        <v>239</v>
      </c>
      <c r="D268" s="187" t="s">
        <v>162</v>
      </c>
      <c r="E268" s="188" t="s">
        <v>2286</v>
      </c>
      <c r="F268" s="189" t="s">
        <v>2287</v>
      </c>
      <c r="G268" s="190" t="s">
        <v>222</v>
      </c>
      <c r="H268" s="191">
        <v>2.04</v>
      </c>
      <c r="I268" s="192"/>
      <c r="J268" s="193">
        <f>ROUND(I268*H268,2)</f>
        <v>0</v>
      </c>
      <c r="K268" s="189" t="s">
        <v>166</v>
      </c>
      <c r="L268" s="40"/>
      <c r="M268" s="194" t="s">
        <v>1</v>
      </c>
      <c r="N268" s="195" t="s">
        <v>38</v>
      </c>
      <c r="O268" s="72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167</v>
      </c>
      <c r="AT268" s="198" t="s">
        <v>162</v>
      </c>
      <c r="AU268" s="198" t="s">
        <v>82</v>
      </c>
      <c r="AY268" s="18" t="s">
        <v>160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80</v>
      </c>
      <c r="BK268" s="199">
        <f>ROUND(I268*H268,2)</f>
        <v>0</v>
      </c>
      <c r="BL268" s="18" t="s">
        <v>167</v>
      </c>
      <c r="BM268" s="198" t="s">
        <v>324</v>
      </c>
    </row>
    <row r="269" spans="2:51" s="13" customFormat="1" ht="12">
      <c r="B269" s="200"/>
      <c r="C269" s="201"/>
      <c r="D269" s="202" t="s">
        <v>168</v>
      </c>
      <c r="E269" s="203" t="s">
        <v>1</v>
      </c>
      <c r="F269" s="204" t="s">
        <v>2278</v>
      </c>
      <c r="G269" s="201"/>
      <c r="H269" s="203" t="s">
        <v>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168</v>
      </c>
      <c r="AU269" s="210" t="s">
        <v>82</v>
      </c>
      <c r="AV269" s="13" t="s">
        <v>80</v>
      </c>
      <c r="AW269" s="13" t="s">
        <v>30</v>
      </c>
      <c r="AX269" s="13" t="s">
        <v>73</v>
      </c>
      <c r="AY269" s="210" t="s">
        <v>160</v>
      </c>
    </row>
    <row r="270" spans="2:51" s="14" customFormat="1" ht="12">
      <c r="B270" s="211"/>
      <c r="C270" s="212"/>
      <c r="D270" s="202" t="s">
        <v>168</v>
      </c>
      <c r="E270" s="213" t="s">
        <v>1</v>
      </c>
      <c r="F270" s="214" t="s">
        <v>2288</v>
      </c>
      <c r="G270" s="212"/>
      <c r="H270" s="215">
        <v>1.47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2:51" s="14" customFormat="1" ht="12">
      <c r="B271" s="211"/>
      <c r="C271" s="212"/>
      <c r="D271" s="202" t="s">
        <v>168</v>
      </c>
      <c r="E271" s="213" t="s">
        <v>1</v>
      </c>
      <c r="F271" s="214" t="s">
        <v>2289</v>
      </c>
      <c r="G271" s="212"/>
      <c r="H271" s="215">
        <v>0.57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2:51" s="15" customFormat="1" ht="12">
      <c r="B272" s="222"/>
      <c r="C272" s="223"/>
      <c r="D272" s="202" t="s">
        <v>168</v>
      </c>
      <c r="E272" s="224" t="s">
        <v>1</v>
      </c>
      <c r="F272" s="225" t="s">
        <v>179</v>
      </c>
      <c r="G272" s="223"/>
      <c r="H272" s="226">
        <v>2.04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168</v>
      </c>
      <c r="AU272" s="232" t="s">
        <v>82</v>
      </c>
      <c r="AV272" s="15" t="s">
        <v>167</v>
      </c>
      <c r="AW272" s="15" t="s">
        <v>30</v>
      </c>
      <c r="AX272" s="15" t="s">
        <v>80</v>
      </c>
      <c r="AY272" s="232" t="s">
        <v>160</v>
      </c>
    </row>
    <row r="273" spans="1:65" s="2" customFormat="1" ht="24.2" customHeight="1">
      <c r="A273" s="35"/>
      <c r="B273" s="36"/>
      <c r="C273" s="187" t="s">
        <v>357</v>
      </c>
      <c r="D273" s="187" t="s">
        <v>162</v>
      </c>
      <c r="E273" s="188" t="s">
        <v>2290</v>
      </c>
      <c r="F273" s="189" t="s">
        <v>2291</v>
      </c>
      <c r="G273" s="190" t="s">
        <v>222</v>
      </c>
      <c r="H273" s="191">
        <v>32.606</v>
      </c>
      <c r="I273" s="192"/>
      <c r="J273" s="193">
        <f>ROUND(I273*H273,2)</f>
        <v>0</v>
      </c>
      <c r="K273" s="189" t="s">
        <v>166</v>
      </c>
      <c r="L273" s="40"/>
      <c r="M273" s="194" t="s">
        <v>1</v>
      </c>
      <c r="N273" s="195" t="s">
        <v>38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167</v>
      </c>
      <c r="AT273" s="198" t="s">
        <v>162</v>
      </c>
      <c r="AU273" s="198" t="s">
        <v>82</v>
      </c>
      <c r="AY273" s="18" t="s">
        <v>160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80</v>
      </c>
      <c r="BK273" s="199">
        <f>ROUND(I273*H273,2)</f>
        <v>0</v>
      </c>
      <c r="BL273" s="18" t="s">
        <v>167</v>
      </c>
      <c r="BM273" s="198" t="s">
        <v>360</v>
      </c>
    </row>
    <row r="274" spans="2:51" s="13" customFormat="1" ht="12">
      <c r="B274" s="200"/>
      <c r="C274" s="201"/>
      <c r="D274" s="202" t="s">
        <v>168</v>
      </c>
      <c r="E274" s="203" t="s">
        <v>1</v>
      </c>
      <c r="F274" s="204" t="s">
        <v>2292</v>
      </c>
      <c r="G274" s="201"/>
      <c r="H274" s="203" t="s">
        <v>1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168</v>
      </c>
      <c r="AU274" s="210" t="s">
        <v>82</v>
      </c>
      <c r="AV274" s="13" t="s">
        <v>80</v>
      </c>
      <c r="AW274" s="13" t="s">
        <v>30</v>
      </c>
      <c r="AX274" s="13" t="s">
        <v>73</v>
      </c>
      <c r="AY274" s="210" t="s">
        <v>160</v>
      </c>
    </row>
    <row r="275" spans="2:51" s="14" customFormat="1" ht="12">
      <c r="B275" s="211"/>
      <c r="C275" s="212"/>
      <c r="D275" s="202" t="s">
        <v>168</v>
      </c>
      <c r="E275" s="213" t="s">
        <v>1</v>
      </c>
      <c r="F275" s="214" t="s">
        <v>2273</v>
      </c>
      <c r="G275" s="212"/>
      <c r="H275" s="215">
        <v>4.08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2:51" s="14" customFormat="1" ht="12">
      <c r="B276" s="211"/>
      <c r="C276" s="212"/>
      <c r="D276" s="202" t="s">
        <v>168</v>
      </c>
      <c r="E276" s="213" t="s">
        <v>1</v>
      </c>
      <c r="F276" s="214" t="s">
        <v>2274</v>
      </c>
      <c r="G276" s="212"/>
      <c r="H276" s="215">
        <v>5.344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2:51" s="14" customFormat="1" ht="12">
      <c r="B277" s="211"/>
      <c r="C277" s="212"/>
      <c r="D277" s="202" t="s">
        <v>168</v>
      </c>
      <c r="E277" s="213" t="s">
        <v>1</v>
      </c>
      <c r="F277" s="214" t="s">
        <v>2275</v>
      </c>
      <c r="G277" s="212"/>
      <c r="H277" s="215">
        <v>0.88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2:51" s="14" customFormat="1" ht="12">
      <c r="B278" s="211"/>
      <c r="C278" s="212"/>
      <c r="D278" s="202" t="s">
        <v>168</v>
      </c>
      <c r="E278" s="213" t="s">
        <v>1</v>
      </c>
      <c r="F278" s="214" t="s">
        <v>2276</v>
      </c>
      <c r="G278" s="212"/>
      <c r="H278" s="215">
        <v>3.12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2:51" s="14" customFormat="1" ht="12">
      <c r="B279" s="211"/>
      <c r="C279" s="212"/>
      <c r="D279" s="202" t="s">
        <v>168</v>
      </c>
      <c r="E279" s="213" t="s">
        <v>1</v>
      </c>
      <c r="F279" s="214" t="s">
        <v>2277</v>
      </c>
      <c r="G279" s="212"/>
      <c r="H279" s="215">
        <v>8.256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2:51" s="13" customFormat="1" ht="12">
      <c r="B280" s="200"/>
      <c r="C280" s="201"/>
      <c r="D280" s="202" t="s">
        <v>168</v>
      </c>
      <c r="E280" s="203" t="s">
        <v>1</v>
      </c>
      <c r="F280" s="204" t="s">
        <v>2278</v>
      </c>
      <c r="G280" s="201"/>
      <c r="H280" s="203" t="s">
        <v>1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168</v>
      </c>
      <c r="AU280" s="210" t="s">
        <v>82</v>
      </c>
      <c r="AV280" s="13" t="s">
        <v>80</v>
      </c>
      <c r="AW280" s="13" t="s">
        <v>30</v>
      </c>
      <c r="AX280" s="13" t="s">
        <v>73</v>
      </c>
      <c r="AY280" s="210" t="s">
        <v>160</v>
      </c>
    </row>
    <row r="281" spans="2:51" s="14" customFormat="1" ht="12">
      <c r="B281" s="211"/>
      <c r="C281" s="212"/>
      <c r="D281" s="202" t="s">
        <v>168</v>
      </c>
      <c r="E281" s="213" t="s">
        <v>1</v>
      </c>
      <c r="F281" s="214" t="s">
        <v>2293</v>
      </c>
      <c r="G281" s="212"/>
      <c r="H281" s="215">
        <v>3.696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2:51" s="14" customFormat="1" ht="12">
      <c r="B282" s="211"/>
      <c r="C282" s="212"/>
      <c r="D282" s="202" t="s">
        <v>168</v>
      </c>
      <c r="E282" s="213" t="s">
        <v>1</v>
      </c>
      <c r="F282" s="214" t="s">
        <v>2294</v>
      </c>
      <c r="G282" s="212"/>
      <c r="H282" s="215">
        <v>2.604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2:51" s="14" customFormat="1" ht="12">
      <c r="B283" s="211"/>
      <c r="C283" s="212"/>
      <c r="D283" s="202" t="s">
        <v>168</v>
      </c>
      <c r="E283" s="213" t="s">
        <v>1</v>
      </c>
      <c r="F283" s="214" t="s">
        <v>2295</v>
      </c>
      <c r="G283" s="212"/>
      <c r="H283" s="215">
        <v>1.98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2:51" s="14" customFormat="1" ht="12">
      <c r="B284" s="211"/>
      <c r="C284" s="212"/>
      <c r="D284" s="202" t="s">
        <v>168</v>
      </c>
      <c r="E284" s="213" t="s">
        <v>1</v>
      </c>
      <c r="F284" s="214" t="s">
        <v>2296</v>
      </c>
      <c r="G284" s="212"/>
      <c r="H284" s="215">
        <v>1.764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2:51" s="14" customFormat="1" ht="12">
      <c r="B285" s="211"/>
      <c r="C285" s="212"/>
      <c r="D285" s="202" t="s">
        <v>168</v>
      </c>
      <c r="E285" s="213" t="s">
        <v>1</v>
      </c>
      <c r="F285" s="214" t="s">
        <v>2297</v>
      </c>
      <c r="G285" s="212"/>
      <c r="H285" s="215">
        <v>0.882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2:51" s="15" customFormat="1" ht="12">
      <c r="B286" s="222"/>
      <c r="C286" s="223"/>
      <c r="D286" s="202" t="s">
        <v>168</v>
      </c>
      <c r="E286" s="224" t="s">
        <v>1</v>
      </c>
      <c r="F286" s="225" t="s">
        <v>179</v>
      </c>
      <c r="G286" s="223"/>
      <c r="H286" s="226">
        <v>32.606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168</v>
      </c>
      <c r="AU286" s="232" t="s">
        <v>82</v>
      </c>
      <c r="AV286" s="15" t="s">
        <v>167</v>
      </c>
      <c r="AW286" s="15" t="s">
        <v>30</v>
      </c>
      <c r="AX286" s="15" t="s">
        <v>80</v>
      </c>
      <c r="AY286" s="232" t="s">
        <v>160</v>
      </c>
    </row>
    <row r="287" spans="1:65" s="2" customFormat="1" ht="24.2" customHeight="1">
      <c r="A287" s="35"/>
      <c r="B287" s="36"/>
      <c r="C287" s="187" t="s">
        <v>243</v>
      </c>
      <c r="D287" s="187" t="s">
        <v>162</v>
      </c>
      <c r="E287" s="188" t="s">
        <v>288</v>
      </c>
      <c r="F287" s="189" t="s">
        <v>271</v>
      </c>
      <c r="G287" s="190" t="s">
        <v>222</v>
      </c>
      <c r="H287" s="191">
        <v>64.985</v>
      </c>
      <c r="I287" s="192"/>
      <c r="J287" s="193">
        <f>ROUND(I287*H287,2)</f>
        <v>0</v>
      </c>
      <c r="K287" s="189" t="s">
        <v>166</v>
      </c>
      <c r="L287" s="40"/>
      <c r="M287" s="194" t="s">
        <v>1</v>
      </c>
      <c r="N287" s="195" t="s">
        <v>38</v>
      </c>
      <c r="O287" s="7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167</v>
      </c>
      <c r="AT287" s="198" t="s">
        <v>162</v>
      </c>
      <c r="AU287" s="198" t="s">
        <v>82</v>
      </c>
      <c r="AY287" s="18" t="s">
        <v>160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80</v>
      </c>
      <c r="BK287" s="199">
        <f>ROUND(I287*H287,2)</f>
        <v>0</v>
      </c>
      <c r="BL287" s="18" t="s">
        <v>167</v>
      </c>
      <c r="BM287" s="198" t="s">
        <v>364</v>
      </c>
    </row>
    <row r="288" spans="2:51" s="13" customFormat="1" ht="12">
      <c r="B288" s="200"/>
      <c r="C288" s="201"/>
      <c r="D288" s="202" t="s">
        <v>168</v>
      </c>
      <c r="E288" s="203" t="s">
        <v>1</v>
      </c>
      <c r="F288" s="204" t="s">
        <v>387</v>
      </c>
      <c r="G288" s="201"/>
      <c r="H288" s="203" t="s">
        <v>1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168</v>
      </c>
      <c r="AU288" s="210" t="s">
        <v>82</v>
      </c>
      <c r="AV288" s="13" t="s">
        <v>80</v>
      </c>
      <c r="AW288" s="13" t="s">
        <v>30</v>
      </c>
      <c r="AX288" s="13" t="s">
        <v>73</v>
      </c>
      <c r="AY288" s="210" t="s">
        <v>160</v>
      </c>
    </row>
    <row r="289" spans="2:51" s="14" customFormat="1" ht="12">
      <c r="B289" s="211"/>
      <c r="C289" s="212"/>
      <c r="D289" s="202" t="s">
        <v>168</v>
      </c>
      <c r="E289" s="213" t="s">
        <v>1</v>
      </c>
      <c r="F289" s="214" t="s">
        <v>2298</v>
      </c>
      <c r="G289" s="212"/>
      <c r="H289" s="215">
        <v>18.99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2:51" s="14" customFormat="1" ht="12">
      <c r="B290" s="211"/>
      <c r="C290" s="212"/>
      <c r="D290" s="202" t="s">
        <v>168</v>
      </c>
      <c r="E290" s="213" t="s">
        <v>1</v>
      </c>
      <c r="F290" s="214" t="s">
        <v>2299</v>
      </c>
      <c r="G290" s="212"/>
      <c r="H290" s="215">
        <v>6.62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2:51" s="14" customFormat="1" ht="12">
      <c r="B291" s="211"/>
      <c r="C291" s="212"/>
      <c r="D291" s="202" t="s">
        <v>168</v>
      </c>
      <c r="E291" s="213" t="s">
        <v>1</v>
      </c>
      <c r="F291" s="214" t="s">
        <v>2300</v>
      </c>
      <c r="G291" s="212"/>
      <c r="H291" s="215">
        <v>17.4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2:51" s="14" customFormat="1" ht="12">
      <c r="B292" s="211"/>
      <c r="C292" s="212"/>
      <c r="D292" s="202" t="s">
        <v>168</v>
      </c>
      <c r="E292" s="213" t="s">
        <v>1</v>
      </c>
      <c r="F292" s="214" t="s">
        <v>2301</v>
      </c>
      <c r="G292" s="212"/>
      <c r="H292" s="215">
        <v>11.1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2:51" s="14" customFormat="1" ht="12">
      <c r="B293" s="211"/>
      <c r="C293" s="212"/>
      <c r="D293" s="202" t="s">
        <v>168</v>
      </c>
      <c r="E293" s="213" t="s">
        <v>1</v>
      </c>
      <c r="F293" s="214" t="s">
        <v>2302</v>
      </c>
      <c r="G293" s="212"/>
      <c r="H293" s="215">
        <v>42.32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2:51" s="14" customFormat="1" ht="12">
      <c r="B294" s="211"/>
      <c r="C294" s="212"/>
      <c r="D294" s="202" t="s">
        <v>168</v>
      </c>
      <c r="E294" s="213" t="s">
        <v>1</v>
      </c>
      <c r="F294" s="214" t="s">
        <v>2303</v>
      </c>
      <c r="G294" s="212"/>
      <c r="H294" s="215">
        <v>16.5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2:51" s="14" customFormat="1" ht="12">
      <c r="B295" s="211"/>
      <c r="C295" s="212"/>
      <c r="D295" s="202" t="s">
        <v>168</v>
      </c>
      <c r="E295" s="213" t="s">
        <v>1</v>
      </c>
      <c r="F295" s="214" t="s">
        <v>2304</v>
      </c>
      <c r="G295" s="212"/>
      <c r="H295" s="215">
        <v>11.36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2:51" s="14" customFormat="1" ht="12">
      <c r="B296" s="211"/>
      <c r="C296" s="212"/>
      <c r="D296" s="202" t="s">
        <v>168</v>
      </c>
      <c r="E296" s="213" t="s">
        <v>1</v>
      </c>
      <c r="F296" s="214" t="s">
        <v>2305</v>
      </c>
      <c r="G296" s="212"/>
      <c r="H296" s="215">
        <v>5.68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2:51" s="15" customFormat="1" ht="12">
      <c r="B297" s="222"/>
      <c r="C297" s="223"/>
      <c r="D297" s="202" t="s">
        <v>168</v>
      </c>
      <c r="E297" s="224" t="s">
        <v>1</v>
      </c>
      <c r="F297" s="225" t="s">
        <v>179</v>
      </c>
      <c r="G297" s="223"/>
      <c r="H297" s="226">
        <v>129.97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168</v>
      </c>
      <c r="AU297" s="232" t="s">
        <v>82</v>
      </c>
      <c r="AV297" s="15" t="s">
        <v>167</v>
      </c>
      <c r="AW297" s="15" t="s">
        <v>30</v>
      </c>
      <c r="AX297" s="15" t="s">
        <v>73</v>
      </c>
      <c r="AY297" s="232" t="s">
        <v>160</v>
      </c>
    </row>
    <row r="298" spans="2:51" s="13" customFormat="1" ht="12">
      <c r="B298" s="200"/>
      <c r="C298" s="201"/>
      <c r="D298" s="202" t="s">
        <v>168</v>
      </c>
      <c r="E298" s="203" t="s">
        <v>1</v>
      </c>
      <c r="F298" s="204" t="s">
        <v>2036</v>
      </c>
      <c r="G298" s="201"/>
      <c r="H298" s="203" t="s">
        <v>1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168</v>
      </c>
      <c r="AU298" s="210" t="s">
        <v>82</v>
      </c>
      <c r="AV298" s="13" t="s">
        <v>80</v>
      </c>
      <c r="AW298" s="13" t="s">
        <v>30</v>
      </c>
      <c r="AX298" s="13" t="s">
        <v>73</v>
      </c>
      <c r="AY298" s="210" t="s">
        <v>160</v>
      </c>
    </row>
    <row r="299" spans="2:51" s="14" customFormat="1" ht="12">
      <c r="B299" s="211"/>
      <c r="C299" s="212"/>
      <c r="D299" s="202" t="s">
        <v>168</v>
      </c>
      <c r="E299" s="213" t="s">
        <v>1</v>
      </c>
      <c r="F299" s="214" t="s">
        <v>2306</v>
      </c>
      <c r="G299" s="212"/>
      <c r="H299" s="215">
        <v>64.985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2:51" s="15" customFormat="1" ht="12">
      <c r="B300" s="222"/>
      <c r="C300" s="223"/>
      <c r="D300" s="202" t="s">
        <v>168</v>
      </c>
      <c r="E300" s="224" t="s">
        <v>1</v>
      </c>
      <c r="F300" s="225" t="s">
        <v>179</v>
      </c>
      <c r="G300" s="223"/>
      <c r="H300" s="226">
        <v>64.985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168</v>
      </c>
      <c r="AU300" s="232" t="s">
        <v>82</v>
      </c>
      <c r="AV300" s="15" t="s">
        <v>167</v>
      </c>
      <c r="AW300" s="15" t="s">
        <v>30</v>
      </c>
      <c r="AX300" s="15" t="s">
        <v>80</v>
      </c>
      <c r="AY300" s="232" t="s">
        <v>160</v>
      </c>
    </row>
    <row r="301" spans="1:65" s="2" customFormat="1" ht="24.2" customHeight="1">
      <c r="A301" s="35"/>
      <c r="B301" s="36"/>
      <c r="C301" s="187" t="s">
        <v>365</v>
      </c>
      <c r="D301" s="187" t="s">
        <v>162</v>
      </c>
      <c r="E301" s="188" t="s">
        <v>290</v>
      </c>
      <c r="F301" s="189" t="s">
        <v>291</v>
      </c>
      <c r="G301" s="190" t="s">
        <v>222</v>
      </c>
      <c r="H301" s="191">
        <v>400</v>
      </c>
      <c r="I301" s="192"/>
      <c r="J301" s="193">
        <f>ROUND(I301*H301,2)</f>
        <v>0</v>
      </c>
      <c r="K301" s="189" t="s">
        <v>166</v>
      </c>
      <c r="L301" s="40"/>
      <c r="M301" s="194" t="s">
        <v>1</v>
      </c>
      <c r="N301" s="195" t="s">
        <v>38</v>
      </c>
      <c r="O301" s="72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167</v>
      </c>
      <c r="AT301" s="198" t="s">
        <v>162</v>
      </c>
      <c r="AU301" s="198" t="s">
        <v>82</v>
      </c>
      <c r="AY301" s="18" t="s">
        <v>160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8" t="s">
        <v>80</v>
      </c>
      <c r="BK301" s="199">
        <f>ROUND(I301*H301,2)</f>
        <v>0</v>
      </c>
      <c r="BL301" s="18" t="s">
        <v>167</v>
      </c>
      <c r="BM301" s="198" t="s">
        <v>367</v>
      </c>
    </row>
    <row r="302" spans="2:51" s="14" customFormat="1" ht="12">
      <c r="B302" s="211"/>
      <c r="C302" s="212"/>
      <c r="D302" s="202" t="s">
        <v>168</v>
      </c>
      <c r="E302" s="213" t="s">
        <v>1</v>
      </c>
      <c r="F302" s="214" t="s">
        <v>2307</v>
      </c>
      <c r="G302" s="212"/>
      <c r="H302" s="215">
        <v>400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2:51" s="15" customFormat="1" ht="12">
      <c r="B303" s="222"/>
      <c r="C303" s="223"/>
      <c r="D303" s="202" t="s">
        <v>168</v>
      </c>
      <c r="E303" s="224" t="s">
        <v>1</v>
      </c>
      <c r="F303" s="225" t="s">
        <v>179</v>
      </c>
      <c r="G303" s="223"/>
      <c r="H303" s="226">
        <v>400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168</v>
      </c>
      <c r="AU303" s="232" t="s">
        <v>82</v>
      </c>
      <c r="AV303" s="15" t="s">
        <v>167</v>
      </c>
      <c r="AW303" s="15" t="s">
        <v>30</v>
      </c>
      <c r="AX303" s="15" t="s">
        <v>80</v>
      </c>
      <c r="AY303" s="232" t="s">
        <v>160</v>
      </c>
    </row>
    <row r="304" spans="1:65" s="2" customFormat="1" ht="24.2" customHeight="1">
      <c r="A304" s="35"/>
      <c r="B304" s="36"/>
      <c r="C304" s="187" t="s">
        <v>249</v>
      </c>
      <c r="D304" s="187" t="s">
        <v>162</v>
      </c>
      <c r="E304" s="188" t="s">
        <v>2308</v>
      </c>
      <c r="F304" s="189" t="s">
        <v>2309</v>
      </c>
      <c r="G304" s="190" t="s">
        <v>222</v>
      </c>
      <c r="H304" s="191">
        <v>100</v>
      </c>
      <c r="I304" s="192"/>
      <c r="J304" s="193">
        <f>ROUND(I304*H304,2)</f>
        <v>0</v>
      </c>
      <c r="K304" s="189" t="s">
        <v>166</v>
      </c>
      <c r="L304" s="40"/>
      <c r="M304" s="194" t="s">
        <v>1</v>
      </c>
      <c r="N304" s="195" t="s">
        <v>38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167</v>
      </c>
      <c r="AT304" s="198" t="s">
        <v>162</v>
      </c>
      <c r="AU304" s="198" t="s">
        <v>82</v>
      </c>
      <c r="AY304" s="18" t="s">
        <v>160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80</v>
      </c>
      <c r="BK304" s="199">
        <f>ROUND(I304*H304,2)</f>
        <v>0</v>
      </c>
      <c r="BL304" s="18" t="s">
        <v>167</v>
      </c>
      <c r="BM304" s="198" t="s">
        <v>373</v>
      </c>
    </row>
    <row r="305" spans="2:51" s="13" customFormat="1" ht="12">
      <c r="B305" s="200"/>
      <c r="C305" s="201"/>
      <c r="D305" s="202" t="s">
        <v>168</v>
      </c>
      <c r="E305" s="203" t="s">
        <v>1</v>
      </c>
      <c r="F305" s="204" t="s">
        <v>2310</v>
      </c>
      <c r="G305" s="201"/>
      <c r="H305" s="203" t="s">
        <v>1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168</v>
      </c>
      <c r="AU305" s="210" t="s">
        <v>82</v>
      </c>
      <c r="AV305" s="13" t="s">
        <v>80</v>
      </c>
      <c r="AW305" s="13" t="s">
        <v>30</v>
      </c>
      <c r="AX305" s="13" t="s">
        <v>73</v>
      </c>
      <c r="AY305" s="210" t="s">
        <v>160</v>
      </c>
    </row>
    <row r="306" spans="2:51" s="14" customFormat="1" ht="12">
      <c r="B306" s="211"/>
      <c r="C306" s="212"/>
      <c r="D306" s="202" t="s">
        <v>168</v>
      </c>
      <c r="E306" s="213" t="s">
        <v>1</v>
      </c>
      <c r="F306" s="214" t="s">
        <v>668</v>
      </c>
      <c r="G306" s="212"/>
      <c r="H306" s="215">
        <v>100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168</v>
      </c>
      <c r="AU306" s="221" t="s">
        <v>82</v>
      </c>
      <c r="AV306" s="14" t="s">
        <v>82</v>
      </c>
      <c r="AW306" s="14" t="s">
        <v>30</v>
      </c>
      <c r="AX306" s="14" t="s">
        <v>73</v>
      </c>
      <c r="AY306" s="221" t="s">
        <v>160</v>
      </c>
    </row>
    <row r="307" spans="2:51" s="15" customFormat="1" ht="12">
      <c r="B307" s="222"/>
      <c r="C307" s="223"/>
      <c r="D307" s="202" t="s">
        <v>168</v>
      </c>
      <c r="E307" s="224" t="s">
        <v>1</v>
      </c>
      <c r="F307" s="225" t="s">
        <v>179</v>
      </c>
      <c r="G307" s="223"/>
      <c r="H307" s="226">
        <v>100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168</v>
      </c>
      <c r="AU307" s="232" t="s">
        <v>82</v>
      </c>
      <c r="AV307" s="15" t="s">
        <v>167</v>
      </c>
      <c r="AW307" s="15" t="s">
        <v>30</v>
      </c>
      <c r="AX307" s="15" t="s">
        <v>80</v>
      </c>
      <c r="AY307" s="232" t="s">
        <v>160</v>
      </c>
    </row>
    <row r="308" spans="1:65" s="2" customFormat="1" ht="24.2" customHeight="1">
      <c r="A308" s="35"/>
      <c r="B308" s="36"/>
      <c r="C308" s="187" t="s">
        <v>377</v>
      </c>
      <c r="D308" s="187" t="s">
        <v>162</v>
      </c>
      <c r="E308" s="188" t="s">
        <v>300</v>
      </c>
      <c r="F308" s="189" t="s">
        <v>301</v>
      </c>
      <c r="G308" s="190" t="s">
        <v>222</v>
      </c>
      <c r="H308" s="191">
        <v>596.331</v>
      </c>
      <c r="I308" s="192"/>
      <c r="J308" s="193">
        <f>ROUND(I308*H308,2)</f>
        <v>0</v>
      </c>
      <c r="K308" s="189" t="s">
        <v>166</v>
      </c>
      <c r="L308" s="40"/>
      <c r="M308" s="194" t="s">
        <v>1</v>
      </c>
      <c r="N308" s="195" t="s">
        <v>38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167</v>
      </c>
      <c r="AT308" s="198" t="s">
        <v>162</v>
      </c>
      <c r="AU308" s="198" t="s">
        <v>82</v>
      </c>
      <c r="AY308" s="18" t="s">
        <v>160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80</v>
      </c>
      <c r="BK308" s="199">
        <f>ROUND(I308*H308,2)</f>
        <v>0</v>
      </c>
      <c r="BL308" s="18" t="s">
        <v>167</v>
      </c>
      <c r="BM308" s="198" t="s">
        <v>379</v>
      </c>
    </row>
    <row r="309" spans="1:65" s="2" customFormat="1" ht="24.2" customHeight="1">
      <c r="A309" s="35"/>
      <c r="B309" s="36"/>
      <c r="C309" s="187" t="s">
        <v>255</v>
      </c>
      <c r="D309" s="187" t="s">
        <v>162</v>
      </c>
      <c r="E309" s="188" t="s">
        <v>321</v>
      </c>
      <c r="F309" s="189" t="s">
        <v>322</v>
      </c>
      <c r="G309" s="190" t="s">
        <v>238</v>
      </c>
      <c r="H309" s="191">
        <v>257.94</v>
      </c>
      <c r="I309" s="192"/>
      <c r="J309" s="193">
        <f>ROUND(I309*H309,2)</f>
        <v>0</v>
      </c>
      <c r="K309" s="189" t="s">
        <v>323</v>
      </c>
      <c r="L309" s="40"/>
      <c r="M309" s="194" t="s">
        <v>1</v>
      </c>
      <c r="N309" s="195" t="s">
        <v>38</v>
      </c>
      <c r="O309" s="72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167</v>
      </c>
      <c r="AT309" s="198" t="s">
        <v>162</v>
      </c>
      <c r="AU309" s="198" t="s">
        <v>82</v>
      </c>
      <c r="AY309" s="18" t="s">
        <v>160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80</v>
      </c>
      <c r="BK309" s="199">
        <f>ROUND(I309*H309,2)</f>
        <v>0</v>
      </c>
      <c r="BL309" s="18" t="s">
        <v>167</v>
      </c>
      <c r="BM309" s="198" t="s">
        <v>386</v>
      </c>
    </row>
    <row r="310" spans="2:51" s="13" customFormat="1" ht="12">
      <c r="B310" s="200"/>
      <c r="C310" s="201"/>
      <c r="D310" s="202" t="s">
        <v>168</v>
      </c>
      <c r="E310" s="203" t="s">
        <v>1</v>
      </c>
      <c r="F310" s="204" t="s">
        <v>325</v>
      </c>
      <c r="G310" s="201"/>
      <c r="H310" s="203" t="s">
        <v>1</v>
      </c>
      <c r="I310" s="205"/>
      <c r="J310" s="201"/>
      <c r="K310" s="201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168</v>
      </c>
      <c r="AU310" s="210" t="s">
        <v>82</v>
      </c>
      <c r="AV310" s="13" t="s">
        <v>80</v>
      </c>
      <c r="AW310" s="13" t="s">
        <v>30</v>
      </c>
      <c r="AX310" s="13" t="s">
        <v>73</v>
      </c>
      <c r="AY310" s="210" t="s">
        <v>160</v>
      </c>
    </row>
    <row r="311" spans="2:51" s="14" customFormat="1" ht="12">
      <c r="B311" s="211"/>
      <c r="C311" s="212"/>
      <c r="D311" s="202" t="s">
        <v>168</v>
      </c>
      <c r="E311" s="213" t="s">
        <v>1</v>
      </c>
      <c r="F311" s="214" t="s">
        <v>2311</v>
      </c>
      <c r="G311" s="212"/>
      <c r="H311" s="215">
        <v>42.32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168</v>
      </c>
      <c r="AU311" s="221" t="s">
        <v>82</v>
      </c>
      <c r="AV311" s="14" t="s">
        <v>82</v>
      </c>
      <c r="AW311" s="14" t="s">
        <v>30</v>
      </c>
      <c r="AX311" s="14" t="s">
        <v>73</v>
      </c>
      <c r="AY311" s="221" t="s">
        <v>160</v>
      </c>
    </row>
    <row r="312" spans="2:51" s="14" customFormat="1" ht="12">
      <c r="B312" s="211"/>
      <c r="C312" s="212"/>
      <c r="D312" s="202" t="s">
        <v>168</v>
      </c>
      <c r="E312" s="213" t="s">
        <v>1</v>
      </c>
      <c r="F312" s="214" t="s">
        <v>2312</v>
      </c>
      <c r="G312" s="212"/>
      <c r="H312" s="215">
        <v>11.1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168</v>
      </c>
      <c r="AU312" s="221" t="s">
        <v>82</v>
      </c>
      <c r="AV312" s="14" t="s">
        <v>82</v>
      </c>
      <c r="AW312" s="14" t="s">
        <v>30</v>
      </c>
      <c r="AX312" s="14" t="s">
        <v>73</v>
      </c>
      <c r="AY312" s="221" t="s">
        <v>160</v>
      </c>
    </row>
    <row r="313" spans="2:51" s="14" customFormat="1" ht="12">
      <c r="B313" s="211"/>
      <c r="C313" s="212"/>
      <c r="D313" s="202" t="s">
        <v>168</v>
      </c>
      <c r="E313" s="213" t="s">
        <v>1</v>
      </c>
      <c r="F313" s="214" t="s">
        <v>2313</v>
      </c>
      <c r="G313" s="212"/>
      <c r="H313" s="215">
        <v>6.62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168</v>
      </c>
      <c r="AU313" s="221" t="s">
        <v>82</v>
      </c>
      <c r="AV313" s="14" t="s">
        <v>82</v>
      </c>
      <c r="AW313" s="14" t="s">
        <v>30</v>
      </c>
      <c r="AX313" s="14" t="s">
        <v>73</v>
      </c>
      <c r="AY313" s="221" t="s">
        <v>160</v>
      </c>
    </row>
    <row r="314" spans="2:51" s="14" customFormat="1" ht="12">
      <c r="B314" s="211"/>
      <c r="C314" s="212"/>
      <c r="D314" s="202" t="s">
        <v>168</v>
      </c>
      <c r="E314" s="213" t="s">
        <v>1</v>
      </c>
      <c r="F314" s="214" t="s">
        <v>2314</v>
      </c>
      <c r="G314" s="212"/>
      <c r="H314" s="215">
        <v>18.99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168</v>
      </c>
      <c r="AU314" s="221" t="s">
        <v>82</v>
      </c>
      <c r="AV314" s="14" t="s">
        <v>82</v>
      </c>
      <c r="AW314" s="14" t="s">
        <v>30</v>
      </c>
      <c r="AX314" s="14" t="s">
        <v>73</v>
      </c>
      <c r="AY314" s="221" t="s">
        <v>160</v>
      </c>
    </row>
    <row r="315" spans="2:51" s="14" customFormat="1" ht="12">
      <c r="B315" s="211"/>
      <c r="C315" s="212"/>
      <c r="D315" s="202" t="s">
        <v>168</v>
      </c>
      <c r="E315" s="213" t="s">
        <v>1</v>
      </c>
      <c r="F315" s="214" t="s">
        <v>2315</v>
      </c>
      <c r="G315" s="212"/>
      <c r="H315" s="215">
        <v>16.5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168</v>
      </c>
      <c r="AU315" s="221" t="s">
        <v>82</v>
      </c>
      <c r="AV315" s="14" t="s">
        <v>82</v>
      </c>
      <c r="AW315" s="14" t="s">
        <v>30</v>
      </c>
      <c r="AX315" s="14" t="s">
        <v>73</v>
      </c>
      <c r="AY315" s="221" t="s">
        <v>160</v>
      </c>
    </row>
    <row r="316" spans="2:51" s="14" customFormat="1" ht="12">
      <c r="B316" s="211"/>
      <c r="C316" s="212"/>
      <c r="D316" s="202" t="s">
        <v>168</v>
      </c>
      <c r="E316" s="213" t="s">
        <v>1</v>
      </c>
      <c r="F316" s="214" t="s">
        <v>2316</v>
      </c>
      <c r="G316" s="212"/>
      <c r="H316" s="215">
        <v>11.36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168</v>
      </c>
      <c r="AU316" s="221" t="s">
        <v>82</v>
      </c>
      <c r="AV316" s="14" t="s">
        <v>82</v>
      </c>
      <c r="AW316" s="14" t="s">
        <v>30</v>
      </c>
      <c r="AX316" s="14" t="s">
        <v>73</v>
      </c>
      <c r="AY316" s="221" t="s">
        <v>160</v>
      </c>
    </row>
    <row r="317" spans="2:51" s="14" customFormat="1" ht="12">
      <c r="B317" s="211"/>
      <c r="C317" s="212"/>
      <c r="D317" s="202" t="s">
        <v>168</v>
      </c>
      <c r="E317" s="213" t="s">
        <v>1</v>
      </c>
      <c r="F317" s="214" t="s">
        <v>2317</v>
      </c>
      <c r="G317" s="212"/>
      <c r="H317" s="215">
        <v>5.68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168</v>
      </c>
      <c r="AU317" s="221" t="s">
        <v>82</v>
      </c>
      <c r="AV317" s="14" t="s">
        <v>82</v>
      </c>
      <c r="AW317" s="14" t="s">
        <v>30</v>
      </c>
      <c r="AX317" s="14" t="s">
        <v>73</v>
      </c>
      <c r="AY317" s="221" t="s">
        <v>160</v>
      </c>
    </row>
    <row r="318" spans="2:51" s="14" customFormat="1" ht="12">
      <c r="B318" s="211"/>
      <c r="C318" s="212"/>
      <c r="D318" s="202" t="s">
        <v>168</v>
      </c>
      <c r="E318" s="213" t="s">
        <v>1</v>
      </c>
      <c r="F318" s="214" t="s">
        <v>2318</v>
      </c>
      <c r="G318" s="212"/>
      <c r="H318" s="215">
        <v>16.4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2:51" s="16" customFormat="1" ht="12">
      <c r="B319" s="243"/>
      <c r="C319" s="244"/>
      <c r="D319" s="202" t="s">
        <v>168</v>
      </c>
      <c r="E319" s="245" t="s">
        <v>1</v>
      </c>
      <c r="F319" s="246" t="s">
        <v>354</v>
      </c>
      <c r="G319" s="244"/>
      <c r="H319" s="247">
        <v>128.97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168</v>
      </c>
      <c r="AU319" s="253" t="s">
        <v>82</v>
      </c>
      <c r="AV319" s="16" t="s">
        <v>182</v>
      </c>
      <c r="AW319" s="16" t="s">
        <v>30</v>
      </c>
      <c r="AX319" s="16" t="s">
        <v>73</v>
      </c>
      <c r="AY319" s="253" t="s">
        <v>160</v>
      </c>
    </row>
    <row r="320" spans="2:51" s="13" customFormat="1" ht="12">
      <c r="B320" s="200"/>
      <c r="C320" s="201"/>
      <c r="D320" s="202" t="s">
        <v>168</v>
      </c>
      <c r="E320" s="203" t="s">
        <v>1</v>
      </c>
      <c r="F320" s="204" t="s">
        <v>355</v>
      </c>
      <c r="G320" s="201"/>
      <c r="H320" s="203" t="s">
        <v>1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168</v>
      </c>
      <c r="AU320" s="210" t="s">
        <v>82</v>
      </c>
      <c r="AV320" s="13" t="s">
        <v>80</v>
      </c>
      <c r="AW320" s="13" t="s">
        <v>30</v>
      </c>
      <c r="AX320" s="13" t="s">
        <v>73</v>
      </c>
      <c r="AY320" s="210" t="s">
        <v>160</v>
      </c>
    </row>
    <row r="321" spans="2:51" s="14" customFormat="1" ht="12">
      <c r="B321" s="211"/>
      <c r="C321" s="212"/>
      <c r="D321" s="202" t="s">
        <v>168</v>
      </c>
      <c r="E321" s="213" t="s">
        <v>1</v>
      </c>
      <c r="F321" s="214" t="s">
        <v>2319</v>
      </c>
      <c r="G321" s="212"/>
      <c r="H321" s="215">
        <v>128.97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168</v>
      </c>
      <c r="AU321" s="221" t="s">
        <v>82</v>
      </c>
      <c r="AV321" s="14" t="s">
        <v>82</v>
      </c>
      <c r="AW321" s="14" t="s">
        <v>30</v>
      </c>
      <c r="AX321" s="14" t="s">
        <v>73</v>
      </c>
      <c r="AY321" s="221" t="s">
        <v>160</v>
      </c>
    </row>
    <row r="322" spans="2:51" s="15" customFormat="1" ht="12">
      <c r="B322" s="222"/>
      <c r="C322" s="223"/>
      <c r="D322" s="202" t="s">
        <v>168</v>
      </c>
      <c r="E322" s="224" t="s">
        <v>1</v>
      </c>
      <c r="F322" s="225" t="s">
        <v>179</v>
      </c>
      <c r="G322" s="223"/>
      <c r="H322" s="226">
        <v>257.94</v>
      </c>
      <c r="I322" s="227"/>
      <c r="J322" s="223"/>
      <c r="K322" s="223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168</v>
      </c>
      <c r="AU322" s="232" t="s">
        <v>82</v>
      </c>
      <c r="AV322" s="15" t="s">
        <v>167</v>
      </c>
      <c r="AW322" s="15" t="s">
        <v>30</v>
      </c>
      <c r="AX322" s="15" t="s">
        <v>80</v>
      </c>
      <c r="AY322" s="232" t="s">
        <v>160</v>
      </c>
    </row>
    <row r="323" spans="1:65" s="2" customFormat="1" ht="24.2" customHeight="1">
      <c r="A323" s="35"/>
      <c r="B323" s="36"/>
      <c r="C323" s="233" t="s">
        <v>428</v>
      </c>
      <c r="D323" s="233" t="s">
        <v>205</v>
      </c>
      <c r="E323" s="234" t="s">
        <v>358</v>
      </c>
      <c r="F323" s="235" t="s">
        <v>359</v>
      </c>
      <c r="G323" s="236" t="s">
        <v>238</v>
      </c>
      <c r="H323" s="237">
        <v>139.288</v>
      </c>
      <c r="I323" s="238"/>
      <c r="J323" s="239">
        <f>ROUND(I323*H323,2)</f>
        <v>0</v>
      </c>
      <c r="K323" s="235" t="s">
        <v>323</v>
      </c>
      <c r="L323" s="240"/>
      <c r="M323" s="241" t="s">
        <v>1</v>
      </c>
      <c r="N323" s="242" t="s">
        <v>38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188</v>
      </c>
      <c r="AT323" s="198" t="s">
        <v>205</v>
      </c>
      <c r="AU323" s="198" t="s">
        <v>82</v>
      </c>
      <c r="AY323" s="18" t="s">
        <v>160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80</v>
      </c>
      <c r="BK323" s="199">
        <f>ROUND(I323*H323,2)</f>
        <v>0</v>
      </c>
      <c r="BL323" s="18" t="s">
        <v>167</v>
      </c>
      <c r="BM323" s="198" t="s">
        <v>430</v>
      </c>
    </row>
    <row r="324" spans="2:51" s="14" customFormat="1" ht="12">
      <c r="B324" s="211"/>
      <c r="C324" s="212"/>
      <c r="D324" s="202" t="s">
        <v>168</v>
      </c>
      <c r="E324" s="213" t="s">
        <v>1</v>
      </c>
      <c r="F324" s="214" t="s">
        <v>2320</v>
      </c>
      <c r="G324" s="212"/>
      <c r="H324" s="215">
        <v>139.288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168</v>
      </c>
      <c r="AU324" s="221" t="s">
        <v>82</v>
      </c>
      <c r="AV324" s="14" t="s">
        <v>82</v>
      </c>
      <c r="AW324" s="14" t="s">
        <v>30</v>
      </c>
      <c r="AX324" s="14" t="s">
        <v>73</v>
      </c>
      <c r="AY324" s="221" t="s">
        <v>160</v>
      </c>
    </row>
    <row r="325" spans="2:51" s="15" customFormat="1" ht="12">
      <c r="B325" s="222"/>
      <c r="C325" s="223"/>
      <c r="D325" s="202" t="s">
        <v>168</v>
      </c>
      <c r="E325" s="224" t="s">
        <v>1</v>
      </c>
      <c r="F325" s="225" t="s">
        <v>179</v>
      </c>
      <c r="G325" s="223"/>
      <c r="H325" s="226">
        <v>139.288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168</v>
      </c>
      <c r="AU325" s="232" t="s">
        <v>82</v>
      </c>
      <c r="AV325" s="15" t="s">
        <v>167</v>
      </c>
      <c r="AW325" s="15" t="s">
        <v>30</v>
      </c>
      <c r="AX325" s="15" t="s">
        <v>80</v>
      </c>
      <c r="AY325" s="232" t="s">
        <v>160</v>
      </c>
    </row>
    <row r="326" spans="1:65" s="2" customFormat="1" ht="14.45" customHeight="1">
      <c r="A326" s="35"/>
      <c r="B326" s="36"/>
      <c r="C326" s="233" t="s">
        <v>261</v>
      </c>
      <c r="D326" s="233" t="s">
        <v>205</v>
      </c>
      <c r="E326" s="234" t="s">
        <v>362</v>
      </c>
      <c r="F326" s="235" t="s">
        <v>363</v>
      </c>
      <c r="G326" s="236" t="s">
        <v>238</v>
      </c>
      <c r="H326" s="237">
        <v>139.288</v>
      </c>
      <c r="I326" s="238"/>
      <c r="J326" s="239">
        <f>ROUND(I326*H326,2)</f>
        <v>0</v>
      </c>
      <c r="K326" s="235" t="s">
        <v>323</v>
      </c>
      <c r="L326" s="240"/>
      <c r="M326" s="241" t="s">
        <v>1</v>
      </c>
      <c r="N326" s="242" t="s">
        <v>38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188</v>
      </c>
      <c r="AT326" s="198" t="s">
        <v>205</v>
      </c>
      <c r="AU326" s="198" t="s">
        <v>82</v>
      </c>
      <c r="AY326" s="18" t="s">
        <v>160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80</v>
      </c>
      <c r="BK326" s="199">
        <f>ROUND(I326*H326,2)</f>
        <v>0</v>
      </c>
      <c r="BL326" s="18" t="s">
        <v>167</v>
      </c>
      <c r="BM326" s="198" t="s">
        <v>452</v>
      </c>
    </row>
    <row r="327" spans="2:51" s="14" customFormat="1" ht="12">
      <c r="B327" s="211"/>
      <c r="C327" s="212"/>
      <c r="D327" s="202" t="s">
        <v>168</v>
      </c>
      <c r="E327" s="213" t="s">
        <v>1</v>
      </c>
      <c r="F327" s="214" t="s">
        <v>2320</v>
      </c>
      <c r="G327" s="212"/>
      <c r="H327" s="215">
        <v>139.288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168</v>
      </c>
      <c r="AU327" s="221" t="s">
        <v>82</v>
      </c>
      <c r="AV327" s="14" t="s">
        <v>82</v>
      </c>
      <c r="AW327" s="14" t="s">
        <v>30</v>
      </c>
      <c r="AX327" s="14" t="s">
        <v>73</v>
      </c>
      <c r="AY327" s="221" t="s">
        <v>160</v>
      </c>
    </row>
    <row r="328" spans="2:51" s="15" customFormat="1" ht="12">
      <c r="B328" s="222"/>
      <c r="C328" s="223"/>
      <c r="D328" s="202" t="s">
        <v>168</v>
      </c>
      <c r="E328" s="224" t="s">
        <v>1</v>
      </c>
      <c r="F328" s="225" t="s">
        <v>179</v>
      </c>
      <c r="G328" s="223"/>
      <c r="H328" s="226">
        <v>139.288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168</v>
      </c>
      <c r="AU328" s="232" t="s">
        <v>82</v>
      </c>
      <c r="AV328" s="15" t="s">
        <v>167</v>
      </c>
      <c r="AW328" s="15" t="s">
        <v>30</v>
      </c>
      <c r="AX328" s="15" t="s">
        <v>80</v>
      </c>
      <c r="AY328" s="232" t="s">
        <v>160</v>
      </c>
    </row>
    <row r="329" spans="1:65" s="2" customFormat="1" ht="37.9" customHeight="1">
      <c r="A329" s="35"/>
      <c r="B329" s="36"/>
      <c r="C329" s="187" t="s">
        <v>473</v>
      </c>
      <c r="D329" s="187" t="s">
        <v>162</v>
      </c>
      <c r="E329" s="188" t="s">
        <v>366</v>
      </c>
      <c r="F329" s="189" t="s">
        <v>303</v>
      </c>
      <c r="G329" s="190" t="s">
        <v>222</v>
      </c>
      <c r="H329" s="191">
        <v>239.872</v>
      </c>
      <c r="I329" s="192"/>
      <c r="J329" s="193">
        <f>ROUND(I329*H329,2)</f>
        <v>0</v>
      </c>
      <c r="K329" s="189" t="s">
        <v>166</v>
      </c>
      <c r="L329" s="40"/>
      <c r="M329" s="194" t="s">
        <v>1</v>
      </c>
      <c r="N329" s="195" t="s">
        <v>38</v>
      </c>
      <c r="O329" s="72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167</v>
      </c>
      <c r="AT329" s="198" t="s">
        <v>162</v>
      </c>
      <c r="AU329" s="198" t="s">
        <v>82</v>
      </c>
      <c r="AY329" s="18" t="s">
        <v>160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80</v>
      </c>
      <c r="BK329" s="199">
        <f>ROUND(I329*H329,2)</f>
        <v>0</v>
      </c>
      <c r="BL329" s="18" t="s">
        <v>167</v>
      </c>
      <c r="BM329" s="198" t="s">
        <v>475</v>
      </c>
    </row>
    <row r="330" spans="2:51" s="13" customFormat="1" ht="12">
      <c r="B330" s="200"/>
      <c r="C330" s="201"/>
      <c r="D330" s="202" t="s">
        <v>168</v>
      </c>
      <c r="E330" s="203" t="s">
        <v>1</v>
      </c>
      <c r="F330" s="204" t="s">
        <v>368</v>
      </c>
      <c r="G330" s="201"/>
      <c r="H330" s="203" t="s">
        <v>1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168</v>
      </c>
      <c r="AU330" s="210" t="s">
        <v>82</v>
      </c>
      <c r="AV330" s="13" t="s">
        <v>80</v>
      </c>
      <c r="AW330" s="13" t="s">
        <v>30</v>
      </c>
      <c r="AX330" s="13" t="s">
        <v>73</v>
      </c>
      <c r="AY330" s="210" t="s">
        <v>160</v>
      </c>
    </row>
    <row r="331" spans="2:51" s="14" customFormat="1" ht="12">
      <c r="B331" s="211"/>
      <c r="C331" s="212"/>
      <c r="D331" s="202" t="s">
        <v>168</v>
      </c>
      <c r="E331" s="213" t="s">
        <v>1</v>
      </c>
      <c r="F331" s="214" t="s">
        <v>2321</v>
      </c>
      <c r="G331" s="212"/>
      <c r="H331" s="215">
        <v>193.387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168</v>
      </c>
      <c r="AU331" s="221" t="s">
        <v>82</v>
      </c>
      <c r="AV331" s="14" t="s">
        <v>82</v>
      </c>
      <c r="AW331" s="14" t="s">
        <v>30</v>
      </c>
      <c r="AX331" s="14" t="s">
        <v>73</v>
      </c>
      <c r="AY331" s="221" t="s">
        <v>160</v>
      </c>
    </row>
    <row r="332" spans="2:51" s="13" customFormat="1" ht="12">
      <c r="B332" s="200"/>
      <c r="C332" s="201"/>
      <c r="D332" s="202" t="s">
        <v>168</v>
      </c>
      <c r="E332" s="203" t="s">
        <v>1</v>
      </c>
      <c r="F332" s="204" t="s">
        <v>370</v>
      </c>
      <c r="G332" s="201"/>
      <c r="H332" s="203" t="s">
        <v>1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168</v>
      </c>
      <c r="AU332" s="210" t="s">
        <v>82</v>
      </c>
      <c r="AV332" s="13" t="s">
        <v>80</v>
      </c>
      <c r="AW332" s="13" t="s">
        <v>30</v>
      </c>
      <c r="AX332" s="13" t="s">
        <v>73</v>
      </c>
      <c r="AY332" s="210" t="s">
        <v>160</v>
      </c>
    </row>
    <row r="333" spans="2:51" s="14" customFormat="1" ht="12">
      <c r="B333" s="211"/>
      <c r="C333" s="212"/>
      <c r="D333" s="202" t="s">
        <v>168</v>
      </c>
      <c r="E333" s="213" t="s">
        <v>1</v>
      </c>
      <c r="F333" s="214" t="s">
        <v>2322</v>
      </c>
      <c r="G333" s="212"/>
      <c r="H333" s="215">
        <v>46.485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168</v>
      </c>
      <c r="AU333" s="221" t="s">
        <v>82</v>
      </c>
      <c r="AV333" s="14" t="s">
        <v>82</v>
      </c>
      <c r="AW333" s="14" t="s">
        <v>30</v>
      </c>
      <c r="AX333" s="14" t="s">
        <v>73</v>
      </c>
      <c r="AY333" s="221" t="s">
        <v>160</v>
      </c>
    </row>
    <row r="334" spans="2:51" s="15" customFormat="1" ht="12">
      <c r="B334" s="222"/>
      <c r="C334" s="223"/>
      <c r="D334" s="202" t="s">
        <v>168</v>
      </c>
      <c r="E334" s="224" t="s">
        <v>1</v>
      </c>
      <c r="F334" s="225" t="s">
        <v>179</v>
      </c>
      <c r="G334" s="223"/>
      <c r="H334" s="226">
        <v>239.872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168</v>
      </c>
      <c r="AU334" s="232" t="s">
        <v>82</v>
      </c>
      <c r="AV334" s="15" t="s">
        <v>167</v>
      </c>
      <c r="AW334" s="15" t="s">
        <v>30</v>
      </c>
      <c r="AX334" s="15" t="s">
        <v>80</v>
      </c>
      <c r="AY334" s="232" t="s">
        <v>160</v>
      </c>
    </row>
    <row r="335" spans="1:65" s="2" customFormat="1" ht="14.45" customHeight="1">
      <c r="A335" s="35"/>
      <c r="B335" s="36"/>
      <c r="C335" s="233" t="s">
        <v>268</v>
      </c>
      <c r="D335" s="233" t="s">
        <v>205</v>
      </c>
      <c r="E335" s="234" t="s">
        <v>372</v>
      </c>
      <c r="F335" s="235" t="s">
        <v>368</v>
      </c>
      <c r="G335" s="236" t="s">
        <v>222</v>
      </c>
      <c r="H335" s="237">
        <v>203.056</v>
      </c>
      <c r="I335" s="238"/>
      <c r="J335" s="239">
        <f>ROUND(I335*H335,2)</f>
        <v>0</v>
      </c>
      <c r="K335" s="235" t="s">
        <v>166</v>
      </c>
      <c r="L335" s="240"/>
      <c r="M335" s="241" t="s">
        <v>1</v>
      </c>
      <c r="N335" s="242" t="s">
        <v>38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188</v>
      </c>
      <c r="AT335" s="198" t="s">
        <v>205</v>
      </c>
      <c r="AU335" s="198" t="s">
        <v>82</v>
      </c>
      <c r="AY335" s="18" t="s">
        <v>160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80</v>
      </c>
      <c r="BK335" s="199">
        <f>ROUND(I335*H335,2)</f>
        <v>0</v>
      </c>
      <c r="BL335" s="18" t="s">
        <v>167</v>
      </c>
      <c r="BM335" s="198" t="s">
        <v>478</v>
      </c>
    </row>
    <row r="336" spans="2:51" s="14" customFormat="1" ht="12">
      <c r="B336" s="211"/>
      <c r="C336" s="212"/>
      <c r="D336" s="202" t="s">
        <v>168</v>
      </c>
      <c r="E336" s="213" t="s">
        <v>1</v>
      </c>
      <c r="F336" s="214" t="s">
        <v>2323</v>
      </c>
      <c r="G336" s="212"/>
      <c r="H336" s="215">
        <v>153.56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168</v>
      </c>
      <c r="AU336" s="221" t="s">
        <v>82</v>
      </c>
      <c r="AV336" s="14" t="s">
        <v>82</v>
      </c>
      <c r="AW336" s="14" t="s">
        <v>30</v>
      </c>
      <c r="AX336" s="14" t="s">
        <v>73</v>
      </c>
      <c r="AY336" s="221" t="s">
        <v>160</v>
      </c>
    </row>
    <row r="337" spans="2:51" s="14" customFormat="1" ht="12">
      <c r="B337" s="211"/>
      <c r="C337" s="212"/>
      <c r="D337" s="202" t="s">
        <v>168</v>
      </c>
      <c r="E337" s="213" t="s">
        <v>1</v>
      </c>
      <c r="F337" s="214" t="s">
        <v>2324</v>
      </c>
      <c r="G337" s="212"/>
      <c r="H337" s="215">
        <v>39.827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168</v>
      </c>
      <c r="AU337" s="221" t="s">
        <v>82</v>
      </c>
      <c r="AV337" s="14" t="s">
        <v>82</v>
      </c>
      <c r="AW337" s="14" t="s">
        <v>30</v>
      </c>
      <c r="AX337" s="14" t="s">
        <v>73</v>
      </c>
      <c r="AY337" s="221" t="s">
        <v>160</v>
      </c>
    </row>
    <row r="338" spans="2:51" s="15" customFormat="1" ht="12">
      <c r="B338" s="222"/>
      <c r="C338" s="223"/>
      <c r="D338" s="202" t="s">
        <v>168</v>
      </c>
      <c r="E338" s="224" t="s">
        <v>1</v>
      </c>
      <c r="F338" s="225" t="s">
        <v>179</v>
      </c>
      <c r="G338" s="223"/>
      <c r="H338" s="226">
        <v>193.387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168</v>
      </c>
      <c r="AU338" s="232" t="s">
        <v>82</v>
      </c>
      <c r="AV338" s="15" t="s">
        <v>167</v>
      </c>
      <c r="AW338" s="15" t="s">
        <v>30</v>
      </c>
      <c r="AX338" s="15" t="s">
        <v>73</v>
      </c>
      <c r="AY338" s="232" t="s">
        <v>160</v>
      </c>
    </row>
    <row r="339" spans="2:51" s="14" customFormat="1" ht="12">
      <c r="B339" s="211"/>
      <c r="C339" s="212"/>
      <c r="D339" s="202" t="s">
        <v>168</v>
      </c>
      <c r="E339" s="213" t="s">
        <v>1</v>
      </c>
      <c r="F339" s="214" t="s">
        <v>2325</v>
      </c>
      <c r="G339" s="212"/>
      <c r="H339" s="215">
        <v>203.056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168</v>
      </c>
      <c r="AU339" s="221" t="s">
        <v>82</v>
      </c>
      <c r="AV339" s="14" t="s">
        <v>82</v>
      </c>
      <c r="AW339" s="14" t="s">
        <v>30</v>
      </c>
      <c r="AX339" s="14" t="s">
        <v>73</v>
      </c>
      <c r="AY339" s="221" t="s">
        <v>160</v>
      </c>
    </row>
    <row r="340" spans="2:51" s="15" customFormat="1" ht="12">
      <c r="B340" s="222"/>
      <c r="C340" s="223"/>
      <c r="D340" s="202" t="s">
        <v>168</v>
      </c>
      <c r="E340" s="224" t="s">
        <v>1</v>
      </c>
      <c r="F340" s="225" t="s">
        <v>179</v>
      </c>
      <c r="G340" s="223"/>
      <c r="H340" s="226">
        <v>203.056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168</v>
      </c>
      <c r="AU340" s="232" t="s">
        <v>82</v>
      </c>
      <c r="AV340" s="15" t="s">
        <v>167</v>
      </c>
      <c r="AW340" s="15" t="s">
        <v>30</v>
      </c>
      <c r="AX340" s="15" t="s">
        <v>80</v>
      </c>
      <c r="AY340" s="232" t="s">
        <v>160</v>
      </c>
    </row>
    <row r="341" spans="1:65" s="2" customFormat="1" ht="24.2" customHeight="1">
      <c r="A341" s="35"/>
      <c r="B341" s="36"/>
      <c r="C341" s="233" t="s">
        <v>495</v>
      </c>
      <c r="D341" s="233" t="s">
        <v>205</v>
      </c>
      <c r="E341" s="234" t="s">
        <v>378</v>
      </c>
      <c r="F341" s="235" t="s">
        <v>370</v>
      </c>
      <c r="G341" s="236" t="s">
        <v>222</v>
      </c>
      <c r="H341" s="237">
        <v>51.134</v>
      </c>
      <c r="I341" s="238"/>
      <c r="J341" s="239">
        <f>ROUND(I341*H341,2)</f>
        <v>0</v>
      </c>
      <c r="K341" s="235" t="s">
        <v>166</v>
      </c>
      <c r="L341" s="240"/>
      <c r="M341" s="241" t="s">
        <v>1</v>
      </c>
      <c r="N341" s="242" t="s">
        <v>38</v>
      </c>
      <c r="O341" s="72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188</v>
      </c>
      <c r="AT341" s="198" t="s">
        <v>205</v>
      </c>
      <c r="AU341" s="198" t="s">
        <v>82</v>
      </c>
      <c r="AY341" s="18" t="s">
        <v>160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80</v>
      </c>
      <c r="BK341" s="199">
        <f>ROUND(I341*H341,2)</f>
        <v>0</v>
      </c>
      <c r="BL341" s="18" t="s">
        <v>167</v>
      </c>
      <c r="BM341" s="198" t="s">
        <v>498</v>
      </c>
    </row>
    <row r="342" spans="2:51" s="14" customFormat="1" ht="12">
      <c r="B342" s="211"/>
      <c r="C342" s="212"/>
      <c r="D342" s="202" t="s">
        <v>168</v>
      </c>
      <c r="E342" s="213" t="s">
        <v>1</v>
      </c>
      <c r="F342" s="214" t="s">
        <v>2326</v>
      </c>
      <c r="G342" s="212"/>
      <c r="H342" s="215">
        <v>30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168</v>
      </c>
      <c r="AU342" s="221" t="s">
        <v>82</v>
      </c>
      <c r="AV342" s="14" t="s">
        <v>82</v>
      </c>
      <c r="AW342" s="14" t="s">
        <v>30</v>
      </c>
      <c r="AX342" s="14" t="s">
        <v>73</v>
      </c>
      <c r="AY342" s="221" t="s">
        <v>160</v>
      </c>
    </row>
    <row r="343" spans="2:51" s="14" customFormat="1" ht="12">
      <c r="B343" s="211"/>
      <c r="C343" s="212"/>
      <c r="D343" s="202" t="s">
        <v>168</v>
      </c>
      <c r="E343" s="213" t="s">
        <v>1</v>
      </c>
      <c r="F343" s="214" t="s">
        <v>2327</v>
      </c>
      <c r="G343" s="212"/>
      <c r="H343" s="215">
        <v>1.37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168</v>
      </c>
      <c r="AU343" s="221" t="s">
        <v>82</v>
      </c>
      <c r="AV343" s="14" t="s">
        <v>82</v>
      </c>
      <c r="AW343" s="14" t="s">
        <v>30</v>
      </c>
      <c r="AX343" s="14" t="s">
        <v>73</v>
      </c>
      <c r="AY343" s="221" t="s">
        <v>160</v>
      </c>
    </row>
    <row r="344" spans="2:51" s="14" customFormat="1" ht="12">
      <c r="B344" s="211"/>
      <c r="C344" s="212"/>
      <c r="D344" s="202" t="s">
        <v>168</v>
      </c>
      <c r="E344" s="213" t="s">
        <v>1</v>
      </c>
      <c r="F344" s="214" t="s">
        <v>2328</v>
      </c>
      <c r="G344" s="212"/>
      <c r="H344" s="215">
        <v>15.115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2:51" s="15" customFormat="1" ht="12">
      <c r="B345" s="222"/>
      <c r="C345" s="223"/>
      <c r="D345" s="202" t="s">
        <v>168</v>
      </c>
      <c r="E345" s="224" t="s">
        <v>1</v>
      </c>
      <c r="F345" s="225" t="s">
        <v>179</v>
      </c>
      <c r="G345" s="223"/>
      <c r="H345" s="226">
        <v>46.485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168</v>
      </c>
      <c r="AU345" s="232" t="s">
        <v>82</v>
      </c>
      <c r="AV345" s="15" t="s">
        <v>167</v>
      </c>
      <c r="AW345" s="15" t="s">
        <v>30</v>
      </c>
      <c r="AX345" s="15" t="s">
        <v>73</v>
      </c>
      <c r="AY345" s="232" t="s">
        <v>160</v>
      </c>
    </row>
    <row r="346" spans="2:51" s="14" customFormat="1" ht="12">
      <c r="B346" s="211"/>
      <c r="C346" s="212"/>
      <c r="D346" s="202" t="s">
        <v>168</v>
      </c>
      <c r="E346" s="213" t="s">
        <v>1</v>
      </c>
      <c r="F346" s="214" t="s">
        <v>2329</v>
      </c>
      <c r="G346" s="212"/>
      <c r="H346" s="215">
        <v>51.134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168</v>
      </c>
      <c r="AU346" s="221" t="s">
        <v>82</v>
      </c>
      <c r="AV346" s="14" t="s">
        <v>82</v>
      </c>
      <c r="AW346" s="14" t="s">
        <v>30</v>
      </c>
      <c r="AX346" s="14" t="s">
        <v>73</v>
      </c>
      <c r="AY346" s="221" t="s">
        <v>160</v>
      </c>
    </row>
    <row r="347" spans="2:51" s="15" customFormat="1" ht="12">
      <c r="B347" s="222"/>
      <c r="C347" s="223"/>
      <c r="D347" s="202" t="s">
        <v>168</v>
      </c>
      <c r="E347" s="224" t="s">
        <v>1</v>
      </c>
      <c r="F347" s="225" t="s">
        <v>179</v>
      </c>
      <c r="G347" s="223"/>
      <c r="H347" s="226">
        <v>51.134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168</v>
      </c>
      <c r="AU347" s="232" t="s">
        <v>82</v>
      </c>
      <c r="AV347" s="15" t="s">
        <v>167</v>
      </c>
      <c r="AW347" s="15" t="s">
        <v>30</v>
      </c>
      <c r="AX347" s="15" t="s">
        <v>80</v>
      </c>
      <c r="AY347" s="232" t="s">
        <v>160</v>
      </c>
    </row>
    <row r="348" spans="1:65" s="2" customFormat="1" ht="37.9" customHeight="1">
      <c r="A348" s="35"/>
      <c r="B348" s="36"/>
      <c r="C348" s="187" t="s">
        <v>276</v>
      </c>
      <c r="D348" s="187" t="s">
        <v>162</v>
      </c>
      <c r="E348" s="188" t="s">
        <v>384</v>
      </c>
      <c r="F348" s="189" t="s">
        <v>385</v>
      </c>
      <c r="G348" s="190" t="s">
        <v>238</v>
      </c>
      <c r="H348" s="191">
        <v>34.42</v>
      </c>
      <c r="I348" s="192"/>
      <c r="J348" s="193">
        <f>ROUND(I348*H348,2)</f>
        <v>0</v>
      </c>
      <c r="K348" s="189" t="s">
        <v>166</v>
      </c>
      <c r="L348" s="40"/>
      <c r="M348" s="194" t="s">
        <v>1</v>
      </c>
      <c r="N348" s="195" t="s">
        <v>38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167</v>
      </c>
      <c r="AT348" s="198" t="s">
        <v>162</v>
      </c>
      <c r="AU348" s="198" t="s">
        <v>82</v>
      </c>
      <c r="AY348" s="18" t="s">
        <v>160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80</v>
      </c>
      <c r="BK348" s="199">
        <f>ROUND(I348*H348,2)</f>
        <v>0</v>
      </c>
      <c r="BL348" s="18" t="s">
        <v>167</v>
      </c>
      <c r="BM348" s="198" t="s">
        <v>516</v>
      </c>
    </row>
    <row r="349" spans="2:51" s="13" customFormat="1" ht="12">
      <c r="B349" s="200"/>
      <c r="C349" s="201"/>
      <c r="D349" s="202" t="s">
        <v>168</v>
      </c>
      <c r="E349" s="203" t="s">
        <v>1</v>
      </c>
      <c r="F349" s="204" t="s">
        <v>2330</v>
      </c>
      <c r="G349" s="201"/>
      <c r="H349" s="203" t="s">
        <v>1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168</v>
      </c>
      <c r="AU349" s="210" t="s">
        <v>82</v>
      </c>
      <c r="AV349" s="13" t="s">
        <v>80</v>
      </c>
      <c r="AW349" s="13" t="s">
        <v>30</v>
      </c>
      <c r="AX349" s="13" t="s">
        <v>73</v>
      </c>
      <c r="AY349" s="210" t="s">
        <v>160</v>
      </c>
    </row>
    <row r="350" spans="2:51" s="14" customFormat="1" ht="12">
      <c r="B350" s="211"/>
      <c r="C350" s="212"/>
      <c r="D350" s="202" t="s">
        <v>168</v>
      </c>
      <c r="E350" s="213" t="s">
        <v>1</v>
      </c>
      <c r="F350" s="214" t="s">
        <v>2331</v>
      </c>
      <c r="G350" s="212"/>
      <c r="H350" s="215">
        <v>10.32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2:51" s="14" customFormat="1" ht="12">
      <c r="B351" s="211"/>
      <c r="C351" s="212"/>
      <c r="D351" s="202" t="s">
        <v>168</v>
      </c>
      <c r="E351" s="213" t="s">
        <v>1</v>
      </c>
      <c r="F351" s="214" t="s">
        <v>2332</v>
      </c>
      <c r="G351" s="212"/>
      <c r="H351" s="215">
        <v>3.9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168</v>
      </c>
      <c r="AU351" s="221" t="s">
        <v>82</v>
      </c>
      <c r="AV351" s="14" t="s">
        <v>82</v>
      </c>
      <c r="AW351" s="14" t="s">
        <v>30</v>
      </c>
      <c r="AX351" s="14" t="s">
        <v>73</v>
      </c>
      <c r="AY351" s="221" t="s">
        <v>160</v>
      </c>
    </row>
    <row r="352" spans="2:51" s="14" customFormat="1" ht="12">
      <c r="B352" s="211"/>
      <c r="C352" s="212"/>
      <c r="D352" s="202" t="s">
        <v>168</v>
      </c>
      <c r="E352" s="213" t="s">
        <v>1</v>
      </c>
      <c r="F352" s="214" t="s">
        <v>2333</v>
      </c>
      <c r="G352" s="212"/>
      <c r="H352" s="215">
        <v>1.1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168</v>
      </c>
      <c r="AU352" s="221" t="s">
        <v>82</v>
      </c>
      <c r="AV352" s="14" t="s">
        <v>82</v>
      </c>
      <c r="AW352" s="14" t="s">
        <v>30</v>
      </c>
      <c r="AX352" s="14" t="s">
        <v>73</v>
      </c>
      <c r="AY352" s="221" t="s">
        <v>160</v>
      </c>
    </row>
    <row r="353" spans="2:51" s="14" customFormat="1" ht="12">
      <c r="B353" s="211"/>
      <c r="C353" s="212"/>
      <c r="D353" s="202" t="s">
        <v>168</v>
      </c>
      <c r="E353" s="213" t="s">
        <v>1</v>
      </c>
      <c r="F353" s="214" t="s">
        <v>2334</v>
      </c>
      <c r="G353" s="212"/>
      <c r="H353" s="215">
        <v>6.68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168</v>
      </c>
      <c r="AU353" s="221" t="s">
        <v>82</v>
      </c>
      <c r="AV353" s="14" t="s">
        <v>82</v>
      </c>
      <c r="AW353" s="14" t="s">
        <v>30</v>
      </c>
      <c r="AX353" s="14" t="s">
        <v>73</v>
      </c>
      <c r="AY353" s="221" t="s">
        <v>160</v>
      </c>
    </row>
    <row r="354" spans="2:51" s="14" customFormat="1" ht="12">
      <c r="B354" s="211"/>
      <c r="C354" s="212"/>
      <c r="D354" s="202" t="s">
        <v>168</v>
      </c>
      <c r="E354" s="213" t="s">
        <v>1</v>
      </c>
      <c r="F354" s="214" t="s">
        <v>2335</v>
      </c>
      <c r="G354" s="212"/>
      <c r="H354" s="215">
        <v>5.1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2:51" s="14" customFormat="1" ht="12">
      <c r="B355" s="211"/>
      <c r="C355" s="212"/>
      <c r="D355" s="202" t="s">
        <v>168</v>
      </c>
      <c r="E355" s="213" t="s">
        <v>1</v>
      </c>
      <c r="F355" s="214" t="s">
        <v>2336</v>
      </c>
      <c r="G355" s="212"/>
      <c r="H355" s="215">
        <v>4.88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168</v>
      </c>
      <c r="AU355" s="221" t="s">
        <v>82</v>
      </c>
      <c r="AV355" s="14" t="s">
        <v>82</v>
      </c>
      <c r="AW355" s="14" t="s">
        <v>30</v>
      </c>
      <c r="AX355" s="14" t="s">
        <v>73</v>
      </c>
      <c r="AY355" s="221" t="s">
        <v>160</v>
      </c>
    </row>
    <row r="356" spans="2:51" s="14" customFormat="1" ht="12">
      <c r="B356" s="211"/>
      <c r="C356" s="212"/>
      <c r="D356" s="202" t="s">
        <v>168</v>
      </c>
      <c r="E356" s="213" t="s">
        <v>1</v>
      </c>
      <c r="F356" s="214" t="s">
        <v>2337</v>
      </c>
      <c r="G356" s="212"/>
      <c r="H356" s="215">
        <v>2.44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168</v>
      </c>
      <c r="AU356" s="221" t="s">
        <v>82</v>
      </c>
      <c r="AV356" s="14" t="s">
        <v>82</v>
      </c>
      <c r="AW356" s="14" t="s">
        <v>30</v>
      </c>
      <c r="AX356" s="14" t="s">
        <v>73</v>
      </c>
      <c r="AY356" s="221" t="s">
        <v>160</v>
      </c>
    </row>
    <row r="357" spans="2:51" s="15" customFormat="1" ht="12">
      <c r="B357" s="222"/>
      <c r="C357" s="223"/>
      <c r="D357" s="202" t="s">
        <v>168</v>
      </c>
      <c r="E357" s="224" t="s">
        <v>1</v>
      </c>
      <c r="F357" s="225" t="s">
        <v>179</v>
      </c>
      <c r="G357" s="223"/>
      <c r="H357" s="226">
        <v>34.42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168</v>
      </c>
      <c r="AU357" s="232" t="s">
        <v>82</v>
      </c>
      <c r="AV357" s="15" t="s">
        <v>167</v>
      </c>
      <c r="AW357" s="15" t="s">
        <v>30</v>
      </c>
      <c r="AX357" s="15" t="s">
        <v>80</v>
      </c>
      <c r="AY357" s="232" t="s">
        <v>160</v>
      </c>
    </row>
    <row r="358" spans="1:65" s="2" customFormat="1" ht="14.45" customHeight="1">
      <c r="A358" s="35"/>
      <c r="B358" s="36"/>
      <c r="C358" s="233" t="s">
        <v>525</v>
      </c>
      <c r="D358" s="233" t="s">
        <v>205</v>
      </c>
      <c r="E358" s="234" t="s">
        <v>429</v>
      </c>
      <c r="F358" s="235" t="s">
        <v>305</v>
      </c>
      <c r="G358" s="236" t="s">
        <v>222</v>
      </c>
      <c r="H358" s="237">
        <v>19.792</v>
      </c>
      <c r="I358" s="238"/>
      <c r="J358" s="239">
        <f>ROUND(I358*H358,2)</f>
        <v>0</v>
      </c>
      <c r="K358" s="235" t="s">
        <v>166</v>
      </c>
      <c r="L358" s="240"/>
      <c r="M358" s="241" t="s">
        <v>1</v>
      </c>
      <c r="N358" s="242" t="s">
        <v>38</v>
      </c>
      <c r="O358" s="72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8" t="s">
        <v>188</v>
      </c>
      <c r="AT358" s="198" t="s">
        <v>205</v>
      </c>
      <c r="AU358" s="198" t="s">
        <v>82</v>
      </c>
      <c r="AY358" s="18" t="s">
        <v>160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80</v>
      </c>
      <c r="BK358" s="199">
        <f>ROUND(I358*H358,2)</f>
        <v>0</v>
      </c>
      <c r="BL358" s="18" t="s">
        <v>167</v>
      </c>
      <c r="BM358" s="198" t="s">
        <v>527</v>
      </c>
    </row>
    <row r="359" spans="2:51" s="13" customFormat="1" ht="12">
      <c r="B359" s="200"/>
      <c r="C359" s="201"/>
      <c r="D359" s="202" t="s">
        <v>168</v>
      </c>
      <c r="E359" s="203" t="s">
        <v>1</v>
      </c>
      <c r="F359" s="204" t="s">
        <v>2330</v>
      </c>
      <c r="G359" s="201"/>
      <c r="H359" s="203" t="s">
        <v>1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168</v>
      </c>
      <c r="AU359" s="210" t="s">
        <v>82</v>
      </c>
      <c r="AV359" s="13" t="s">
        <v>80</v>
      </c>
      <c r="AW359" s="13" t="s">
        <v>30</v>
      </c>
      <c r="AX359" s="13" t="s">
        <v>73</v>
      </c>
      <c r="AY359" s="210" t="s">
        <v>160</v>
      </c>
    </row>
    <row r="360" spans="2:51" s="14" customFormat="1" ht="12">
      <c r="B360" s="211"/>
      <c r="C360" s="212"/>
      <c r="D360" s="202" t="s">
        <v>168</v>
      </c>
      <c r="E360" s="213" t="s">
        <v>1</v>
      </c>
      <c r="F360" s="214" t="s">
        <v>2338</v>
      </c>
      <c r="G360" s="212"/>
      <c r="H360" s="215">
        <v>5.16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2:51" s="14" customFormat="1" ht="12">
      <c r="B361" s="211"/>
      <c r="C361" s="212"/>
      <c r="D361" s="202" t="s">
        <v>168</v>
      </c>
      <c r="E361" s="213" t="s">
        <v>1</v>
      </c>
      <c r="F361" s="214" t="s">
        <v>2339</v>
      </c>
      <c r="G361" s="212"/>
      <c r="H361" s="215">
        <v>1.95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2:51" s="14" customFormat="1" ht="12">
      <c r="B362" s="211"/>
      <c r="C362" s="212"/>
      <c r="D362" s="202" t="s">
        <v>168</v>
      </c>
      <c r="E362" s="213" t="s">
        <v>1</v>
      </c>
      <c r="F362" s="214" t="s">
        <v>2340</v>
      </c>
      <c r="G362" s="212"/>
      <c r="H362" s="215">
        <v>0.55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2:51" s="14" customFormat="1" ht="12">
      <c r="B363" s="211"/>
      <c r="C363" s="212"/>
      <c r="D363" s="202" t="s">
        <v>168</v>
      </c>
      <c r="E363" s="213" t="s">
        <v>1</v>
      </c>
      <c r="F363" s="214" t="s">
        <v>2341</v>
      </c>
      <c r="G363" s="212"/>
      <c r="H363" s="215">
        <v>3.34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2:51" s="14" customFormat="1" ht="12">
      <c r="B364" s="211"/>
      <c r="C364" s="212"/>
      <c r="D364" s="202" t="s">
        <v>168</v>
      </c>
      <c r="E364" s="213" t="s">
        <v>1</v>
      </c>
      <c r="F364" s="214" t="s">
        <v>2342</v>
      </c>
      <c r="G364" s="212"/>
      <c r="H364" s="215">
        <v>2.55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2:51" s="14" customFormat="1" ht="12">
      <c r="B365" s="211"/>
      <c r="C365" s="212"/>
      <c r="D365" s="202" t="s">
        <v>168</v>
      </c>
      <c r="E365" s="213" t="s">
        <v>1</v>
      </c>
      <c r="F365" s="214" t="s">
        <v>2343</v>
      </c>
      <c r="G365" s="212"/>
      <c r="H365" s="215">
        <v>2.44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2:51" s="14" customFormat="1" ht="12">
      <c r="B366" s="211"/>
      <c r="C366" s="212"/>
      <c r="D366" s="202" t="s">
        <v>168</v>
      </c>
      <c r="E366" s="213" t="s">
        <v>1</v>
      </c>
      <c r="F366" s="214" t="s">
        <v>2344</v>
      </c>
      <c r="G366" s="212"/>
      <c r="H366" s="215">
        <v>1.22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2:51" s="15" customFormat="1" ht="12">
      <c r="B367" s="222"/>
      <c r="C367" s="223"/>
      <c r="D367" s="202" t="s">
        <v>168</v>
      </c>
      <c r="E367" s="224" t="s">
        <v>1</v>
      </c>
      <c r="F367" s="225" t="s">
        <v>179</v>
      </c>
      <c r="G367" s="223"/>
      <c r="H367" s="226">
        <v>17.21</v>
      </c>
      <c r="I367" s="227"/>
      <c r="J367" s="223"/>
      <c r="K367" s="223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168</v>
      </c>
      <c r="AU367" s="232" t="s">
        <v>82</v>
      </c>
      <c r="AV367" s="15" t="s">
        <v>167</v>
      </c>
      <c r="AW367" s="15" t="s">
        <v>30</v>
      </c>
      <c r="AX367" s="15" t="s">
        <v>73</v>
      </c>
      <c r="AY367" s="232" t="s">
        <v>160</v>
      </c>
    </row>
    <row r="368" spans="2:51" s="14" customFormat="1" ht="12">
      <c r="B368" s="211"/>
      <c r="C368" s="212"/>
      <c r="D368" s="202" t="s">
        <v>168</v>
      </c>
      <c r="E368" s="213" t="s">
        <v>1</v>
      </c>
      <c r="F368" s="214" t="s">
        <v>2345</v>
      </c>
      <c r="G368" s="212"/>
      <c r="H368" s="215">
        <v>19.792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2:51" s="15" customFormat="1" ht="12">
      <c r="B369" s="222"/>
      <c r="C369" s="223"/>
      <c r="D369" s="202" t="s">
        <v>168</v>
      </c>
      <c r="E369" s="224" t="s">
        <v>1</v>
      </c>
      <c r="F369" s="225" t="s">
        <v>179</v>
      </c>
      <c r="G369" s="223"/>
      <c r="H369" s="226">
        <v>19.792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168</v>
      </c>
      <c r="AU369" s="232" t="s">
        <v>82</v>
      </c>
      <c r="AV369" s="15" t="s">
        <v>167</v>
      </c>
      <c r="AW369" s="15" t="s">
        <v>30</v>
      </c>
      <c r="AX369" s="15" t="s">
        <v>80</v>
      </c>
      <c r="AY369" s="232" t="s">
        <v>160</v>
      </c>
    </row>
    <row r="370" spans="1:65" s="2" customFormat="1" ht="37.9" customHeight="1">
      <c r="A370" s="35"/>
      <c r="B370" s="36"/>
      <c r="C370" s="187" t="s">
        <v>278</v>
      </c>
      <c r="D370" s="187" t="s">
        <v>162</v>
      </c>
      <c r="E370" s="188" t="s">
        <v>474</v>
      </c>
      <c r="F370" s="189" t="s">
        <v>309</v>
      </c>
      <c r="G370" s="190" t="s">
        <v>222</v>
      </c>
      <c r="H370" s="191">
        <v>339.249</v>
      </c>
      <c r="I370" s="192"/>
      <c r="J370" s="193">
        <f>ROUND(I370*H370,2)</f>
        <v>0</v>
      </c>
      <c r="K370" s="189" t="s">
        <v>166</v>
      </c>
      <c r="L370" s="40"/>
      <c r="M370" s="194" t="s">
        <v>1</v>
      </c>
      <c r="N370" s="195" t="s">
        <v>38</v>
      </c>
      <c r="O370" s="72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8" t="s">
        <v>167</v>
      </c>
      <c r="AT370" s="198" t="s">
        <v>162</v>
      </c>
      <c r="AU370" s="198" t="s">
        <v>82</v>
      </c>
      <c r="AY370" s="18" t="s">
        <v>160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80</v>
      </c>
      <c r="BK370" s="199">
        <f>ROUND(I370*H370,2)</f>
        <v>0</v>
      </c>
      <c r="BL370" s="18" t="s">
        <v>167</v>
      </c>
      <c r="BM370" s="198" t="s">
        <v>538</v>
      </c>
    </row>
    <row r="371" spans="2:51" s="13" customFormat="1" ht="12">
      <c r="B371" s="200"/>
      <c r="C371" s="201"/>
      <c r="D371" s="202" t="s">
        <v>168</v>
      </c>
      <c r="E371" s="203" t="s">
        <v>1</v>
      </c>
      <c r="F371" s="204" t="s">
        <v>476</v>
      </c>
      <c r="G371" s="201"/>
      <c r="H371" s="203" t="s">
        <v>1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168</v>
      </c>
      <c r="AU371" s="210" t="s">
        <v>82</v>
      </c>
      <c r="AV371" s="13" t="s">
        <v>80</v>
      </c>
      <c r="AW371" s="13" t="s">
        <v>30</v>
      </c>
      <c r="AX371" s="13" t="s">
        <v>73</v>
      </c>
      <c r="AY371" s="210" t="s">
        <v>160</v>
      </c>
    </row>
    <row r="372" spans="2:51" s="14" customFormat="1" ht="12">
      <c r="B372" s="211"/>
      <c r="C372" s="212"/>
      <c r="D372" s="202" t="s">
        <v>168</v>
      </c>
      <c r="E372" s="213" t="s">
        <v>1</v>
      </c>
      <c r="F372" s="214" t="s">
        <v>2346</v>
      </c>
      <c r="G372" s="212"/>
      <c r="H372" s="215">
        <v>339.249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2:51" s="15" customFormat="1" ht="12">
      <c r="B373" s="222"/>
      <c r="C373" s="223"/>
      <c r="D373" s="202" t="s">
        <v>168</v>
      </c>
      <c r="E373" s="224" t="s">
        <v>1</v>
      </c>
      <c r="F373" s="225" t="s">
        <v>179</v>
      </c>
      <c r="G373" s="223"/>
      <c r="H373" s="226">
        <v>339.249</v>
      </c>
      <c r="I373" s="227"/>
      <c r="J373" s="223"/>
      <c r="K373" s="223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168</v>
      </c>
      <c r="AU373" s="232" t="s">
        <v>82</v>
      </c>
      <c r="AV373" s="15" t="s">
        <v>167</v>
      </c>
      <c r="AW373" s="15" t="s">
        <v>30</v>
      </c>
      <c r="AX373" s="15" t="s">
        <v>80</v>
      </c>
      <c r="AY373" s="232" t="s">
        <v>160</v>
      </c>
    </row>
    <row r="374" spans="1:65" s="2" customFormat="1" ht="24.2" customHeight="1">
      <c r="A374" s="35"/>
      <c r="B374" s="36"/>
      <c r="C374" s="233" t="s">
        <v>541</v>
      </c>
      <c r="D374" s="233" t="s">
        <v>205</v>
      </c>
      <c r="E374" s="234" t="s">
        <v>477</v>
      </c>
      <c r="F374" s="235" t="s">
        <v>476</v>
      </c>
      <c r="G374" s="236" t="s">
        <v>222</v>
      </c>
      <c r="H374" s="237">
        <v>373.174</v>
      </c>
      <c r="I374" s="238"/>
      <c r="J374" s="239">
        <f>ROUND(I374*H374,2)</f>
        <v>0</v>
      </c>
      <c r="K374" s="235" t="s">
        <v>166</v>
      </c>
      <c r="L374" s="240"/>
      <c r="M374" s="241" t="s">
        <v>1</v>
      </c>
      <c r="N374" s="242" t="s">
        <v>38</v>
      </c>
      <c r="O374" s="72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8" t="s">
        <v>188</v>
      </c>
      <c r="AT374" s="198" t="s">
        <v>205</v>
      </c>
      <c r="AU374" s="198" t="s">
        <v>82</v>
      </c>
      <c r="AY374" s="18" t="s">
        <v>160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8" t="s">
        <v>80</v>
      </c>
      <c r="BK374" s="199">
        <f>ROUND(I374*H374,2)</f>
        <v>0</v>
      </c>
      <c r="BL374" s="18" t="s">
        <v>167</v>
      </c>
      <c r="BM374" s="198" t="s">
        <v>544</v>
      </c>
    </row>
    <row r="375" spans="2:51" s="14" customFormat="1" ht="12">
      <c r="B375" s="211"/>
      <c r="C375" s="212"/>
      <c r="D375" s="202" t="s">
        <v>168</v>
      </c>
      <c r="E375" s="213" t="s">
        <v>1</v>
      </c>
      <c r="F375" s="214" t="s">
        <v>2347</v>
      </c>
      <c r="G375" s="212"/>
      <c r="H375" s="215">
        <v>49.64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2:51" s="14" customFormat="1" ht="12">
      <c r="B376" s="211"/>
      <c r="C376" s="212"/>
      <c r="D376" s="202" t="s">
        <v>168</v>
      </c>
      <c r="E376" s="213" t="s">
        <v>1</v>
      </c>
      <c r="F376" s="214" t="s">
        <v>2348</v>
      </c>
      <c r="G376" s="212"/>
      <c r="H376" s="215">
        <v>23.579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2:51" s="14" customFormat="1" ht="12">
      <c r="B377" s="211"/>
      <c r="C377" s="212"/>
      <c r="D377" s="202" t="s">
        <v>168</v>
      </c>
      <c r="E377" s="213" t="s">
        <v>1</v>
      </c>
      <c r="F377" s="214" t="s">
        <v>2349</v>
      </c>
      <c r="G377" s="212"/>
      <c r="H377" s="215">
        <v>2.137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168</v>
      </c>
      <c r="AU377" s="221" t="s">
        <v>82</v>
      </c>
      <c r="AV377" s="14" t="s">
        <v>82</v>
      </c>
      <c r="AW377" s="14" t="s">
        <v>30</v>
      </c>
      <c r="AX377" s="14" t="s">
        <v>73</v>
      </c>
      <c r="AY377" s="221" t="s">
        <v>160</v>
      </c>
    </row>
    <row r="378" spans="2:51" s="16" customFormat="1" ht="12">
      <c r="B378" s="243"/>
      <c r="C378" s="244"/>
      <c r="D378" s="202" t="s">
        <v>168</v>
      </c>
      <c r="E378" s="245" t="s">
        <v>1</v>
      </c>
      <c r="F378" s="246" t="s">
        <v>354</v>
      </c>
      <c r="G378" s="244"/>
      <c r="H378" s="247">
        <v>75.356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168</v>
      </c>
      <c r="AU378" s="253" t="s">
        <v>82</v>
      </c>
      <c r="AV378" s="16" t="s">
        <v>182</v>
      </c>
      <c r="AW378" s="16" t="s">
        <v>30</v>
      </c>
      <c r="AX378" s="16" t="s">
        <v>73</v>
      </c>
      <c r="AY378" s="253" t="s">
        <v>160</v>
      </c>
    </row>
    <row r="379" spans="2:51" s="14" customFormat="1" ht="12">
      <c r="B379" s="211"/>
      <c r="C379" s="212"/>
      <c r="D379" s="202" t="s">
        <v>168</v>
      </c>
      <c r="E379" s="213" t="s">
        <v>1</v>
      </c>
      <c r="F379" s="214" t="s">
        <v>2350</v>
      </c>
      <c r="G379" s="212"/>
      <c r="H379" s="215">
        <v>18.87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168</v>
      </c>
      <c r="AU379" s="221" t="s">
        <v>82</v>
      </c>
      <c r="AV379" s="14" t="s">
        <v>82</v>
      </c>
      <c r="AW379" s="14" t="s">
        <v>30</v>
      </c>
      <c r="AX379" s="14" t="s">
        <v>73</v>
      </c>
      <c r="AY379" s="221" t="s">
        <v>160</v>
      </c>
    </row>
    <row r="380" spans="2:51" s="14" customFormat="1" ht="12">
      <c r="B380" s="211"/>
      <c r="C380" s="212"/>
      <c r="D380" s="202" t="s">
        <v>168</v>
      </c>
      <c r="E380" s="213" t="s">
        <v>1</v>
      </c>
      <c r="F380" s="214" t="s">
        <v>2351</v>
      </c>
      <c r="G380" s="212"/>
      <c r="H380" s="215">
        <v>8.565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168</v>
      </c>
      <c r="AU380" s="221" t="s">
        <v>82</v>
      </c>
      <c r="AV380" s="14" t="s">
        <v>82</v>
      </c>
      <c r="AW380" s="14" t="s">
        <v>30</v>
      </c>
      <c r="AX380" s="14" t="s">
        <v>73</v>
      </c>
      <c r="AY380" s="221" t="s">
        <v>160</v>
      </c>
    </row>
    <row r="381" spans="2:51" s="14" customFormat="1" ht="12">
      <c r="B381" s="211"/>
      <c r="C381" s="212"/>
      <c r="D381" s="202" t="s">
        <v>168</v>
      </c>
      <c r="E381" s="213" t="s">
        <v>1</v>
      </c>
      <c r="F381" s="214" t="s">
        <v>2352</v>
      </c>
      <c r="G381" s="212"/>
      <c r="H381" s="215">
        <v>99.249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2:51" s="14" customFormat="1" ht="12">
      <c r="B382" s="211"/>
      <c r="C382" s="212"/>
      <c r="D382" s="202" t="s">
        <v>168</v>
      </c>
      <c r="E382" s="213" t="s">
        <v>1</v>
      </c>
      <c r="F382" s="214" t="s">
        <v>2353</v>
      </c>
      <c r="G382" s="212"/>
      <c r="H382" s="215">
        <v>7.427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2:51" s="14" customFormat="1" ht="12">
      <c r="B383" s="211"/>
      <c r="C383" s="212"/>
      <c r="D383" s="202" t="s">
        <v>168</v>
      </c>
      <c r="E383" s="213" t="s">
        <v>1</v>
      </c>
      <c r="F383" s="214" t="s">
        <v>2354</v>
      </c>
      <c r="G383" s="212"/>
      <c r="H383" s="215">
        <v>38.675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2:51" s="14" customFormat="1" ht="12">
      <c r="B384" s="211"/>
      <c r="C384" s="212"/>
      <c r="D384" s="202" t="s">
        <v>168</v>
      </c>
      <c r="E384" s="213" t="s">
        <v>1</v>
      </c>
      <c r="F384" s="214" t="s">
        <v>2355</v>
      </c>
      <c r="G384" s="212"/>
      <c r="H384" s="215">
        <v>19.805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2:51" s="14" customFormat="1" ht="12">
      <c r="B385" s="211"/>
      <c r="C385" s="212"/>
      <c r="D385" s="202" t="s">
        <v>168</v>
      </c>
      <c r="E385" s="213" t="s">
        <v>1</v>
      </c>
      <c r="F385" s="214" t="s">
        <v>2356</v>
      </c>
      <c r="G385" s="212"/>
      <c r="H385" s="215">
        <v>40.97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2:51" s="14" customFormat="1" ht="12">
      <c r="B386" s="211"/>
      <c r="C386" s="212"/>
      <c r="D386" s="202" t="s">
        <v>168</v>
      </c>
      <c r="E386" s="213" t="s">
        <v>1</v>
      </c>
      <c r="F386" s="214" t="s">
        <v>2357</v>
      </c>
      <c r="G386" s="212"/>
      <c r="H386" s="215">
        <v>2.521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2:51" s="14" customFormat="1" ht="12">
      <c r="B387" s="211"/>
      <c r="C387" s="212"/>
      <c r="D387" s="202" t="s">
        <v>168</v>
      </c>
      <c r="E387" s="213" t="s">
        <v>1</v>
      </c>
      <c r="F387" s="214" t="s">
        <v>2358</v>
      </c>
      <c r="G387" s="212"/>
      <c r="H387" s="215">
        <v>27.811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2:51" s="16" customFormat="1" ht="12">
      <c r="B388" s="243"/>
      <c r="C388" s="244"/>
      <c r="D388" s="202" t="s">
        <v>168</v>
      </c>
      <c r="E388" s="245" t="s">
        <v>1</v>
      </c>
      <c r="F388" s="246" t="s">
        <v>354</v>
      </c>
      <c r="G388" s="244"/>
      <c r="H388" s="247">
        <v>263.893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168</v>
      </c>
      <c r="AU388" s="253" t="s">
        <v>82</v>
      </c>
      <c r="AV388" s="16" t="s">
        <v>182</v>
      </c>
      <c r="AW388" s="16" t="s">
        <v>30</v>
      </c>
      <c r="AX388" s="16" t="s">
        <v>73</v>
      </c>
      <c r="AY388" s="253" t="s">
        <v>160</v>
      </c>
    </row>
    <row r="389" spans="2:51" s="15" customFormat="1" ht="12">
      <c r="B389" s="222"/>
      <c r="C389" s="223"/>
      <c r="D389" s="202" t="s">
        <v>168</v>
      </c>
      <c r="E389" s="224" t="s">
        <v>1</v>
      </c>
      <c r="F389" s="225" t="s">
        <v>179</v>
      </c>
      <c r="G389" s="223"/>
      <c r="H389" s="226">
        <v>339.249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168</v>
      </c>
      <c r="AU389" s="232" t="s">
        <v>82</v>
      </c>
      <c r="AV389" s="15" t="s">
        <v>167</v>
      </c>
      <c r="AW389" s="15" t="s">
        <v>30</v>
      </c>
      <c r="AX389" s="15" t="s">
        <v>73</v>
      </c>
      <c r="AY389" s="232" t="s">
        <v>160</v>
      </c>
    </row>
    <row r="390" spans="2:51" s="14" customFormat="1" ht="12">
      <c r="B390" s="211"/>
      <c r="C390" s="212"/>
      <c r="D390" s="202" t="s">
        <v>168</v>
      </c>
      <c r="E390" s="213" t="s">
        <v>1</v>
      </c>
      <c r="F390" s="214" t="s">
        <v>2359</v>
      </c>
      <c r="G390" s="212"/>
      <c r="H390" s="215">
        <v>373.174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2:51" s="15" customFormat="1" ht="12">
      <c r="B391" s="222"/>
      <c r="C391" s="223"/>
      <c r="D391" s="202" t="s">
        <v>168</v>
      </c>
      <c r="E391" s="224" t="s">
        <v>1</v>
      </c>
      <c r="F391" s="225" t="s">
        <v>179</v>
      </c>
      <c r="G391" s="223"/>
      <c r="H391" s="226">
        <v>373.174</v>
      </c>
      <c r="I391" s="227"/>
      <c r="J391" s="223"/>
      <c r="K391" s="223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168</v>
      </c>
      <c r="AU391" s="232" t="s">
        <v>82</v>
      </c>
      <c r="AV391" s="15" t="s">
        <v>167</v>
      </c>
      <c r="AW391" s="15" t="s">
        <v>30</v>
      </c>
      <c r="AX391" s="15" t="s">
        <v>80</v>
      </c>
      <c r="AY391" s="232" t="s">
        <v>160</v>
      </c>
    </row>
    <row r="392" spans="1:65" s="2" customFormat="1" ht="24.2" customHeight="1">
      <c r="A392" s="35"/>
      <c r="B392" s="36"/>
      <c r="C392" s="187" t="s">
        <v>289</v>
      </c>
      <c r="D392" s="187" t="s">
        <v>162</v>
      </c>
      <c r="E392" s="188" t="s">
        <v>536</v>
      </c>
      <c r="F392" s="189" t="s">
        <v>537</v>
      </c>
      <c r="G392" s="190" t="s">
        <v>222</v>
      </c>
      <c r="H392" s="191">
        <v>257.082</v>
      </c>
      <c r="I392" s="192"/>
      <c r="J392" s="193">
        <f>ROUND(I392*H392,2)</f>
        <v>0</v>
      </c>
      <c r="K392" s="189" t="s">
        <v>166</v>
      </c>
      <c r="L392" s="40"/>
      <c r="M392" s="194" t="s">
        <v>1</v>
      </c>
      <c r="N392" s="195" t="s">
        <v>38</v>
      </c>
      <c r="O392" s="72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167</v>
      </c>
      <c r="AT392" s="198" t="s">
        <v>162</v>
      </c>
      <c r="AU392" s="198" t="s">
        <v>82</v>
      </c>
      <c r="AY392" s="18" t="s">
        <v>160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80</v>
      </c>
      <c r="BK392" s="199">
        <f>ROUND(I392*H392,2)</f>
        <v>0</v>
      </c>
      <c r="BL392" s="18" t="s">
        <v>167</v>
      </c>
      <c r="BM392" s="198" t="s">
        <v>547</v>
      </c>
    </row>
    <row r="393" spans="2:51" s="13" customFormat="1" ht="12">
      <c r="B393" s="200"/>
      <c r="C393" s="201"/>
      <c r="D393" s="202" t="s">
        <v>168</v>
      </c>
      <c r="E393" s="203" t="s">
        <v>1</v>
      </c>
      <c r="F393" s="204" t="s">
        <v>303</v>
      </c>
      <c r="G393" s="201"/>
      <c r="H393" s="203" t="s">
        <v>1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168</v>
      </c>
      <c r="AU393" s="210" t="s">
        <v>82</v>
      </c>
      <c r="AV393" s="13" t="s">
        <v>80</v>
      </c>
      <c r="AW393" s="13" t="s">
        <v>30</v>
      </c>
      <c r="AX393" s="13" t="s">
        <v>73</v>
      </c>
      <c r="AY393" s="210" t="s">
        <v>160</v>
      </c>
    </row>
    <row r="394" spans="2:51" s="14" customFormat="1" ht="12">
      <c r="B394" s="211"/>
      <c r="C394" s="212"/>
      <c r="D394" s="202" t="s">
        <v>168</v>
      </c>
      <c r="E394" s="213" t="s">
        <v>1</v>
      </c>
      <c r="F394" s="214" t="s">
        <v>2360</v>
      </c>
      <c r="G394" s="212"/>
      <c r="H394" s="215">
        <v>239.872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2:51" s="13" customFormat="1" ht="12">
      <c r="B395" s="200"/>
      <c r="C395" s="201"/>
      <c r="D395" s="202" t="s">
        <v>168</v>
      </c>
      <c r="E395" s="203" t="s">
        <v>1</v>
      </c>
      <c r="F395" s="204" t="s">
        <v>2361</v>
      </c>
      <c r="G395" s="201"/>
      <c r="H395" s="203" t="s">
        <v>1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168</v>
      </c>
      <c r="AU395" s="210" t="s">
        <v>82</v>
      </c>
      <c r="AV395" s="13" t="s">
        <v>80</v>
      </c>
      <c r="AW395" s="13" t="s">
        <v>30</v>
      </c>
      <c r="AX395" s="13" t="s">
        <v>73</v>
      </c>
      <c r="AY395" s="210" t="s">
        <v>160</v>
      </c>
    </row>
    <row r="396" spans="2:51" s="14" customFormat="1" ht="12">
      <c r="B396" s="211"/>
      <c r="C396" s="212"/>
      <c r="D396" s="202" t="s">
        <v>168</v>
      </c>
      <c r="E396" s="213" t="s">
        <v>1</v>
      </c>
      <c r="F396" s="214" t="s">
        <v>2362</v>
      </c>
      <c r="G396" s="212"/>
      <c r="H396" s="215">
        <v>17.21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2:51" s="15" customFormat="1" ht="12">
      <c r="B397" s="222"/>
      <c r="C397" s="223"/>
      <c r="D397" s="202" t="s">
        <v>168</v>
      </c>
      <c r="E397" s="224" t="s">
        <v>1</v>
      </c>
      <c r="F397" s="225" t="s">
        <v>179</v>
      </c>
      <c r="G397" s="223"/>
      <c r="H397" s="226">
        <v>257.082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168</v>
      </c>
      <c r="AU397" s="232" t="s">
        <v>82</v>
      </c>
      <c r="AV397" s="15" t="s">
        <v>167</v>
      </c>
      <c r="AW397" s="15" t="s">
        <v>30</v>
      </c>
      <c r="AX397" s="15" t="s">
        <v>80</v>
      </c>
      <c r="AY397" s="232" t="s">
        <v>160</v>
      </c>
    </row>
    <row r="398" spans="1:65" s="2" customFormat="1" ht="24.2" customHeight="1">
      <c r="A398" s="35"/>
      <c r="B398" s="36"/>
      <c r="C398" s="187" t="s">
        <v>558</v>
      </c>
      <c r="D398" s="187" t="s">
        <v>162</v>
      </c>
      <c r="E398" s="188" t="s">
        <v>542</v>
      </c>
      <c r="F398" s="189" t="s">
        <v>543</v>
      </c>
      <c r="G398" s="190" t="s">
        <v>222</v>
      </c>
      <c r="H398" s="191">
        <v>339.249</v>
      </c>
      <c r="I398" s="192"/>
      <c r="J398" s="193">
        <f>ROUND(I398*H398,2)</f>
        <v>0</v>
      </c>
      <c r="K398" s="189" t="s">
        <v>166</v>
      </c>
      <c r="L398" s="40"/>
      <c r="M398" s="194" t="s">
        <v>1</v>
      </c>
      <c r="N398" s="195" t="s">
        <v>38</v>
      </c>
      <c r="O398" s="72"/>
      <c r="P398" s="196">
        <f>O398*H398</f>
        <v>0</v>
      </c>
      <c r="Q398" s="196">
        <v>0</v>
      </c>
      <c r="R398" s="196">
        <f>Q398*H398</f>
        <v>0</v>
      </c>
      <c r="S398" s="196">
        <v>0</v>
      </c>
      <c r="T398" s="197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8" t="s">
        <v>167</v>
      </c>
      <c r="AT398" s="198" t="s">
        <v>162</v>
      </c>
      <c r="AU398" s="198" t="s">
        <v>82</v>
      </c>
      <c r="AY398" s="18" t="s">
        <v>160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80</v>
      </c>
      <c r="BK398" s="199">
        <f>ROUND(I398*H398,2)</f>
        <v>0</v>
      </c>
      <c r="BL398" s="18" t="s">
        <v>167</v>
      </c>
      <c r="BM398" s="198" t="s">
        <v>561</v>
      </c>
    </row>
    <row r="399" spans="2:51" s="13" customFormat="1" ht="12">
      <c r="B399" s="200"/>
      <c r="C399" s="201"/>
      <c r="D399" s="202" t="s">
        <v>168</v>
      </c>
      <c r="E399" s="203" t="s">
        <v>1</v>
      </c>
      <c r="F399" s="204" t="s">
        <v>309</v>
      </c>
      <c r="G399" s="201"/>
      <c r="H399" s="203" t="s">
        <v>1</v>
      </c>
      <c r="I399" s="205"/>
      <c r="J399" s="201"/>
      <c r="K399" s="201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168</v>
      </c>
      <c r="AU399" s="210" t="s">
        <v>82</v>
      </c>
      <c r="AV399" s="13" t="s">
        <v>80</v>
      </c>
      <c r="AW399" s="13" t="s">
        <v>30</v>
      </c>
      <c r="AX399" s="13" t="s">
        <v>73</v>
      </c>
      <c r="AY399" s="210" t="s">
        <v>160</v>
      </c>
    </row>
    <row r="400" spans="2:51" s="14" customFormat="1" ht="12">
      <c r="B400" s="211"/>
      <c r="C400" s="212"/>
      <c r="D400" s="202" t="s">
        <v>168</v>
      </c>
      <c r="E400" s="213" t="s">
        <v>1</v>
      </c>
      <c r="F400" s="214" t="s">
        <v>2346</v>
      </c>
      <c r="G400" s="212"/>
      <c r="H400" s="215">
        <v>339.249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168</v>
      </c>
      <c r="AU400" s="221" t="s">
        <v>82</v>
      </c>
      <c r="AV400" s="14" t="s">
        <v>82</v>
      </c>
      <c r="AW400" s="14" t="s">
        <v>30</v>
      </c>
      <c r="AX400" s="14" t="s">
        <v>73</v>
      </c>
      <c r="AY400" s="221" t="s">
        <v>160</v>
      </c>
    </row>
    <row r="401" spans="2:51" s="15" customFormat="1" ht="12">
      <c r="B401" s="222"/>
      <c r="C401" s="223"/>
      <c r="D401" s="202" t="s">
        <v>168</v>
      </c>
      <c r="E401" s="224" t="s">
        <v>1</v>
      </c>
      <c r="F401" s="225" t="s">
        <v>179</v>
      </c>
      <c r="G401" s="223"/>
      <c r="H401" s="226">
        <v>339.249</v>
      </c>
      <c r="I401" s="227"/>
      <c r="J401" s="223"/>
      <c r="K401" s="223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168</v>
      </c>
      <c r="AU401" s="232" t="s">
        <v>82</v>
      </c>
      <c r="AV401" s="15" t="s">
        <v>167</v>
      </c>
      <c r="AW401" s="15" t="s">
        <v>30</v>
      </c>
      <c r="AX401" s="15" t="s">
        <v>80</v>
      </c>
      <c r="AY401" s="232" t="s">
        <v>160</v>
      </c>
    </row>
    <row r="402" spans="1:65" s="2" customFormat="1" ht="24.2" customHeight="1">
      <c r="A402" s="35"/>
      <c r="B402" s="36"/>
      <c r="C402" s="187" t="s">
        <v>292</v>
      </c>
      <c r="D402" s="187" t="s">
        <v>162</v>
      </c>
      <c r="E402" s="188" t="s">
        <v>545</v>
      </c>
      <c r="F402" s="189" t="s">
        <v>546</v>
      </c>
      <c r="G402" s="190" t="s">
        <v>222</v>
      </c>
      <c r="H402" s="191">
        <v>46.485</v>
      </c>
      <c r="I402" s="192"/>
      <c r="J402" s="193">
        <f>ROUND(I402*H402,2)</f>
        <v>0</v>
      </c>
      <c r="K402" s="189" t="s">
        <v>166</v>
      </c>
      <c r="L402" s="40"/>
      <c r="M402" s="194" t="s">
        <v>1</v>
      </c>
      <c r="N402" s="195" t="s">
        <v>38</v>
      </c>
      <c r="O402" s="72"/>
      <c r="P402" s="196">
        <f>O402*H402</f>
        <v>0</v>
      </c>
      <c r="Q402" s="196">
        <v>0</v>
      </c>
      <c r="R402" s="196">
        <f>Q402*H402</f>
        <v>0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167</v>
      </c>
      <c r="AT402" s="198" t="s">
        <v>162</v>
      </c>
      <c r="AU402" s="198" t="s">
        <v>82</v>
      </c>
      <c r="AY402" s="18" t="s">
        <v>160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80</v>
      </c>
      <c r="BK402" s="199">
        <f>ROUND(I402*H402,2)</f>
        <v>0</v>
      </c>
      <c r="BL402" s="18" t="s">
        <v>167</v>
      </c>
      <c r="BM402" s="198" t="s">
        <v>569</v>
      </c>
    </row>
    <row r="403" spans="2:51" s="14" customFormat="1" ht="12">
      <c r="B403" s="211"/>
      <c r="C403" s="212"/>
      <c r="D403" s="202" t="s">
        <v>168</v>
      </c>
      <c r="E403" s="213" t="s">
        <v>1</v>
      </c>
      <c r="F403" s="214" t="s">
        <v>2326</v>
      </c>
      <c r="G403" s="212"/>
      <c r="H403" s="215">
        <v>30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168</v>
      </c>
      <c r="AU403" s="221" t="s">
        <v>82</v>
      </c>
      <c r="AV403" s="14" t="s">
        <v>82</v>
      </c>
      <c r="AW403" s="14" t="s">
        <v>30</v>
      </c>
      <c r="AX403" s="14" t="s">
        <v>73</v>
      </c>
      <c r="AY403" s="221" t="s">
        <v>160</v>
      </c>
    </row>
    <row r="404" spans="2:51" s="14" customFormat="1" ht="12">
      <c r="B404" s="211"/>
      <c r="C404" s="212"/>
      <c r="D404" s="202" t="s">
        <v>168</v>
      </c>
      <c r="E404" s="213" t="s">
        <v>1</v>
      </c>
      <c r="F404" s="214" t="s">
        <v>2327</v>
      </c>
      <c r="G404" s="212"/>
      <c r="H404" s="215">
        <v>1.37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168</v>
      </c>
      <c r="AU404" s="221" t="s">
        <v>82</v>
      </c>
      <c r="AV404" s="14" t="s">
        <v>82</v>
      </c>
      <c r="AW404" s="14" t="s">
        <v>30</v>
      </c>
      <c r="AX404" s="14" t="s">
        <v>73</v>
      </c>
      <c r="AY404" s="221" t="s">
        <v>160</v>
      </c>
    </row>
    <row r="405" spans="2:51" s="14" customFormat="1" ht="12">
      <c r="B405" s="211"/>
      <c r="C405" s="212"/>
      <c r="D405" s="202" t="s">
        <v>168</v>
      </c>
      <c r="E405" s="213" t="s">
        <v>1</v>
      </c>
      <c r="F405" s="214" t="s">
        <v>2328</v>
      </c>
      <c r="G405" s="212"/>
      <c r="H405" s="215">
        <v>15.115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168</v>
      </c>
      <c r="AU405" s="221" t="s">
        <v>82</v>
      </c>
      <c r="AV405" s="14" t="s">
        <v>82</v>
      </c>
      <c r="AW405" s="14" t="s">
        <v>30</v>
      </c>
      <c r="AX405" s="14" t="s">
        <v>73</v>
      </c>
      <c r="AY405" s="221" t="s">
        <v>160</v>
      </c>
    </row>
    <row r="406" spans="2:51" s="15" customFormat="1" ht="12">
      <c r="B406" s="222"/>
      <c r="C406" s="223"/>
      <c r="D406" s="202" t="s">
        <v>168</v>
      </c>
      <c r="E406" s="224" t="s">
        <v>1</v>
      </c>
      <c r="F406" s="225" t="s">
        <v>179</v>
      </c>
      <c r="G406" s="223"/>
      <c r="H406" s="226">
        <v>46.485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168</v>
      </c>
      <c r="AU406" s="232" t="s">
        <v>82</v>
      </c>
      <c r="AV406" s="15" t="s">
        <v>167</v>
      </c>
      <c r="AW406" s="15" t="s">
        <v>30</v>
      </c>
      <c r="AX406" s="15" t="s">
        <v>80</v>
      </c>
      <c r="AY406" s="232" t="s">
        <v>160</v>
      </c>
    </row>
    <row r="407" spans="1:65" s="2" customFormat="1" ht="14.45" customHeight="1">
      <c r="A407" s="35"/>
      <c r="B407" s="36"/>
      <c r="C407" s="187" t="s">
        <v>571</v>
      </c>
      <c r="D407" s="187" t="s">
        <v>162</v>
      </c>
      <c r="E407" s="188" t="s">
        <v>572</v>
      </c>
      <c r="F407" s="189" t="s">
        <v>573</v>
      </c>
      <c r="G407" s="190" t="s">
        <v>238</v>
      </c>
      <c r="H407" s="191">
        <v>246.92</v>
      </c>
      <c r="I407" s="192"/>
      <c r="J407" s="193">
        <f>ROUND(I407*H407,2)</f>
        <v>0</v>
      </c>
      <c r="K407" s="189" t="s">
        <v>574</v>
      </c>
      <c r="L407" s="40"/>
      <c r="M407" s="194" t="s">
        <v>1</v>
      </c>
      <c r="N407" s="195" t="s">
        <v>38</v>
      </c>
      <c r="O407" s="72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167</v>
      </c>
      <c r="AT407" s="198" t="s">
        <v>162</v>
      </c>
      <c r="AU407" s="198" t="s">
        <v>82</v>
      </c>
      <c r="AY407" s="18" t="s">
        <v>160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80</v>
      </c>
      <c r="BK407" s="199">
        <f>ROUND(I407*H407,2)</f>
        <v>0</v>
      </c>
      <c r="BL407" s="18" t="s">
        <v>167</v>
      </c>
      <c r="BM407" s="198" t="s">
        <v>575</v>
      </c>
    </row>
    <row r="408" spans="2:51" s="13" customFormat="1" ht="12">
      <c r="B408" s="200"/>
      <c r="C408" s="201"/>
      <c r="D408" s="202" t="s">
        <v>168</v>
      </c>
      <c r="E408" s="203" t="s">
        <v>1</v>
      </c>
      <c r="F408" s="204" t="s">
        <v>576</v>
      </c>
      <c r="G408" s="201"/>
      <c r="H408" s="203" t="s">
        <v>1</v>
      </c>
      <c r="I408" s="205"/>
      <c r="J408" s="201"/>
      <c r="K408" s="201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168</v>
      </c>
      <c r="AU408" s="210" t="s">
        <v>82</v>
      </c>
      <c r="AV408" s="13" t="s">
        <v>80</v>
      </c>
      <c r="AW408" s="13" t="s">
        <v>30</v>
      </c>
      <c r="AX408" s="13" t="s">
        <v>73</v>
      </c>
      <c r="AY408" s="210" t="s">
        <v>160</v>
      </c>
    </row>
    <row r="409" spans="2:51" s="14" customFormat="1" ht="12">
      <c r="B409" s="211"/>
      <c r="C409" s="212"/>
      <c r="D409" s="202" t="s">
        <v>168</v>
      </c>
      <c r="E409" s="213" t="s">
        <v>1</v>
      </c>
      <c r="F409" s="214" t="s">
        <v>2363</v>
      </c>
      <c r="G409" s="212"/>
      <c r="H409" s="215">
        <v>37.95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168</v>
      </c>
      <c r="AU409" s="221" t="s">
        <v>82</v>
      </c>
      <c r="AV409" s="14" t="s">
        <v>82</v>
      </c>
      <c r="AW409" s="14" t="s">
        <v>30</v>
      </c>
      <c r="AX409" s="14" t="s">
        <v>73</v>
      </c>
      <c r="AY409" s="221" t="s">
        <v>160</v>
      </c>
    </row>
    <row r="410" spans="2:51" s="13" customFormat="1" ht="12">
      <c r="B410" s="200"/>
      <c r="C410" s="201"/>
      <c r="D410" s="202" t="s">
        <v>168</v>
      </c>
      <c r="E410" s="203" t="s">
        <v>1</v>
      </c>
      <c r="F410" s="204" t="s">
        <v>578</v>
      </c>
      <c r="G410" s="201"/>
      <c r="H410" s="203" t="s">
        <v>1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168</v>
      </c>
      <c r="AU410" s="210" t="s">
        <v>82</v>
      </c>
      <c r="AV410" s="13" t="s">
        <v>80</v>
      </c>
      <c r="AW410" s="13" t="s">
        <v>30</v>
      </c>
      <c r="AX410" s="13" t="s">
        <v>73</v>
      </c>
      <c r="AY410" s="210" t="s">
        <v>160</v>
      </c>
    </row>
    <row r="411" spans="2:51" s="14" customFormat="1" ht="12">
      <c r="B411" s="211"/>
      <c r="C411" s="212"/>
      <c r="D411" s="202" t="s">
        <v>168</v>
      </c>
      <c r="E411" s="213" t="s">
        <v>1</v>
      </c>
      <c r="F411" s="214" t="s">
        <v>2364</v>
      </c>
      <c r="G411" s="212"/>
      <c r="H411" s="215">
        <v>171.02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2:51" s="13" customFormat="1" ht="12">
      <c r="B412" s="200"/>
      <c r="C412" s="201"/>
      <c r="D412" s="202" t="s">
        <v>168</v>
      </c>
      <c r="E412" s="203" t="s">
        <v>1</v>
      </c>
      <c r="F412" s="204" t="s">
        <v>580</v>
      </c>
      <c r="G412" s="201"/>
      <c r="H412" s="203" t="s">
        <v>1</v>
      </c>
      <c r="I412" s="205"/>
      <c r="J412" s="201"/>
      <c r="K412" s="201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168</v>
      </c>
      <c r="AU412" s="210" t="s">
        <v>82</v>
      </c>
      <c r="AV412" s="13" t="s">
        <v>80</v>
      </c>
      <c r="AW412" s="13" t="s">
        <v>30</v>
      </c>
      <c r="AX412" s="13" t="s">
        <v>73</v>
      </c>
      <c r="AY412" s="210" t="s">
        <v>160</v>
      </c>
    </row>
    <row r="413" spans="2:51" s="14" customFormat="1" ht="12">
      <c r="B413" s="211"/>
      <c r="C413" s="212"/>
      <c r="D413" s="202" t="s">
        <v>168</v>
      </c>
      <c r="E413" s="213" t="s">
        <v>1</v>
      </c>
      <c r="F413" s="214" t="s">
        <v>2363</v>
      </c>
      <c r="G413" s="212"/>
      <c r="H413" s="215">
        <v>37.95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2:51" s="15" customFormat="1" ht="12">
      <c r="B414" s="222"/>
      <c r="C414" s="223"/>
      <c r="D414" s="202" t="s">
        <v>168</v>
      </c>
      <c r="E414" s="224" t="s">
        <v>1</v>
      </c>
      <c r="F414" s="225" t="s">
        <v>179</v>
      </c>
      <c r="G414" s="223"/>
      <c r="H414" s="226">
        <v>246.92000000000002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168</v>
      </c>
      <c r="AU414" s="232" t="s">
        <v>82</v>
      </c>
      <c r="AV414" s="15" t="s">
        <v>167</v>
      </c>
      <c r="AW414" s="15" t="s">
        <v>30</v>
      </c>
      <c r="AX414" s="15" t="s">
        <v>80</v>
      </c>
      <c r="AY414" s="232" t="s">
        <v>160</v>
      </c>
    </row>
    <row r="415" spans="1:65" s="2" customFormat="1" ht="14.45" customHeight="1">
      <c r="A415" s="35"/>
      <c r="B415" s="36"/>
      <c r="C415" s="233" t="s">
        <v>297</v>
      </c>
      <c r="D415" s="233" t="s">
        <v>205</v>
      </c>
      <c r="E415" s="234" t="s">
        <v>581</v>
      </c>
      <c r="F415" s="235" t="s">
        <v>582</v>
      </c>
      <c r="G415" s="236" t="s">
        <v>238</v>
      </c>
      <c r="H415" s="237">
        <v>39.848</v>
      </c>
      <c r="I415" s="238"/>
      <c r="J415" s="239">
        <f>ROUND(I415*H415,2)</f>
        <v>0</v>
      </c>
      <c r="K415" s="235" t="s">
        <v>1</v>
      </c>
      <c r="L415" s="240"/>
      <c r="M415" s="241" t="s">
        <v>1</v>
      </c>
      <c r="N415" s="242" t="s">
        <v>38</v>
      </c>
      <c r="O415" s="72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188</v>
      </c>
      <c r="AT415" s="198" t="s">
        <v>205</v>
      </c>
      <c r="AU415" s="198" t="s">
        <v>82</v>
      </c>
      <c r="AY415" s="18" t="s">
        <v>160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80</v>
      </c>
      <c r="BK415" s="199">
        <f>ROUND(I415*H415,2)</f>
        <v>0</v>
      </c>
      <c r="BL415" s="18" t="s">
        <v>167</v>
      </c>
      <c r="BM415" s="198" t="s">
        <v>583</v>
      </c>
    </row>
    <row r="416" spans="2:51" s="14" customFormat="1" ht="12">
      <c r="B416" s="211"/>
      <c r="C416" s="212"/>
      <c r="D416" s="202" t="s">
        <v>168</v>
      </c>
      <c r="E416" s="213" t="s">
        <v>1</v>
      </c>
      <c r="F416" s="214" t="s">
        <v>2331</v>
      </c>
      <c r="G416" s="212"/>
      <c r="H416" s="215">
        <v>10.32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2:51" s="14" customFormat="1" ht="12">
      <c r="B417" s="211"/>
      <c r="C417" s="212"/>
      <c r="D417" s="202" t="s">
        <v>168</v>
      </c>
      <c r="E417" s="213" t="s">
        <v>1</v>
      </c>
      <c r="F417" s="214" t="s">
        <v>2365</v>
      </c>
      <c r="G417" s="212"/>
      <c r="H417" s="215">
        <v>3.9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2:51" s="14" customFormat="1" ht="12">
      <c r="B418" s="211"/>
      <c r="C418" s="212"/>
      <c r="D418" s="202" t="s">
        <v>168</v>
      </c>
      <c r="E418" s="213" t="s">
        <v>1</v>
      </c>
      <c r="F418" s="214" t="s">
        <v>2366</v>
      </c>
      <c r="G418" s="212"/>
      <c r="H418" s="215">
        <v>1.1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2:51" s="14" customFormat="1" ht="12">
      <c r="B419" s="211"/>
      <c r="C419" s="212"/>
      <c r="D419" s="202" t="s">
        <v>168</v>
      </c>
      <c r="E419" s="213" t="s">
        <v>1</v>
      </c>
      <c r="F419" s="214" t="s">
        <v>2367</v>
      </c>
      <c r="G419" s="212"/>
      <c r="H419" s="215">
        <v>5.01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2:51" s="14" customFormat="1" ht="12">
      <c r="B420" s="211"/>
      <c r="C420" s="212"/>
      <c r="D420" s="202" t="s">
        <v>168</v>
      </c>
      <c r="E420" s="213" t="s">
        <v>1</v>
      </c>
      <c r="F420" s="214" t="s">
        <v>2335</v>
      </c>
      <c r="G420" s="212"/>
      <c r="H420" s="215">
        <v>5.1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2:51" s="14" customFormat="1" ht="12">
      <c r="B421" s="211"/>
      <c r="C421" s="212"/>
      <c r="D421" s="202" t="s">
        <v>168</v>
      </c>
      <c r="E421" s="213" t="s">
        <v>1</v>
      </c>
      <c r="F421" s="214" t="s">
        <v>2336</v>
      </c>
      <c r="G421" s="212"/>
      <c r="H421" s="215">
        <v>4.88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2:51" s="14" customFormat="1" ht="12">
      <c r="B422" s="211"/>
      <c r="C422" s="212"/>
      <c r="D422" s="202" t="s">
        <v>168</v>
      </c>
      <c r="E422" s="213" t="s">
        <v>1</v>
      </c>
      <c r="F422" s="214" t="s">
        <v>2368</v>
      </c>
      <c r="G422" s="212"/>
      <c r="H422" s="215">
        <v>2.44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2:51" s="14" customFormat="1" ht="12">
      <c r="B423" s="211"/>
      <c r="C423" s="212"/>
      <c r="D423" s="202" t="s">
        <v>168</v>
      </c>
      <c r="E423" s="213" t="s">
        <v>1</v>
      </c>
      <c r="F423" s="214" t="s">
        <v>2369</v>
      </c>
      <c r="G423" s="212"/>
      <c r="H423" s="215">
        <v>5.2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2:51" s="15" customFormat="1" ht="12">
      <c r="B424" s="222"/>
      <c r="C424" s="223"/>
      <c r="D424" s="202" t="s">
        <v>168</v>
      </c>
      <c r="E424" s="224" t="s">
        <v>1</v>
      </c>
      <c r="F424" s="225" t="s">
        <v>179</v>
      </c>
      <c r="G424" s="223"/>
      <c r="H424" s="226">
        <v>37.95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168</v>
      </c>
      <c r="AU424" s="232" t="s">
        <v>82</v>
      </c>
      <c r="AV424" s="15" t="s">
        <v>167</v>
      </c>
      <c r="AW424" s="15" t="s">
        <v>30</v>
      </c>
      <c r="AX424" s="15" t="s">
        <v>73</v>
      </c>
      <c r="AY424" s="232" t="s">
        <v>160</v>
      </c>
    </row>
    <row r="425" spans="2:51" s="14" customFormat="1" ht="12">
      <c r="B425" s="211"/>
      <c r="C425" s="212"/>
      <c r="D425" s="202" t="s">
        <v>168</v>
      </c>
      <c r="E425" s="213" t="s">
        <v>1</v>
      </c>
      <c r="F425" s="214" t="s">
        <v>2370</v>
      </c>
      <c r="G425" s="212"/>
      <c r="H425" s="215">
        <v>39.848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168</v>
      </c>
      <c r="AU425" s="221" t="s">
        <v>82</v>
      </c>
      <c r="AV425" s="14" t="s">
        <v>82</v>
      </c>
      <c r="AW425" s="14" t="s">
        <v>30</v>
      </c>
      <c r="AX425" s="14" t="s">
        <v>73</v>
      </c>
      <c r="AY425" s="221" t="s">
        <v>160</v>
      </c>
    </row>
    <row r="426" spans="2:51" s="15" customFormat="1" ht="12">
      <c r="B426" s="222"/>
      <c r="C426" s="223"/>
      <c r="D426" s="202" t="s">
        <v>168</v>
      </c>
      <c r="E426" s="224" t="s">
        <v>1</v>
      </c>
      <c r="F426" s="225" t="s">
        <v>179</v>
      </c>
      <c r="G426" s="223"/>
      <c r="H426" s="226">
        <v>39.848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168</v>
      </c>
      <c r="AU426" s="232" t="s">
        <v>82</v>
      </c>
      <c r="AV426" s="15" t="s">
        <v>167</v>
      </c>
      <c r="AW426" s="15" t="s">
        <v>30</v>
      </c>
      <c r="AX426" s="15" t="s">
        <v>80</v>
      </c>
      <c r="AY426" s="232" t="s">
        <v>160</v>
      </c>
    </row>
    <row r="427" spans="1:65" s="2" customFormat="1" ht="14.45" customHeight="1">
      <c r="A427" s="35"/>
      <c r="B427" s="36"/>
      <c r="C427" s="233" t="s">
        <v>615</v>
      </c>
      <c r="D427" s="233" t="s">
        <v>205</v>
      </c>
      <c r="E427" s="234" t="s">
        <v>616</v>
      </c>
      <c r="F427" s="235" t="s">
        <v>617</v>
      </c>
      <c r="G427" s="236" t="s">
        <v>238</v>
      </c>
      <c r="H427" s="237">
        <v>188.122</v>
      </c>
      <c r="I427" s="238"/>
      <c r="J427" s="239">
        <f>ROUND(I427*H427,2)</f>
        <v>0</v>
      </c>
      <c r="K427" s="235" t="s">
        <v>1</v>
      </c>
      <c r="L427" s="240"/>
      <c r="M427" s="241" t="s">
        <v>1</v>
      </c>
      <c r="N427" s="242" t="s">
        <v>38</v>
      </c>
      <c r="O427" s="72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188</v>
      </c>
      <c r="AT427" s="198" t="s">
        <v>205</v>
      </c>
      <c r="AU427" s="198" t="s">
        <v>82</v>
      </c>
      <c r="AY427" s="18" t="s">
        <v>160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80</v>
      </c>
      <c r="BK427" s="199">
        <f>ROUND(I427*H427,2)</f>
        <v>0</v>
      </c>
      <c r="BL427" s="18" t="s">
        <v>167</v>
      </c>
      <c r="BM427" s="198" t="s">
        <v>618</v>
      </c>
    </row>
    <row r="428" spans="2:51" s="14" customFormat="1" ht="12">
      <c r="B428" s="211"/>
      <c r="C428" s="212"/>
      <c r="D428" s="202" t="s">
        <v>168</v>
      </c>
      <c r="E428" s="213" t="s">
        <v>1</v>
      </c>
      <c r="F428" s="214" t="s">
        <v>2371</v>
      </c>
      <c r="G428" s="212"/>
      <c r="H428" s="215">
        <v>32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168</v>
      </c>
      <c r="AU428" s="221" t="s">
        <v>82</v>
      </c>
      <c r="AV428" s="14" t="s">
        <v>82</v>
      </c>
      <c r="AW428" s="14" t="s">
        <v>30</v>
      </c>
      <c r="AX428" s="14" t="s">
        <v>73</v>
      </c>
      <c r="AY428" s="221" t="s">
        <v>160</v>
      </c>
    </row>
    <row r="429" spans="2:51" s="14" customFormat="1" ht="12">
      <c r="B429" s="211"/>
      <c r="C429" s="212"/>
      <c r="D429" s="202" t="s">
        <v>168</v>
      </c>
      <c r="E429" s="213" t="s">
        <v>1</v>
      </c>
      <c r="F429" s="214" t="s">
        <v>2372</v>
      </c>
      <c r="G429" s="212"/>
      <c r="H429" s="215">
        <v>7.2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168</v>
      </c>
      <c r="AU429" s="221" t="s">
        <v>82</v>
      </c>
      <c r="AV429" s="14" t="s">
        <v>82</v>
      </c>
      <c r="AW429" s="14" t="s">
        <v>30</v>
      </c>
      <c r="AX429" s="14" t="s">
        <v>73</v>
      </c>
      <c r="AY429" s="221" t="s">
        <v>160</v>
      </c>
    </row>
    <row r="430" spans="2:51" s="14" customFormat="1" ht="12">
      <c r="B430" s="211"/>
      <c r="C430" s="212"/>
      <c r="D430" s="202" t="s">
        <v>168</v>
      </c>
      <c r="E430" s="213" t="s">
        <v>1</v>
      </c>
      <c r="F430" s="214" t="s">
        <v>2373</v>
      </c>
      <c r="G430" s="212"/>
      <c r="H430" s="215">
        <v>5.52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168</v>
      </c>
      <c r="AU430" s="221" t="s">
        <v>82</v>
      </c>
      <c r="AV430" s="14" t="s">
        <v>82</v>
      </c>
      <c r="AW430" s="14" t="s">
        <v>30</v>
      </c>
      <c r="AX430" s="14" t="s">
        <v>73</v>
      </c>
      <c r="AY430" s="221" t="s">
        <v>160</v>
      </c>
    </row>
    <row r="431" spans="2:51" s="14" customFormat="1" ht="12">
      <c r="B431" s="211"/>
      <c r="C431" s="212"/>
      <c r="D431" s="202" t="s">
        <v>168</v>
      </c>
      <c r="E431" s="213" t="s">
        <v>1</v>
      </c>
      <c r="F431" s="214" t="s">
        <v>2374</v>
      </c>
      <c r="G431" s="212"/>
      <c r="H431" s="215">
        <v>13.98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168</v>
      </c>
      <c r="AU431" s="221" t="s">
        <v>82</v>
      </c>
      <c r="AV431" s="14" t="s">
        <v>82</v>
      </c>
      <c r="AW431" s="14" t="s">
        <v>30</v>
      </c>
      <c r="AX431" s="14" t="s">
        <v>73</v>
      </c>
      <c r="AY431" s="221" t="s">
        <v>160</v>
      </c>
    </row>
    <row r="432" spans="2:51" s="14" customFormat="1" ht="12">
      <c r="B432" s="211"/>
      <c r="C432" s="212"/>
      <c r="D432" s="202" t="s">
        <v>168</v>
      </c>
      <c r="E432" s="213" t="s">
        <v>1</v>
      </c>
      <c r="F432" s="214" t="s">
        <v>2375</v>
      </c>
      <c r="G432" s="212"/>
      <c r="H432" s="215">
        <v>11.4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168</v>
      </c>
      <c r="AU432" s="221" t="s">
        <v>82</v>
      </c>
      <c r="AV432" s="14" t="s">
        <v>82</v>
      </c>
      <c r="AW432" s="14" t="s">
        <v>30</v>
      </c>
      <c r="AX432" s="14" t="s">
        <v>73</v>
      </c>
      <c r="AY432" s="221" t="s">
        <v>160</v>
      </c>
    </row>
    <row r="433" spans="2:51" s="14" customFormat="1" ht="12">
      <c r="B433" s="211"/>
      <c r="C433" s="212"/>
      <c r="D433" s="202" t="s">
        <v>168</v>
      </c>
      <c r="E433" s="213" t="s">
        <v>1</v>
      </c>
      <c r="F433" s="214" t="s">
        <v>2376</v>
      </c>
      <c r="G433" s="212"/>
      <c r="H433" s="215">
        <v>6.48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168</v>
      </c>
      <c r="AU433" s="221" t="s">
        <v>82</v>
      </c>
      <c r="AV433" s="14" t="s">
        <v>82</v>
      </c>
      <c r="AW433" s="14" t="s">
        <v>30</v>
      </c>
      <c r="AX433" s="14" t="s">
        <v>73</v>
      </c>
      <c r="AY433" s="221" t="s">
        <v>160</v>
      </c>
    </row>
    <row r="434" spans="2:51" s="14" customFormat="1" ht="12">
      <c r="B434" s="211"/>
      <c r="C434" s="212"/>
      <c r="D434" s="202" t="s">
        <v>168</v>
      </c>
      <c r="E434" s="213" t="s">
        <v>1</v>
      </c>
      <c r="F434" s="214" t="s">
        <v>2377</v>
      </c>
      <c r="G434" s="212"/>
      <c r="H434" s="215">
        <v>3.24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168</v>
      </c>
      <c r="AU434" s="221" t="s">
        <v>82</v>
      </c>
      <c r="AV434" s="14" t="s">
        <v>82</v>
      </c>
      <c r="AW434" s="14" t="s">
        <v>30</v>
      </c>
      <c r="AX434" s="14" t="s">
        <v>73</v>
      </c>
      <c r="AY434" s="221" t="s">
        <v>160</v>
      </c>
    </row>
    <row r="435" spans="2:51" s="14" customFormat="1" ht="12">
      <c r="B435" s="211"/>
      <c r="C435" s="212"/>
      <c r="D435" s="202" t="s">
        <v>168</v>
      </c>
      <c r="E435" s="213" t="s">
        <v>1</v>
      </c>
      <c r="F435" s="214" t="s">
        <v>2378</v>
      </c>
      <c r="G435" s="212"/>
      <c r="H435" s="215">
        <v>11.2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168</v>
      </c>
      <c r="AU435" s="221" t="s">
        <v>82</v>
      </c>
      <c r="AV435" s="14" t="s">
        <v>82</v>
      </c>
      <c r="AW435" s="14" t="s">
        <v>30</v>
      </c>
      <c r="AX435" s="14" t="s">
        <v>73</v>
      </c>
      <c r="AY435" s="221" t="s">
        <v>160</v>
      </c>
    </row>
    <row r="436" spans="2:51" s="16" customFormat="1" ht="12">
      <c r="B436" s="243"/>
      <c r="C436" s="244"/>
      <c r="D436" s="202" t="s">
        <v>168</v>
      </c>
      <c r="E436" s="245" t="s">
        <v>1</v>
      </c>
      <c r="F436" s="246" t="s">
        <v>354</v>
      </c>
      <c r="G436" s="244"/>
      <c r="H436" s="247">
        <v>91.02000000000001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168</v>
      </c>
      <c r="AU436" s="253" t="s">
        <v>82</v>
      </c>
      <c r="AV436" s="16" t="s">
        <v>182</v>
      </c>
      <c r="AW436" s="16" t="s">
        <v>30</v>
      </c>
      <c r="AX436" s="16" t="s">
        <v>73</v>
      </c>
      <c r="AY436" s="253" t="s">
        <v>160</v>
      </c>
    </row>
    <row r="437" spans="2:51" s="13" customFormat="1" ht="12">
      <c r="B437" s="200"/>
      <c r="C437" s="201"/>
      <c r="D437" s="202" t="s">
        <v>168</v>
      </c>
      <c r="E437" s="203" t="s">
        <v>1</v>
      </c>
      <c r="F437" s="204" t="s">
        <v>649</v>
      </c>
      <c r="G437" s="201"/>
      <c r="H437" s="203" t="s">
        <v>1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168</v>
      </c>
      <c r="AU437" s="210" t="s">
        <v>82</v>
      </c>
      <c r="AV437" s="13" t="s">
        <v>80</v>
      </c>
      <c r="AW437" s="13" t="s">
        <v>30</v>
      </c>
      <c r="AX437" s="13" t="s">
        <v>73</v>
      </c>
      <c r="AY437" s="210" t="s">
        <v>160</v>
      </c>
    </row>
    <row r="438" spans="2:51" s="14" customFormat="1" ht="12">
      <c r="B438" s="211"/>
      <c r="C438" s="212"/>
      <c r="D438" s="202" t="s">
        <v>168</v>
      </c>
      <c r="E438" s="213" t="s">
        <v>1</v>
      </c>
      <c r="F438" s="214" t="s">
        <v>538</v>
      </c>
      <c r="G438" s="212"/>
      <c r="H438" s="215">
        <v>80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2:51" s="15" customFormat="1" ht="12">
      <c r="B439" s="222"/>
      <c r="C439" s="223"/>
      <c r="D439" s="202" t="s">
        <v>168</v>
      </c>
      <c r="E439" s="224" t="s">
        <v>1</v>
      </c>
      <c r="F439" s="225" t="s">
        <v>179</v>
      </c>
      <c r="G439" s="223"/>
      <c r="H439" s="226">
        <v>171.02</v>
      </c>
      <c r="I439" s="227"/>
      <c r="J439" s="223"/>
      <c r="K439" s="223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168</v>
      </c>
      <c r="AU439" s="232" t="s">
        <v>82</v>
      </c>
      <c r="AV439" s="15" t="s">
        <v>167</v>
      </c>
      <c r="AW439" s="15" t="s">
        <v>30</v>
      </c>
      <c r="AX439" s="15" t="s">
        <v>73</v>
      </c>
      <c r="AY439" s="232" t="s">
        <v>160</v>
      </c>
    </row>
    <row r="440" spans="2:51" s="14" customFormat="1" ht="12">
      <c r="B440" s="211"/>
      <c r="C440" s="212"/>
      <c r="D440" s="202" t="s">
        <v>168</v>
      </c>
      <c r="E440" s="213" t="s">
        <v>1</v>
      </c>
      <c r="F440" s="214" t="s">
        <v>2379</v>
      </c>
      <c r="G440" s="212"/>
      <c r="H440" s="215">
        <v>188.122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2:51" s="15" customFormat="1" ht="12">
      <c r="B441" s="222"/>
      <c r="C441" s="223"/>
      <c r="D441" s="202" t="s">
        <v>168</v>
      </c>
      <c r="E441" s="224" t="s">
        <v>1</v>
      </c>
      <c r="F441" s="225" t="s">
        <v>179</v>
      </c>
      <c r="G441" s="223"/>
      <c r="H441" s="226">
        <v>188.122</v>
      </c>
      <c r="I441" s="227"/>
      <c r="J441" s="223"/>
      <c r="K441" s="223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168</v>
      </c>
      <c r="AU441" s="232" t="s">
        <v>82</v>
      </c>
      <c r="AV441" s="15" t="s">
        <v>167</v>
      </c>
      <c r="AW441" s="15" t="s">
        <v>30</v>
      </c>
      <c r="AX441" s="15" t="s">
        <v>80</v>
      </c>
      <c r="AY441" s="232" t="s">
        <v>160</v>
      </c>
    </row>
    <row r="442" spans="1:65" s="2" customFormat="1" ht="24.2" customHeight="1">
      <c r="A442" s="35"/>
      <c r="B442" s="36"/>
      <c r="C442" s="233" t="s">
        <v>302</v>
      </c>
      <c r="D442" s="233" t="s">
        <v>205</v>
      </c>
      <c r="E442" s="234" t="s">
        <v>652</v>
      </c>
      <c r="F442" s="235" t="s">
        <v>580</v>
      </c>
      <c r="G442" s="236" t="s">
        <v>238</v>
      </c>
      <c r="H442" s="237">
        <v>39.848</v>
      </c>
      <c r="I442" s="238"/>
      <c r="J442" s="239">
        <f>ROUND(I442*H442,2)</f>
        <v>0</v>
      </c>
      <c r="K442" s="235" t="s">
        <v>574</v>
      </c>
      <c r="L442" s="240"/>
      <c r="M442" s="241" t="s">
        <v>1</v>
      </c>
      <c r="N442" s="242" t="s">
        <v>38</v>
      </c>
      <c r="O442" s="72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7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98" t="s">
        <v>188</v>
      </c>
      <c r="AT442" s="198" t="s">
        <v>205</v>
      </c>
      <c r="AU442" s="198" t="s">
        <v>82</v>
      </c>
      <c r="AY442" s="18" t="s">
        <v>160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8" t="s">
        <v>80</v>
      </c>
      <c r="BK442" s="199">
        <f>ROUND(I442*H442,2)</f>
        <v>0</v>
      </c>
      <c r="BL442" s="18" t="s">
        <v>167</v>
      </c>
      <c r="BM442" s="198" t="s">
        <v>653</v>
      </c>
    </row>
    <row r="443" spans="2:51" s="13" customFormat="1" ht="12">
      <c r="B443" s="200"/>
      <c r="C443" s="201"/>
      <c r="D443" s="202" t="s">
        <v>168</v>
      </c>
      <c r="E443" s="203" t="s">
        <v>1</v>
      </c>
      <c r="F443" s="204" t="s">
        <v>654</v>
      </c>
      <c r="G443" s="201"/>
      <c r="H443" s="203" t="s">
        <v>1</v>
      </c>
      <c r="I443" s="205"/>
      <c r="J443" s="201"/>
      <c r="K443" s="201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168</v>
      </c>
      <c r="AU443" s="210" t="s">
        <v>82</v>
      </c>
      <c r="AV443" s="13" t="s">
        <v>80</v>
      </c>
      <c r="AW443" s="13" t="s">
        <v>30</v>
      </c>
      <c r="AX443" s="13" t="s">
        <v>73</v>
      </c>
      <c r="AY443" s="210" t="s">
        <v>160</v>
      </c>
    </row>
    <row r="444" spans="2:51" s="14" customFormat="1" ht="12">
      <c r="B444" s="211"/>
      <c r="C444" s="212"/>
      <c r="D444" s="202" t="s">
        <v>168</v>
      </c>
      <c r="E444" s="213" t="s">
        <v>1</v>
      </c>
      <c r="F444" s="214" t="s">
        <v>2363</v>
      </c>
      <c r="G444" s="212"/>
      <c r="H444" s="215">
        <v>37.95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168</v>
      </c>
      <c r="AU444" s="221" t="s">
        <v>82</v>
      </c>
      <c r="AV444" s="14" t="s">
        <v>82</v>
      </c>
      <c r="AW444" s="14" t="s">
        <v>30</v>
      </c>
      <c r="AX444" s="14" t="s">
        <v>73</v>
      </c>
      <c r="AY444" s="221" t="s">
        <v>160</v>
      </c>
    </row>
    <row r="445" spans="2:51" s="15" customFormat="1" ht="12">
      <c r="B445" s="222"/>
      <c r="C445" s="223"/>
      <c r="D445" s="202" t="s">
        <v>168</v>
      </c>
      <c r="E445" s="224" t="s">
        <v>1</v>
      </c>
      <c r="F445" s="225" t="s">
        <v>179</v>
      </c>
      <c r="G445" s="223"/>
      <c r="H445" s="226">
        <v>37.95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168</v>
      </c>
      <c r="AU445" s="232" t="s">
        <v>82</v>
      </c>
      <c r="AV445" s="15" t="s">
        <v>167</v>
      </c>
      <c r="AW445" s="15" t="s">
        <v>30</v>
      </c>
      <c r="AX445" s="15" t="s">
        <v>73</v>
      </c>
      <c r="AY445" s="232" t="s">
        <v>160</v>
      </c>
    </row>
    <row r="446" spans="2:51" s="14" customFormat="1" ht="12">
      <c r="B446" s="211"/>
      <c r="C446" s="212"/>
      <c r="D446" s="202" t="s">
        <v>168</v>
      </c>
      <c r="E446" s="213" t="s">
        <v>1</v>
      </c>
      <c r="F446" s="214" t="s">
        <v>2370</v>
      </c>
      <c r="G446" s="212"/>
      <c r="H446" s="215">
        <v>39.848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168</v>
      </c>
      <c r="AU446" s="221" t="s">
        <v>82</v>
      </c>
      <c r="AV446" s="14" t="s">
        <v>82</v>
      </c>
      <c r="AW446" s="14" t="s">
        <v>30</v>
      </c>
      <c r="AX446" s="14" t="s">
        <v>73</v>
      </c>
      <c r="AY446" s="221" t="s">
        <v>160</v>
      </c>
    </row>
    <row r="447" spans="2:51" s="15" customFormat="1" ht="12">
      <c r="B447" s="222"/>
      <c r="C447" s="223"/>
      <c r="D447" s="202" t="s">
        <v>168</v>
      </c>
      <c r="E447" s="224" t="s">
        <v>1</v>
      </c>
      <c r="F447" s="225" t="s">
        <v>179</v>
      </c>
      <c r="G447" s="223"/>
      <c r="H447" s="226">
        <v>39.848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168</v>
      </c>
      <c r="AU447" s="232" t="s">
        <v>82</v>
      </c>
      <c r="AV447" s="15" t="s">
        <v>167</v>
      </c>
      <c r="AW447" s="15" t="s">
        <v>30</v>
      </c>
      <c r="AX447" s="15" t="s">
        <v>80</v>
      </c>
      <c r="AY447" s="232" t="s">
        <v>160</v>
      </c>
    </row>
    <row r="448" spans="1:65" s="2" customFormat="1" ht="24.2" customHeight="1">
      <c r="A448" s="35"/>
      <c r="B448" s="36"/>
      <c r="C448" s="187" t="s">
        <v>657</v>
      </c>
      <c r="D448" s="187" t="s">
        <v>162</v>
      </c>
      <c r="E448" s="188" t="s">
        <v>658</v>
      </c>
      <c r="F448" s="189" t="s">
        <v>659</v>
      </c>
      <c r="G448" s="190" t="s">
        <v>222</v>
      </c>
      <c r="H448" s="191">
        <v>120.487</v>
      </c>
      <c r="I448" s="192"/>
      <c r="J448" s="193">
        <f>ROUND(I448*H448,2)</f>
        <v>0</v>
      </c>
      <c r="K448" s="189" t="s">
        <v>166</v>
      </c>
      <c r="L448" s="40"/>
      <c r="M448" s="194" t="s">
        <v>1</v>
      </c>
      <c r="N448" s="195" t="s">
        <v>38</v>
      </c>
      <c r="O448" s="72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167</v>
      </c>
      <c r="AT448" s="198" t="s">
        <v>162</v>
      </c>
      <c r="AU448" s="198" t="s">
        <v>82</v>
      </c>
      <c r="AY448" s="18" t="s">
        <v>160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80</v>
      </c>
      <c r="BK448" s="199">
        <f>ROUND(I448*H448,2)</f>
        <v>0</v>
      </c>
      <c r="BL448" s="18" t="s">
        <v>167</v>
      </c>
      <c r="BM448" s="198" t="s">
        <v>660</v>
      </c>
    </row>
    <row r="449" spans="2:51" s="14" customFormat="1" ht="12">
      <c r="B449" s="211"/>
      <c r="C449" s="212"/>
      <c r="D449" s="202" t="s">
        <v>168</v>
      </c>
      <c r="E449" s="213" t="s">
        <v>1</v>
      </c>
      <c r="F449" s="214" t="s">
        <v>2271</v>
      </c>
      <c r="G449" s="212"/>
      <c r="H449" s="215">
        <v>2.7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2:51" s="14" customFormat="1" ht="12">
      <c r="B450" s="211"/>
      <c r="C450" s="212"/>
      <c r="D450" s="202" t="s">
        <v>168</v>
      </c>
      <c r="E450" s="213" t="s">
        <v>1</v>
      </c>
      <c r="F450" s="214" t="s">
        <v>2380</v>
      </c>
      <c r="G450" s="212"/>
      <c r="H450" s="215">
        <v>30</v>
      </c>
      <c r="I450" s="216"/>
      <c r="J450" s="212"/>
      <c r="K450" s="212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168</v>
      </c>
      <c r="AU450" s="221" t="s">
        <v>82</v>
      </c>
      <c r="AV450" s="14" t="s">
        <v>82</v>
      </c>
      <c r="AW450" s="14" t="s">
        <v>30</v>
      </c>
      <c r="AX450" s="14" t="s">
        <v>73</v>
      </c>
      <c r="AY450" s="221" t="s">
        <v>160</v>
      </c>
    </row>
    <row r="451" spans="2:51" s="14" customFormat="1" ht="12">
      <c r="B451" s="211"/>
      <c r="C451" s="212"/>
      <c r="D451" s="202" t="s">
        <v>168</v>
      </c>
      <c r="E451" s="213" t="s">
        <v>1</v>
      </c>
      <c r="F451" s="214" t="s">
        <v>2327</v>
      </c>
      <c r="G451" s="212"/>
      <c r="H451" s="215">
        <v>1.37</v>
      </c>
      <c r="I451" s="216"/>
      <c r="J451" s="212"/>
      <c r="K451" s="212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168</v>
      </c>
      <c r="AU451" s="221" t="s">
        <v>82</v>
      </c>
      <c r="AV451" s="14" t="s">
        <v>82</v>
      </c>
      <c r="AW451" s="14" t="s">
        <v>30</v>
      </c>
      <c r="AX451" s="14" t="s">
        <v>73</v>
      </c>
      <c r="AY451" s="221" t="s">
        <v>160</v>
      </c>
    </row>
    <row r="452" spans="2:51" s="14" customFormat="1" ht="12">
      <c r="B452" s="211"/>
      <c r="C452" s="212"/>
      <c r="D452" s="202" t="s">
        <v>168</v>
      </c>
      <c r="E452" s="213" t="s">
        <v>1</v>
      </c>
      <c r="F452" s="214" t="s">
        <v>2328</v>
      </c>
      <c r="G452" s="212"/>
      <c r="H452" s="215">
        <v>15.115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2:51" s="14" customFormat="1" ht="12">
      <c r="B453" s="211"/>
      <c r="C453" s="212"/>
      <c r="D453" s="202" t="s">
        <v>168</v>
      </c>
      <c r="E453" s="213" t="s">
        <v>1</v>
      </c>
      <c r="F453" s="214" t="s">
        <v>2356</v>
      </c>
      <c r="G453" s="212"/>
      <c r="H453" s="215">
        <v>40.97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168</v>
      </c>
      <c r="AU453" s="221" t="s">
        <v>82</v>
      </c>
      <c r="AV453" s="14" t="s">
        <v>82</v>
      </c>
      <c r="AW453" s="14" t="s">
        <v>30</v>
      </c>
      <c r="AX453" s="14" t="s">
        <v>73</v>
      </c>
      <c r="AY453" s="221" t="s">
        <v>160</v>
      </c>
    </row>
    <row r="454" spans="2:51" s="14" customFormat="1" ht="12">
      <c r="B454" s="211"/>
      <c r="C454" s="212"/>
      <c r="D454" s="202" t="s">
        <v>168</v>
      </c>
      <c r="E454" s="213" t="s">
        <v>1</v>
      </c>
      <c r="F454" s="214" t="s">
        <v>2357</v>
      </c>
      <c r="G454" s="212"/>
      <c r="H454" s="215">
        <v>2.521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168</v>
      </c>
      <c r="AU454" s="221" t="s">
        <v>82</v>
      </c>
      <c r="AV454" s="14" t="s">
        <v>82</v>
      </c>
      <c r="AW454" s="14" t="s">
        <v>30</v>
      </c>
      <c r="AX454" s="14" t="s">
        <v>73</v>
      </c>
      <c r="AY454" s="221" t="s">
        <v>160</v>
      </c>
    </row>
    <row r="455" spans="2:51" s="14" customFormat="1" ht="12">
      <c r="B455" s="211"/>
      <c r="C455" s="212"/>
      <c r="D455" s="202" t="s">
        <v>168</v>
      </c>
      <c r="E455" s="213" t="s">
        <v>1</v>
      </c>
      <c r="F455" s="214" t="s">
        <v>2358</v>
      </c>
      <c r="G455" s="212"/>
      <c r="H455" s="215">
        <v>27.811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168</v>
      </c>
      <c r="AU455" s="221" t="s">
        <v>82</v>
      </c>
      <c r="AV455" s="14" t="s">
        <v>82</v>
      </c>
      <c r="AW455" s="14" t="s">
        <v>30</v>
      </c>
      <c r="AX455" s="14" t="s">
        <v>73</v>
      </c>
      <c r="AY455" s="221" t="s">
        <v>160</v>
      </c>
    </row>
    <row r="456" spans="2:51" s="15" customFormat="1" ht="12">
      <c r="B456" s="222"/>
      <c r="C456" s="223"/>
      <c r="D456" s="202" t="s">
        <v>168</v>
      </c>
      <c r="E456" s="224" t="s">
        <v>1</v>
      </c>
      <c r="F456" s="225" t="s">
        <v>179</v>
      </c>
      <c r="G456" s="223"/>
      <c r="H456" s="226">
        <v>120.487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168</v>
      </c>
      <c r="AU456" s="232" t="s">
        <v>82</v>
      </c>
      <c r="AV456" s="15" t="s">
        <v>167</v>
      </c>
      <c r="AW456" s="15" t="s">
        <v>30</v>
      </c>
      <c r="AX456" s="15" t="s">
        <v>80</v>
      </c>
      <c r="AY456" s="232" t="s">
        <v>160</v>
      </c>
    </row>
    <row r="457" spans="1:65" s="2" customFormat="1" ht="24.2" customHeight="1">
      <c r="A457" s="35"/>
      <c r="B457" s="36"/>
      <c r="C457" s="187" t="s">
        <v>318</v>
      </c>
      <c r="D457" s="187" t="s">
        <v>162</v>
      </c>
      <c r="E457" s="188" t="s">
        <v>666</v>
      </c>
      <c r="F457" s="189" t="s">
        <v>667</v>
      </c>
      <c r="G457" s="190" t="s">
        <v>222</v>
      </c>
      <c r="H457" s="191">
        <v>13.626</v>
      </c>
      <c r="I457" s="192"/>
      <c r="J457" s="193">
        <f>ROUND(I457*H457,2)</f>
        <v>0</v>
      </c>
      <c r="K457" s="189" t="s">
        <v>166</v>
      </c>
      <c r="L457" s="40"/>
      <c r="M457" s="194" t="s">
        <v>1</v>
      </c>
      <c r="N457" s="195" t="s">
        <v>38</v>
      </c>
      <c r="O457" s="72"/>
      <c r="P457" s="196">
        <f>O457*H457</f>
        <v>0</v>
      </c>
      <c r="Q457" s="196">
        <v>0</v>
      </c>
      <c r="R457" s="196">
        <f>Q457*H457</f>
        <v>0</v>
      </c>
      <c r="S457" s="196">
        <v>0</v>
      </c>
      <c r="T457" s="19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8" t="s">
        <v>167</v>
      </c>
      <c r="AT457" s="198" t="s">
        <v>162</v>
      </c>
      <c r="AU457" s="198" t="s">
        <v>82</v>
      </c>
      <c r="AY457" s="18" t="s">
        <v>160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8" t="s">
        <v>80</v>
      </c>
      <c r="BK457" s="199">
        <f>ROUND(I457*H457,2)</f>
        <v>0</v>
      </c>
      <c r="BL457" s="18" t="s">
        <v>167</v>
      </c>
      <c r="BM457" s="198" t="s">
        <v>668</v>
      </c>
    </row>
    <row r="458" spans="2:51" s="14" customFormat="1" ht="12">
      <c r="B458" s="211"/>
      <c r="C458" s="212"/>
      <c r="D458" s="202" t="s">
        <v>168</v>
      </c>
      <c r="E458" s="213" t="s">
        <v>1</v>
      </c>
      <c r="F458" s="214" t="s">
        <v>2271</v>
      </c>
      <c r="G458" s="212"/>
      <c r="H458" s="215">
        <v>2.7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168</v>
      </c>
      <c r="AU458" s="221" t="s">
        <v>82</v>
      </c>
      <c r="AV458" s="14" t="s">
        <v>82</v>
      </c>
      <c r="AW458" s="14" t="s">
        <v>30</v>
      </c>
      <c r="AX458" s="14" t="s">
        <v>73</v>
      </c>
      <c r="AY458" s="221" t="s">
        <v>160</v>
      </c>
    </row>
    <row r="459" spans="2:51" s="13" customFormat="1" ht="12">
      <c r="B459" s="200"/>
      <c r="C459" s="201"/>
      <c r="D459" s="202" t="s">
        <v>168</v>
      </c>
      <c r="E459" s="203" t="s">
        <v>1</v>
      </c>
      <c r="F459" s="204" t="s">
        <v>2278</v>
      </c>
      <c r="G459" s="201"/>
      <c r="H459" s="203" t="s">
        <v>1</v>
      </c>
      <c r="I459" s="205"/>
      <c r="J459" s="201"/>
      <c r="K459" s="201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168</v>
      </c>
      <c r="AU459" s="210" t="s">
        <v>82</v>
      </c>
      <c r="AV459" s="13" t="s">
        <v>80</v>
      </c>
      <c r="AW459" s="13" t="s">
        <v>30</v>
      </c>
      <c r="AX459" s="13" t="s">
        <v>73</v>
      </c>
      <c r="AY459" s="210" t="s">
        <v>160</v>
      </c>
    </row>
    <row r="460" spans="2:51" s="14" customFormat="1" ht="12">
      <c r="B460" s="211"/>
      <c r="C460" s="212"/>
      <c r="D460" s="202" t="s">
        <v>168</v>
      </c>
      <c r="E460" s="213" t="s">
        <v>1</v>
      </c>
      <c r="F460" s="214" t="s">
        <v>2293</v>
      </c>
      <c r="G460" s="212"/>
      <c r="H460" s="215">
        <v>3.696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168</v>
      </c>
      <c r="AU460" s="221" t="s">
        <v>82</v>
      </c>
      <c r="AV460" s="14" t="s">
        <v>82</v>
      </c>
      <c r="AW460" s="14" t="s">
        <v>30</v>
      </c>
      <c r="AX460" s="14" t="s">
        <v>73</v>
      </c>
      <c r="AY460" s="221" t="s">
        <v>160</v>
      </c>
    </row>
    <row r="461" spans="2:51" s="14" customFormat="1" ht="12">
      <c r="B461" s="211"/>
      <c r="C461" s="212"/>
      <c r="D461" s="202" t="s">
        <v>168</v>
      </c>
      <c r="E461" s="213" t="s">
        <v>1</v>
      </c>
      <c r="F461" s="214" t="s">
        <v>2294</v>
      </c>
      <c r="G461" s="212"/>
      <c r="H461" s="215">
        <v>2.604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168</v>
      </c>
      <c r="AU461" s="221" t="s">
        <v>82</v>
      </c>
      <c r="AV461" s="14" t="s">
        <v>82</v>
      </c>
      <c r="AW461" s="14" t="s">
        <v>30</v>
      </c>
      <c r="AX461" s="14" t="s">
        <v>73</v>
      </c>
      <c r="AY461" s="221" t="s">
        <v>160</v>
      </c>
    </row>
    <row r="462" spans="2:51" s="14" customFormat="1" ht="12">
      <c r="B462" s="211"/>
      <c r="C462" s="212"/>
      <c r="D462" s="202" t="s">
        <v>168</v>
      </c>
      <c r="E462" s="213" t="s">
        <v>1</v>
      </c>
      <c r="F462" s="214" t="s">
        <v>2295</v>
      </c>
      <c r="G462" s="212"/>
      <c r="H462" s="215">
        <v>1.98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2:51" s="14" customFormat="1" ht="12">
      <c r="B463" s="211"/>
      <c r="C463" s="212"/>
      <c r="D463" s="202" t="s">
        <v>168</v>
      </c>
      <c r="E463" s="213" t="s">
        <v>1</v>
      </c>
      <c r="F463" s="214" t="s">
        <v>2296</v>
      </c>
      <c r="G463" s="212"/>
      <c r="H463" s="215">
        <v>1.764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168</v>
      </c>
      <c r="AU463" s="221" t="s">
        <v>82</v>
      </c>
      <c r="AV463" s="14" t="s">
        <v>82</v>
      </c>
      <c r="AW463" s="14" t="s">
        <v>30</v>
      </c>
      <c r="AX463" s="14" t="s">
        <v>73</v>
      </c>
      <c r="AY463" s="221" t="s">
        <v>160</v>
      </c>
    </row>
    <row r="464" spans="2:51" s="14" customFormat="1" ht="12">
      <c r="B464" s="211"/>
      <c r="C464" s="212"/>
      <c r="D464" s="202" t="s">
        <v>168</v>
      </c>
      <c r="E464" s="213" t="s">
        <v>1</v>
      </c>
      <c r="F464" s="214" t="s">
        <v>2297</v>
      </c>
      <c r="G464" s="212"/>
      <c r="H464" s="215">
        <v>0.882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168</v>
      </c>
      <c r="AU464" s="221" t="s">
        <v>82</v>
      </c>
      <c r="AV464" s="14" t="s">
        <v>82</v>
      </c>
      <c r="AW464" s="14" t="s">
        <v>30</v>
      </c>
      <c r="AX464" s="14" t="s">
        <v>73</v>
      </c>
      <c r="AY464" s="221" t="s">
        <v>160</v>
      </c>
    </row>
    <row r="465" spans="2:51" s="15" customFormat="1" ht="12">
      <c r="B465" s="222"/>
      <c r="C465" s="223"/>
      <c r="D465" s="202" t="s">
        <v>168</v>
      </c>
      <c r="E465" s="224" t="s">
        <v>1</v>
      </c>
      <c r="F465" s="225" t="s">
        <v>179</v>
      </c>
      <c r="G465" s="223"/>
      <c r="H465" s="226">
        <v>13.626</v>
      </c>
      <c r="I465" s="227"/>
      <c r="J465" s="223"/>
      <c r="K465" s="223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168</v>
      </c>
      <c r="AU465" s="232" t="s">
        <v>82</v>
      </c>
      <c r="AV465" s="15" t="s">
        <v>167</v>
      </c>
      <c r="AW465" s="15" t="s">
        <v>30</v>
      </c>
      <c r="AX465" s="15" t="s">
        <v>80</v>
      </c>
      <c r="AY465" s="232" t="s">
        <v>160</v>
      </c>
    </row>
    <row r="466" spans="1:65" s="2" customFormat="1" ht="24.2" customHeight="1">
      <c r="A466" s="35"/>
      <c r="B466" s="36"/>
      <c r="C466" s="187" t="s">
        <v>669</v>
      </c>
      <c r="D466" s="187" t="s">
        <v>162</v>
      </c>
      <c r="E466" s="188" t="s">
        <v>675</v>
      </c>
      <c r="F466" s="189" t="s">
        <v>676</v>
      </c>
      <c r="G466" s="190" t="s">
        <v>222</v>
      </c>
      <c r="H466" s="191">
        <v>399.057</v>
      </c>
      <c r="I466" s="192"/>
      <c r="J466" s="193">
        <f>ROUND(I466*H466,2)</f>
        <v>0</v>
      </c>
      <c r="K466" s="189" t="s">
        <v>166</v>
      </c>
      <c r="L466" s="40"/>
      <c r="M466" s="194" t="s">
        <v>1</v>
      </c>
      <c r="N466" s="195" t="s">
        <v>38</v>
      </c>
      <c r="O466" s="72"/>
      <c r="P466" s="196">
        <f>O466*H466</f>
        <v>0</v>
      </c>
      <c r="Q466" s="196">
        <v>0</v>
      </c>
      <c r="R466" s="196">
        <f>Q466*H466</f>
        <v>0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167</v>
      </c>
      <c r="AT466" s="198" t="s">
        <v>162</v>
      </c>
      <c r="AU466" s="198" t="s">
        <v>82</v>
      </c>
      <c r="AY466" s="18" t="s">
        <v>160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80</v>
      </c>
      <c r="BK466" s="199">
        <f>ROUND(I466*H466,2)</f>
        <v>0</v>
      </c>
      <c r="BL466" s="18" t="s">
        <v>167</v>
      </c>
      <c r="BM466" s="198" t="s">
        <v>672</v>
      </c>
    </row>
    <row r="467" spans="2:51" s="14" customFormat="1" ht="12">
      <c r="B467" s="211"/>
      <c r="C467" s="212"/>
      <c r="D467" s="202" t="s">
        <v>168</v>
      </c>
      <c r="E467" s="213" t="s">
        <v>1</v>
      </c>
      <c r="F467" s="214" t="s">
        <v>2381</v>
      </c>
      <c r="G467" s="212"/>
      <c r="H467" s="215">
        <v>115.484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168</v>
      </c>
      <c r="AU467" s="221" t="s">
        <v>82</v>
      </c>
      <c r="AV467" s="14" t="s">
        <v>82</v>
      </c>
      <c r="AW467" s="14" t="s">
        <v>30</v>
      </c>
      <c r="AX467" s="14" t="s">
        <v>73</v>
      </c>
      <c r="AY467" s="221" t="s">
        <v>160</v>
      </c>
    </row>
    <row r="468" spans="2:51" s="14" customFormat="1" ht="12">
      <c r="B468" s="211"/>
      <c r="C468" s="212"/>
      <c r="D468" s="202" t="s">
        <v>168</v>
      </c>
      <c r="E468" s="213" t="s">
        <v>1</v>
      </c>
      <c r="F468" s="214" t="s">
        <v>2382</v>
      </c>
      <c r="G468" s="212"/>
      <c r="H468" s="215">
        <v>33.202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168</v>
      </c>
      <c r="AU468" s="221" t="s">
        <v>82</v>
      </c>
      <c r="AV468" s="14" t="s">
        <v>82</v>
      </c>
      <c r="AW468" s="14" t="s">
        <v>30</v>
      </c>
      <c r="AX468" s="14" t="s">
        <v>73</v>
      </c>
      <c r="AY468" s="221" t="s">
        <v>160</v>
      </c>
    </row>
    <row r="469" spans="2:51" s="14" customFormat="1" ht="12">
      <c r="B469" s="211"/>
      <c r="C469" s="212"/>
      <c r="D469" s="202" t="s">
        <v>168</v>
      </c>
      <c r="E469" s="213" t="s">
        <v>1</v>
      </c>
      <c r="F469" s="214" t="s">
        <v>2383</v>
      </c>
      <c r="G469" s="212"/>
      <c r="H469" s="215">
        <v>61.71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168</v>
      </c>
      <c r="AU469" s="221" t="s">
        <v>82</v>
      </c>
      <c r="AV469" s="14" t="s">
        <v>82</v>
      </c>
      <c r="AW469" s="14" t="s">
        <v>30</v>
      </c>
      <c r="AX469" s="14" t="s">
        <v>73</v>
      </c>
      <c r="AY469" s="221" t="s">
        <v>160</v>
      </c>
    </row>
    <row r="470" spans="2:51" s="14" customFormat="1" ht="12">
      <c r="B470" s="211"/>
      <c r="C470" s="212"/>
      <c r="D470" s="202" t="s">
        <v>168</v>
      </c>
      <c r="E470" s="213" t="s">
        <v>1</v>
      </c>
      <c r="F470" s="214" t="s">
        <v>2384</v>
      </c>
      <c r="G470" s="212"/>
      <c r="H470" s="215">
        <v>21.142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168</v>
      </c>
      <c r="AU470" s="221" t="s">
        <v>82</v>
      </c>
      <c r="AV470" s="14" t="s">
        <v>82</v>
      </c>
      <c r="AW470" s="14" t="s">
        <v>30</v>
      </c>
      <c r="AX470" s="14" t="s">
        <v>73</v>
      </c>
      <c r="AY470" s="221" t="s">
        <v>160</v>
      </c>
    </row>
    <row r="471" spans="2:51" s="14" customFormat="1" ht="12">
      <c r="B471" s="211"/>
      <c r="C471" s="212"/>
      <c r="D471" s="202" t="s">
        <v>168</v>
      </c>
      <c r="E471" s="213" t="s">
        <v>1</v>
      </c>
      <c r="F471" s="214" t="s">
        <v>2385</v>
      </c>
      <c r="G471" s="212"/>
      <c r="H471" s="215">
        <v>109.055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168</v>
      </c>
      <c r="AU471" s="221" t="s">
        <v>82</v>
      </c>
      <c r="AV471" s="14" t="s">
        <v>82</v>
      </c>
      <c r="AW471" s="14" t="s">
        <v>30</v>
      </c>
      <c r="AX471" s="14" t="s">
        <v>73</v>
      </c>
      <c r="AY471" s="221" t="s">
        <v>160</v>
      </c>
    </row>
    <row r="472" spans="2:51" s="14" customFormat="1" ht="12">
      <c r="B472" s="211"/>
      <c r="C472" s="212"/>
      <c r="D472" s="202" t="s">
        <v>168</v>
      </c>
      <c r="E472" s="213" t="s">
        <v>1</v>
      </c>
      <c r="F472" s="214" t="s">
        <v>2386</v>
      </c>
      <c r="G472" s="212"/>
      <c r="H472" s="215">
        <v>58.464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2:51" s="15" customFormat="1" ht="12">
      <c r="B473" s="222"/>
      <c r="C473" s="223"/>
      <c r="D473" s="202" t="s">
        <v>168</v>
      </c>
      <c r="E473" s="224" t="s">
        <v>1</v>
      </c>
      <c r="F473" s="225" t="s">
        <v>179</v>
      </c>
      <c r="G473" s="223"/>
      <c r="H473" s="226">
        <v>399.05699999999996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168</v>
      </c>
      <c r="AU473" s="232" t="s">
        <v>82</v>
      </c>
      <c r="AV473" s="15" t="s">
        <v>167</v>
      </c>
      <c r="AW473" s="15" t="s">
        <v>30</v>
      </c>
      <c r="AX473" s="15" t="s">
        <v>80</v>
      </c>
      <c r="AY473" s="232" t="s">
        <v>160</v>
      </c>
    </row>
    <row r="474" spans="1:65" s="2" customFormat="1" ht="37.9" customHeight="1">
      <c r="A474" s="35"/>
      <c r="B474" s="36"/>
      <c r="C474" s="187" t="s">
        <v>324</v>
      </c>
      <c r="D474" s="187" t="s">
        <v>162</v>
      </c>
      <c r="E474" s="188" t="s">
        <v>692</v>
      </c>
      <c r="F474" s="189" t="s">
        <v>693</v>
      </c>
      <c r="G474" s="190" t="s">
        <v>222</v>
      </c>
      <c r="H474" s="191">
        <v>121.841</v>
      </c>
      <c r="I474" s="192"/>
      <c r="J474" s="193">
        <f>ROUND(I474*H474,2)</f>
        <v>0</v>
      </c>
      <c r="K474" s="189" t="s">
        <v>166</v>
      </c>
      <c r="L474" s="40"/>
      <c r="M474" s="194" t="s">
        <v>1</v>
      </c>
      <c r="N474" s="195" t="s">
        <v>38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167</v>
      </c>
      <c r="AT474" s="198" t="s">
        <v>162</v>
      </c>
      <c r="AU474" s="198" t="s">
        <v>82</v>
      </c>
      <c r="AY474" s="18" t="s">
        <v>160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80</v>
      </c>
      <c r="BK474" s="199">
        <f>ROUND(I474*H474,2)</f>
        <v>0</v>
      </c>
      <c r="BL474" s="18" t="s">
        <v>167</v>
      </c>
      <c r="BM474" s="198" t="s">
        <v>677</v>
      </c>
    </row>
    <row r="475" spans="2:51" s="14" customFormat="1" ht="12">
      <c r="B475" s="211"/>
      <c r="C475" s="212"/>
      <c r="D475" s="202" t="s">
        <v>168</v>
      </c>
      <c r="E475" s="213" t="s">
        <v>1</v>
      </c>
      <c r="F475" s="214" t="s">
        <v>2326</v>
      </c>
      <c r="G475" s="212"/>
      <c r="H475" s="215">
        <v>30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168</v>
      </c>
      <c r="AU475" s="221" t="s">
        <v>82</v>
      </c>
      <c r="AV475" s="14" t="s">
        <v>82</v>
      </c>
      <c r="AW475" s="14" t="s">
        <v>30</v>
      </c>
      <c r="AX475" s="14" t="s">
        <v>73</v>
      </c>
      <c r="AY475" s="221" t="s">
        <v>160</v>
      </c>
    </row>
    <row r="476" spans="2:51" s="14" customFormat="1" ht="12">
      <c r="B476" s="211"/>
      <c r="C476" s="212"/>
      <c r="D476" s="202" t="s">
        <v>168</v>
      </c>
      <c r="E476" s="213" t="s">
        <v>1</v>
      </c>
      <c r="F476" s="214" t="s">
        <v>2327</v>
      </c>
      <c r="G476" s="212"/>
      <c r="H476" s="215">
        <v>1.37</v>
      </c>
      <c r="I476" s="216"/>
      <c r="J476" s="212"/>
      <c r="K476" s="212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168</v>
      </c>
      <c r="AU476" s="221" t="s">
        <v>82</v>
      </c>
      <c r="AV476" s="14" t="s">
        <v>82</v>
      </c>
      <c r="AW476" s="14" t="s">
        <v>30</v>
      </c>
      <c r="AX476" s="14" t="s">
        <v>73</v>
      </c>
      <c r="AY476" s="221" t="s">
        <v>160</v>
      </c>
    </row>
    <row r="477" spans="2:51" s="14" customFormat="1" ht="12">
      <c r="B477" s="211"/>
      <c r="C477" s="212"/>
      <c r="D477" s="202" t="s">
        <v>168</v>
      </c>
      <c r="E477" s="213" t="s">
        <v>1</v>
      </c>
      <c r="F477" s="214" t="s">
        <v>2328</v>
      </c>
      <c r="G477" s="212"/>
      <c r="H477" s="215">
        <v>15.115</v>
      </c>
      <c r="I477" s="216"/>
      <c r="J477" s="212"/>
      <c r="K477" s="212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168</v>
      </c>
      <c r="AU477" s="221" t="s">
        <v>82</v>
      </c>
      <c r="AV477" s="14" t="s">
        <v>82</v>
      </c>
      <c r="AW477" s="14" t="s">
        <v>30</v>
      </c>
      <c r="AX477" s="14" t="s">
        <v>73</v>
      </c>
      <c r="AY477" s="221" t="s">
        <v>160</v>
      </c>
    </row>
    <row r="478" spans="2:51" s="16" customFormat="1" ht="12">
      <c r="B478" s="243"/>
      <c r="C478" s="244"/>
      <c r="D478" s="202" t="s">
        <v>168</v>
      </c>
      <c r="E478" s="245" t="s">
        <v>1</v>
      </c>
      <c r="F478" s="246" t="s">
        <v>354</v>
      </c>
      <c r="G478" s="244"/>
      <c r="H478" s="247">
        <v>46.485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AT478" s="253" t="s">
        <v>168</v>
      </c>
      <c r="AU478" s="253" t="s">
        <v>82</v>
      </c>
      <c r="AV478" s="16" t="s">
        <v>182</v>
      </c>
      <c r="AW478" s="16" t="s">
        <v>30</v>
      </c>
      <c r="AX478" s="16" t="s">
        <v>73</v>
      </c>
      <c r="AY478" s="253" t="s">
        <v>160</v>
      </c>
    </row>
    <row r="479" spans="2:51" s="14" customFormat="1" ht="12">
      <c r="B479" s="211"/>
      <c r="C479" s="212"/>
      <c r="D479" s="202" t="s">
        <v>168</v>
      </c>
      <c r="E479" s="213" t="s">
        <v>1</v>
      </c>
      <c r="F479" s="214" t="s">
        <v>2347</v>
      </c>
      <c r="G479" s="212"/>
      <c r="H479" s="215">
        <v>49.64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168</v>
      </c>
      <c r="AU479" s="221" t="s">
        <v>82</v>
      </c>
      <c r="AV479" s="14" t="s">
        <v>82</v>
      </c>
      <c r="AW479" s="14" t="s">
        <v>30</v>
      </c>
      <c r="AX479" s="14" t="s">
        <v>73</v>
      </c>
      <c r="AY479" s="221" t="s">
        <v>160</v>
      </c>
    </row>
    <row r="480" spans="2:51" s="14" customFormat="1" ht="12">
      <c r="B480" s="211"/>
      <c r="C480" s="212"/>
      <c r="D480" s="202" t="s">
        <v>168</v>
      </c>
      <c r="E480" s="213" t="s">
        <v>1</v>
      </c>
      <c r="F480" s="214" t="s">
        <v>2348</v>
      </c>
      <c r="G480" s="212"/>
      <c r="H480" s="215">
        <v>23.579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168</v>
      </c>
      <c r="AU480" s="221" t="s">
        <v>82</v>
      </c>
      <c r="AV480" s="14" t="s">
        <v>82</v>
      </c>
      <c r="AW480" s="14" t="s">
        <v>30</v>
      </c>
      <c r="AX480" s="14" t="s">
        <v>73</v>
      </c>
      <c r="AY480" s="221" t="s">
        <v>160</v>
      </c>
    </row>
    <row r="481" spans="2:51" s="14" customFormat="1" ht="12">
      <c r="B481" s="211"/>
      <c r="C481" s="212"/>
      <c r="D481" s="202" t="s">
        <v>168</v>
      </c>
      <c r="E481" s="213" t="s">
        <v>1</v>
      </c>
      <c r="F481" s="214" t="s">
        <v>2349</v>
      </c>
      <c r="G481" s="212"/>
      <c r="H481" s="215">
        <v>2.137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168</v>
      </c>
      <c r="AU481" s="221" t="s">
        <v>82</v>
      </c>
      <c r="AV481" s="14" t="s">
        <v>82</v>
      </c>
      <c r="AW481" s="14" t="s">
        <v>30</v>
      </c>
      <c r="AX481" s="14" t="s">
        <v>73</v>
      </c>
      <c r="AY481" s="221" t="s">
        <v>160</v>
      </c>
    </row>
    <row r="482" spans="2:51" s="16" customFormat="1" ht="12">
      <c r="B482" s="243"/>
      <c r="C482" s="244"/>
      <c r="D482" s="202" t="s">
        <v>168</v>
      </c>
      <c r="E482" s="245" t="s">
        <v>1</v>
      </c>
      <c r="F482" s="246" t="s">
        <v>354</v>
      </c>
      <c r="G482" s="244"/>
      <c r="H482" s="247">
        <v>75.356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168</v>
      </c>
      <c r="AU482" s="253" t="s">
        <v>82</v>
      </c>
      <c r="AV482" s="16" t="s">
        <v>182</v>
      </c>
      <c r="AW482" s="16" t="s">
        <v>30</v>
      </c>
      <c r="AX482" s="16" t="s">
        <v>73</v>
      </c>
      <c r="AY482" s="253" t="s">
        <v>160</v>
      </c>
    </row>
    <row r="483" spans="2:51" s="15" customFormat="1" ht="12">
      <c r="B483" s="222"/>
      <c r="C483" s="223"/>
      <c r="D483" s="202" t="s">
        <v>168</v>
      </c>
      <c r="E483" s="224" t="s">
        <v>1</v>
      </c>
      <c r="F483" s="225" t="s">
        <v>179</v>
      </c>
      <c r="G483" s="223"/>
      <c r="H483" s="226">
        <v>121.84100000000001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168</v>
      </c>
      <c r="AU483" s="232" t="s">
        <v>82</v>
      </c>
      <c r="AV483" s="15" t="s">
        <v>167</v>
      </c>
      <c r="AW483" s="15" t="s">
        <v>30</v>
      </c>
      <c r="AX483" s="15" t="s">
        <v>80</v>
      </c>
      <c r="AY483" s="232" t="s">
        <v>160</v>
      </c>
    </row>
    <row r="484" spans="1:65" s="2" customFormat="1" ht="37.9" customHeight="1">
      <c r="A484" s="35"/>
      <c r="B484" s="36"/>
      <c r="C484" s="187" t="s">
        <v>686</v>
      </c>
      <c r="D484" s="187" t="s">
        <v>162</v>
      </c>
      <c r="E484" s="188" t="s">
        <v>696</v>
      </c>
      <c r="F484" s="189" t="s">
        <v>697</v>
      </c>
      <c r="G484" s="190" t="s">
        <v>222</v>
      </c>
      <c r="H484" s="191">
        <v>457.28</v>
      </c>
      <c r="I484" s="192"/>
      <c r="J484" s="193">
        <f>ROUND(I484*H484,2)</f>
        <v>0</v>
      </c>
      <c r="K484" s="189" t="s">
        <v>1</v>
      </c>
      <c r="L484" s="40"/>
      <c r="M484" s="194" t="s">
        <v>1</v>
      </c>
      <c r="N484" s="195" t="s">
        <v>38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167</v>
      </c>
      <c r="AT484" s="198" t="s">
        <v>162</v>
      </c>
      <c r="AU484" s="198" t="s">
        <v>82</v>
      </c>
      <c r="AY484" s="18" t="s">
        <v>160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80</v>
      </c>
      <c r="BK484" s="199">
        <f>ROUND(I484*H484,2)</f>
        <v>0</v>
      </c>
      <c r="BL484" s="18" t="s">
        <v>167</v>
      </c>
      <c r="BM484" s="198" t="s">
        <v>689</v>
      </c>
    </row>
    <row r="485" spans="2:51" s="14" customFormat="1" ht="12">
      <c r="B485" s="211"/>
      <c r="C485" s="212"/>
      <c r="D485" s="202" t="s">
        <v>168</v>
      </c>
      <c r="E485" s="213" t="s">
        <v>1</v>
      </c>
      <c r="F485" s="214" t="s">
        <v>2323</v>
      </c>
      <c r="G485" s="212"/>
      <c r="H485" s="215">
        <v>153.56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168</v>
      </c>
      <c r="AU485" s="221" t="s">
        <v>82</v>
      </c>
      <c r="AV485" s="14" t="s">
        <v>82</v>
      </c>
      <c r="AW485" s="14" t="s">
        <v>30</v>
      </c>
      <c r="AX485" s="14" t="s">
        <v>73</v>
      </c>
      <c r="AY485" s="221" t="s">
        <v>160</v>
      </c>
    </row>
    <row r="486" spans="2:51" s="14" customFormat="1" ht="12">
      <c r="B486" s="211"/>
      <c r="C486" s="212"/>
      <c r="D486" s="202" t="s">
        <v>168</v>
      </c>
      <c r="E486" s="213" t="s">
        <v>1</v>
      </c>
      <c r="F486" s="214" t="s">
        <v>2324</v>
      </c>
      <c r="G486" s="212"/>
      <c r="H486" s="215">
        <v>39.827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168</v>
      </c>
      <c r="AU486" s="221" t="s">
        <v>82</v>
      </c>
      <c r="AV486" s="14" t="s">
        <v>82</v>
      </c>
      <c r="AW486" s="14" t="s">
        <v>30</v>
      </c>
      <c r="AX486" s="14" t="s">
        <v>73</v>
      </c>
      <c r="AY486" s="221" t="s">
        <v>160</v>
      </c>
    </row>
    <row r="487" spans="2:51" s="16" customFormat="1" ht="12">
      <c r="B487" s="243"/>
      <c r="C487" s="244"/>
      <c r="D487" s="202" t="s">
        <v>168</v>
      </c>
      <c r="E487" s="245" t="s">
        <v>1</v>
      </c>
      <c r="F487" s="246" t="s">
        <v>354</v>
      </c>
      <c r="G487" s="244"/>
      <c r="H487" s="247">
        <v>193.387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168</v>
      </c>
      <c r="AU487" s="253" t="s">
        <v>82</v>
      </c>
      <c r="AV487" s="16" t="s">
        <v>182</v>
      </c>
      <c r="AW487" s="16" t="s">
        <v>30</v>
      </c>
      <c r="AX487" s="16" t="s">
        <v>73</v>
      </c>
      <c r="AY487" s="253" t="s">
        <v>160</v>
      </c>
    </row>
    <row r="488" spans="2:51" s="14" customFormat="1" ht="12">
      <c r="B488" s="211"/>
      <c r="C488" s="212"/>
      <c r="D488" s="202" t="s">
        <v>168</v>
      </c>
      <c r="E488" s="213" t="s">
        <v>1</v>
      </c>
      <c r="F488" s="214" t="s">
        <v>2350</v>
      </c>
      <c r="G488" s="212"/>
      <c r="H488" s="215">
        <v>18.87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168</v>
      </c>
      <c r="AU488" s="221" t="s">
        <v>82</v>
      </c>
      <c r="AV488" s="14" t="s">
        <v>82</v>
      </c>
      <c r="AW488" s="14" t="s">
        <v>30</v>
      </c>
      <c r="AX488" s="14" t="s">
        <v>73</v>
      </c>
      <c r="AY488" s="221" t="s">
        <v>160</v>
      </c>
    </row>
    <row r="489" spans="2:51" s="14" customFormat="1" ht="12">
      <c r="B489" s="211"/>
      <c r="C489" s="212"/>
      <c r="D489" s="202" t="s">
        <v>168</v>
      </c>
      <c r="E489" s="213" t="s">
        <v>1</v>
      </c>
      <c r="F489" s="214" t="s">
        <v>2351</v>
      </c>
      <c r="G489" s="212"/>
      <c r="H489" s="215">
        <v>8.565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168</v>
      </c>
      <c r="AU489" s="221" t="s">
        <v>82</v>
      </c>
      <c r="AV489" s="14" t="s">
        <v>82</v>
      </c>
      <c r="AW489" s="14" t="s">
        <v>30</v>
      </c>
      <c r="AX489" s="14" t="s">
        <v>73</v>
      </c>
      <c r="AY489" s="221" t="s">
        <v>160</v>
      </c>
    </row>
    <row r="490" spans="2:51" s="14" customFormat="1" ht="12">
      <c r="B490" s="211"/>
      <c r="C490" s="212"/>
      <c r="D490" s="202" t="s">
        <v>168</v>
      </c>
      <c r="E490" s="213" t="s">
        <v>1</v>
      </c>
      <c r="F490" s="214" t="s">
        <v>2352</v>
      </c>
      <c r="G490" s="212"/>
      <c r="H490" s="215">
        <v>99.249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2:51" s="14" customFormat="1" ht="12">
      <c r="B491" s="211"/>
      <c r="C491" s="212"/>
      <c r="D491" s="202" t="s">
        <v>168</v>
      </c>
      <c r="E491" s="213" t="s">
        <v>1</v>
      </c>
      <c r="F491" s="214" t="s">
        <v>2353</v>
      </c>
      <c r="G491" s="212"/>
      <c r="H491" s="215">
        <v>7.427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2:51" s="14" customFormat="1" ht="12">
      <c r="B492" s="211"/>
      <c r="C492" s="212"/>
      <c r="D492" s="202" t="s">
        <v>168</v>
      </c>
      <c r="E492" s="213" t="s">
        <v>1</v>
      </c>
      <c r="F492" s="214" t="s">
        <v>2354</v>
      </c>
      <c r="G492" s="212"/>
      <c r="H492" s="215">
        <v>38.675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2:51" s="14" customFormat="1" ht="12">
      <c r="B493" s="211"/>
      <c r="C493" s="212"/>
      <c r="D493" s="202" t="s">
        <v>168</v>
      </c>
      <c r="E493" s="213" t="s">
        <v>1</v>
      </c>
      <c r="F493" s="214" t="s">
        <v>2355</v>
      </c>
      <c r="G493" s="212"/>
      <c r="H493" s="215">
        <v>19.805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2:51" s="14" customFormat="1" ht="12">
      <c r="B494" s="211"/>
      <c r="C494" s="212"/>
      <c r="D494" s="202" t="s">
        <v>168</v>
      </c>
      <c r="E494" s="213" t="s">
        <v>1</v>
      </c>
      <c r="F494" s="214" t="s">
        <v>2356</v>
      </c>
      <c r="G494" s="212"/>
      <c r="H494" s="215">
        <v>40.97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2:51" s="14" customFormat="1" ht="12">
      <c r="B495" s="211"/>
      <c r="C495" s="212"/>
      <c r="D495" s="202" t="s">
        <v>168</v>
      </c>
      <c r="E495" s="213" t="s">
        <v>1</v>
      </c>
      <c r="F495" s="214" t="s">
        <v>2357</v>
      </c>
      <c r="G495" s="212"/>
      <c r="H495" s="215">
        <v>2.521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168</v>
      </c>
      <c r="AU495" s="221" t="s">
        <v>82</v>
      </c>
      <c r="AV495" s="14" t="s">
        <v>82</v>
      </c>
      <c r="AW495" s="14" t="s">
        <v>30</v>
      </c>
      <c r="AX495" s="14" t="s">
        <v>73</v>
      </c>
      <c r="AY495" s="221" t="s">
        <v>160</v>
      </c>
    </row>
    <row r="496" spans="2:51" s="14" customFormat="1" ht="12">
      <c r="B496" s="211"/>
      <c r="C496" s="212"/>
      <c r="D496" s="202" t="s">
        <v>168</v>
      </c>
      <c r="E496" s="213" t="s">
        <v>1</v>
      </c>
      <c r="F496" s="214" t="s">
        <v>2358</v>
      </c>
      <c r="G496" s="212"/>
      <c r="H496" s="215">
        <v>27.811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168</v>
      </c>
      <c r="AU496" s="221" t="s">
        <v>82</v>
      </c>
      <c r="AV496" s="14" t="s">
        <v>82</v>
      </c>
      <c r="AW496" s="14" t="s">
        <v>30</v>
      </c>
      <c r="AX496" s="14" t="s">
        <v>73</v>
      </c>
      <c r="AY496" s="221" t="s">
        <v>160</v>
      </c>
    </row>
    <row r="497" spans="2:51" s="16" customFormat="1" ht="12">
      <c r="B497" s="243"/>
      <c r="C497" s="244"/>
      <c r="D497" s="202" t="s">
        <v>168</v>
      </c>
      <c r="E497" s="245" t="s">
        <v>1</v>
      </c>
      <c r="F497" s="246" t="s">
        <v>354</v>
      </c>
      <c r="G497" s="244"/>
      <c r="H497" s="247">
        <v>263.893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168</v>
      </c>
      <c r="AU497" s="253" t="s">
        <v>82</v>
      </c>
      <c r="AV497" s="16" t="s">
        <v>182</v>
      </c>
      <c r="AW497" s="16" t="s">
        <v>30</v>
      </c>
      <c r="AX497" s="16" t="s">
        <v>73</v>
      </c>
      <c r="AY497" s="253" t="s">
        <v>160</v>
      </c>
    </row>
    <row r="498" spans="2:51" s="15" customFormat="1" ht="12">
      <c r="B498" s="222"/>
      <c r="C498" s="223"/>
      <c r="D498" s="202" t="s">
        <v>168</v>
      </c>
      <c r="E498" s="224" t="s">
        <v>1</v>
      </c>
      <c r="F498" s="225" t="s">
        <v>179</v>
      </c>
      <c r="G498" s="223"/>
      <c r="H498" s="226">
        <v>457.2800000000001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168</v>
      </c>
      <c r="AU498" s="232" t="s">
        <v>82</v>
      </c>
      <c r="AV498" s="15" t="s">
        <v>167</v>
      </c>
      <c r="AW498" s="15" t="s">
        <v>30</v>
      </c>
      <c r="AX498" s="15" t="s">
        <v>80</v>
      </c>
      <c r="AY498" s="232" t="s">
        <v>160</v>
      </c>
    </row>
    <row r="499" spans="1:65" s="2" customFormat="1" ht="14.45" customHeight="1">
      <c r="A499" s="35"/>
      <c r="B499" s="36"/>
      <c r="C499" s="187" t="s">
        <v>360</v>
      </c>
      <c r="D499" s="187" t="s">
        <v>162</v>
      </c>
      <c r="E499" s="188" t="s">
        <v>699</v>
      </c>
      <c r="F499" s="189" t="s">
        <v>700</v>
      </c>
      <c r="G499" s="190" t="s">
        <v>238</v>
      </c>
      <c r="H499" s="191">
        <v>128.97</v>
      </c>
      <c r="I499" s="192"/>
      <c r="J499" s="193">
        <f>ROUND(I499*H499,2)</f>
        <v>0</v>
      </c>
      <c r="K499" s="189" t="s">
        <v>1</v>
      </c>
      <c r="L499" s="40"/>
      <c r="M499" s="194" t="s">
        <v>1</v>
      </c>
      <c r="N499" s="195" t="s">
        <v>38</v>
      </c>
      <c r="O499" s="72"/>
      <c r="P499" s="196">
        <f>O499*H499</f>
        <v>0</v>
      </c>
      <c r="Q499" s="196">
        <v>0</v>
      </c>
      <c r="R499" s="196">
        <f>Q499*H499</f>
        <v>0</v>
      </c>
      <c r="S499" s="196">
        <v>0</v>
      </c>
      <c r="T499" s="19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8" t="s">
        <v>167</v>
      </c>
      <c r="AT499" s="198" t="s">
        <v>162</v>
      </c>
      <c r="AU499" s="198" t="s">
        <v>82</v>
      </c>
      <c r="AY499" s="18" t="s">
        <v>160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8" t="s">
        <v>80</v>
      </c>
      <c r="BK499" s="199">
        <f>ROUND(I499*H499,2)</f>
        <v>0</v>
      </c>
      <c r="BL499" s="18" t="s">
        <v>167</v>
      </c>
      <c r="BM499" s="198" t="s">
        <v>694</v>
      </c>
    </row>
    <row r="500" spans="2:51" s="13" customFormat="1" ht="12">
      <c r="B500" s="200"/>
      <c r="C500" s="201"/>
      <c r="D500" s="202" t="s">
        <v>168</v>
      </c>
      <c r="E500" s="203" t="s">
        <v>1</v>
      </c>
      <c r="F500" s="204" t="s">
        <v>2387</v>
      </c>
      <c r="G500" s="201"/>
      <c r="H500" s="203" t="s">
        <v>1</v>
      </c>
      <c r="I500" s="205"/>
      <c r="J500" s="201"/>
      <c r="K500" s="201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168</v>
      </c>
      <c r="AU500" s="210" t="s">
        <v>82</v>
      </c>
      <c r="AV500" s="13" t="s">
        <v>80</v>
      </c>
      <c r="AW500" s="13" t="s">
        <v>30</v>
      </c>
      <c r="AX500" s="13" t="s">
        <v>73</v>
      </c>
      <c r="AY500" s="210" t="s">
        <v>160</v>
      </c>
    </row>
    <row r="501" spans="2:51" s="14" customFormat="1" ht="12">
      <c r="B501" s="211"/>
      <c r="C501" s="212"/>
      <c r="D501" s="202" t="s">
        <v>168</v>
      </c>
      <c r="E501" s="213" t="s">
        <v>1</v>
      </c>
      <c r="F501" s="214" t="s">
        <v>2388</v>
      </c>
      <c r="G501" s="212"/>
      <c r="H501" s="215">
        <v>42.32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168</v>
      </c>
      <c r="AU501" s="221" t="s">
        <v>82</v>
      </c>
      <c r="AV501" s="14" t="s">
        <v>82</v>
      </c>
      <c r="AW501" s="14" t="s">
        <v>30</v>
      </c>
      <c r="AX501" s="14" t="s">
        <v>73</v>
      </c>
      <c r="AY501" s="221" t="s">
        <v>160</v>
      </c>
    </row>
    <row r="502" spans="2:51" s="14" customFormat="1" ht="12">
      <c r="B502" s="211"/>
      <c r="C502" s="212"/>
      <c r="D502" s="202" t="s">
        <v>168</v>
      </c>
      <c r="E502" s="213" t="s">
        <v>1</v>
      </c>
      <c r="F502" s="214" t="s">
        <v>2389</v>
      </c>
      <c r="G502" s="212"/>
      <c r="H502" s="215">
        <v>11.1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168</v>
      </c>
      <c r="AU502" s="221" t="s">
        <v>82</v>
      </c>
      <c r="AV502" s="14" t="s">
        <v>82</v>
      </c>
      <c r="AW502" s="14" t="s">
        <v>30</v>
      </c>
      <c r="AX502" s="14" t="s">
        <v>73</v>
      </c>
      <c r="AY502" s="221" t="s">
        <v>160</v>
      </c>
    </row>
    <row r="503" spans="2:51" s="14" customFormat="1" ht="12">
      <c r="B503" s="211"/>
      <c r="C503" s="212"/>
      <c r="D503" s="202" t="s">
        <v>168</v>
      </c>
      <c r="E503" s="213" t="s">
        <v>1</v>
      </c>
      <c r="F503" s="214" t="s">
        <v>2390</v>
      </c>
      <c r="G503" s="212"/>
      <c r="H503" s="215">
        <v>6.62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2:51" s="14" customFormat="1" ht="12">
      <c r="B504" s="211"/>
      <c r="C504" s="212"/>
      <c r="D504" s="202" t="s">
        <v>168</v>
      </c>
      <c r="E504" s="213" t="s">
        <v>1</v>
      </c>
      <c r="F504" s="214" t="s">
        <v>2391</v>
      </c>
      <c r="G504" s="212"/>
      <c r="H504" s="215">
        <v>18.99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168</v>
      </c>
      <c r="AU504" s="221" t="s">
        <v>82</v>
      </c>
      <c r="AV504" s="14" t="s">
        <v>82</v>
      </c>
      <c r="AW504" s="14" t="s">
        <v>30</v>
      </c>
      <c r="AX504" s="14" t="s">
        <v>73</v>
      </c>
      <c r="AY504" s="221" t="s">
        <v>160</v>
      </c>
    </row>
    <row r="505" spans="2:51" s="14" customFormat="1" ht="12">
      <c r="B505" s="211"/>
      <c r="C505" s="212"/>
      <c r="D505" s="202" t="s">
        <v>168</v>
      </c>
      <c r="E505" s="213" t="s">
        <v>1</v>
      </c>
      <c r="F505" s="214" t="s">
        <v>2392</v>
      </c>
      <c r="G505" s="212"/>
      <c r="H505" s="215">
        <v>16.5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2:51" s="14" customFormat="1" ht="12">
      <c r="B506" s="211"/>
      <c r="C506" s="212"/>
      <c r="D506" s="202" t="s">
        <v>168</v>
      </c>
      <c r="E506" s="213" t="s">
        <v>1</v>
      </c>
      <c r="F506" s="214" t="s">
        <v>2393</v>
      </c>
      <c r="G506" s="212"/>
      <c r="H506" s="215">
        <v>11.36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168</v>
      </c>
      <c r="AU506" s="221" t="s">
        <v>82</v>
      </c>
      <c r="AV506" s="14" t="s">
        <v>82</v>
      </c>
      <c r="AW506" s="14" t="s">
        <v>30</v>
      </c>
      <c r="AX506" s="14" t="s">
        <v>73</v>
      </c>
      <c r="AY506" s="221" t="s">
        <v>160</v>
      </c>
    </row>
    <row r="507" spans="2:51" s="14" customFormat="1" ht="12">
      <c r="B507" s="211"/>
      <c r="C507" s="212"/>
      <c r="D507" s="202" t="s">
        <v>168</v>
      </c>
      <c r="E507" s="213" t="s">
        <v>1</v>
      </c>
      <c r="F507" s="214" t="s">
        <v>2394</v>
      </c>
      <c r="G507" s="212"/>
      <c r="H507" s="215">
        <v>5.68</v>
      </c>
      <c r="I507" s="216"/>
      <c r="J507" s="212"/>
      <c r="K507" s="212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168</v>
      </c>
      <c r="AU507" s="221" t="s">
        <v>82</v>
      </c>
      <c r="AV507" s="14" t="s">
        <v>82</v>
      </c>
      <c r="AW507" s="14" t="s">
        <v>30</v>
      </c>
      <c r="AX507" s="14" t="s">
        <v>73</v>
      </c>
      <c r="AY507" s="221" t="s">
        <v>160</v>
      </c>
    </row>
    <row r="508" spans="2:51" s="14" customFormat="1" ht="12">
      <c r="B508" s="211"/>
      <c r="C508" s="212"/>
      <c r="D508" s="202" t="s">
        <v>168</v>
      </c>
      <c r="E508" s="213" t="s">
        <v>1</v>
      </c>
      <c r="F508" s="214" t="s">
        <v>2395</v>
      </c>
      <c r="G508" s="212"/>
      <c r="H508" s="215">
        <v>16.4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168</v>
      </c>
      <c r="AU508" s="221" t="s">
        <v>82</v>
      </c>
      <c r="AV508" s="14" t="s">
        <v>82</v>
      </c>
      <c r="AW508" s="14" t="s">
        <v>30</v>
      </c>
      <c r="AX508" s="14" t="s">
        <v>73</v>
      </c>
      <c r="AY508" s="221" t="s">
        <v>160</v>
      </c>
    </row>
    <row r="509" spans="2:51" s="15" customFormat="1" ht="12">
      <c r="B509" s="222"/>
      <c r="C509" s="223"/>
      <c r="D509" s="202" t="s">
        <v>168</v>
      </c>
      <c r="E509" s="224" t="s">
        <v>1</v>
      </c>
      <c r="F509" s="225" t="s">
        <v>179</v>
      </c>
      <c r="G509" s="223"/>
      <c r="H509" s="226">
        <v>128.97</v>
      </c>
      <c r="I509" s="227"/>
      <c r="J509" s="223"/>
      <c r="K509" s="223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168</v>
      </c>
      <c r="AU509" s="232" t="s">
        <v>82</v>
      </c>
      <c r="AV509" s="15" t="s">
        <v>167</v>
      </c>
      <c r="AW509" s="15" t="s">
        <v>30</v>
      </c>
      <c r="AX509" s="15" t="s">
        <v>80</v>
      </c>
      <c r="AY509" s="232" t="s">
        <v>160</v>
      </c>
    </row>
    <row r="510" spans="1:65" s="2" customFormat="1" ht="24.2" customHeight="1">
      <c r="A510" s="35"/>
      <c r="B510" s="36"/>
      <c r="C510" s="187" t="s">
        <v>695</v>
      </c>
      <c r="D510" s="187" t="s">
        <v>162</v>
      </c>
      <c r="E510" s="188" t="s">
        <v>710</v>
      </c>
      <c r="F510" s="189" t="s">
        <v>711</v>
      </c>
      <c r="G510" s="190" t="s">
        <v>222</v>
      </c>
      <c r="H510" s="191">
        <v>195.2</v>
      </c>
      <c r="I510" s="192"/>
      <c r="J510" s="193">
        <f>ROUND(I510*H510,2)</f>
        <v>0</v>
      </c>
      <c r="K510" s="189" t="s">
        <v>166</v>
      </c>
      <c r="L510" s="40"/>
      <c r="M510" s="194" t="s">
        <v>1</v>
      </c>
      <c r="N510" s="195" t="s">
        <v>38</v>
      </c>
      <c r="O510" s="72"/>
      <c r="P510" s="196">
        <f>O510*H510</f>
        <v>0</v>
      </c>
      <c r="Q510" s="196">
        <v>0</v>
      </c>
      <c r="R510" s="196">
        <f>Q510*H510</f>
        <v>0</v>
      </c>
      <c r="S510" s="196">
        <v>0</v>
      </c>
      <c r="T510" s="197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8" t="s">
        <v>167</v>
      </c>
      <c r="AT510" s="198" t="s">
        <v>162</v>
      </c>
      <c r="AU510" s="198" t="s">
        <v>82</v>
      </c>
      <c r="AY510" s="18" t="s">
        <v>160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18" t="s">
        <v>80</v>
      </c>
      <c r="BK510" s="199">
        <f>ROUND(I510*H510,2)</f>
        <v>0</v>
      </c>
      <c r="BL510" s="18" t="s">
        <v>167</v>
      </c>
      <c r="BM510" s="198" t="s">
        <v>698</v>
      </c>
    </row>
    <row r="511" spans="2:51" s="13" customFormat="1" ht="12">
      <c r="B511" s="200"/>
      <c r="C511" s="201"/>
      <c r="D511" s="202" t="s">
        <v>168</v>
      </c>
      <c r="E511" s="203" t="s">
        <v>1</v>
      </c>
      <c r="F511" s="204" t="s">
        <v>2396</v>
      </c>
      <c r="G511" s="201"/>
      <c r="H511" s="203" t="s">
        <v>1</v>
      </c>
      <c r="I511" s="205"/>
      <c r="J511" s="201"/>
      <c r="K511" s="201"/>
      <c r="L511" s="206"/>
      <c r="M511" s="207"/>
      <c r="N511" s="208"/>
      <c r="O511" s="208"/>
      <c r="P511" s="208"/>
      <c r="Q511" s="208"/>
      <c r="R511" s="208"/>
      <c r="S511" s="208"/>
      <c r="T511" s="209"/>
      <c r="AT511" s="210" t="s">
        <v>168</v>
      </c>
      <c r="AU511" s="210" t="s">
        <v>82</v>
      </c>
      <c r="AV511" s="13" t="s">
        <v>80</v>
      </c>
      <c r="AW511" s="13" t="s">
        <v>30</v>
      </c>
      <c r="AX511" s="13" t="s">
        <v>73</v>
      </c>
      <c r="AY511" s="210" t="s">
        <v>160</v>
      </c>
    </row>
    <row r="512" spans="2:51" s="14" customFormat="1" ht="12">
      <c r="B512" s="211"/>
      <c r="C512" s="212"/>
      <c r="D512" s="202" t="s">
        <v>168</v>
      </c>
      <c r="E512" s="213" t="s">
        <v>1</v>
      </c>
      <c r="F512" s="214" t="s">
        <v>2397</v>
      </c>
      <c r="G512" s="212"/>
      <c r="H512" s="215">
        <v>41.28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168</v>
      </c>
      <c r="AU512" s="221" t="s">
        <v>82</v>
      </c>
      <c r="AV512" s="14" t="s">
        <v>82</v>
      </c>
      <c r="AW512" s="14" t="s">
        <v>30</v>
      </c>
      <c r="AX512" s="14" t="s">
        <v>73</v>
      </c>
      <c r="AY512" s="221" t="s">
        <v>160</v>
      </c>
    </row>
    <row r="513" spans="2:51" s="14" customFormat="1" ht="12">
      <c r="B513" s="211"/>
      <c r="C513" s="212"/>
      <c r="D513" s="202" t="s">
        <v>168</v>
      </c>
      <c r="E513" s="213" t="s">
        <v>1</v>
      </c>
      <c r="F513" s="214" t="s">
        <v>2398</v>
      </c>
      <c r="G513" s="212"/>
      <c r="H513" s="215">
        <v>7.02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2:51" s="14" customFormat="1" ht="12">
      <c r="B514" s="211"/>
      <c r="C514" s="212"/>
      <c r="D514" s="202" t="s">
        <v>168</v>
      </c>
      <c r="E514" s="213" t="s">
        <v>1</v>
      </c>
      <c r="F514" s="214" t="s">
        <v>2399</v>
      </c>
      <c r="G514" s="212"/>
      <c r="H514" s="215">
        <v>1.518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168</v>
      </c>
      <c r="AU514" s="221" t="s">
        <v>82</v>
      </c>
      <c r="AV514" s="14" t="s">
        <v>82</v>
      </c>
      <c r="AW514" s="14" t="s">
        <v>30</v>
      </c>
      <c r="AX514" s="14" t="s">
        <v>73</v>
      </c>
      <c r="AY514" s="221" t="s">
        <v>160</v>
      </c>
    </row>
    <row r="515" spans="2:51" s="14" customFormat="1" ht="12">
      <c r="B515" s="211"/>
      <c r="C515" s="212"/>
      <c r="D515" s="202" t="s">
        <v>168</v>
      </c>
      <c r="E515" s="213" t="s">
        <v>1</v>
      </c>
      <c r="F515" s="214" t="s">
        <v>2400</v>
      </c>
      <c r="G515" s="212"/>
      <c r="H515" s="215">
        <v>11.673</v>
      </c>
      <c r="I515" s="216"/>
      <c r="J515" s="212"/>
      <c r="K515" s="212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168</v>
      </c>
      <c r="AU515" s="221" t="s">
        <v>82</v>
      </c>
      <c r="AV515" s="14" t="s">
        <v>82</v>
      </c>
      <c r="AW515" s="14" t="s">
        <v>30</v>
      </c>
      <c r="AX515" s="14" t="s">
        <v>73</v>
      </c>
      <c r="AY515" s="221" t="s">
        <v>160</v>
      </c>
    </row>
    <row r="516" spans="2:51" s="14" customFormat="1" ht="12">
      <c r="B516" s="211"/>
      <c r="C516" s="212"/>
      <c r="D516" s="202" t="s">
        <v>168</v>
      </c>
      <c r="E516" s="213" t="s">
        <v>1</v>
      </c>
      <c r="F516" s="214" t="s">
        <v>2401</v>
      </c>
      <c r="G516" s="212"/>
      <c r="H516" s="215">
        <v>9.69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168</v>
      </c>
      <c r="AU516" s="221" t="s">
        <v>82</v>
      </c>
      <c r="AV516" s="14" t="s">
        <v>82</v>
      </c>
      <c r="AW516" s="14" t="s">
        <v>30</v>
      </c>
      <c r="AX516" s="14" t="s">
        <v>73</v>
      </c>
      <c r="AY516" s="221" t="s">
        <v>160</v>
      </c>
    </row>
    <row r="517" spans="2:51" s="14" customFormat="1" ht="12">
      <c r="B517" s="211"/>
      <c r="C517" s="212"/>
      <c r="D517" s="202" t="s">
        <v>168</v>
      </c>
      <c r="E517" s="213" t="s">
        <v>1</v>
      </c>
      <c r="F517" s="214" t="s">
        <v>2402</v>
      </c>
      <c r="G517" s="212"/>
      <c r="H517" s="215">
        <v>7.906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2:51" s="14" customFormat="1" ht="12">
      <c r="B518" s="211"/>
      <c r="C518" s="212"/>
      <c r="D518" s="202" t="s">
        <v>168</v>
      </c>
      <c r="E518" s="213" t="s">
        <v>1</v>
      </c>
      <c r="F518" s="214" t="s">
        <v>2403</v>
      </c>
      <c r="G518" s="212"/>
      <c r="H518" s="215">
        <v>3.953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2:51" s="14" customFormat="1" ht="12">
      <c r="B519" s="211"/>
      <c r="C519" s="212"/>
      <c r="D519" s="202" t="s">
        <v>168</v>
      </c>
      <c r="E519" s="213" t="s">
        <v>1</v>
      </c>
      <c r="F519" s="214" t="s">
        <v>2404</v>
      </c>
      <c r="G519" s="212"/>
      <c r="H519" s="215">
        <v>14.56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168</v>
      </c>
      <c r="AU519" s="221" t="s">
        <v>82</v>
      </c>
      <c r="AV519" s="14" t="s">
        <v>82</v>
      </c>
      <c r="AW519" s="14" t="s">
        <v>30</v>
      </c>
      <c r="AX519" s="14" t="s">
        <v>73</v>
      </c>
      <c r="AY519" s="221" t="s">
        <v>160</v>
      </c>
    </row>
    <row r="520" spans="2:51" s="16" customFormat="1" ht="12">
      <c r="B520" s="243"/>
      <c r="C520" s="244"/>
      <c r="D520" s="202" t="s">
        <v>168</v>
      </c>
      <c r="E520" s="245" t="s">
        <v>1</v>
      </c>
      <c r="F520" s="246" t="s">
        <v>354</v>
      </c>
      <c r="G520" s="244"/>
      <c r="H520" s="247">
        <v>97.60000000000001</v>
      </c>
      <c r="I520" s="248"/>
      <c r="J520" s="244"/>
      <c r="K520" s="244"/>
      <c r="L520" s="249"/>
      <c r="M520" s="250"/>
      <c r="N520" s="251"/>
      <c r="O520" s="251"/>
      <c r="P520" s="251"/>
      <c r="Q520" s="251"/>
      <c r="R520" s="251"/>
      <c r="S520" s="251"/>
      <c r="T520" s="252"/>
      <c r="AT520" s="253" t="s">
        <v>168</v>
      </c>
      <c r="AU520" s="253" t="s">
        <v>82</v>
      </c>
      <c r="AV520" s="16" t="s">
        <v>182</v>
      </c>
      <c r="AW520" s="16" t="s">
        <v>30</v>
      </c>
      <c r="AX520" s="16" t="s">
        <v>73</v>
      </c>
      <c r="AY520" s="253" t="s">
        <v>160</v>
      </c>
    </row>
    <row r="521" spans="2:51" s="13" customFormat="1" ht="12">
      <c r="B521" s="200"/>
      <c r="C521" s="201"/>
      <c r="D521" s="202" t="s">
        <v>168</v>
      </c>
      <c r="E521" s="203" t="s">
        <v>1</v>
      </c>
      <c r="F521" s="204" t="s">
        <v>740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168</v>
      </c>
      <c r="AU521" s="210" t="s">
        <v>82</v>
      </c>
      <c r="AV521" s="13" t="s">
        <v>80</v>
      </c>
      <c r="AW521" s="13" t="s">
        <v>30</v>
      </c>
      <c r="AX521" s="13" t="s">
        <v>73</v>
      </c>
      <c r="AY521" s="210" t="s">
        <v>160</v>
      </c>
    </row>
    <row r="522" spans="2:51" s="14" customFormat="1" ht="12">
      <c r="B522" s="211"/>
      <c r="C522" s="212"/>
      <c r="D522" s="202" t="s">
        <v>168</v>
      </c>
      <c r="E522" s="213" t="s">
        <v>1</v>
      </c>
      <c r="F522" s="214" t="s">
        <v>2397</v>
      </c>
      <c r="G522" s="212"/>
      <c r="H522" s="215">
        <v>41.28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2:51" s="14" customFormat="1" ht="12">
      <c r="B523" s="211"/>
      <c r="C523" s="212"/>
      <c r="D523" s="202" t="s">
        <v>168</v>
      </c>
      <c r="E523" s="213" t="s">
        <v>1</v>
      </c>
      <c r="F523" s="214" t="s">
        <v>2398</v>
      </c>
      <c r="G523" s="212"/>
      <c r="H523" s="215">
        <v>7.02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2:51" s="14" customFormat="1" ht="12">
      <c r="B524" s="211"/>
      <c r="C524" s="212"/>
      <c r="D524" s="202" t="s">
        <v>168</v>
      </c>
      <c r="E524" s="213" t="s">
        <v>1</v>
      </c>
      <c r="F524" s="214" t="s">
        <v>2399</v>
      </c>
      <c r="G524" s="212"/>
      <c r="H524" s="215">
        <v>1.518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168</v>
      </c>
      <c r="AU524" s="221" t="s">
        <v>82</v>
      </c>
      <c r="AV524" s="14" t="s">
        <v>82</v>
      </c>
      <c r="AW524" s="14" t="s">
        <v>30</v>
      </c>
      <c r="AX524" s="14" t="s">
        <v>73</v>
      </c>
      <c r="AY524" s="221" t="s">
        <v>160</v>
      </c>
    </row>
    <row r="525" spans="2:51" s="14" customFormat="1" ht="12">
      <c r="B525" s="211"/>
      <c r="C525" s="212"/>
      <c r="D525" s="202" t="s">
        <v>168</v>
      </c>
      <c r="E525" s="213" t="s">
        <v>1</v>
      </c>
      <c r="F525" s="214" t="s">
        <v>2400</v>
      </c>
      <c r="G525" s="212"/>
      <c r="H525" s="215">
        <v>11.673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2:51" s="14" customFormat="1" ht="12">
      <c r="B526" s="211"/>
      <c r="C526" s="212"/>
      <c r="D526" s="202" t="s">
        <v>168</v>
      </c>
      <c r="E526" s="213" t="s">
        <v>1</v>
      </c>
      <c r="F526" s="214" t="s">
        <v>2401</v>
      </c>
      <c r="G526" s="212"/>
      <c r="H526" s="215">
        <v>9.69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2:51" s="14" customFormat="1" ht="12">
      <c r="B527" s="211"/>
      <c r="C527" s="212"/>
      <c r="D527" s="202" t="s">
        <v>168</v>
      </c>
      <c r="E527" s="213" t="s">
        <v>1</v>
      </c>
      <c r="F527" s="214" t="s">
        <v>2402</v>
      </c>
      <c r="G527" s="212"/>
      <c r="H527" s="215">
        <v>7.906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168</v>
      </c>
      <c r="AU527" s="221" t="s">
        <v>82</v>
      </c>
      <c r="AV527" s="14" t="s">
        <v>82</v>
      </c>
      <c r="AW527" s="14" t="s">
        <v>30</v>
      </c>
      <c r="AX527" s="14" t="s">
        <v>73</v>
      </c>
      <c r="AY527" s="221" t="s">
        <v>160</v>
      </c>
    </row>
    <row r="528" spans="2:51" s="14" customFormat="1" ht="12">
      <c r="B528" s="211"/>
      <c r="C528" s="212"/>
      <c r="D528" s="202" t="s">
        <v>168</v>
      </c>
      <c r="E528" s="213" t="s">
        <v>1</v>
      </c>
      <c r="F528" s="214" t="s">
        <v>2405</v>
      </c>
      <c r="G528" s="212"/>
      <c r="H528" s="215">
        <v>3.953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2:51" s="14" customFormat="1" ht="12">
      <c r="B529" s="211"/>
      <c r="C529" s="212"/>
      <c r="D529" s="202" t="s">
        <v>168</v>
      </c>
      <c r="E529" s="213" t="s">
        <v>1</v>
      </c>
      <c r="F529" s="214" t="s">
        <v>2404</v>
      </c>
      <c r="G529" s="212"/>
      <c r="H529" s="215">
        <v>14.56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2:51" s="16" customFormat="1" ht="12">
      <c r="B530" s="243"/>
      <c r="C530" s="244"/>
      <c r="D530" s="202" t="s">
        <v>168</v>
      </c>
      <c r="E530" s="245" t="s">
        <v>1</v>
      </c>
      <c r="F530" s="246" t="s">
        <v>354</v>
      </c>
      <c r="G530" s="244"/>
      <c r="H530" s="247">
        <v>97.60000000000001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AT530" s="253" t="s">
        <v>168</v>
      </c>
      <c r="AU530" s="253" t="s">
        <v>82</v>
      </c>
      <c r="AV530" s="16" t="s">
        <v>182</v>
      </c>
      <c r="AW530" s="16" t="s">
        <v>30</v>
      </c>
      <c r="AX530" s="16" t="s">
        <v>73</v>
      </c>
      <c r="AY530" s="253" t="s">
        <v>160</v>
      </c>
    </row>
    <row r="531" spans="2:51" s="15" customFormat="1" ht="12">
      <c r="B531" s="222"/>
      <c r="C531" s="223"/>
      <c r="D531" s="202" t="s">
        <v>168</v>
      </c>
      <c r="E531" s="224" t="s">
        <v>1</v>
      </c>
      <c r="F531" s="225" t="s">
        <v>179</v>
      </c>
      <c r="G531" s="223"/>
      <c r="H531" s="226">
        <v>195.20000000000002</v>
      </c>
      <c r="I531" s="227"/>
      <c r="J531" s="223"/>
      <c r="K531" s="223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168</v>
      </c>
      <c r="AU531" s="232" t="s">
        <v>82</v>
      </c>
      <c r="AV531" s="15" t="s">
        <v>167</v>
      </c>
      <c r="AW531" s="15" t="s">
        <v>30</v>
      </c>
      <c r="AX531" s="15" t="s">
        <v>80</v>
      </c>
      <c r="AY531" s="232" t="s">
        <v>160</v>
      </c>
    </row>
    <row r="532" spans="1:65" s="2" customFormat="1" ht="14.45" customHeight="1">
      <c r="A532" s="35"/>
      <c r="B532" s="36"/>
      <c r="C532" s="187" t="s">
        <v>364</v>
      </c>
      <c r="D532" s="187" t="s">
        <v>162</v>
      </c>
      <c r="E532" s="188" t="s">
        <v>749</v>
      </c>
      <c r="F532" s="189" t="s">
        <v>750</v>
      </c>
      <c r="G532" s="190" t="s">
        <v>222</v>
      </c>
      <c r="H532" s="191">
        <v>580</v>
      </c>
      <c r="I532" s="192"/>
      <c r="J532" s="193">
        <f>ROUND(I532*H532,2)</f>
        <v>0</v>
      </c>
      <c r="K532" s="189" t="s">
        <v>166</v>
      </c>
      <c r="L532" s="40"/>
      <c r="M532" s="194" t="s">
        <v>1</v>
      </c>
      <c r="N532" s="195" t="s">
        <v>38</v>
      </c>
      <c r="O532" s="72"/>
      <c r="P532" s="196">
        <f>O532*H532</f>
        <v>0</v>
      </c>
      <c r="Q532" s="196">
        <v>0</v>
      </c>
      <c r="R532" s="196">
        <f>Q532*H532</f>
        <v>0</v>
      </c>
      <c r="S532" s="196">
        <v>0</v>
      </c>
      <c r="T532" s="197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8" t="s">
        <v>167</v>
      </c>
      <c r="AT532" s="198" t="s">
        <v>162</v>
      </c>
      <c r="AU532" s="198" t="s">
        <v>82</v>
      </c>
      <c r="AY532" s="18" t="s">
        <v>160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8" t="s">
        <v>80</v>
      </c>
      <c r="BK532" s="199">
        <f>ROUND(I532*H532,2)</f>
        <v>0</v>
      </c>
      <c r="BL532" s="18" t="s">
        <v>167</v>
      </c>
      <c r="BM532" s="198" t="s">
        <v>701</v>
      </c>
    </row>
    <row r="533" spans="1:65" s="2" customFormat="1" ht="24.2" customHeight="1">
      <c r="A533" s="35"/>
      <c r="B533" s="36"/>
      <c r="C533" s="187" t="s">
        <v>709</v>
      </c>
      <c r="D533" s="187" t="s">
        <v>162</v>
      </c>
      <c r="E533" s="188" t="s">
        <v>754</v>
      </c>
      <c r="F533" s="189" t="s">
        <v>755</v>
      </c>
      <c r="G533" s="190" t="s">
        <v>165</v>
      </c>
      <c r="H533" s="191">
        <v>5.858</v>
      </c>
      <c r="I533" s="192"/>
      <c r="J533" s="193">
        <f>ROUND(I533*H533,2)</f>
        <v>0</v>
      </c>
      <c r="K533" s="189" t="s">
        <v>166</v>
      </c>
      <c r="L533" s="40"/>
      <c r="M533" s="194" t="s">
        <v>1</v>
      </c>
      <c r="N533" s="195" t="s">
        <v>38</v>
      </c>
      <c r="O533" s="72"/>
      <c r="P533" s="196">
        <f>O533*H533</f>
        <v>0</v>
      </c>
      <c r="Q533" s="196">
        <v>0</v>
      </c>
      <c r="R533" s="196">
        <f>Q533*H533</f>
        <v>0</v>
      </c>
      <c r="S533" s="196">
        <v>0</v>
      </c>
      <c r="T533" s="197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8" t="s">
        <v>167</v>
      </c>
      <c r="AT533" s="198" t="s">
        <v>162</v>
      </c>
      <c r="AU533" s="198" t="s">
        <v>82</v>
      </c>
      <c r="AY533" s="18" t="s">
        <v>160</v>
      </c>
      <c r="BE533" s="199">
        <f>IF(N533="základní",J533,0)</f>
        <v>0</v>
      </c>
      <c r="BF533" s="199">
        <f>IF(N533="snížená",J533,0)</f>
        <v>0</v>
      </c>
      <c r="BG533" s="199">
        <f>IF(N533="zákl. přenesená",J533,0)</f>
        <v>0</v>
      </c>
      <c r="BH533" s="199">
        <f>IF(N533="sníž. přenesená",J533,0)</f>
        <v>0</v>
      </c>
      <c r="BI533" s="199">
        <f>IF(N533="nulová",J533,0)</f>
        <v>0</v>
      </c>
      <c r="BJ533" s="18" t="s">
        <v>80</v>
      </c>
      <c r="BK533" s="199">
        <f>ROUND(I533*H533,2)</f>
        <v>0</v>
      </c>
      <c r="BL533" s="18" t="s">
        <v>167</v>
      </c>
      <c r="BM533" s="198" t="s">
        <v>712</v>
      </c>
    </row>
    <row r="534" spans="1:65" s="2" customFormat="1" ht="24.2" customHeight="1">
      <c r="A534" s="35"/>
      <c r="B534" s="36"/>
      <c r="C534" s="187" t="s">
        <v>367</v>
      </c>
      <c r="D534" s="187" t="s">
        <v>162</v>
      </c>
      <c r="E534" s="188" t="s">
        <v>768</v>
      </c>
      <c r="F534" s="189" t="s">
        <v>769</v>
      </c>
      <c r="G534" s="190" t="s">
        <v>165</v>
      </c>
      <c r="H534" s="191">
        <v>5.858</v>
      </c>
      <c r="I534" s="192"/>
      <c r="J534" s="193">
        <f>ROUND(I534*H534,2)</f>
        <v>0</v>
      </c>
      <c r="K534" s="189" t="s">
        <v>166</v>
      </c>
      <c r="L534" s="40"/>
      <c r="M534" s="194" t="s">
        <v>1</v>
      </c>
      <c r="N534" s="195" t="s">
        <v>38</v>
      </c>
      <c r="O534" s="72"/>
      <c r="P534" s="196">
        <f>O534*H534</f>
        <v>0</v>
      </c>
      <c r="Q534" s="196">
        <v>0</v>
      </c>
      <c r="R534" s="196">
        <f>Q534*H534</f>
        <v>0</v>
      </c>
      <c r="S534" s="196">
        <v>0</v>
      </c>
      <c r="T534" s="197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8" t="s">
        <v>167</v>
      </c>
      <c r="AT534" s="198" t="s">
        <v>162</v>
      </c>
      <c r="AU534" s="198" t="s">
        <v>82</v>
      </c>
      <c r="AY534" s="18" t="s">
        <v>160</v>
      </c>
      <c r="BE534" s="199">
        <f>IF(N534="základní",J534,0)</f>
        <v>0</v>
      </c>
      <c r="BF534" s="199">
        <f>IF(N534="snížená",J534,0)</f>
        <v>0</v>
      </c>
      <c r="BG534" s="199">
        <f>IF(N534="zákl. přenesená",J534,0)</f>
        <v>0</v>
      </c>
      <c r="BH534" s="199">
        <f>IF(N534="sníž. přenesená",J534,0)</f>
        <v>0</v>
      </c>
      <c r="BI534" s="199">
        <f>IF(N534="nulová",J534,0)</f>
        <v>0</v>
      </c>
      <c r="BJ534" s="18" t="s">
        <v>80</v>
      </c>
      <c r="BK534" s="199">
        <f>ROUND(I534*H534,2)</f>
        <v>0</v>
      </c>
      <c r="BL534" s="18" t="s">
        <v>167</v>
      </c>
      <c r="BM534" s="198" t="s">
        <v>751</v>
      </c>
    </row>
    <row r="535" spans="1:65" s="2" customFormat="1" ht="14.45" customHeight="1">
      <c r="A535" s="35"/>
      <c r="B535" s="36"/>
      <c r="C535" s="187" t="s">
        <v>753</v>
      </c>
      <c r="D535" s="187" t="s">
        <v>162</v>
      </c>
      <c r="E535" s="188" t="s">
        <v>774</v>
      </c>
      <c r="F535" s="189" t="s">
        <v>775</v>
      </c>
      <c r="G535" s="190" t="s">
        <v>165</v>
      </c>
      <c r="H535" s="191">
        <v>5.858</v>
      </c>
      <c r="I535" s="192"/>
      <c r="J535" s="193">
        <f>ROUND(I535*H535,2)</f>
        <v>0</v>
      </c>
      <c r="K535" s="189" t="s">
        <v>166</v>
      </c>
      <c r="L535" s="40"/>
      <c r="M535" s="194" t="s">
        <v>1</v>
      </c>
      <c r="N535" s="195" t="s">
        <v>38</v>
      </c>
      <c r="O535" s="72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8" t="s">
        <v>167</v>
      </c>
      <c r="AT535" s="198" t="s">
        <v>162</v>
      </c>
      <c r="AU535" s="198" t="s">
        <v>82</v>
      </c>
      <c r="AY535" s="18" t="s">
        <v>160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8" t="s">
        <v>80</v>
      </c>
      <c r="BK535" s="199">
        <f>ROUND(I535*H535,2)</f>
        <v>0</v>
      </c>
      <c r="BL535" s="18" t="s">
        <v>167</v>
      </c>
      <c r="BM535" s="198" t="s">
        <v>756</v>
      </c>
    </row>
    <row r="536" spans="1:65" s="2" customFormat="1" ht="14.45" customHeight="1">
      <c r="A536" s="35"/>
      <c r="B536" s="36"/>
      <c r="C536" s="187" t="s">
        <v>373</v>
      </c>
      <c r="D536" s="187" t="s">
        <v>162</v>
      </c>
      <c r="E536" s="188" t="s">
        <v>777</v>
      </c>
      <c r="F536" s="189" t="s">
        <v>778</v>
      </c>
      <c r="G536" s="190" t="s">
        <v>193</v>
      </c>
      <c r="H536" s="191">
        <v>0.204</v>
      </c>
      <c r="I536" s="192"/>
      <c r="J536" s="193">
        <f>ROUND(I536*H536,2)</f>
        <v>0</v>
      </c>
      <c r="K536" s="189" t="s">
        <v>166</v>
      </c>
      <c r="L536" s="40"/>
      <c r="M536" s="194" t="s">
        <v>1</v>
      </c>
      <c r="N536" s="195" t="s">
        <v>38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167</v>
      </c>
      <c r="AT536" s="198" t="s">
        <v>162</v>
      </c>
      <c r="AU536" s="198" t="s">
        <v>82</v>
      </c>
      <c r="AY536" s="18" t="s">
        <v>160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80</v>
      </c>
      <c r="BK536" s="199">
        <f>ROUND(I536*H536,2)</f>
        <v>0</v>
      </c>
      <c r="BL536" s="18" t="s">
        <v>167</v>
      </c>
      <c r="BM536" s="198" t="s">
        <v>762</v>
      </c>
    </row>
    <row r="537" spans="1:65" s="2" customFormat="1" ht="24.2" customHeight="1">
      <c r="A537" s="35"/>
      <c r="B537" s="36"/>
      <c r="C537" s="187" t="s">
        <v>763</v>
      </c>
      <c r="D537" s="187" t="s">
        <v>162</v>
      </c>
      <c r="E537" s="188" t="s">
        <v>2406</v>
      </c>
      <c r="F537" s="189" t="s">
        <v>2407</v>
      </c>
      <c r="G537" s="190" t="s">
        <v>222</v>
      </c>
      <c r="H537" s="191">
        <v>32.2</v>
      </c>
      <c r="I537" s="192"/>
      <c r="J537" s="193">
        <f>ROUND(I537*H537,2)</f>
        <v>0</v>
      </c>
      <c r="K537" s="189" t="s">
        <v>166</v>
      </c>
      <c r="L537" s="40"/>
      <c r="M537" s="194" t="s">
        <v>1</v>
      </c>
      <c r="N537" s="195" t="s">
        <v>38</v>
      </c>
      <c r="O537" s="72"/>
      <c r="P537" s="196">
        <f>O537*H537</f>
        <v>0</v>
      </c>
      <c r="Q537" s="196">
        <v>0</v>
      </c>
      <c r="R537" s="196">
        <f>Q537*H537</f>
        <v>0</v>
      </c>
      <c r="S537" s="196">
        <v>0</v>
      </c>
      <c r="T537" s="197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8" t="s">
        <v>167</v>
      </c>
      <c r="AT537" s="198" t="s">
        <v>162</v>
      </c>
      <c r="AU537" s="198" t="s">
        <v>82</v>
      </c>
      <c r="AY537" s="18" t="s">
        <v>160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80</v>
      </c>
      <c r="BK537" s="199">
        <f>ROUND(I537*H537,2)</f>
        <v>0</v>
      </c>
      <c r="BL537" s="18" t="s">
        <v>167</v>
      </c>
      <c r="BM537" s="198" t="s">
        <v>766</v>
      </c>
    </row>
    <row r="538" spans="2:51" s="14" customFormat="1" ht="12">
      <c r="B538" s="211"/>
      <c r="C538" s="212"/>
      <c r="D538" s="202" t="s">
        <v>168</v>
      </c>
      <c r="E538" s="213" t="s">
        <v>1</v>
      </c>
      <c r="F538" s="214" t="s">
        <v>2408</v>
      </c>
      <c r="G538" s="212"/>
      <c r="H538" s="215">
        <v>16.335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2:51" s="14" customFormat="1" ht="12">
      <c r="B539" s="211"/>
      <c r="C539" s="212"/>
      <c r="D539" s="202" t="s">
        <v>168</v>
      </c>
      <c r="E539" s="213" t="s">
        <v>1</v>
      </c>
      <c r="F539" s="214" t="s">
        <v>2409</v>
      </c>
      <c r="G539" s="212"/>
      <c r="H539" s="215">
        <v>15.865</v>
      </c>
      <c r="I539" s="216"/>
      <c r="J539" s="212"/>
      <c r="K539" s="212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168</v>
      </c>
      <c r="AU539" s="221" t="s">
        <v>82</v>
      </c>
      <c r="AV539" s="14" t="s">
        <v>82</v>
      </c>
      <c r="AW539" s="14" t="s">
        <v>30</v>
      </c>
      <c r="AX539" s="14" t="s">
        <v>73</v>
      </c>
      <c r="AY539" s="221" t="s">
        <v>160</v>
      </c>
    </row>
    <row r="540" spans="2:51" s="15" customFormat="1" ht="12">
      <c r="B540" s="222"/>
      <c r="C540" s="223"/>
      <c r="D540" s="202" t="s">
        <v>168</v>
      </c>
      <c r="E540" s="224" t="s">
        <v>1</v>
      </c>
      <c r="F540" s="225" t="s">
        <v>179</v>
      </c>
      <c r="G540" s="223"/>
      <c r="H540" s="226">
        <v>32.2</v>
      </c>
      <c r="I540" s="227"/>
      <c r="J540" s="223"/>
      <c r="K540" s="223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168</v>
      </c>
      <c r="AU540" s="232" t="s">
        <v>82</v>
      </c>
      <c r="AV540" s="15" t="s">
        <v>167</v>
      </c>
      <c r="AW540" s="15" t="s">
        <v>30</v>
      </c>
      <c r="AX540" s="15" t="s">
        <v>80</v>
      </c>
      <c r="AY540" s="232" t="s">
        <v>160</v>
      </c>
    </row>
    <row r="541" spans="1:65" s="2" customFormat="1" ht="24.2" customHeight="1">
      <c r="A541" s="35"/>
      <c r="B541" s="36"/>
      <c r="C541" s="187" t="s">
        <v>379</v>
      </c>
      <c r="D541" s="187" t="s">
        <v>162</v>
      </c>
      <c r="E541" s="188" t="s">
        <v>2410</v>
      </c>
      <c r="F541" s="189" t="s">
        <v>2411</v>
      </c>
      <c r="G541" s="190" t="s">
        <v>222</v>
      </c>
      <c r="H541" s="191">
        <v>17.21</v>
      </c>
      <c r="I541" s="192"/>
      <c r="J541" s="193">
        <f>ROUND(I541*H541,2)</f>
        <v>0</v>
      </c>
      <c r="K541" s="189" t="s">
        <v>166</v>
      </c>
      <c r="L541" s="40"/>
      <c r="M541" s="194" t="s">
        <v>1</v>
      </c>
      <c r="N541" s="195" t="s">
        <v>38</v>
      </c>
      <c r="O541" s="72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8" t="s">
        <v>167</v>
      </c>
      <c r="AT541" s="198" t="s">
        <v>162</v>
      </c>
      <c r="AU541" s="198" t="s">
        <v>82</v>
      </c>
      <c r="AY541" s="18" t="s">
        <v>160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80</v>
      </c>
      <c r="BK541" s="199">
        <f>ROUND(I541*H541,2)</f>
        <v>0</v>
      </c>
      <c r="BL541" s="18" t="s">
        <v>167</v>
      </c>
      <c r="BM541" s="198" t="s">
        <v>770</v>
      </c>
    </row>
    <row r="542" spans="2:51" s="13" customFormat="1" ht="12">
      <c r="B542" s="200"/>
      <c r="C542" s="201"/>
      <c r="D542" s="202" t="s">
        <v>168</v>
      </c>
      <c r="E542" s="203" t="s">
        <v>1</v>
      </c>
      <c r="F542" s="204" t="s">
        <v>2412</v>
      </c>
      <c r="G542" s="201"/>
      <c r="H542" s="203" t="s">
        <v>1</v>
      </c>
      <c r="I542" s="205"/>
      <c r="J542" s="201"/>
      <c r="K542" s="201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168</v>
      </c>
      <c r="AU542" s="210" t="s">
        <v>82</v>
      </c>
      <c r="AV542" s="13" t="s">
        <v>80</v>
      </c>
      <c r="AW542" s="13" t="s">
        <v>30</v>
      </c>
      <c r="AX542" s="13" t="s">
        <v>73</v>
      </c>
      <c r="AY542" s="210" t="s">
        <v>160</v>
      </c>
    </row>
    <row r="543" spans="2:51" s="13" customFormat="1" ht="12">
      <c r="B543" s="200"/>
      <c r="C543" s="201"/>
      <c r="D543" s="202" t="s">
        <v>168</v>
      </c>
      <c r="E543" s="203" t="s">
        <v>1</v>
      </c>
      <c r="F543" s="204" t="s">
        <v>2413</v>
      </c>
      <c r="G543" s="201"/>
      <c r="H543" s="203" t="s">
        <v>1</v>
      </c>
      <c r="I543" s="205"/>
      <c r="J543" s="201"/>
      <c r="K543" s="201"/>
      <c r="L543" s="206"/>
      <c r="M543" s="207"/>
      <c r="N543" s="208"/>
      <c r="O543" s="208"/>
      <c r="P543" s="208"/>
      <c r="Q543" s="208"/>
      <c r="R543" s="208"/>
      <c r="S543" s="208"/>
      <c r="T543" s="209"/>
      <c r="AT543" s="210" t="s">
        <v>168</v>
      </c>
      <c r="AU543" s="210" t="s">
        <v>82</v>
      </c>
      <c r="AV543" s="13" t="s">
        <v>80</v>
      </c>
      <c r="AW543" s="13" t="s">
        <v>30</v>
      </c>
      <c r="AX543" s="13" t="s">
        <v>73</v>
      </c>
      <c r="AY543" s="210" t="s">
        <v>160</v>
      </c>
    </row>
    <row r="544" spans="2:51" s="14" customFormat="1" ht="12">
      <c r="B544" s="211"/>
      <c r="C544" s="212"/>
      <c r="D544" s="202" t="s">
        <v>168</v>
      </c>
      <c r="E544" s="213" t="s">
        <v>1</v>
      </c>
      <c r="F544" s="214" t="s">
        <v>2414</v>
      </c>
      <c r="G544" s="212"/>
      <c r="H544" s="215">
        <v>5.16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168</v>
      </c>
      <c r="AU544" s="221" t="s">
        <v>82</v>
      </c>
      <c r="AV544" s="14" t="s">
        <v>82</v>
      </c>
      <c r="AW544" s="14" t="s">
        <v>30</v>
      </c>
      <c r="AX544" s="14" t="s">
        <v>73</v>
      </c>
      <c r="AY544" s="221" t="s">
        <v>160</v>
      </c>
    </row>
    <row r="545" spans="2:51" s="14" customFormat="1" ht="12">
      <c r="B545" s="211"/>
      <c r="C545" s="212"/>
      <c r="D545" s="202" t="s">
        <v>168</v>
      </c>
      <c r="E545" s="213" t="s">
        <v>1</v>
      </c>
      <c r="F545" s="214" t="s">
        <v>2339</v>
      </c>
      <c r="G545" s="212"/>
      <c r="H545" s="215">
        <v>1.95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168</v>
      </c>
      <c r="AU545" s="221" t="s">
        <v>82</v>
      </c>
      <c r="AV545" s="14" t="s">
        <v>82</v>
      </c>
      <c r="AW545" s="14" t="s">
        <v>30</v>
      </c>
      <c r="AX545" s="14" t="s">
        <v>73</v>
      </c>
      <c r="AY545" s="221" t="s">
        <v>160</v>
      </c>
    </row>
    <row r="546" spans="2:51" s="14" customFormat="1" ht="12">
      <c r="B546" s="211"/>
      <c r="C546" s="212"/>
      <c r="D546" s="202" t="s">
        <v>168</v>
      </c>
      <c r="E546" s="213" t="s">
        <v>1</v>
      </c>
      <c r="F546" s="214" t="s">
        <v>2340</v>
      </c>
      <c r="G546" s="212"/>
      <c r="H546" s="215">
        <v>0.55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2:51" s="14" customFormat="1" ht="12">
      <c r="B547" s="211"/>
      <c r="C547" s="212"/>
      <c r="D547" s="202" t="s">
        <v>168</v>
      </c>
      <c r="E547" s="213" t="s">
        <v>1</v>
      </c>
      <c r="F547" s="214" t="s">
        <v>2341</v>
      </c>
      <c r="G547" s="212"/>
      <c r="H547" s="215">
        <v>3.34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168</v>
      </c>
      <c r="AU547" s="221" t="s">
        <v>82</v>
      </c>
      <c r="AV547" s="14" t="s">
        <v>82</v>
      </c>
      <c r="AW547" s="14" t="s">
        <v>30</v>
      </c>
      <c r="AX547" s="14" t="s">
        <v>73</v>
      </c>
      <c r="AY547" s="221" t="s">
        <v>160</v>
      </c>
    </row>
    <row r="548" spans="2:51" s="14" customFormat="1" ht="12">
      <c r="B548" s="211"/>
      <c r="C548" s="212"/>
      <c r="D548" s="202" t="s">
        <v>168</v>
      </c>
      <c r="E548" s="213" t="s">
        <v>1</v>
      </c>
      <c r="F548" s="214" t="s">
        <v>2342</v>
      </c>
      <c r="G548" s="212"/>
      <c r="H548" s="215">
        <v>2.55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168</v>
      </c>
      <c r="AU548" s="221" t="s">
        <v>82</v>
      </c>
      <c r="AV548" s="14" t="s">
        <v>82</v>
      </c>
      <c r="AW548" s="14" t="s">
        <v>30</v>
      </c>
      <c r="AX548" s="14" t="s">
        <v>73</v>
      </c>
      <c r="AY548" s="221" t="s">
        <v>160</v>
      </c>
    </row>
    <row r="549" spans="2:51" s="14" customFormat="1" ht="12">
      <c r="B549" s="211"/>
      <c r="C549" s="212"/>
      <c r="D549" s="202" t="s">
        <v>168</v>
      </c>
      <c r="E549" s="213" t="s">
        <v>1</v>
      </c>
      <c r="F549" s="214" t="s">
        <v>2343</v>
      </c>
      <c r="G549" s="212"/>
      <c r="H549" s="215">
        <v>2.44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168</v>
      </c>
      <c r="AU549" s="221" t="s">
        <v>82</v>
      </c>
      <c r="AV549" s="14" t="s">
        <v>82</v>
      </c>
      <c r="AW549" s="14" t="s">
        <v>30</v>
      </c>
      <c r="AX549" s="14" t="s">
        <v>73</v>
      </c>
      <c r="AY549" s="221" t="s">
        <v>160</v>
      </c>
    </row>
    <row r="550" spans="2:51" s="14" customFormat="1" ht="12">
      <c r="B550" s="211"/>
      <c r="C550" s="212"/>
      <c r="D550" s="202" t="s">
        <v>168</v>
      </c>
      <c r="E550" s="213" t="s">
        <v>1</v>
      </c>
      <c r="F550" s="214" t="s">
        <v>2344</v>
      </c>
      <c r="G550" s="212"/>
      <c r="H550" s="215">
        <v>1.22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168</v>
      </c>
      <c r="AU550" s="221" t="s">
        <v>82</v>
      </c>
      <c r="AV550" s="14" t="s">
        <v>82</v>
      </c>
      <c r="AW550" s="14" t="s">
        <v>30</v>
      </c>
      <c r="AX550" s="14" t="s">
        <v>73</v>
      </c>
      <c r="AY550" s="221" t="s">
        <v>160</v>
      </c>
    </row>
    <row r="551" spans="2:51" s="15" customFormat="1" ht="12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17.21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773</v>
      </c>
      <c r="D552" s="187" t="s">
        <v>162</v>
      </c>
      <c r="E552" s="188" t="s">
        <v>781</v>
      </c>
      <c r="F552" s="189" t="s">
        <v>782</v>
      </c>
      <c r="G552" s="190" t="s">
        <v>222</v>
      </c>
      <c r="H552" s="191">
        <v>17.21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167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167</v>
      </c>
      <c r="BM552" s="198" t="s">
        <v>776</v>
      </c>
    </row>
    <row r="553" spans="2:51" s="13" customFormat="1" ht="12">
      <c r="B553" s="200"/>
      <c r="C553" s="201"/>
      <c r="D553" s="202" t="s">
        <v>168</v>
      </c>
      <c r="E553" s="203" t="s">
        <v>1</v>
      </c>
      <c r="F553" s="204" t="s">
        <v>2412</v>
      </c>
      <c r="G553" s="201"/>
      <c r="H553" s="203" t="s">
        <v>1</v>
      </c>
      <c r="I553" s="205"/>
      <c r="J553" s="201"/>
      <c r="K553" s="201"/>
      <c r="L553" s="206"/>
      <c r="M553" s="207"/>
      <c r="N553" s="208"/>
      <c r="O553" s="208"/>
      <c r="P553" s="208"/>
      <c r="Q553" s="208"/>
      <c r="R553" s="208"/>
      <c r="S553" s="208"/>
      <c r="T553" s="209"/>
      <c r="AT553" s="210" t="s">
        <v>168</v>
      </c>
      <c r="AU553" s="210" t="s">
        <v>82</v>
      </c>
      <c r="AV553" s="13" t="s">
        <v>80</v>
      </c>
      <c r="AW553" s="13" t="s">
        <v>30</v>
      </c>
      <c r="AX553" s="13" t="s">
        <v>73</v>
      </c>
      <c r="AY553" s="210" t="s">
        <v>160</v>
      </c>
    </row>
    <row r="554" spans="2:51" s="13" customFormat="1" ht="12">
      <c r="B554" s="200"/>
      <c r="C554" s="201"/>
      <c r="D554" s="202" t="s">
        <v>168</v>
      </c>
      <c r="E554" s="203" t="s">
        <v>1</v>
      </c>
      <c r="F554" s="204" t="s">
        <v>2413</v>
      </c>
      <c r="G554" s="201"/>
      <c r="H554" s="203" t="s">
        <v>1</v>
      </c>
      <c r="I554" s="205"/>
      <c r="J554" s="201"/>
      <c r="K554" s="201"/>
      <c r="L554" s="206"/>
      <c r="M554" s="207"/>
      <c r="N554" s="208"/>
      <c r="O554" s="208"/>
      <c r="P554" s="208"/>
      <c r="Q554" s="208"/>
      <c r="R554" s="208"/>
      <c r="S554" s="208"/>
      <c r="T554" s="209"/>
      <c r="AT554" s="210" t="s">
        <v>168</v>
      </c>
      <c r="AU554" s="210" t="s">
        <v>82</v>
      </c>
      <c r="AV554" s="13" t="s">
        <v>80</v>
      </c>
      <c r="AW554" s="13" t="s">
        <v>30</v>
      </c>
      <c r="AX554" s="13" t="s">
        <v>73</v>
      </c>
      <c r="AY554" s="210" t="s">
        <v>160</v>
      </c>
    </row>
    <row r="555" spans="2:51" s="14" customFormat="1" ht="12">
      <c r="B555" s="211"/>
      <c r="C555" s="212"/>
      <c r="D555" s="202" t="s">
        <v>168</v>
      </c>
      <c r="E555" s="213" t="s">
        <v>1</v>
      </c>
      <c r="F555" s="214" t="s">
        <v>2414</v>
      </c>
      <c r="G555" s="212"/>
      <c r="H555" s="215">
        <v>5.16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168</v>
      </c>
      <c r="AU555" s="221" t="s">
        <v>82</v>
      </c>
      <c r="AV555" s="14" t="s">
        <v>82</v>
      </c>
      <c r="AW555" s="14" t="s">
        <v>30</v>
      </c>
      <c r="AX555" s="14" t="s">
        <v>73</v>
      </c>
      <c r="AY555" s="221" t="s">
        <v>160</v>
      </c>
    </row>
    <row r="556" spans="2:51" s="14" customFormat="1" ht="12">
      <c r="B556" s="211"/>
      <c r="C556" s="212"/>
      <c r="D556" s="202" t="s">
        <v>168</v>
      </c>
      <c r="E556" s="213" t="s">
        <v>1</v>
      </c>
      <c r="F556" s="214" t="s">
        <v>2339</v>
      </c>
      <c r="G556" s="212"/>
      <c r="H556" s="215">
        <v>1.95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168</v>
      </c>
      <c r="AU556" s="221" t="s">
        <v>82</v>
      </c>
      <c r="AV556" s="14" t="s">
        <v>82</v>
      </c>
      <c r="AW556" s="14" t="s">
        <v>30</v>
      </c>
      <c r="AX556" s="14" t="s">
        <v>73</v>
      </c>
      <c r="AY556" s="221" t="s">
        <v>160</v>
      </c>
    </row>
    <row r="557" spans="2:51" s="14" customFormat="1" ht="12">
      <c r="B557" s="211"/>
      <c r="C557" s="212"/>
      <c r="D557" s="202" t="s">
        <v>168</v>
      </c>
      <c r="E557" s="213" t="s">
        <v>1</v>
      </c>
      <c r="F557" s="214" t="s">
        <v>2340</v>
      </c>
      <c r="G557" s="212"/>
      <c r="H557" s="215">
        <v>0.55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2:51" s="14" customFormat="1" ht="12">
      <c r="B558" s="211"/>
      <c r="C558" s="212"/>
      <c r="D558" s="202" t="s">
        <v>168</v>
      </c>
      <c r="E558" s="213" t="s">
        <v>1</v>
      </c>
      <c r="F558" s="214" t="s">
        <v>2341</v>
      </c>
      <c r="G558" s="212"/>
      <c r="H558" s="215">
        <v>3.34</v>
      </c>
      <c r="I558" s="216"/>
      <c r="J558" s="212"/>
      <c r="K558" s="212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168</v>
      </c>
      <c r="AU558" s="221" t="s">
        <v>82</v>
      </c>
      <c r="AV558" s="14" t="s">
        <v>82</v>
      </c>
      <c r="AW558" s="14" t="s">
        <v>30</v>
      </c>
      <c r="AX558" s="14" t="s">
        <v>73</v>
      </c>
      <c r="AY558" s="221" t="s">
        <v>160</v>
      </c>
    </row>
    <row r="559" spans="2:51" s="14" customFormat="1" ht="12">
      <c r="B559" s="211"/>
      <c r="C559" s="212"/>
      <c r="D559" s="202" t="s">
        <v>168</v>
      </c>
      <c r="E559" s="213" t="s">
        <v>1</v>
      </c>
      <c r="F559" s="214" t="s">
        <v>2342</v>
      </c>
      <c r="G559" s="212"/>
      <c r="H559" s="215">
        <v>2.55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168</v>
      </c>
      <c r="AU559" s="221" t="s">
        <v>82</v>
      </c>
      <c r="AV559" s="14" t="s">
        <v>82</v>
      </c>
      <c r="AW559" s="14" t="s">
        <v>30</v>
      </c>
      <c r="AX559" s="14" t="s">
        <v>73</v>
      </c>
      <c r="AY559" s="221" t="s">
        <v>160</v>
      </c>
    </row>
    <row r="560" spans="2:51" s="14" customFormat="1" ht="12">
      <c r="B560" s="211"/>
      <c r="C560" s="212"/>
      <c r="D560" s="202" t="s">
        <v>168</v>
      </c>
      <c r="E560" s="213" t="s">
        <v>1</v>
      </c>
      <c r="F560" s="214" t="s">
        <v>2343</v>
      </c>
      <c r="G560" s="212"/>
      <c r="H560" s="215">
        <v>2.44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168</v>
      </c>
      <c r="AU560" s="221" t="s">
        <v>82</v>
      </c>
      <c r="AV560" s="14" t="s">
        <v>82</v>
      </c>
      <c r="AW560" s="14" t="s">
        <v>30</v>
      </c>
      <c r="AX560" s="14" t="s">
        <v>73</v>
      </c>
      <c r="AY560" s="221" t="s">
        <v>160</v>
      </c>
    </row>
    <row r="561" spans="2:51" s="14" customFormat="1" ht="12">
      <c r="B561" s="211"/>
      <c r="C561" s="212"/>
      <c r="D561" s="202" t="s">
        <v>168</v>
      </c>
      <c r="E561" s="213" t="s">
        <v>1</v>
      </c>
      <c r="F561" s="214" t="s">
        <v>2344</v>
      </c>
      <c r="G561" s="212"/>
      <c r="H561" s="215">
        <v>1.22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168</v>
      </c>
      <c r="AU561" s="221" t="s">
        <v>82</v>
      </c>
      <c r="AV561" s="14" t="s">
        <v>82</v>
      </c>
      <c r="AW561" s="14" t="s">
        <v>30</v>
      </c>
      <c r="AX561" s="14" t="s">
        <v>73</v>
      </c>
      <c r="AY561" s="221" t="s">
        <v>160</v>
      </c>
    </row>
    <row r="562" spans="2:51" s="15" customFormat="1" ht="12">
      <c r="B562" s="222"/>
      <c r="C562" s="223"/>
      <c r="D562" s="202" t="s">
        <v>168</v>
      </c>
      <c r="E562" s="224" t="s">
        <v>1</v>
      </c>
      <c r="F562" s="225" t="s">
        <v>179</v>
      </c>
      <c r="G562" s="223"/>
      <c r="H562" s="226">
        <v>17.21</v>
      </c>
      <c r="I562" s="227"/>
      <c r="J562" s="223"/>
      <c r="K562" s="223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168</v>
      </c>
      <c r="AU562" s="232" t="s">
        <v>82</v>
      </c>
      <c r="AV562" s="15" t="s">
        <v>167</v>
      </c>
      <c r="AW562" s="15" t="s">
        <v>30</v>
      </c>
      <c r="AX562" s="15" t="s">
        <v>80</v>
      </c>
      <c r="AY562" s="232" t="s">
        <v>160</v>
      </c>
    </row>
    <row r="563" spans="1:65" s="2" customFormat="1" ht="24.2" customHeight="1">
      <c r="A563" s="35"/>
      <c r="B563" s="36"/>
      <c r="C563" s="187" t="s">
        <v>386</v>
      </c>
      <c r="D563" s="187" t="s">
        <v>162</v>
      </c>
      <c r="E563" s="188" t="s">
        <v>789</v>
      </c>
      <c r="F563" s="189" t="s">
        <v>790</v>
      </c>
      <c r="G563" s="190" t="s">
        <v>222</v>
      </c>
      <c r="H563" s="191">
        <v>399.883</v>
      </c>
      <c r="I563" s="192"/>
      <c r="J563" s="193">
        <f>ROUND(I563*H563,2)</f>
        <v>0</v>
      </c>
      <c r="K563" s="189" t="s">
        <v>166</v>
      </c>
      <c r="L563" s="40"/>
      <c r="M563" s="194" t="s">
        <v>1</v>
      </c>
      <c r="N563" s="195" t="s">
        <v>38</v>
      </c>
      <c r="O563" s="72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8" t="s">
        <v>167</v>
      </c>
      <c r="AT563" s="198" t="s">
        <v>162</v>
      </c>
      <c r="AU563" s="198" t="s">
        <v>82</v>
      </c>
      <c r="AY563" s="18" t="s">
        <v>160</v>
      </c>
      <c r="BE563" s="199">
        <f>IF(N563="základní",J563,0)</f>
        <v>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18" t="s">
        <v>80</v>
      </c>
      <c r="BK563" s="199">
        <f>ROUND(I563*H563,2)</f>
        <v>0</v>
      </c>
      <c r="BL563" s="18" t="s">
        <v>167</v>
      </c>
      <c r="BM563" s="198" t="s">
        <v>779</v>
      </c>
    </row>
    <row r="564" spans="2:51" s="14" customFormat="1" ht="12">
      <c r="B564" s="211"/>
      <c r="C564" s="212"/>
      <c r="D564" s="202" t="s">
        <v>168</v>
      </c>
      <c r="E564" s="213" t="s">
        <v>1</v>
      </c>
      <c r="F564" s="214" t="s">
        <v>2415</v>
      </c>
      <c r="G564" s="212"/>
      <c r="H564" s="215">
        <v>235.483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2:51" s="14" customFormat="1" ht="12">
      <c r="B565" s="211"/>
      <c r="C565" s="212"/>
      <c r="D565" s="202" t="s">
        <v>168</v>
      </c>
      <c r="E565" s="213" t="s">
        <v>1</v>
      </c>
      <c r="F565" s="214" t="s">
        <v>2416</v>
      </c>
      <c r="G565" s="212"/>
      <c r="H565" s="215">
        <v>104.731</v>
      </c>
      <c r="I565" s="216"/>
      <c r="J565" s="212"/>
      <c r="K565" s="212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168</v>
      </c>
      <c r="AU565" s="221" t="s">
        <v>82</v>
      </c>
      <c r="AV565" s="14" t="s">
        <v>82</v>
      </c>
      <c r="AW565" s="14" t="s">
        <v>30</v>
      </c>
      <c r="AX565" s="14" t="s">
        <v>73</v>
      </c>
      <c r="AY565" s="221" t="s">
        <v>160</v>
      </c>
    </row>
    <row r="566" spans="2:51" s="14" customFormat="1" ht="12">
      <c r="B566" s="211"/>
      <c r="C566" s="212"/>
      <c r="D566" s="202" t="s">
        <v>168</v>
      </c>
      <c r="E566" s="213" t="s">
        <v>1</v>
      </c>
      <c r="F566" s="214" t="s">
        <v>2417</v>
      </c>
      <c r="G566" s="212"/>
      <c r="H566" s="215">
        <v>88.608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2:51" s="14" customFormat="1" ht="12">
      <c r="B567" s="211"/>
      <c r="C567" s="212"/>
      <c r="D567" s="202" t="s">
        <v>168</v>
      </c>
      <c r="E567" s="213" t="s">
        <v>1</v>
      </c>
      <c r="F567" s="214" t="s">
        <v>2418</v>
      </c>
      <c r="G567" s="212"/>
      <c r="H567" s="215">
        <v>-28.939</v>
      </c>
      <c r="I567" s="216"/>
      <c r="J567" s="212"/>
      <c r="K567" s="212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168</v>
      </c>
      <c r="AU567" s="221" t="s">
        <v>82</v>
      </c>
      <c r="AV567" s="14" t="s">
        <v>82</v>
      </c>
      <c r="AW567" s="14" t="s">
        <v>30</v>
      </c>
      <c r="AX567" s="14" t="s">
        <v>73</v>
      </c>
      <c r="AY567" s="221" t="s">
        <v>160</v>
      </c>
    </row>
    <row r="568" spans="2:51" s="15" customFormat="1" ht="12">
      <c r="B568" s="222"/>
      <c r="C568" s="223"/>
      <c r="D568" s="202" t="s">
        <v>168</v>
      </c>
      <c r="E568" s="224" t="s">
        <v>1</v>
      </c>
      <c r="F568" s="225" t="s">
        <v>179</v>
      </c>
      <c r="G568" s="223"/>
      <c r="H568" s="226">
        <v>399.883</v>
      </c>
      <c r="I568" s="227"/>
      <c r="J568" s="223"/>
      <c r="K568" s="223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168</v>
      </c>
      <c r="AU568" s="232" t="s">
        <v>82</v>
      </c>
      <c r="AV568" s="15" t="s">
        <v>167</v>
      </c>
      <c r="AW568" s="15" t="s">
        <v>30</v>
      </c>
      <c r="AX568" s="15" t="s">
        <v>80</v>
      </c>
      <c r="AY568" s="232" t="s">
        <v>160</v>
      </c>
    </row>
    <row r="569" spans="1:65" s="2" customFormat="1" ht="24.2" customHeight="1">
      <c r="A569" s="35"/>
      <c r="B569" s="36"/>
      <c r="C569" s="187" t="s">
        <v>780</v>
      </c>
      <c r="D569" s="187" t="s">
        <v>162</v>
      </c>
      <c r="E569" s="188" t="s">
        <v>794</v>
      </c>
      <c r="F569" s="189" t="s">
        <v>795</v>
      </c>
      <c r="G569" s="190" t="s">
        <v>222</v>
      </c>
      <c r="H569" s="191">
        <v>37.158</v>
      </c>
      <c r="I569" s="192"/>
      <c r="J569" s="193">
        <f>ROUND(I569*H569,2)</f>
        <v>0</v>
      </c>
      <c r="K569" s="189" t="s">
        <v>1</v>
      </c>
      <c r="L569" s="40"/>
      <c r="M569" s="194" t="s">
        <v>1</v>
      </c>
      <c r="N569" s="195" t="s">
        <v>38</v>
      </c>
      <c r="O569" s="72"/>
      <c r="P569" s="196">
        <f>O569*H569</f>
        <v>0</v>
      </c>
      <c r="Q569" s="196">
        <v>0</v>
      </c>
      <c r="R569" s="196">
        <f>Q569*H569</f>
        <v>0</v>
      </c>
      <c r="S569" s="196">
        <v>0</v>
      </c>
      <c r="T569" s="197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8" t="s">
        <v>167</v>
      </c>
      <c r="AT569" s="198" t="s">
        <v>162</v>
      </c>
      <c r="AU569" s="198" t="s">
        <v>82</v>
      </c>
      <c r="AY569" s="18" t="s">
        <v>160</v>
      </c>
      <c r="BE569" s="199">
        <f>IF(N569="základní",J569,0)</f>
        <v>0</v>
      </c>
      <c r="BF569" s="199">
        <f>IF(N569="snížená",J569,0)</f>
        <v>0</v>
      </c>
      <c r="BG569" s="199">
        <f>IF(N569="zákl. přenesená",J569,0)</f>
        <v>0</v>
      </c>
      <c r="BH569" s="199">
        <f>IF(N569="sníž. přenesená",J569,0)</f>
        <v>0</v>
      </c>
      <c r="BI569" s="199">
        <f>IF(N569="nulová",J569,0)</f>
        <v>0</v>
      </c>
      <c r="BJ569" s="18" t="s">
        <v>80</v>
      </c>
      <c r="BK569" s="199">
        <f>ROUND(I569*H569,2)</f>
        <v>0</v>
      </c>
      <c r="BL569" s="18" t="s">
        <v>167</v>
      </c>
      <c r="BM569" s="198" t="s">
        <v>783</v>
      </c>
    </row>
    <row r="570" spans="2:51" s="13" customFormat="1" ht="12">
      <c r="B570" s="200"/>
      <c r="C570" s="201"/>
      <c r="D570" s="202" t="s">
        <v>168</v>
      </c>
      <c r="E570" s="203" t="s">
        <v>1</v>
      </c>
      <c r="F570" s="204" t="s">
        <v>2243</v>
      </c>
      <c r="G570" s="201"/>
      <c r="H570" s="203" t="s">
        <v>1</v>
      </c>
      <c r="I570" s="205"/>
      <c r="J570" s="201"/>
      <c r="K570" s="201"/>
      <c r="L570" s="206"/>
      <c r="M570" s="207"/>
      <c r="N570" s="208"/>
      <c r="O570" s="208"/>
      <c r="P570" s="208"/>
      <c r="Q570" s="208"/>
      <c r="R570" s="208"/>
      <c r="S570" s="208"/>
      <c r="T570" s="209"/>
      <c r="AT570" s="210" t="s">
        <v>168</v>
      </c>
      <c r="AU570" s="210" t="s">
        <v>82</v>
      </c>
      <c r="AV570" s="13" t="s">
        <v>80</v>
      </c>
      <c r="AW570" s="13" t="s">
        <v>30</v>
      </c>
      <c r="AX570" s="13" t="s">
        <v>73</v>
      </c>
      <c r="AY570" s="210" t="s">
        <v>160</v>
      </c>
    </row>
    <row r="571" spans="2:51" s="13" customFormat="1" ht="12">
      <c r="B571" s="200"/>
      <c r="C571" s="201"/>
      <c r="D571" s="202" t="s">
        <v>168</v>
      </c>
      <c r="E571" s="203" t="s">
        <v>1</v>
      </c>
      <c r="F571" s="204" t="s">
        <v>2244</v>
      </c>
      <c r="G571" s="201"/>
      <c r="H571" s="203" t="s">
        <v>1</v>
      </c>
      <c r="I571" s="205"/>
      <c r="J571" s="201"/>
      <c r="K571" s="201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168</v>
      </c>
      <c r="AU571" s="210" t="s">
        <v>82</v>
      </c>
      <c r="AV571" s="13" t="s">
        <v>80</v>
      </c>
      <c r="AW571" s="13" t="s">
        <v>30</v>
      </c>
      <c r="AX571" s="13" t="s">
        <v>73</v>
      </c>
      <c r="AY571" s="210" t="s">
        <v>160</v>
      </c>
    </row>
    <row r="572" spans="2:51" s="14" customFormat="1" ht="12">
      <c r="B572" s="211"/>
      <c r="C572" s="212"/>
      <c r="D572" s="202" t="s">
        <v>168</v>
      </c>
      <c r="E572" s="213" t="s">
        <v>1</v>
      </c>
      <c r="F572" s="214" t="s">
        <v>2419</v>
      </c>
      <c r="G572" s="212"/>
      <c r="H572" s="215">
        <v>21.673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168</v>
      </c>
      <c r="AU572" s="221" t="s">
        <v>82</v>
      </c>
      <c r="AV572" s="14" t="s">
        <v>82</v>
      </c>
      <c r="AW572" s="14" t="s">
        <v>30</v>
      </c>
      <c r="AX572" s="14" t="s">
        <v>73</v>
      </c>
      <c r="AY572" s="221" t="s">
        <v>160</v>
      </c>
    </row>
    <row r="573" spans="2:51" s="14" customFormat="1" ht="12">
      <c r="B573" s="211"/>
      <c r="C573" s="212"/>
      <c r="D573" s="202" t="s">
        <v>168</v>
      </c>
      <c r="E573" s="213" t="s">
        <v>1</v>
      </c>
      <c r="F573" s="214" t="s">
        <v>2420</v>
      </c>
      <c r="G573" s="212"/>
      <c r="H573" s="215">
        <v>6</v>
      </c>
      <c r="I573" s="216"/>
      <c r="J573" s="212"/>
      <c r="K573" s="212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168</v>
      </c>
      <c r="AU573" s="221" t="s">
        <v>82</v>
      </c>
      <c r="AV573" s="14" t="s">
        <v>82</v>
      </c>
      <c r="AW573" s="14" t="s">
        <v>30</v>
      </c>
      <c r="AX573" s="14" t="s">
        <v>73</v>
      </c>
      <c r="AY573" s="221" t="s">
        <v>160</v>
      </c>
    </row>
    <row r="574" spans="2:51" s="14" customFormat="1" ht="12">
      <c r="B574" s="211"/>
      <c r="C574" s="212"/>
      <c r="D574" s="202" t="s">
        <v>168</v>
      </c>
      <c r="E574" s="213" t="s">
        <v>1</v>
      </c>
      <c r="F574" s="214" t="s">
        <v>2421</v>
      </c>
      <c r="G574" s="212"/>
      <c r="H574" s="215">
        <v>1.37</v>
      </c>
      <c r="I574" s="216"/>
      <c r="J574" s="212"/>
      <c r="K574" s="212"/>
      <c r="L574" s="217"/>
      <c r="M574" s="218"/>
      <c r="N574" s="219"/>
      <c r="O574" s="219"/>
      <c r="P574" s="219"/>
      <c r="Q574" s="219"/>
      <c r="R574" s="219"/>
      <c r="S574" s="219"/>
      <c r="T574" s="220"/>
      <c r="AT574" s="221" t="s">
        <v>168</v>
      </c>
      <c r="AU574" s="221" t="s">
        <v>82</v>
      </c>
      <c r="AV574" s="14" t="s">
        <v>82</v>
      </c>
      <c r="AW574" s="14" t="s">
        <v>30</v>
      </c>
      <c r="AX574" s="14" t="s">
        <v>73</v>
      </c>
      <c r="AY574" s="221" t="s">
        <v>160</v>
      </c>
    </row>
    <row r="575" spans="2:51" s="14" customFormat="1" ht="12">
      <c r="B575" s="211"/>
      <c r="C575" s="212"/>
      <c r="D575" s="202" t="s">
        <v>168</v>
      </c>
      <c r="E575" s="213" t="s">
        <v>1</v>
      </c>
      <c r="F575" s="214" t="s">
        <v>2422</v>
      </c>
      <c r="G575" s="212"/>
      <c r="H575" s="215">
        <v>8.115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168</v>
      </c>
      <c r="AU575" s="221" t="s">
        <v>82</v>
      </c>
      <c r="AV575" s="14" t="s">
        <v>82</v>
      </c>
      <c r="AW575" s="14" t="s">
        <v>30</v>
      </c>
      <c r="AX575" s="14" t="s">
        <v>73</v>
      </c>
      <c r="AY575" s="221" t="s">
        <v>160</v>
      </c>
    </row>
    <row r="576" spans="2:51" s="15" customFormat="1" ht="12">
      <c r="B576" s="222"/>
      <c r="C576" s="223"/>
      <c r="D576" s="202" t="s">
        <v>168</v>
      </c>
      <c r="E576" s="224" t="s">
        <v>1</v>
      </c>
      <c r="F576" s="225" t="s">
        <v>179</v>
      </c>
      <c r="G576" s="223"/>
      <c r="H576" s="226">
        <v>37.158</v>
      </c>
      <c r="I576" s="227"/>
      <c r="J576" s="223"/>
      <c r="K576" s="223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168</v>
      </c>
      <c r="AU576" s="232" t="s">
        <v>82</v>
      </c>
      <c r="AV576" s="15" t="s">
        <v>167</v>
      </c>
      <c r="AW576" s="15" t="s">
        <v>30</v>
      </c>
      <c r="AX576" s="15" t="s">
        <v>80</v>
      </c>
      <c r="AY576" s="232" t="s">
        <v>160</v>
      </c>
    </row>
    <row r="577" spans="2:63" s="12" customFormat="1" ht="22.9" customHeight="1">
      <c r="B577" s="171"/>
      <c r="C577" s="172"/>
      <c r="D577" s="173" t="s">
        <v>72</v>
      </c>
      <c r="E577" s="185" t="s">
        <v>188</v>
      </c>
      <c r="F577" s="185" t="s">
        <v>809</v>
      </c>
      <c r="G577" s="172"/>
      <c r="H577" s="172"/>
      <c r="I577" s="175"/>
      <c r="J577" s="186">
        <f>BK577</f>
        <v>0</v>
      </c>
      <c r="K577" s="172"/>
      <c r="L577" s="177"/>
      <c r="M577" s="178"/>
      <c r="N577" s="179"/>
      <c r="O577" s="179"/>
      <c r="P577" s="180">
        <f>SUM(P578:P581)</f>
        <v>0</v>
      </c>
      <c r="Q577" s="179"/>
      <c r="R577" s="180">
        <f>SUM(R578:R581)</f>
        <v>0</v>
      </c>
      <c r="S577" s="179"/>
      <c r="T577" s="181">
        <f>SUM(T578:T581)</f>
        <v>0</v>
      </c>
      <c r="AR577" s="182" t="s">
        <v>80</v>
      </c>
      <c r="AT577" s="183" t="s">
        <v>72</v>
      </c>
      <c r="AU577" s="183" t="s">
        <v>80</v>
      </c>
      <c r="AY577" s="182" t="s">
        <v>160</v>
      </c>
      <c r="BK577" s="184">
        <f>SUM(BK578:BK581)</f>
        <v>0</v>
      </c>
    </row>
    <row r="578" spans="1:65" s="2" customFormat="1" ht="14.45" customHeight="1">
      <c r="A578" s="35"/>
      <c r="B578" s="36"/>
      <c r="C578" s="187" t="s">
        <v>430</v>
      </c>
      <c r="D578" s="187" t="s">
        <v>162</v>
      </c>
      <c r="E578" s="188" t="s">
        <v>821</v>
      </c>
      <c r="F578" s="189" t="s">
        <v>2423</v>
      </c>
      <c r="G578" s="190" t="s">
        <v>800</v>
      </c>
      <c r="H578" s="191">
        <v>3</v>
      </c>
      <c r="I578" s="192"/>
      <c r="J578" s="193">
        <f>ROUND(I578*H578,2)</f>
        <v>0</v>
      </c>
      <c r="K578" s="189" t="s">
        <v>1</v>
      </c>
      <c r="L578" s="40"/>
      <c r="M578" s="194" t="s">
        <v>1</v>
      </c>
      <c r="N578" s="195" t="s">
        <v>38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</v>
      </c>
      <c r="T578" s="19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8" t="s">
        <v>167</v>
      </c>
      <c r="AT578" s="198" t="s">
        <v>162</v>
      </c>
      <c r="AU578" s="198" t="s">
        <v>82</v>
      </c>
      <c r="AY578" s="18" t="s">
        <v>160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8" t="s">
        <v>80</v>
      </c>
      <c r="BK578" s="199">
        <f>ROUND(I578*H578,2)</f>
        <v>0</v>
      </c>
      <c r="BL578" s="18" t="s">
        <v>167</v>
      </c>
      <c r="BM578" s="198" t="s">
        <v>791</v>
      </c>
    </row>
    <row r="579" spans="2:51" s="14" customFormat="1" ht="12">
      <c r="B579" s="211"/>
      <c r="C579" s="212"/>
      <c r="D579" s="202" t="s">
        <v>168</v>
      </c>
      <c r="E579" s="213" t="s">
        <v>1</v>
      </c>
      <c r="F579" s="214" t="s">
        <v>2424</v>
      </c>
      <c r="G579" s="212"/>
      <c r="H579" s="215">
        <v>2</v>
      </c>
      <c r="I579" s="216"/>
      <c r="J579" s="212"/>
      <c r="K579" s="212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168</v>
      </c>
      <c r="AU579" s="221" t="s">
        <v>82</v>
      </c>
      <c r="AV579" s="14" t="s">
        <v>82</v>
      </c>
      <c r="AW579" s="14" t="s">
        <v>30</v>
      </c>
      <c r="AX579" s="14" t="s">
        <v>73</v>
      </c>
      <c r="AY579" s="221" t="s">
        <v>160</v>
      </c>
    </row>
    <row r="580" spans="2:51" s="14" customFormat="1" ht="12">
      <c r="B580" s="211"/>
      <c r="C580" s="212"/>
      <c r="D580" s="202" t="s">
        <v>168</v>
      </c>
      <c r="E580" s="213" t="s">
        <v>1</v>
      </c>
      <c r="F580" s="214" t="s">
        <v>2425</v>
      </c>
      <c r="G580" s="212"/>
      <c r="H580" s="215">
        <v>1</v>
      </c>
      <c r="I580" s="216"/>
      <c r="J580" s="212"/>
      <c r="K580" s="212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168</v>
      </c>
      <c r="AU580" s="221" t="s">
        <v>82</v>
      </c>
      <c r="AV580" s="14" t="s">
        <v>82</v>
      </c>
      <c r="AW580" s="14" t="s">
        <v>30</v>
      </c>
      <c r="AX580" s="14" t="s">
        <v>73</v>
      </c>
      <c r="AY580" s="221" t="s">
        <v>160</v>
      </c>
    </row>
    <row r="581" spans="2:51" s="15" customFormat="1" ht="12">
      <c r="B581" s="222"/>
      <c r="C581" s="223"/>
      <c r="D581" s="202" t="s">
        <v>168</v>
      </c>
      <c r="E581" s="224" t="s">
        <v>1</v>
      </c>
      <c r="F581" s="225" t="s">
        <v>179</v>
      </c>
      <c r="G581" s="223"/>
      <c r="H581" s="226">
        <v>3</v>
      </c>
      <c r="I581" s="227"/>
      <c r="J581" s="223"/>
      <c r="K581" s="223"/>
      <c r="L581" s="228"/>
      <c r="M581" s="229"/>
      <c r="N581" s="230"/>
      <c r="O581" s="230"/>
      <c r="P581" s="230"/>
      <c r="Q581" s="230"/>
      <c r="R581" s="230"/>
      <c r="S581" s="230"/>
      <c r="T581" s="231"/>
      <c r="AT581" s="232" t="s">
        <v>168</v>
      </c>
      <c r="AU581" s="232" t="s">
        <v>82</v>
      </c>
      <c r="AV581" s="15" t="s">
        <v>167</v>
      </c>
      <c r="AW581" s="15" t="s">
        <v>30</v>
      </c>
      <c r="AX581" s="15" t="s">
        <v>80</v>
      </c>
      <c r="AY581" s="232" t="s">
        <v>160</v>
      </c>
    </row>
    <row r="582" spans="2:63" s="12" customFormat="1" ht="22.9" customHeight="1">
      <c r="B582" s="171"/>
      <c r="C582" s="172"/>
      <c r="D582" s="173" t="s">
        <v>72</v>
      </c>
      <c r="E582" s="185" t="s">
        <v>215</v>
      </c>
      <c r="F582" s="185" t="s">
        <v>839</v>
      </c>
      <c r="G582" s="172"/>
      <c r="H582" s="172"/>
      <c r="I582" s="175"/>
      <c r="J582" s="186">
        <f>BK582</f>
        <v>0</v>
      </c>
      <c r="K582" s="172"/>
      <c r="L582" s="177"/>
      <c r="M582" s="178"/>
      <c r="N582" s="179"/>
      <c r="O582" s="179"/>
      <c r="P582" s="180">
        <f>SUM(P583:P749)</f>
        <v>0</v>
      </c>
      <c r="Q582" s="179"/>
      <c r="R582" s="180">
        <f>SUM(R583:R749)</f>
        <v>0</v>
      </c>
      <c r="S582" s="179"/>
      <c r="T582" s="181">
        <f>SUM(T583:T749)</f>
        <v>0</v>
      </c>
      <c r="AR582" s="182" t="s">
        <v>80</v>
      </c>
      <c r="AT582" s="183" t="s">
        <v>72</v>
      </c>
      <c r="AU582" s="183" t="s">
        <v>80</v>
      </c>
      <c r="AY582" s="182" t="s">
        <v>160</v>
      </c>
      <c r="BK582" s="184">
        <f>SUM(BK583:BK749)</f>
        <v>0</v>
      </c>
    </row>
    <row r="583" spans="1:65" s="2" customFormat="1" ht="14.45" customHeight="1">
      <c r="A583" s="35"/>
      <c r="B583" s="36"/>
      <c r="C583" s="187" t="s">
        <v>793</v>
      </c>
      <c r="D583" s="187" t="s">
        <v>162</v>
      </c>
      <c r="E583" s="188" t="s">
        <v>2426</v>
      </c>
      <c r="F583" s="189" t="s">
        <v>856</v>
      </c>
      <c r="G583" s="190" t="s">
        <v>222</v>
      </c>
      <c r="H583" s="191">
        <v>148.502</v>
      </c>
      <c r="I583" s="192"/>
      <c r="J583" s="193">
        <f>ROUND(I583*H583,2)</f>
        <v>0</v>
      </c>
      <c r="K583" s="189" t="s">
        <v>1</v>
      </c>
      <c r="L583" s="40"/>
      <c r="M583" s="194" t="s">
        <v>1</v>
      </c>
      <c r="N583" s="195" t="s">
        <v>38</v>
      </c>
      <c r="O583" s="72"/>
      <c r="P583" s="196">
        <f>O583*H583</f>
        <v>0</v>
      </c>
      <c r="Q583" s="196">
        <v>0</v>
      </c>
      <c r="R583" s="196">
        <f>Q583*H583</f>
        <v>0</v>
      </c>
      <c r="S583" s="196">
        <v>0</v>
      </c>
      <c r="T583" s="197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8" t="s">
        <v>167</v>
      </c>
      <c r="AT583" s="198" t="s">
        <v>162</v>
      </c>
      <c r="AU583" s="198" t="s">
        <v>82</v>
      </c>
      <c r="AY583" s="18" t="s">
        <v>160</v>
      </c>
      <c r="BE583" s="199">
        <f>IF(N583="základní",J583,0)</f>
        <v>0</v>
      </c>
      <c r="BF583" s="199">
        <f>IF(N583="snížená",J583,0)</f>
        <v>0</v>
      </c>
      <c r="BG583" s="199">
        <f>IF(N583="zákl. přenesená",J583,0)</f>
        <v>0</v>
      </c>
      <c r="BH583" s="199">
        <f>IF(N583="sníž. přenesená",J583,0)</f>
        <v>0</v>
      </c>
      <c r="BI583" s="199">
        <f>IF(N583="nulová",J583,0)</f>
        <v>0</v>
      </c>
      <c r="BJ583" s="18" t="s">
        <v>80</v>
      </c>
      <c r="BK583" s="199">
        <f>ROUND(I583*H583,2)</f>
        <v>0</v>
      </c>
      <c r="BL583" s="18" t="s">
        <v>167</v>
      </c>
      <c r="BM583" s="198" t="s">
        <v>796</v>
      </c>
    </row>
    <row r="584" spans="2:51" s="14" customFormat="1" ht="12">
      <c r="B584" s="211"/>
      <c r="C584" s="212"/>
      <c r="D584" s="202" t="s">
        <v>168</v>
      </c>
      <c r="E584" s="213" t="s">
        <v>1</v>
      </c>
      <c r="F584" s="214" t="s">
        <v>2427</v>
      </c>
      <c r="G584" s="212"/>
      <c r="H584" s="215">
        <v>148.502</v>
      </c>
      <c r="I584" s="216"/>
      <c r="J584" s="212"/>
      <c r="K584" s="212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168</v>
      </c>
      <c r="AU584" s="221" t="s">
        <v>82</v>
      </c>
      <c r="AV584" s="14" t="s">
        <v>82</v>
      </c>
      <c r="AW584" s="14" t="s">
        <v>30</v>
      </c>
      <c r="AX584" s="14" t="s">
        <v>73</v>
      </c>
      <c r="AY584" s="221" t="s">
        <v>160</v>
      </c>
    </row>
    <row r="585" spans="2:51" s="15" customFormat="1" ht="12">
      <c r="B585" s="222"/>
      <c r="C585" s="223"/>
      <c r="D585" s="202" t="s">
        <v>168</v>
      </c>
      <c r="E585" s="224" t="s">
        <v>1</v>
      </c>
      <c r="F585" s="225" t="s">
        <v>179</v>
      </c>
      <c r="G585" s="223"/>
      <c r="H585" s="226">
        <v>148.502</v>
      </c>
      <c r="I585" s="227"/>
      <c r="J585" s="223"/>
      <c r="K585" s="223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168</v>
      </c>
      <c r="AU585" s="232" t="s">
        <v>82</v>
      </c>
      <c r="AV585" s="15" t="s">
        <v>167</v>
      </c>
      <c r="AW585" s="15" t="s">
        <v>30</v>
      </c>
      <c r="AX585" s="15" t="s">
        <v>80</v>
      </c>
      <c r="AY585" s="232" t="s">
        <v>160</v>
      </c>
    </row>
    <row r="586" spans="1:65" s="2" customFormat="1" ht="14.45" customHeight="1">
      <c r="A586" s="35"/>
      <c r="B586" s="36"/>
      <c r="C586" s="187" t="s">
        <v>452</v>
      </c>
      <c r="D586" s="187" t="s">
        <v>162</v>
      </c>
      <c r="E586" s="188" t="s">
        <v>2428</v>
      </c>
      <c r="F586" s="189" t="s">
        <v>2429</v>
      </c>
      <c r="G586" s="190" t="s">
        <v>222</v>
      </c>
      <c r="H586" s="191">
        <v>1</v>
      </c>
      <c r="I586" s="192"/>
      <c r="J586" s="193">
        <f>ROUND(I586*H586,2)</f>
        <v>0</v>
      </c>
      <c r="K586" s="189" t="s">
        <v>1</v>
      </c>
      <c r="L586" s="40"/>
      <c r="M586" s="194" t="s">
        <v>1</v>
      </c>
      <c r="N586" s="195" t="s">
        <v>38</v>
      </c>
      <c r="O586" s="72"/>
      <c r="P586" s="196">
        <f>O586*H586</f>
        <v>0</v>
      </c>
      <c r="Q586" s="196">
        <v>0</v>
      </c>
      <c r="R586" s="196">
        <f>Q586*H586</f>
        <v>0</v>
      </c>
      <c r="S586" s="196">
        <v>0</v>
      </c>
      <c r="T586" s="19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8" t="s">
        <v>167</v>
      </c>
      <c r="AT586" s="198" t="s">
        <v>162</v>
      </c>
      <c r="AU586" s="198" t="s">
        <v>82</v>
      </c>
      <c r="AY586" s="18" t="s">
        <v>160</v>
      </c>
      <c r="BE586" s="199">
        <f>IF(N586="základní",J586,0)</f>
        <v>0</v>
      </c>
      <c r="BF586" s="199">
        <f>IF(N586="snížená",J586,0)</f>
        <v>0</v>
      </c>
      <c r="BG586" s="199">
        <f>IF(N586="zákl. přenesená",J586,0)</f>
        <v>0</v>
      </c>
      <c r="BH586" s="199">
        <f>IF(N586="sníž. přenesená",J586,0)</f>
        <v>0</v>
      </c>
      <c r="BI586" s="199">
        <f>IF(N586="nulová",J586,0)</f>
        <v>0</v>
      </c>
      <c r="BJ586" s="18" t="s">
        <v>80</v>
      </c>
      <c r="BK586" s="199">
        <f>ROUND(I586*H586,2)</f>
        <v>0</v>
      </c>
      <c r="BL586" s="18" t="s">
        <v>167</v>
      </c>
      <c r="BM586" s="198" t="s">
        <v>801</v>
      </c>
    </row>
    <row r="587" spans="2:51" s="13" customFormat="1" ht="12">
      <c r="B587" s="200"/>
      <c r="C587" s="201"/>
      <c r="D587" s="202" t="s">
        <v>168</v>
      </c>
      <c r="E587" s="203" t="s">
        <v>1</v>
      </c>
      <c r="F587" s="204" t="s">
        <v>2430</v>
      </c>
      <c r="G587" s="201"/>
      <c r="H587" s="203" t="s">
        <v>1</v>
      </c>
      <c r="I587" s="205"/>
      <c r="J587" s="201"/>
      <c r="K587" s="201"/>
      <c r="L587" s="206"/>
      <c r="M587" s="207"/>
      <c r="N587" s="208"/>
      <c r="O587" s="208"/>
      <c r="P587" s="208"/>
      <c r="Q587" s="208"/>
      <c r="R587" s="208"/>
      <c r="S587" s="208"/>
      <c r="T587" s="209"/>
      <c r="AT587" s="210" t="s">
        <v>168</v>
      </c>
      <c r="AU587" s="210" t="s">
        <v>82</v>
      </c>
      <c r="AV587" s="13" t="s">
        <v>80</v>
      </c>
      <c r="AW587" s="13" t="s">
        <v>30</v>
      </c>
      <c r="AX587" s="13" t="s">
        <v>73</v>
      </c>
      <c r="AY587" s="210" t="s">
        <v>160</v>
      </c>
    </row>
    <row r="588" spans="2:51" s="14" customFormat="1" ht="12">
      <c r="B588" s="211"/>
      <c r="C588" s="212"/>
      <c r="D588" s="202" t="s">
        <v>168</v>
      </c>
      <c r="E588" s="213" t="s">
        <v>1</v>
      </c>
      <c r="F588" s="214" t="s">
        <v>80</v>
      </c>
      <c r="G588" s="212"/>
      <c r="H588" s="215">
        <v>1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168</v>
      </c>
      <c r="AU588" s="221" t="s">
        <v>82</v>
      </c>
      <c r="AV588" s="14" t="s">
        <v>82</v>
      </c>
      <c r="AW588" s="14" t="s">
        <v>30</v>
      </c>
      <c r="AX588" s="14" t="s">
        <v>73</v>
      </c>
      <c r="AY588" s="221" t="s">
        <v>160</v>
      </c>
    </row>
    <row r="589" spans="2:51" s="15" customFormat="1" ht="12">
      <c r="B589" s="222"/>
      <c r="C589" s="223"/>
      <c r="D589" s="202" t="s">
        <v>168</v>
      </c>
      <c r="E589" s="224" t="s">
        <v>1</v>
      </c>
      <c r="F589" s="225" t="s">
        <v>179</v>
      </c>
      <c r="G589" s="223"/>
      <c r="H589" s="226">
        <v>1</v>
      </c>
      <c r="I589" s="227"/>
      <c r="J589" s="223"/>
      <c r="K589" s="223"/>
      <c r="L589" s="228"/>
      <c r="M589" s="229"/>
      <c r="N589" s="230"/>
      <c r="O589" s="230"/>
      <c r="P589" s="230"/>
      <c r="Q589" s="230"/>
      <c r="R589" s="230"/>
      <c r="S589" s="230"/>
      <c r="T589" s="231"/>
      <c r="AT589" s="232" t="s">
        <v>168</v>
      </c>
      <c r="AU589" s="232" t="s">
        <v>82</v>
      </c>
      <c r="AV589" s="15" t="s">
        <v>167</v>
      </c>
      <c r="AW589" s="15" t="s">
        <v>30</v>
      </c>
      <c r="AX589" s="15" t="s">
        <v>80</v>
      </c>
      <c r="AY589" s="232" t="s">
        <v>160</v>
      </c>
    </row>
    <row r="590" spans="1:65" s="2" customFormat="1" ht="14.45" customHeight="1">
      <c r="A590" s="35"/>
      <c r="B590" s="36"/>
      <c r="C590" s="187" t="s">
        <v>804</v>
      </c>
      <c r="D590" s="187" t="s">
        <v>162</v>
      </c>
      <c r="E590" s="188" t="s">
        <v>2431</v>
      </c>
      <c r="F590" s="189" t="s">
        <v>860</v>
      </c>
      <c r="G590" s="190" t="s">
        <v>222</v>
      </c>
      <c r="H590" s="191">
        <v>2</v>
      </c>
      <c r="I590" s="192"/>
      <c r="J590" s="193">
        <f>ROUND(I590*H590,2)</f>
        <v>0</v>
      </c>
      <c r="K590" s="189" t="s">
        <v>1</v>
      </c>
      <c r="L590" s="40"/>
      <c r="M590" s="194" t="s">
        <v>1</v>
      </c>
      <c r="N590" s="195" t="s">
        <v>38</v>
      </c>
      <c r="O590" s="72"/>
      <c r="P590" s="196">
        <f>O590*H590</f>
        <v>0</v>
      </c>
      <c r="Q590" s="196">
        <v>0</v>
      </c>
      <c r="R590" s="196">
        <f>Q590*H590</f>
        <v>0</v>
      </c>
      <c r="S590" s="196">
        <v>0</v>
      </c>
      <c r="T590" s="197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8" t="s">
        <v>167</v>
      </c>
      <c r="AT590" s="198" t="s">
        <v>162</v>
      </c>
      <c r="AU590" s="198" t="s">
        <v>82</v>
      </c>
      <c r="AY590" s="18" t="s">
        <v>160</v>
      </c>
      <c r="BE590" s="199">
        <f>IF(N590="základní",J590,0)</f>
        <v>0</v>
      </c>
      <c r="BF590" s="199">
        <f>IF(N590="snížená",J590,0)</f>
        <v>0</v>
      </c>
      <c r="BG590" s="199">
        <f>IF(N590="zákl. přenesená",J590,0)</f>
        <v>0</v>
      </c>
      <c r="BH590" s="199">
        <f>IF(N590="sníž. přenesená",J590,0)</f>
        <v>0</v>
      </c>
      <c r="BI590" s="199">
        <f>IF(N590="nulová",J590,0)</f>
        <v>0</v>
      </c>
      <c r="BJ590" s="18" t="s">
        <v>80</v>
      </c>
      <c r="BK590" s="199">
        <f>ROUND(I590*H590,2)</f>
        <v>0</v>
      </c>
      <c r="BL590" s="18" t="s">
        <v>167</v>
      </c>
      <c r="BM590" s="198" t="s">
        <v>807</v>
      </c>
    </row>
    <row r="591" spans="2:51" s="13" customFormat="1" ht="12">
      <c r="B591" s="200"/>
      <c r="C591" s="201"/>
      <c r="D591" s="202" t="s">
        <v>168</v>
      </c>
      <c r="E591" s="203" t="s">
        <v>1</v>
      </c>
      <c r="F591" s="204" t="s">
        <v>2432</v>
      </c>
      <c r="G591" s="201"/>
      <c r="H591" s="203" t="s">
        <v>1</v>
      </c>
      <c r="I591" s="205"/>
      <c r="J591" s="201"/>
      <c r="K591" s="201"/>
      <c r="L591" s="206"/>
      <c r="M591" s="207"/>
      <c r="N591" s="208"/>
      <c r="O591" s="208"/>
      <c r="P591" s="208"/>
      <c r="Q591" s="208"/>
      <c r="R591" s="208"/>
      <c r="S591" s="208"/>
      <c r="T591" s="209"/>
      <c r="AT591" s="210" t="s">
        <v>168</v>
      </c>
      <c r="AU591" s="210" t="s">
        <v>82</v>
      </c>
      <c r="AV591" s="13" t="s">
        <v>80</v>
      </c>
      <c r="AW591" s="13" t="s">
        <v>30</v>
      </c>
      <c r="AX591" s="13" t="s">
        <v>73</v>
      </c>
      <c r="AY591" s="210" t="s">
        <v>160</v>
      </c>
    </row>
    <row r="592" spans="2:51" s="14" customFormat="1" ht="12">
      <c r="B592" s="211"/>
      <c r="C592" s="212"/>
      <c r="D592" s="202" t="s">
        <v>168</v>
      </c>
      <c r="E592" s="213" t="s">
        <v>1</v>
      </c>
      <c r="F592" s="214" t="s">
        <v>82</v>
      </c>
      <c r="G592" s="212"/>
      <c r="H592" s="215">
        <v>2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2:51" s="15" customFormat="1" ht="12">
      <c r="B593" s="222"/>
      <c r="C593" s="223"/>
      <c r="D593" s="202" t="s">
        <v>168</v>
      </c>
      <c r="E593" s="224" t="s">
        <v>1</v>
      </c>
      <c r="F593" s="225" t="s">
        <v>179</v>
      </c>
      <c r="G593" s="223"/>
      <c r="H593" s="226">
        <v>2</v>
      </c>
      <c r="I593" s="227"/>
      <c r="J593" s="223"/>
      <c r="K593" s="223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168</v>
      </c>
      <c r="AU593" s="232" t="s">
        <v>82</v>
      </c>
      <c r="AV593" s="15" t="s">
        <v>167</v>
      </c>
      <c r="AW593" s="15" t="s">
        <v>30</v>
      </c>
      <c r="AX593" s="15" t="s">
        <v>80</v>
      </c>
      <c r="AY593" s="232" t="s">
        <v>160</v>
      </c>
    </row>
    <row r="594" spans="1:65" s="2" customFormat="1" ht="14.45" customHeight="1">
      <c r="A594" s="35"/>
      <c r="B594" s="36"/>
      <c r="C594" s="187" t="s">
        <v>475</v>
      </c>
      <c r="D594" s="187" t="s">
        <v>162</v>
      </c>
      <c r="E594" s="188" t="s">
        <v>2433</v>
      </c>
      <c r="F594" s="189" t="s">
        <v>2434</v>
      </c>
      <c r="G594" s="190" t="s">
        <v>222</v>
      </c>
      <c r="H594" s="191">
        <v>170.752</v>
      </c>
      <c r="I594" s="192"/>
      <c r="J594" s="193">
        <f>ROUND(I594*H594,2)</f>
        <v>0</v>
      </c>
      <c r="K594" s="189" t="s">
        <v>1</v>
      </c>
      <c r="L594" s="40"/>
      <c r="M594" s="194" t="s">
        <v>1</v>
      </c>
      <c r="N594" s="195" t="s">
        <v>38</v>
      </c>
      <c r="O594" s="72"/>
      <c r="P594" s="196">
        <f>O594*H594</f>
        <v>0</v>
      </c>
      <c r="Q594" s="196">
        <v>0</v>
      </c>
      <c r="R594" s="196">
        <f>Q594*H594</f>
        <v>0</v>
      </c>
      <c r="S594" s="196">
        <v>0</v>
      </c>
      <c r="T594" s="197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8" t="s">
        <v>167</v>
      </c>
      <c r="AT594" s="198" t="s">
        <v>162</v>
      </c>
      <c r="AU594" s="198" t="s">
        <v>82</v>
      </c>
      <c r="AY594" s="18" t="s">
        <v>160</v>
      </c>
      <c r="BE594" s="199">
        <f>IF(N594="základní",J594,0)</f>
        <v>0</v>
      </c>
      <c r="BF594" s="199">
        <f>IF(N594="snížená",J594,0)</f>
        <v>0</v>
      </c>
      <c r="BG594" s="199">
        <f>IF(N594="zákl. přenesená",J594,0)</f>
        <v>0</v>
      </c>
      <c r="BH594" s="199">
        <f>IF(N594="sníž. přenesená",J594,0)</f>
        <v>0</v>
      </c>
      <c r="BI594" s="199">
        <f>IF(N594="nulová",J594,0)</f>
        <v>0</v>
      </c>
      <c r="BJ594" s="18" t="s">
        <v>80</v>
      </c>
      <c r="BK594" s="199">
        <f>ROUND(I594*H594,2)</f>
        <v>0</v>
      </c>
      <c r="BL594" s="18" t="s">
        <v>167</v>
      </c>
      <c r="BM594" s="198" t="s">
        <v>812</v>
      </c>
    </row>
    <row r="595" spans="2:51" s="14" customFormat="1" ht="12">
      <c r="B595" s="211"/>
      <c r="C595" s="212"/>
      <c r="D595" s="202" t="s">
        <v>168</v>
      </c>
      <c r="E595" s="213" t="s">
        <v>1</v>
      </c>
      <c r="F595" s="214" t="s">
        <v>2435</v>
      </c>
      <c r="G595" s="212"/>
      <c r="H595" s="215">
        <v>170.752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168</v>
      </c>
      <c r="AU595" s="221" t="s">
        <v>82</v>
      </c>
      <c r="AV595" s="14" t="s">
        <v>82</v>
      </c>
      <c r="AW595" s="14" t="s">
        <v>30</v>
      </c>
      <c r="AX595" s="14" t="s">
        <v>73</v>
      </c>
      <c r="AY595" s="221" t="s">
        <v>160</v>
      </c>
    </row>
    <row r="596" spans="2:51" s="15" customFormat="1" ht="12">
      <c r="B596" s="222"/>
      <c r="C596" s="223"/>
      <c r="D596" s="202" t="s">
        <v>168</v>
      </c>
      <c r="E596" s="224" t="s">
        <v>1</v>
      </c>
      <c r="F596" s="225" t="s">
        <v>179</v>
      </c>
      <c r="G596" s="223"/>
      <c r="H596" s="226">
        <v>170.752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168</v>
      </c>
      <c r="AU596" s="232" t="s">
        <v>82</v>
      </c>
      <c r="AV596" s="15" t="s">
        <v>167</v>
      </c>
      <c r="AW596" s="15" t="s">
        <v>30</v>
      </c>
      <c r="AX596" s="15" t="s">
        <v>80</v>
      </c>
      <c r="AY596" s="232" t="s">
        <v>160</v>
      </c>
    </row>
    <row r="597" spans="1:65" s="2" customFormat="1" ht="14.45" customHeight="1">
      <c r="A597" s="35"/>
      <c r="B597" s="36"/>
      <c r="C597" s="187" t="s">
        <v>813</v>
      </c>
      <c r="D597" s="187" t="s">
        <v>162</v>
      </c>
      <c r="E597" s="188" t="s">
        <v>2436</v>
      </c>
      <c r="F597" s="189" t="s">
        <v>2437</v>
      </c>
      <c r="G597" s="190" t="s">
        <v>238</v>
      </c>
      <c r="H597" s="191">
        <v>1.8</v>
      </c>
      <c r="I597" s="192"/>
      <c r="J597" s="193">
        <f>ROUND(I597*H597,2)</f>
        <v>0</v>
      </c>
      <c r="K597" s="189" t="s">
        <v>1</v>
      </c>
      <c r="L597" s="40"/>
      <c r="M597" s="194" t="s">
        <v>1</v>
      </c>
      <c r="N597" s="195" t="s">
        <v>38</v>
      </c>
      <c r="O597" s="72"/>
      <c r="P597" s="196">
        <f>O597*H597</f>
        <v>0</v>
      </c>
      <c r="Q597" s="196">
        <v>0</v>
      </c>
      <c r="R597" s="196">
        <f>Q597*H597</f>
        <v>0</v>
      </c>
      <c r="S597" s="196">
        <v>0</v>
      </c>
      <c r="T597" s="19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98" t="s">
        <v>167</v>
      </c>
      <c r="AT597" s="198" t="s">
        <v>162</v>
      </c>
      <c r="AU597" s="198" t="s">
        <v>82</v>
      </c>
      <c r="AY597" s="18" t="s">
        <v>160</v>
      </c>
      <c r="BE597" s="199">
        <f>IF(N597="základní",J597,0)</f>
        <v>0</v>
      </c>
      <c r="BF597" s="199">
        <f>IF(N597="snížená",J597,0)</f>
        <v>0</v>
      </c>
      <c r="BG597" s="199">
        <f>IF(N597="zákl. přenesená",J597,0)</f>
        <v>0</v>
      </c>
      <c r="BH597" s="199">
        <f>IF(N597="sníž. přenesená",J597,0)</f>
        <v>0</v>
      </c>
      <c r="BI597" s="199">
        <f>IF(N597="nulová",J597,0)</f>
        <v>0</v>
      </c>
      <c r="BJ597" s="18" t="s">
        <v>80</v>
      </c>
      <c r="BK597" s="199">
        <f>ROUND(I597*H597,2)</f>
        <v>0</v>
      </c>
      <c r="BL597" s="18" t="s">
        <v>167</v>
      </c>
      <c r="BM597" s="198" t="s">
        <v>816</v>
      </c>
    </row>
    <row r="598" spans="2:51" s="14" customFormat="1" ht="12">
      <c r="B598" s="211"/>
      <c r="C598" s="212"/>
      <c r="D598" s="202" t="s">
        <v>168</v>
      </c>
      <c r="E598" s="213" t="s">
        <v>1</v>
      </c>
      <c r="F598" s="214" t="s">
        <v>2438</v>
      </c>
      <c r="G598" s="212"/>
      <c r="H598" s="215">
        <v>1.8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168</v>
      </c>
      <c r="AU598" s="221" t="s">
        <v>82</v>
      </c>
      <c r="AV598" s="14" t="s">
        <v>82</v>
      </c>
      <c r="AW598" s="14" t="s">
        <v>30</v>
      </c>
      <c r="AX598" s="14" t="s">
        <v>73</v>
      </c>
      <c r="AY598" s="221" t="s">
        <v>160</v>
      </c>
    </row>
    <row r="599" spans="2:51" s="15" customFormat="1" ht="12">
      <c r="B599" s="222"/>
      <c r="C599" s="223"/>
      <c r="D599" s="202" t="s">
        <v>168</v>
      </c>
      <c r="E599" s="224" t="s">
        <v>1</v>
      </c>
      <c r="F599" s="225" t="s">
        <v>179</v>
      </c>
      <c r="G599" s="223"/>
      <c r="H599" s="226">
        <v>1.8</v>
      </c>
      <c r="I599" s="227"/>
      <c r="J599" s="223"/>
      <c r="K599" s="223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168</v>
      </c>
      <c r="AU599" s="232" t="s">
        <v>82</v>
      </c>
      <c r="AV599" s="15" t="s">
        <v>167</v>
      </c>
      <c r="AW599" s="15" t="s">
        <v>30</v>
      </c>
      <c r="AX599" s="15" t="s">
        <v>80</v>
      </c>
      <c r="AY599" s="232" t="s">
        <v>160</v>
      </c>
    </row>
    <row r="600" spans="1:65" s="2" customFormat="1" ht="14.45" customHeight="1">
      <c r="A600" s="35"/>
      <c r="B600" s="36"/>
      <c r="C600" s="187" t="s">
        <v>478</v>
      </c>
      <c r="D600" s="187" t="s">
        <v>162</v>
      </c>
      <c r="E600" s="188" t="s">
        <v>2439</v>
      </c>
      <c r="F600" s="189" t="s">
        <v>2440</v>
      </c>
      <c r="G600" s="190" t="s">
        <v>238</v>
      </c>
      <c r="H600" s="191">
        <v>1.8</v>
      </c>
      <c r="I600" s="192"/>
      <c r="J600" s="193">
        <f>ROUND(I600*H600,2)</f>
        <v>0</v>
      </c>
      <c r="K600" s="189" t="s">
        <v>1</v>
      </c>
      <c r="L600" s="40"/>
      <c r="M600" s="194" t="s">
        <v>1</v>
      </c>
      <c r="N600" s="195" t="s">
        <v>38</v>
      </c>
      <c r="O600" s="72"/>
      <c r="P600" s="196">
        <f>O600*H600</f>
        <v>0</v>
      </c>
      <c r="Q600" s="196">
        <v>0</v>
      </c>
      <c r="R600" s="196">
        <f>Q600*H600</f>
        <v>0</v>
      </c>
      <c r="S600" s="196">
        <v>0</v>
      </c>
      <c r="T600" s="197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8" t="s">
        <v>167</v>
      </c>
      <c r="AT600" s="198" t="s">
        <v>162</v>
      </c>
      <c r="AU600" s="198" t="s">
        <v>82</v>
      </c>
      <c r="AY600" s="18" t="s">
        <v>160</v>
      </c>
      <c r="BE600" s="199">
        <f>IF(N600="základní",J600,0)</f>
        <v>0</v>
      </c>
      <c r="BF600" s="199">
        <f>IF(N600="snížená",J600,0)</f>
        <v>0</v>
      </c>
      <c r="BG600" s="199">
        <f>IF(N600="zákl. přenesená",J600,0)</f>
        <v>0</v>
      </c>
      <c r="BH600" s="199">
        <f>IF(N600="sníž. přenesená",J600,0)</f>
        <v>0</v>
      </c>
      <c r="BI600" s="199">
        <f>IF(N600="nulová",J600,0)</f>
        <v>0</v>
      </c>
      <c r="BJ600" s="18" t="s">
        <v>80</v>
      </c>
      <c r="BK600" s="199">
        <f>ROUND(I600*H600,2)</f>
        <v>0</v>
      </c>
      <c r="BL600" s="18" t="s">
        <v>167</v>
      </c>
      <c r="BM600" s="198" t="s">
        <v>819</v>
      </c>
    </row>
    <row r="601" spans="2:51" s="14" customFormat="1" ht="12">
      <c r="B601" s="211"/>
      <c r="C601" s="212"/>
      <c r="D601" s="202" t="s">
        <v>168</v>
      </c>
      <c r="E601" s="213" t="s">
        <v>1</v>
      </c>
      <c r="F601" s="214" t="s">
        <v>2438</v>
      </c>
      <c r="G601" s="212"/>
      <c r="H601" s="215">
        <v>1.8</v>
      </c>
      <c r="I601" s="216"/>
      <c r="J601" s="212"/>
      <c r="K601" s="212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168</v>
      </c>
      <c r="AU601" s="221" t="s">
        <v>82</v>
      </c>
      <c r="AV601" s="14" t="s">
        <v>82</v>
      </c>
      <c r="AW601" s="14" t="s">
        <v>30</v>
      </c>
      <c r="AX601" s="14" t="s">
        <v>73</v>
      </c>
      <c r="AY601" s="221" t="s">
        <v>160</v>
      </c>
    </row>
    <row r="602" spans="2:51" s="15" customFormat="1" ht="12">
      <c r="B602" s="222"/>
      <c r="C602" s="223"/>
      <c r="D602" s="202" t="s">
        <v>168</v>
      </c>
      <c r="E602" s="224" t="s">
        <v>1</v>
      </c>
      <c r="F602" s="225" t="s">
        <v>179</v>
      </c>
      <c r="G602" s="223"/>
      <c r="H602" s="226">
        <v>1.8</v>
      </c>
      <c r="I602" s="227"/>
      <c r="J602" s="223"/>
      <c r="K602" s="223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168</v>
      </c>
      <c r="AU602" s="232" t="s">
        <v>82</v>
      </c>
      <c r="AV602" s="15" t="s">
        <v>167</v>
      </c>
      <c r="AW602" s="15" t="s">
        <v>30</v>
      </c>
      <c r="AX602" s="15" t="s">
        <v>80</v>
      </c>
      <c r="AY602" s="232" t="s">
        <v>160</v>
      </c>
    </row>
    <row r="603" spans="1:65" s="2" customFormat="1" ht="14.45" customHeight="1">
      <c r="A603" s="35"/>
      <c r="B603" s="36"/>
      <c r="C603" s="187" t="s">
        <v>820</v>
      </c>
      <c r="D603" s="187" t="s">
        <v>162</v>
      </c>
      <c r="E603" s="188" t="s">
        <v>2441</v>
      </c>
      <c r="F603" s="189" t="s">
        <v>2442</v>
      </c>
      <c r="G603" s="190" t="s">
        <v>238</v>
      </c>
      <c r="H603" s="191">
        <v>25.433</v>
      </c>
      <c r="I603" s="192"/>
      <c r="J603" s="193">
        <f>ROUND(I603*H603,2)</f>
        <v>0</v>
      </c>
      <c r="K603" s="189" t="s">
        <v>166</v>
      </c>
      <c r="L603" s="40"/>
      <c r="M603" s="194" t="s">
        <v>1</v>
      </c>
      <c r="N603" s="195" t="s">
        <v>38</v>
      </c>
      <c r="O603" s="72"/>
      <c r="P603" s="196">
        <f>O603*H603</f>
        <v>0</v>
      </c>
      <c r="Q603" s="196">
        <v>0</v>
      </c>
      <c r="R603" s="196">
        <f>Q603*H603</f>
        <v>0</v>
      </c>
      <c r="S603" s="196">
        <v>0</v>
      </c>
      <c r="T603" s="197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198" t="s">
        <v>167</v>
      </c>
      <c r="AT603" s="198" t="s">
        <v>162</v>
      </c>
      <c r="AU603" s="198" t="s">
        <v>82</v>
      </c>
      <c r="AY603" s="18" t="s">
        <v>160</v>
      </c>
      <c r="BE603" s="199">
        <f>IF(N603="základní",J603,0)</f>
        <v>0</v>
      </c>
      <c r="BF603" s="199">
        <f>IF(N603="snížená",J603,0)</f>
        <v>0</v>
      </c>
      <c r="BG603" s="199">
        <f>IF(N603="zákl. přenesená",J603,0)</f>
        <v>0</v>
      </c>
      <c r="BH603" s="199">
        <f>IF(N603="sníž. přenesená",J603,0)</f>
        <v>0</v>
      </c>
      <c r="BI603" s="199">
        <f>IF(N603="nulová",J603,0)</f>
        <v>0</v>
      </c>
      <c r="BJ603" s="18" t="s">
        <v>80</v>
      </c>
      <c r="BK603" s="199">
        <f>ROUND(I603*H603,2)</f>
        <v>0</v>
      </c>
      <c r="BL603" s="18" t="s">
        <v>167</v>
      </c>
      <c r="BM603" s="198" t="s">
        <v>823</v>
      </c>
    </row>
    <row r="604" spans="2:51" s="13" customFormat="1" ht="12">
      <c r="B604" s="200"/>
      <c r="C604" s="201"/>
      <c r="D604" s="202" t="s">
        <v>168</v>
      </c>
      <c r="E604" s="203" t="s">
        <v>1</v>
      </c>
      <c r="F604" s="204" t="s">
        <v>176</v>
      </c>
      <c r="G604" s="201"/>
      <c r="H604" s="203" t="s">
        <v>1</v>
      </c>
      <c r="I604" s="205"/>
      <c r="J604" s="201"/>
      <c r="K604" s="201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168</v>
      </c>
      <c r="AU604" s="210" t="s">
        <v>82</v>
      </c>
      <c r="AV604" s="13" t="s">
        <v>80</v>
      </c>
      <c r="AW604" s="13" t="s">
        <v>30</v>
      </c>
      <c r="AX604" s="13" t="s">
        <v>73</v>
      </c>
      <c r="AY604" s="210" t="s">
        <v>160</v>
      </c>
    </row>
    <row r="605" spans="2:51" s="13" customFormat="1" ht="12">
      <c r="B605" s="200"/>
      <c r="C605" s="201"/>
      <c r="D605" s="202" t="s">
        <v>168</v>
      </c>
      <c r="E605" s="203" t="s">
        <v>1</v>
      </c>
      <c r="F605" s="204" t="s">
        <v>2202</v>
      </c>
      <c r="G605" s="201"/>
      <c r="H605" s="203" t="s">
        <v>1</v>
      </c>
      <c r="I605" s="205"/>
      <c r="J605" s="201"/>
      <c r="K605" s="201"/>
      <c r="L605" s="206"/>
      <c r="M605" s="207"/>
      <c r="N605" s="208"/>
      <c r="O605" s="208"/>
      <c r="P605" s="208"/>
      <c r="Q605" s="208"/>
      <c r="R605" s="208"/>
      <c r="S605" s="208"/>
      <c r="T605" s="209"/>
      <c r="AT605" s="210" t="s">
        <v>168</v>
      </c>
      <c r="AU605" s="210" t="s">
        <v>82</v>
      </c>
      <c r="AV605" s="13" t="s">
        <v>80</v>
      </c>
      <c r="AW605" s="13" t="s">
        <v>30</v>
      </c>
      <c r="AX605" s="13" t="s">
        <v>73</v>
      </c>
      <c r="AY605" s="210" t="s">
        <v>160</v>
      </c>
    </row>
    <row r="606" spans="2:51" s="14" customFormat="1" ht="12">
      <c r="B606" s="211"/>
      <c r="C606" s="212"/>
      <c r="D606" s="202" t="s">
        <v>168</v>
      </c>
      <c r="E606" s="213" t="s">
        <v>1</v>
      </c>
      <c r="F606" s="214" t="s">
        <v>2443</v>
      </c>
      <c r="G606" s="212"/>
      <c r="H606" s="215">
        <v>25.433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168</v>
      </c>
      <c r="AU606" s="221" t="s">
        <v>82</v>
      </c>
      <c r="AV606" s="14" t="s">
        <v>82</v>
      </c>
      <c r="AW606" s="14" t="s">
        <v>30</v>
      </c>
      <c r="AX606" s="14" t="s">
        <v>73</v>
      </c>
      <c r="AY606" s="221" t="s">
        <v>160</v>
      </c>
    </row>
    <row r="607" spans="2:51" s="15" customFormat="1" ht="12">
      <c r="B607" s="222"/>
      <c r="C607" s="223"/>
      <c r="D607" s="202" t="s">
        <v>168</v>
      </c>
      <c r="E607" s="224" t="s">
        <v>1</v>
      </c>
      <c r="F607" s="225" t="s">
        <v>179</v>
      </c>
      <c r="G607" s="223"/>
      <c r="H607" s="226">
        <v>25.433</v>
      </c>
      <c r="I607" s="227"/>
      <c r="J607" s="223"/>
      <c r="K607" s="223"/>
      <c r="L607" s="228"/>
      <c r="M607" s="229"/>
      <c r="N607" s="230"/>
      <c r="O607" s="230"/>
      <c r="P607" s="230"/>
      <c r="Q607" s="230"/>
      <c r="R607" s="230"/>
      <c r="S607" s="230"/>
      <c r="T607" s="231"/>
      <c r="AT607" s="232" t="s">
        <v>168</v>
      </c>
      <c r="AU607" s="232" t="s">
        <v>82</v>
      </c>
      <c r="AV607" s="15" t="s">
        <v>167</v>
      </c>
      <c r="AW607" s="15" t="s">
        <v>30</v>
      </c>
      <c r="AX607" s="15" t="s">
        <v>80</v>
      </c>
      <c r="AY607" s="232" t="s">
        <v>160</v>
      </c>
    </row>
    <row r="608" spans="1:65" s="2" customFormat="1" ht="24.2" customHeight="1">
      <c r="A608" s="35"/>
      <c r="B608" s="36"/>
      <c r="C608" s="187" t="s">
        <v>498</v>
      </c>
      <c r="D608" s="187" t="s">
        <v>162</v>
      </c>
      <c r="E608" s="188" t="s">
        <v>2444</v>
      </c>
      <c r="F608" s="189" t="s">
        <v>2445</v>
      </c>
      <c r="G608" s="190" t="s">
        <v>222</v>
      </c>
      <c r="H608" s="191">
        <v>678.639</v>
      </c>
      <c r="I608" s="192"/>
      <c r="J608" s="193">
        <f>ROUND(I608*H608,2)</f>
        <v>0</v>
      </c>
      <c r="K608" s="189" t="s">
        <v>166</v>
      </c>
      <c r="L608" s="40"/>
      <c r="M608" s="194" t="s">
        <v>1</v>
      </c>
      <c r="N608" s="195" t="s">
        <v>38</v>
      </c>
      <c r="O608" s="72"/>
      <c r="P608" s="196">
        <f>O608*H608</f>
        <v>0</v>
      </c>
      <c r="Q608" s="196">
        <v>0</v>
      </c>
      <c r="R608" s="196">
        <f>Q608*H608</f>
        <v>0</v>
      </c>
      <c r="S608" s="196">
        <v>0</v>
      </c>
      <c r="T608" s="197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8" t="s">
        <v>167</v>
      </c>
      <c r="AT608" s="198" t="s">
        <v>162</v>
      </c>
      <c r="AU608" s="198" t="s">
        <v>82</v>
      </c>
      <c r="AY608" s="18" t="s">
        <v>160</v>
      </c>
      <c r="BE608" s="199">
        <f>IF(N608="základní",J608,0)</f>
        <v>0</v>
      </c>
      <c r="BF608" s="199">
        <f>IF(N608="snížená",J608,0)</f>
        <v>0</v>
      </c>
      <c r="BG608" s="199">
        <f>IF(N608="zákl. přenesená",J608,0)</f>
        <v>0</v>
      </c>
      <c r="BH608" s="199">
        <f>IF(N608="sníž. přenesená",J608,0)</f>
        <v>0</v>
      </c>
      <c r="BI608" s="199">
        <f>IF(N608="nulová",J608,0)</f>
        <v>0</v>
      </c>
      <c r="BJ608" s="18" t="s">
        <v>80</v>
      </c>
      <c r="BK608" s="199">
        <f>ROUND(I608*H608,2)</f>
        <v>0</v>
      </c>
      <c r="BL608" s="18" t="s">
        <v>167</v>
      </c>
      <c r="BM608" s="198" t="s">
        <v>829</v>
      </c>
    </row>
    <row r="609" spans="2:51" s="14" customFormat="1" ht="12">
      <c r="B609" s="211"/>
      <c r="C609" s="212"/>
      <c r="D609" s="202" t="s">
        <v>168</v>
      </c>
      <c r="E609" s="213" t="s">
        <v>1</v>
      </c>
      <c r="F609" s="214" t="s">
        <v>2446</v>
      </c>
      <c r="G609" s="212"/>
      <c r="H609" s="215">
        <v>92.58</v>
      </c>
      <c r="I609" s="216"/>
      <c r="J609" s="212"/>
      <c r="K609" s="212"/>
      <c r="L609" s="217"/>
      <c r="M609" s="218"/>
      <c r="N609" s="219"/>
      <c r="O609" s="219"/>
      <c r="P609" s="219"/>
      <c r="Q609" s="219"/>
      <c r="R609" s="219"/>
      <c r="S609" s="219"/>
      <c r="T609" s="220"/>
      <c r="AT609" s="221" t="s">
        <v>168</v>
      </c>
      <c r="AU609" s="221" t="s">
        <v>82</v>
      </c>
      <c r="AV609" s="14" t="s">
        <v>82</v>
      </c>
      <c r="AW609" s="14" t="s">
        <v>30</v>
      </c>
      <c r="AX609" s="14" t="s">
        <v>73</v>
      </c>
      <c r="AY609" s="221" t="s">
        <v>160</v>
      </c>
    </row>
    <row r="610" spans="2:51" s="14" customFormat="1" ht="12">
      <c r="B610" s="211"/>
      <c r="C610" s="212"/>
      <c r="D610" s="202" t="s">
        <v>168</v>
      </c>
      <c r="E610" s="213" t="s">
        <v>1</v>
      </c>
      <c r="F610" s="214" t="s">
        <v>2447</v>
      </c>
      <c r="G610" s="212"/>
      <c r="H610" s="215">
        <v>9.03</v>
      </c>
      <c r="I610" s="216"/>
      <c r="J610" s="212"/>
      <c r="K610" s="212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168</v>
      </c>
      <c r="AU610" s="221" t="s">
        <v>82</v>
      </c>
      <c r="AV610" s="14" t="s">
        <v>82</v>
      </c>
      <c r="AW610" s="14" t="s">
        <v>30</v>
      </c>
      <c r="AX610" s="14" t="s">
        <v>73</v>
      </c>
      <c r="AY610" s="221" t="s">
        <v>160</v>
      </c>
    </row>
    <row r="611" spans="2:51" s="14" customFormat="1" ht="12">
      <c r="B611" s="211"/>
      <c r="C611" s="212"/>
      <c r="D611" s="202" t="s">
        <v>168</v>
      </c>
      <c r="E611" s="213" t="s">
        <v>1</v>
      </c>
      <c r="F611" s="214" t="s">
        <v>2448</v>
      </c>
      <c r="G611" s="212"/>
      <c r="H611" s="215">
        <v>217.301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168</v>
      </c>
      <c r="AU611" s="221" t="s">
        <v>82</v>
      </c>
      <c r="AV611" s="14" t="s">
        <v>82</v>
      </c>
      <c r="AW611" s="14" t="s">
        <v>30</v>
      </c>
      <c r="AX611" s="14" t="s">
        <v>73</v>
      </c>
      <c r="AY611" s="221" t="s">
        <v>160</v>
      </c>
    </row>
    <row r="612" spans="2:51" s="14" customFormat="1" ht="12">
      <c r="B612" s="211"/>
      <c r="C612" s="212"/>
      <c r="D612" s="202" t="s">
        <v>168</v>
      </c>
      <c r="E612" s="213" t="s">
        <v>1</v>
      </c>
      <c r="F612" s="214" t="s">
        <v>2449</v>
      </c>
      <c r="G612" s="212"/>
      <c r="H612" s="215">
        <v>141.428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168</v>
      </c>
      <c r="AU612" s="221" t="s">
        <v>82</v>
      </c>
      <c r="AV612" s="14" t="s">
        <v>82</v>
      </c>
      <c r="AW612" s="14" t="s">
        <v>30</v>
      </c>
      <c r="AX612" s="14" t="s">
        <v>73</v>
      </c>
      <c r="AY612" s="221" t="s">
        <v>160</v>
      </c>
    </row>
    <row r="613" spans="2:51" s="14" customFormat="1" ht="12">
      <c r="B613" s="211"/>
      <c r="C613" s="212"/>
      <c r="D613" s="202" t="s">
        <v>168</v>
      </c>
      <c r="E613" s="213" t="s">
        <v>1</v>
      </c>
      <c r="F613" s="214" t="s">
        <v>2450</v>
      </c>
      <c r="G613" s="212"/>
      <c r="H613" s="215">
        <v>58.139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168</v>
      </c>
      <c r="AU613" s="221" t="s">
        <v>82</v>
      </c>
      <c r="AV613" s="14" t="s">
        <v>82</v>
      </c>
      <c r="AW613" s="14" t="s">
        <v>30</v>
      </c>
      <c r="AX613" s="14" t="s">
        <v>73</v>
      </c>
      <c r="AY613" s="221" t="s">
        <v>160</v>
      </c>
    </row>
    <row r="614" spans="2:51" s="14" customFormat="1" ht="12">
      <c r="B614" s="211"/>
      <c r="C614" s="212"/>
      <c r="D614" s="202" t="s">
        <v>168</v>
      </c>
      <c r="E614" s="213" t="s">
        <v>1</v>
      </c>
      <c r="F614" s="214" t="s">
        <v>2451</v>
      </c>
      <c r="G614" s="212"/>
      <c r="H614" s="215">
        <v>102.596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168</v>
      </c>
      <c r="AU614" s="221" t="s">
        <v>82</v>
      </c>
      <c r="AV614" s="14" t="s">
        <v>82</v>
      </c>
      <c r="AW614" s="14" t="s">
        <v>30</v>
      </c>
      <c r="AX614" s="14" t="s">
        <v>73</v>
      </c>
      <c r="AY614" s="221" t="s">
        <v>160</v>
      </c>
    </row>
    <row r="615" spans="2:51" s="14" customFormat="1" ht="12">
      <c r="B615" s="211"/>
      <c r="C615" s="212"/>
      <c r="D615" s="202" t="s">
        <v>168</v>
      </c>
      <c r="E615" s="213" t="s">
        <v>1</v>
      </c>
      <c r="F615" s="214" t="s">
        <v>2452</v>
      </c>
      <c r="G615" s="212"/>
      <c r="H615" s="215">
        <v>57.565</v>
      </c>
      <c r="I615" s="216"/>
      <c r="J615" s="212"/>
      <c r="K615" s="212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168</v>
      </c>
      <c r="AU615" s="221" t="s">
        <v>82</v>
      </c>
      <c r="AV615" s="14" t="s">
        <v>82</v>
      </c>
      <c r="AW615" s="14" t="s">
        <v>30</v>
      </c>
      <c r="AX615" s="14" t="s">
        <v>73</v>
      </c>
      <c r="AY615" s="221" t="s">
        <v>160</v>
      </c>
    </row>
    <row r="616" spans="2:51" s="15" customFormat="1" ht="12">
      <c r="B616" s="222"/>
      <c r="C616" s="223"/>
      <c r="D616" s="202" t="s">
        <v>168</v>
      </c>
      <c r="E616" s="224" t="s">
        <v>1</v>
      </c>
      <c r="F616" s="225" t="s">
        <v>179</v>
      </c>
      <c r="G616" s="223"/>
      <c r="H616" s="226">
        <v>678.6389999999999</v>
      </c>
      <c r="I616" s="227"/>
      <c r="J616" s="223"/>
      <c r="K616" s="223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168</v>
      </c>
      <c r="AU616" s="232" t="s">
        <v>82</v>
      </c>
      <c r="AV616" s="15" t="s">
        <v>167</v>
      </c>
      <c r="AW616" s="15" t="s">
        <v>30</v>
      </c>
      <c r="AX616" s="15" t="s">
        <v>80</v>
      </c>
      <c r="AY616" s="232" t="s">
        <v>160</v>
      </c>
    </row>
    <row r="617" spans="1:65" s="2" customFormat="1" ht="24.2" customHeight="1">
      <c r="A617" s="35"/>
      <c r="B617" s="36"/>
      <c r="C617" s="187" t="s">
        <v>830</v>
      </c>
      <c r="D617" s="187" t="s">
        <v>162</v>
      </c>
      <c r="E617" s="188" t="s">
        <v>882</v>
      </c>
      <c r="F617" s="189" t="s">
        <v>883</v>
      </c>
      <c r="G617" s="190" t="s">
        <v>222</v>
      </c>
      <c r="H617" s="191">
        <v>40718.34</v>
      </c>
      <c r="I617" s="192"/>
      <c r="J617" s="193">
        <f>ROUND(I617*H617,2)</f>
        <v>0</v>
      </c>
      <c r="K617" s="189" t="s">
        <v>166</v>
      </c>
      <c r="L617" s="40"/>
      <c r="M617" s="194" t="s">
        <v>1</v>
      </c>
      <c r="N617" s="195" t="s">
        <v>38</v>
      </c>
      <c r="O617" s="72"/>
      <c r="P617" s="196">
        <f>O617*H617</f>
        <v>0</v>
      </c>
      <c r="Q617" s="196">
        <v>0</v>
      </c>
      <c r="R617" s="196">
        <f>Q617*H617</f>
        <v>0</v>
      </c>
      <c r="S617" s="196">
        <v>0</v>
      </c>
      <c r="T617" s="197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8" t="s">
        <v>167</v>
      </c>
      <c r="AT617" s="198" t="s">
        <v>162</v>
      </c>
      <c r="AU617" s="198" t="s">
        <v>82</v>
      </c>
      <c r="AY617" s="18" t="s">
        <v>160</v>
      </c>
      <c r="BE617" s="199">
        <f>IF(N617="základní",J617,0)</f>
        <v>0</v>
      </c>
      <c r="BF617" s="199">
        <f>IF(N617="snížená",J617,0)</f>
        <v>0</v>
      </c>
      <c r="BG617" s="199">
        <f>IF(N617="zákl. přenesená",J617,0)</f>
        <v>0</v>
      </c>
      <c r="BH617" s="199">
        <f>IF(N617="sníž. přenesená",J617,0)</f>
        <v>0</v>
      </c>
      <c r="BI617" s="199">
        <f>IF(N617="nulová",J617,0)</f>
        <v>0</v>
      </c>
      <c r="BJ617" s="18" t="s">
        <v>80</v>
      </c>
      <c r="BK617" s="199">
        <f>ROUND(I617*H617,2)</f>
        <v>0</v>
      </c>
      <c r="BL617" s="18" t="s">
        <v>167</v>
      </c>
      <c r="BM617" s="198" t="s">
        <v>833</v>
      </c>
    </row>
    <row r="618" spans="2:51" s="14" customFormat="1" ht="12">
      <c r="B618" s="211"/>
      <c r="C618" s="212"/>
      <c r="D618" s="202" t="s">
        <v>168</v>
      </c>
      <c r="E618" s="213" t="s">
        <v>1</v>
      </c>
      <c r="F618" s="214" t="s">
        <v>2453</v>
      </c>
      <c r="G618" s="212"/>
      <c r="H618" s="215">
        <v>40718.34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168</v>
      </c>
      <c r="AU618" s="221" t="s">
        <v>82</v>
      </c>
      <c r="AV618" s="14" t="s">
        <v>82</v>
      </c>
      <c r="AW618" s="14" t="s">
        <v>30</v>
      </c>
      <c r="AX618" s="14" t="s">
        <v>73</v>
      </c>
      <c r="AY618" s="221" t="s">
        <v>160</v>
      </c>
    </row>
    <row r="619" spans="2:51" s="15" customFormat="1" ht="12">
      <c r="B619" s="222"/>
      <c r="C619" s="223"/>
      <c r="D619" s="202" t="s">
        <v>168</v>
      </c>
      <c r="E619" s="224" t="s">
        <v>1</v>
      </c>
      <c r="F619" s="225" t="s">
        <v>179</v>
      </c>
      <c r="G619" s="223"/>
      <c r="H619" s="226">
        <v>40718.34</v>
      </c>
      <c r="I619" s="227"/>
      <c r="J619" s="223"/>
      <c r="K619" s="223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168</v>
      </c>
      <c r="AU619" s="232" t="s">
        <v>82</v>
      </c>
      <c r="AV619" s="15" t="s">
        <v>167</v>
      </c>
      <c r="AW619" s="15" t="s">
        <v>30</v>
      </c>
      <c r="AX619" s="15" t="s">
        <v>80</v>
      </c>
      <c r="AY619" s="232" t="s">
        <v>160</v>
      </c>
    </row>
    <row r="620" spans="1:65" s="2" customFormat="1" ht="24.2" customHeight="1">
      <c r="A620" s="35"/>
      <c r="B620" s="36"/>
      <c r="C620" s="187" t="s">
        <v>516</v>
      </c>
      <c r="D620" s="187" t="s">
        <v>162</v>
      </c>
      <c r="E620" s="188" t="s">
        <v>2454</v>
      </c>
      <c r="F620" s="189" t="s">
        <v>2455</v>
      </c>
      <c r="G620" s="190" t="s">
        <v>222</v>
      </c>
      <c r="H620" s="191">
        <v>678.639</v>
      </c>
      <c r="I620" s="192"/>
      <c r="J620" s="193">
        <f>ROUND(I620*H620,2)</f>
        <v>0</v>
      </c>
      <c r="K620" s="189" t="s">
        <v>166</v>
      </c>
      <c r="L620" s="40"/>
      <c r="M620" s="194" t="s">
        <v>1</v>
      </c>
      <c r="N620" s="195" t="s">
        <v>38</v>
      </c>
      <c r="O620" s="72"/>
      <c r="P620" s="196">
        <f>O620*H620</f>
        <v>0</v>
      </c>
      <c r="Q620" s="196">
        <v>0</v>
      </c>
      <c r="R620" s="196">
        <f>Q620*H620</f>
        <v>0</v>
      </c>
      <c r="S620" s="196">
        <v>0</v>
      </c>
      <c r="T620" s="197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98" t="s">
        <v>167</v>
      </c>
      <c r="AT620" s="198" t="s">
        <v>162</v>
      </c>
      <c r="AU620" s="198" t="s">
        <v>82</v>
      </c>
      <c r="AY620" s="18" t="s">
        <v>160</v>
      </c>
      <c r="BE620" s="199">
        <f>IF(N620="základní",J620,0)</f>
        <v>0</v>
      </c>
      <c r="BF620" s="199">
        <f>IF(N620="snížená",J620,0)</f>
        <v>0</v>
      </c>
      <c r="BG620" s="199">
        <f>IF(N620="zákl. přenesená",J620,0)</f>
        <v>0</v>
      </c>
      <c r="BH620" s="199">
        <f>IF(N620="sníž. přenesená",J620,0)</f>
        <v>0</v>
      </c>
      <c r="BI620" s="199">
        <f>IF(N620="nulová",J620,0)</f>
        <v>0</v>
      </c>
      <c r="BJ620" s="18" t="s">
        <v>80</v>
      </c>
      <c r="BK620" s="199">
        <f>ROUND(I620*H620,2)</f>
        <v>0</v>
      </c>
      <c r="BL620" s="18" t="s">
        <v>167</v>
      </c>
      <c r="BM620" s="198" t="s">
        <v>836</v>
      </c>
    </row>
    <row r="621" spans="1:65" s="2" customFormat="1" ht="14.45" customHeight="1">
      <c r="A621" s="35"/>
      <c r="B621" s="36"/>
      <c r="C621" s="187" t="s">
        <v>840</v>
      </c>
      <c r="D621" s="187" t="s">
        <v>162</v>
      </c>
      <c r="E621" s="188" t="s">
        <v>905</v>
      </c>
      <c r="F621" s="189" t="s">
        <v>906</v>
      </c>
      <c r="G621" s="190" t="s">
        <v>222</v>
      </c>
      <c r="H621" s="191">
        <v>678.639</v>
      </c>
      <c r="I621" s="192"/>
      <c r="J621" s="193">
        <f>ROUND(I621*H621,2)</f>
        <v>0</v>
      </c>
      <c r="K621" s="189" t="s">
        <v>166</v>
      </c>
      <c r="L621" s="40"/>
      <c r="M621" s="194" t="s">
        <v>1</v>
      </c>
      <c r="N621" s="195" t="s">
        <v>38</v>
      </c>
      <c r="O621" s="72"/>
      <c r="P621" s="196">
        <f>O621*H621</f>
        <v>0</v>
      </c>
      <c r="Q621" s="196">
        <v>0</v>
      </c>
      <c r="R621" s="196">
        <f>Q621*H621</f>
        <v>0</v>
      </c>
      <c r="S621" s="196">
        <v>0</v>
      </c>
      <c r="T621" s="197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8" t="s">
        <v>167</v>
      </c>
      <c r="AT621" s="198" t="s">
        <v>162</v>
      </c>
      <c r="AU621" s="198" t="s">
        <v>82</v>
      </c>
      <c r="AY621" s="18" t="s">
        <v>160</v>
      </c>
      <c r="BE621" s="199">
        <f>IF(N621="základní",J621,0)</f>
        <v>0</v>
      </c>
      <c r="BF621" s="199">
        <f>IF(N621="snížená",J621,0)</f>
        <v>0</v>
      </c>
      <c r="BG621" s="199">
        <f>IF(N621="zákl. přenesená",J621,0)</f>
        <v>0</v>
      </c>
      <c r="BH621" s="199">
        <f>IF(N621="sníž. přenesená",J621,0)</f>
        <v>0</v>
      </c>
      <c r="BI621" s="199">
        <f>IF(N621="nulová",J621,0)</f>
        <v>0</v>
      </c>
      <c r="BJ621" s="18" t="s">
        <v>80</v>
      </c>
      <c r="BK621" s="199">
        <f>ROUND(I621*H621,2)</f>
        <v>0</v>
      </c>
      <c r="BL621" s="18" t="s">
        <v>167</v>
      </c>
      <c r="BM621" s="198" t="s">
        <v>843</v>
      </c>
    </row>
    <row r="622" spans="1:65" s="2" customFormat="1" ht="14.45" customHeight="1">
      <c r="A622" s="35"/>
      <c r="B622" s="36"/>
      <c r="C622" s="187" t="s">
        <v>527</v>
      </c>
      <c r="D622" s="187" t="s">
        <v>162</v>
      </c>
      <c r="E622" s="188" t="s">
        <v>909</v>
      </c>
      <c r="F622" s="189" t="s">
        <v>910</v>
      </c>
      <c r="G622" s="190" t="s">
        <v>222</v>
      </c>
      <c r="H622" s="191">
        <v>40718.34</v>
      </c>
      <c r="I622" s="192"/>
      <c r="J622" s="193">
        <f>ROUND(I622*H622,2)</f>
        <v>0</v>
      </c>
      <c r="K622" s="189" t="s">
        <v>166</v>
      </c>
      <c r="L622" s="40"/>
      <c r="M622" s="194" t="s">
        <v>1</v>
      </c>
      <c r="N622" s="195" t="s">
        <v>38</v>
      </c>
      <c r="O622" s="72"/>
      <c r="P622" s="196">
        <f>O622*H622</f>
        <v>0</v>
      </c>
      <c r="Q622" s="196">
        <v>0</v>
      </c>
      <c r="R622" s="196">
        <f>Q622*H622</f>
        <v>0</v>
      </c>
      <c r="S622" s="196">
        <v>0</v>
      </c>
      <c r="T622" s="197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8" t="s">
        <v>167</v>
      </c>
      <c r="AT622" s="198" t="s">
        <v>162</v>
      </c>
      <c r="AU622" s="198" t="s">
        <v>82</v>
      </c>
      <c r="AY622" s="18" t="s">
        <v>160</v>
      </c>
      <c r="BE622" s="199">
        <f>IF(N622="základní",J622,0)</f>
        <v>0</v>
      </c>
      <c r="BF622" s="199">
        <f>IF(N622="snížená",J622,0)</f>
        <v>0</v>
      </c>
      <c r="BG622" s="199">
        <f>IF(N622="zákl. přenesená",J622,0)</f>
        <v>0</v>
      </c>
      <c r="BH622" s="199">
        <f>IF(N622="sníž. přenesená",J622,0)</f>
        <v>0</v>
      </c>
      <c r="BI622" s="199">
        <f>IF(N622="nulová",J622,0)</f>
        <v>0</v>
      </c>
      <c r="BJ622" s="18" t="s">
        <v>80</v>
      </c>
      <c r="BK622" s="199">
        <f>ROUND(I622*H622,2)</f>
        <v>0</v>
      </c>
      <c r="BL622" s="18" t="s">
        <v>167</v>
      </c>
      <c r="BM622" s="198" t="s">
        <v>848</v>
      </c>
    </row>
    <row r="623" spans="2:51" s="14" customFormat="1" ht="12">
      <c r="B623" s="211"/>
      <c r="C623" s="212"/>
      <c r="D623" s="202" t="s">
        <v>168</v>
      </c>
      <c r="E623" s="213" t="s">
        <v>1</v>
      </c>
      <c r="F623" s="214" t="s">
        <v>2453</v>
      </c>
      <c r="G623" s="212"/>
      <c r="H623" s="215">
        <v>40718.34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168</v>
      </c>
      <c r="AU623" s="221" t="s">
        <v>82</v>
      </c>
      <c r="AV623" s="14" t="s">
        <v>82</v>
      </c>
      <c r="AW623" s="14" t="s">
        <v>30</v>
      </c>
      <c r="AX623" s="14" t="s">
        <v>73</v>
      </c>
      <c r="AY623" s="221" t="s">
        <v>160</v>
      </c>
    </row>
    <row r="624" spans="2:51" s="15" customFormat="1" ht="12">
      <c r="B624" s="222"/>
      <c r="C624" s="223"/>
      <c r="D624" s="202" t="s">
        <v>168</v>
      </c>
      <c r="E624" s="224" t="s">
        <v>1</v>
      </c>
      <c r="F624" s="225" t="s">
        <v>179</v>
      </c>
      <c r="G624" s="223"/>
      <c r="H624" s="226">
        <v>40718.34</v>
      </c>
      <c r="I624" s="227"/>
      <c r="J624" s="223"/>
      <c r="K624" s="223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168</v>
      </c>
      <c r="AU624" s="232" t="s">
        <v>82</v>
      </c>
      <c r="AV624" s="15" t="s">
        <v>167</v>
      </c>
      <c r="AW624" s="15" t="s">
        <v>30</v>
      </c>
      <c r="AX624" s="15" t="s">
        <v>80</v>
      </c>
      <c r="AY624" s="232" t="s">
        <v>160</v>
      </c>
    </row>
    <row r="625" spans="1:65" s="2" customFormat="1" ht="14.45" customHeight="1">
      <c r="A625" s="35"/>
      <c r="B625" s="36"/>
      <c r="C625" s="187" t="s">
        <v>850</v>
      </c>
      <c r="D625" s="187" t="s">
        <v>162</v>
      </c>
      <c r="E625" s="188" t="s">
        <v>912</v>
      </c>
      <c r="F625" s="189" t="s">
        <v>913</v>
      </c>
      <c r="G625" s="190" t="s">
        <v>222</v>
      </c>
      <c r="H625" s="191">
        <v>678.639</v>
      </c>
      <c r="I625" s="192"/>
      <c r="J625" s="193">
        <f>ROUND(I625*H625,2)</f>
        <v>0</v>
      </c>
      <c r="K625" s="189" t="s">
        <v>166</v>
      </c>
      <c r="L625" s="40"/>
      <c r="M625" s="194" t="s">
        <v>1</v>
      </c>
      <c r="N625" s="195" t="s">
        <v>38</v>
      </c>
      <c r="O625" s="72"/>
      <c r="P625" s="196">
        <f>O625*H625</f>
        <v>0</v>
      </c>
      <c r="Q625" s="196">
        <v>0</v>
      </c>
      <c r="R625" s="196">
        <f>Q625*H625</f>
        <v>0</v>
      </c>
      <c r="S625" s="196">
        <v>0</v>
      </c>
      <c r="T625" s="197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98" t="s">
        <v>167</v>
      </c>
      <c r="AT625" s="198" t="s">
        <v>162</v>
      </c>
      <c r="AU625" s="198" t="s">
        <v>82</v>
      </c>
      <c r="AY625" s="18" t="s">
        <v>160</v>
      </c>
      <c r="BE625" s="199">
        <f>IF(N625="základní",J625,0)</f>
        <v>0</v>
      </c>
      <c r="BF625" s="199">
        <f>IF(N625="snížená",J625,0)</f>
        <v>0</v>
      </c>
      <c r="BG625" s="199">
        <f>IF(N625="zákl. přenesená",J625,0)</f>
        <v>0</v>
      </c>
      <c r="BH625" s="199">
        <f>IF(N625="sníž. přenesená",J625,0)</f>
        <v>0</v>
      </c>
      <c r="BI625" s="199">
        <f>IF(N625="nulová",J625,0)</f>
        <v>0</v>
      </c>
      <c r="BJ625" s="18" t="s">
        <v>80</v>
      </c>
      <c r="BK625" s="199">
        <f>ROUND(I625*H625,2)</f>
        <v>0</v>
      </c>
      <c r="BL625" s="18" t="s">
        <v>167</v>
      </c>
      <c r="BM625" s="198" t="s">
        <v>853</v>
      </c>
    </row>
    <row r="626" spans="1:65" s="2" customFormat="1" ht="24.2" customHeight="1">
      <c r="A626" s="35"/>
      <c r="B626" s="36"/>
      <c r="C626" s="187" t="s">
        <v>538</v>
      </c>
      <c r="D626" s="187" t="s">
        <v>162</v>
      </c>
      <c r="E626" s="188" t="s">
        <v>916</v>
      </c>
      <c r="F626" s="189" t="s">
        <v>917</v>
      </c>
      <c r="G626" s="190" t="s">
        <v>222</v>
      </c>
      <c r="H626" s="191">
        <v>100</v>
      </c>
      <c r="I626" s="192"/>
      <c r="J626" s="193">
        <f>ROUND(I626*H626,2)</f>
        <v>0</v>
      </c>
      <c r="K626" s="189" t="s">
        <v>166</v>
      </c>
      <c r="L626" s="40"/>
      <c r="M626" s="194" t="s">
        <v>1</v>
      </c>
      <c r="N626" s="195" t="s">
        <v>38</v>
      </c>
      <c r="O626" s="72"/>
      <c r="P626" s="196">
        <f>O626*H626</f>
        <v>0</v>
      </c>
      <c r="Q626" s="196">
        <v>0</v>
      </c>
      <c r="R626" s="196">
        <f>Q626*H626</f>
        <v>0</v>
      </c>
      <c r="S626" s="196">
        <v>0</v>
      </c>
      <c r="T626" s="197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8" t="s">
        <v>167</v>
      </c>
      <c r="AT626" s="198" t="s">
        <v>162</v>
      </c>
      <c r="AU626" s="198" t="s">
        <v>82</v>
      </c>
      <c r="AY626" s="18" t="s">
        <v>160</v>
      </c>
      <c r="BE626" s="199">
        <f>IF(N626="základní",J626,0)</f>
        <v>0</v>
      </c>
      <c r="BF626" s="199">
        <f>IF(N626="snížená",J626,0)</f>
        <v>0</v>
      </c>
      <c r="BG626" s="199">
        <f>IF(N626="zákl. přenesená",J626,0)</f>
        <v>0</v>
      </c>
      <c r="BH626" s="199">
        <f>IF(N626="sníž. přenesená",J626,0)</f>
        <v>0</v>
      </c>
      <c r="BI626" s="199">
        <f>IF(N626="nulová",J626,0)</f>
        <v>0</v>
      </c>
      <c r="BJ626" s="18" t="s">
        <v>80</v>
      </c>
      <c r="BK626" s="199">
        <f>ROUND(I626*H626,2)</f>
        <v>0</v>
      </c>
      <c r="BL626" s="18" t="s">
        <v>167</v>
      </c>
      <c r="BM626" s="198" t="s">
        <v>857</v>
      </c>
    </row>
    <row r="627" spans="1:65" s="2" customFormat="1" ht="14.45" customHeight="1">
      <c r="A627" s="35"/>
      <c r="B627" s="36"/>
      <c r="C627" s="187" t="s">
        <v>858</v>
      </c>
      <c r="D627" s="187" t="s">
        <v>162</v>
      </c>
      <c r="E627" s="188" t="s">
        <v>920</v>
      </c>
      <c r="F627" s="189" t="s">
        <v>921</v>
      </c>
      <c r="G627" s="190" t="s">
        <v>222</v>
      </c>
      <c r="H627" s="191">
        <v>97.6</v>
      </c>
      <c r="I627" s="192"/>
      <c r="J627" s="193">
        <f>ROUND(I627*H627,2)</f>
        <v>0</v>
      </c>
      <c r="K627" s="189" t="s">
        <v>1</v>
      </c>
      <c r="L627" s="40"/>
      <c r="M627" s="194" t="s">
        <v>1</v>
      </c>
      <c r="N627" s="195" t="s">
        <v>38</v>
      </c>
      <c r="O627" s="72"/>
      <c r="P627" s="196">
        <f>O627*H627</f>
        <v>0</v>
      </c>
      <c r="Q627" s="196">
        <v>0</v>
      </c>
      <c r="R627" s="196">
        <f>Q627*H627</f>
        <v>0</v>
      </c>
      <c r="S627" s="196">
        <v>0</v>
      </c>
      <c r="T627" s="197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98" t="s">
        <v>167</v>
      </c>
      <c r="AT627" s="198" t="s">
        <v>162</v>
      </c>
      <c r="AU627" s="198" t="s">
        <v>82</v>
      </c>
      <c r="AY627" s="18" t="s">
        <v>160</v>
      </c>
      <c r="BE627" s="199">
        <f>IF(N627="základní",J627,0)</f>
        <v>0</v>
      </c>
      <c r="BF627" s="199">
        <f>IF(N627="snížená",J627,0)</f>
        <v>0</v>
      </c>
      <c r="BG627" s="199">
        <f>IF(N627="zákl. přenesená",J627,0)</f>
        <v>0</v>
      </c>
      <c r="BH627" s="199">
        <f>IF(N627="sníž. přenesená",J627,0)</f>
        <v>0</v>
      </c>
      <c r="BI627" s="199">
        <f>IF(N627="nulová",J627,0)</f>
        <v>0</v>
      </c>
      <c r="BJ627" s="18" t="s">
        <v>80</v>
      </c>
      <c r="BK627" s="199">
        <f>ROUND(I627*H627,2)</f>
        <v>0</v>
      </c>
      <c r="BL627" s="18" t="s">
        <v>167</v>
      </c>
      <c r="BM627" s="198" t="s">
        <v>861</v>
      </c>
    </row>
    <row r="628" spans="2:51" s="14" customFormat="1" ht="12">
      <c r="B628" s="211"/>
      <c r="C628" s="212"/>
      <c r="D628" s="202" t="s">
        <v>168</v>
      </c>
      <c r="E628" s="213" t="s">
        <v>1</v>
      </c>
      <c r="F628" s="214" t="s">
        <v>2397</v>
      </c>
      <c r="G628" s="212"/>
      <c r="H628" s="215">
        <v>41.28</v>
      </c>
      <c r="I628" s="216"/>
      <c r="J628" s="212"/>
      <c r="K628" s="212"/>
      <c r="L628" s="217"/>
      <c r="M628" s="218"/>
      <c r="N628" s="219"/>
      <c r="O628" s="219"/>
      <c r="P628" s="219"/>
      <c r="Q628" s="219"/>
      <c r="R628" s="219"/>
      <c r="S628" s="219"/>
      <c r="T628" s="220"/>
      <c r="AT628" s="221" t="s">
        <v>168</v>
      </c>
      <c r="AU628" s="221" t="s">
        <v>82</v>
      </c>
      <c r="AV628" s="14" t="s">
        <v>82</v>
      </c>
      <c r="AW628" s="14" t="s">
        <v>30</v>
      </c>
      <c r="AX628" s="14" t="s">
        <v>73</v>
      </c>
      <c r="AY628" s="221" t="s">
        <v>160</v>
      </c>
    </row>
    <row r="629" spans="2:51" s="14" customFormat="1" ht="12">
      <c r="B629" s="211"/>
      <c r="C629" s="212"/>
      <c r="D629" s="202" t="s">
        <v>168</v>
      </c>
      <c r="E629" s="213" t="s">
        <v>1</v>
      </c>
      <c r="F629" s="214" t="s">
        <v>2456</v>
      </c>
      <c r="G629" s="212"/>
      <c r="H629" s="215">
        <v>7.02</v>
      </c>
      <c r="I629" s="216"/>
      <c r="J629" s="212"/>
      <c r="K629" s="212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168</v>
      </c>
      <c r="AU629" s="221" t="s">
        <v>82</v>
      </c>
      <c r="AV629" s="14" t="s">
        <v>82</v>
      </c>
      <c r="AW629" s="14" t="s">
        <v>30</v>
      </c>
      <c r="AX629" s="14" t="s">
        <v>73</v>
      </c>
      <c r="AY629" s="221" t="s">
        <v>160</v>
      </c>
    </row>
    <row r="630" spans="2:51" s="14" customFormat="1" ht="12">
      <c r="B630" s="211"/>
      <c r="C630" s="212"/>
      <c r="D630" s="202" t="s">
        <v>168</v>
      </c>
      <c r="E630" s="213" t="s">
        <v>1</v>
      </c>
      <c r="F630" s="214" t="s">
        <v>2457</v>
      </c>
      <c r="G630" s="212"/>
      <c r="H630" s="215">
        <v>1.518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168</v>
      </c>
      <c r="AU630" s="221" t="s">
        <v>82</v>
      </c>
      <c r="AV630" s="14" t="s">
        <v>82</v>
      </c>
      <c r="AW630" s="14" t="s">
        <v>30</v>
      </c>
      <c r="AX630" s="14" t="s">
        <v>73</v>
      </c>
      <c r="AY630" s="221" t="s">
        <v>160</v>
      </c>
    </row>
    <row r="631" spans="2:51" s="14" customFormat="1" ht="12">
      <c r="B631" s="211"/>
      <c r="C631" s="212"/>
      <c r="D631" s="202" t="s">
        <v>168</v>
      </c>
      <c r="E631" s="213" t="s">
        <v>1</v>
      </c>
      <c r="F631" s="214" t="s">
        <v>2458</v>
      </c>
      <c r="G631" s="212"/>
      <c r="H631" s="215">
        <v>11.673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168</v>
      </c>
      <c r="AU631" s="221" t="s">
        <v>82</v>
      </c>
      <c r="AV631" s="14" t="s">
        <v>82</v>
      </c>
      <c r="AW631" s="14" t="s">
        <v>30</v>
      </c>
      <c r="AX631" s="14" t="s">
        <v>73</v>
      </c>
      <c r="AY631" s="221" t="s">
        <v>160</v>
      </c>
    </row>
    <row r="632" spans="2:51" s="14" customFormat="1" ht="12">
      <c r="B632" s="211"/>
      <c r="C632" s="212"/>
      <c r="D632" s="202" t="s">
        <v>168</v>
      </c>
      <c r="E632" s="213" t="s">
        <v>1</v>
      </c>
      <c r="F632" s="214" t="s">
        <v>2459</v>
      </c>
      <c r="G632" s="212"/>
      <c r="H632" s="215">
        <v>9.69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168</v>
      </c>
      <c r="AU632" s="221" t="s">
        <v>82</v>
      </c>
      <c r="AV632" s="14" t="s">
        <v>82</v>
      </c>
      <c r="AW632" s="14" t="s">
        <v>30</v>
      </c>
      <c r="AX632" s="14" t="s">
        <v>73</v>
      </c>
      <c r="AY632" s="221" t="s">
        <v>160</v>
      </c>
    </row>
    <row r="633" spans="2:51" s="14" customFormat="1" ht="12">
      <c r="B633" s="211"/>
      <c r="C633" s="212"/>
      <c r="D633" s="202" t="s">
        <v>168</v>
      </c>
      <c r="E633" s="213" t="s">
        <v>1</v>
      </c>
      <c r="F633" s="214" t="s">
        <v>2460</v>
      </c>
      <c r="G633" s="212"/>
      <c r="H633" s="215">
        <v>7.906</v>
      </c>
      <c r="I633" s="216"/>
      <c r="J633" s="212"/>
      <c r="K633" s="212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168</v>
      </c>
      <c r="AU633" s="221" t="s">
        <v>82</v>
      </c>
      <c r="AV633" s="14" t="s">
        <v>82</v>
      </c>
      <c r="AW633" s="14" t="s">
        <v>30</v>
      </c>
      <c r="AX633" s="14" t="s">
        <v>73</v>
      </c>
      <c r="AY633" s="221" t="s">
        <v>160</v>
      </c>
    </row>
    <row r="634" spans="2:51" s="14" customFormat="1" ht="12">
      <c r="B634" s="211"/>
      <c r="C634" s="212"/>
      <c r="D634" s="202" t="s">
        <v>168</v>
      </c>
      <c r="E634" s="213" t="s">
        <v>1</v>
      </c>
      <c r="F634" s="214" t="s">
        <v>2461</v>
      </c>
      <c r="G634" s="212"/>
      <c r="H634" s="215">
        <v>3.953</v>
      </c>
      <c r="I634" s="216"/>
      <c r="J634" s="212"/>
      <c r="K634" s="212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168</v>
      </c>
      <c r="AU634" s="221" t="s">
        <v>82</v>
      </c>
      <c r="AV634" s="14" t="s">
        <v>82</v>
      </c>
      <c r="AW634" s="14" t="s">
        <v>30</v>
      </c>
      <c r="AX634" s="14" t="s">
        <v>73</v>
      </c>
      <c r="AY634" s="221" t="s">
        <v>160</v>
      </c>
    </row>
    <row r="635" spans="2:51" s="14" customFormat="1" ht="12">
      <c r="B635" s="211"/>
      <c r="C635" s="212"/>
      <c r="D635" s="202" t="s">
        <v>168</v>
      </c>
      <c r="E635" s="213" t="s">
        <v>1</v>
      </c>
      <c r="F635" s="214" t="s">
        <v>2462</v>
      </c>
      <c r="G635" s="212"/>
      <c r="H635" s="215">
        <v>14.56</v>
      </c>
      <c r="I635" s="216"/>
      <c r="J635" s="212"/>
      <c r="K635" s="212"/>
      <c r="L635" s="217"/>
      <c r="M635" s="218"/>
      <c r="N635" s="219"/>
      <c r="O635" s="219"/>
      <c r="P635" s="219"/>
      <c r="Q635" s="219"/>
      <c r="R635" s="219"/>
      <c r="S635" s="219"/>
      <c r="T635" s="220"/>
      <c r="AT635" s="221" t="s">
        <v>168</v>
      </c>
      <c r="AU635" s="221" t="s">
        <v>82</v>
      </c>
      <c r="AV635" s="14" t="s">
        <v>82</v>
      </c>
      <c r="AW635" s="14" t="s">
        <v>30</v>
      </c>
      <c r="AX635" s="14" t="s">
        <v>73</v>
      </c>
      <c r="AY635" s="221" t="s">
        <v>160</v>
      </c>
    </row>
    <row r="636" spans="2:51" s="15" customFormat="1" ht="12">
      <c r="B636" s="222"/>
      <c r="C636" s="223"/>
      <c r="D636" s="202" t="s">
        <v>168</v>
      </c>
      <c r="E636" s="224" t="s">
        <v>1</v>
      </c>
      <c r="F636" s="225" t="s">
        <v>179</v>
      </c>
      <c r="G636" s="223"/>
      <c r="H636" s="226">
        <v>97.60000000000001</v>
      </c>
      <c r="I636" s="227"/>
      <c r="J636" s="223"/>
      <c r="K636" s="223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168</v>
      </c>
      <c r="AU636" s="232" t="s">
        <v>82</v>
      </c>
      <c r="AV636" s="15" t="s">
        <v>167</v>
      </c>
      <c r="AW636" s="15" t="s">
        <v>30</v>
      </c>
      <c r="AX636" s="15" t="s">
        <v>80</v>
      </c>
      <c r="AY636" s="232" t="s">
        <v>160</v>
      </c>
    </row>
    <row r="637" spans="1:65" s="2" customFormat="1" ht="24.2" customHeight="1">
      <c r="A637" s="35"/>
      <c r="B637" s="36"/>
      <c r="C637" s="187" t="s">
        <v>544</v>
      </c>
      <c r="D637" s="187" t="s">
        <v>162</v>
      </c>
      <c r="E637" s="188" t="s">
        <v>924</v>
      </c>
      <c r="F637" s="189" t="s">
        <v>925</v>
      </c>
      <c r="G637" s="190" t="s">
        <v>222</v>
      </c>
      <c r="H637" s="191">
        <v>200</v>
      </c>
      <c r="I637" s="192"/>
      <c r="J637" s="193">
        <f>ROUND(I637*H637,2)</f>
        <v>0</v>
      </c>
      <c r="K637" s="189" t="s">
        <v>166</v>
      </c>
      <c r="L637" s="40"/>
      <c r="M637" s="194" t="s">
        <v>1</v>
      </c>
      <c r="N637" s="195" t="s">
        <v>38</v>
      </c>
      <c r="O637" s="72"/>
      <c r="P637" s="196">
        <f>O637*H637</f>
        <v>0</v>
      </c>
      <c r="Q637" s="196">
        <v>0</v>
      </c>
      <c r="R637" s="196">
        <f>Q637*H637</f>
        <v>0</v>
      </c>
      <c r="S637" s="196">
        <v>0</v>
      </c>
      <c r="T637" s="197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8" t="s">
        <v>167</v>
      </c>
      <c r="AT637" s="198" t="s">
        <v>162</v>
      </c>
      <c r="AU637" s="198" t="s">
        <v>82</v>
      </c>
      <c r="AY637" s="18" t="s">
        <v>160</v>
      </c>
      <c r="BE637" s="199">
        <f>IF(N637="základní",J637,0)</f>
        <v>0</v>
      </c>
      <c r="BF637" s="199">
        <f>IF(N637="snížená",J637,0)</f>
        <v>0</v>
      </c>
      <c r="BG637" s="199">
        <f>IF(N637="zákl. přenesená",J637,0)</f>
        <v>0</v>
      </c>
      <c r="BH637" s="199">
        <f>IF(N637="sníž. přenesená",J637,0)</f>
        <v>0</v>
      </c>
      <c r="BI637" s="199">
        <f>IF(N637="nulová",J637,0)</f>
        <v>0</v>
      </c>
      <c r="BJ637" s="18" t="s">
        <v>80</v>
      </c>
      <c r="BK637" s="199">
        <f>ROUND(I637*H637,2)</f>
        <v>0</v>
      </c>
      <c r="BL637" s="18" t="s">
        <v>167</v>
      </c>
      <c r="BM637" s="198" t="s">
        <v>866</v>
      </c>
    </row>
    <row r="638" spans="1:65" s="2" customFormat="1" ht="14.45" customHeight="1">
      <c r="A638" s="35"/>
      <c r="B638" s="36"/>
      <c r="C638" s="187" t="s">
        <v>867</v>
      </c>
      <c r="D638" s="187" t="s">
        <v>162</v>
      </c>
      <c r="E638" s="188" t="s">
        <v>928</v>
      </c>
      <c r="F638" s="189" t="s">
        <v>929</v>
      </c>
      <c r="G638" s="190" t="s">
        <v>222</v>
      </c>
      <c r="H638" s="191">
        <v>502.707</v>
      </c>
      <c r="I638" s="192"/>
      <c r="J638" s="193">
        <f>ROUND(I638*H638,2)</f>
        <v>0</v>
      </c>
      <c r="K638" s="189" t="s">
        <v>166</v>
      </c>
      <c r="L638" s="40"/>
      <c r="M638" s="194" t="s">
        <v>1</v>
      </c>
      <c r="N638" s="195" t="s">
        <v>38</v>
      </c>
      <c r="O638" s="72"/>
      <c r="P638" s="196">
        <f>O638*H638</f>
        <v>0</v>
      </c>
      <c r="Q638" s="196">
        <v>0</v>
      </c>
      <c r="R638" s="196">
        <f>Q638*H638</f>
        <v>0</v>
      </c>
      <c r="S638" s="196">
        <v>0</v>
      </c>
      <c r="T638" s="197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8" t="s">
        <v>167</v>
      </c>
      <c r="AT638" s="198" t="s">
        <v>162</v>
      </c>
      <c r="AU638" s="198" t="s">
        <v>82</v>
      </c>
      <c r="AY638" s="18" t="s">
        <v>160</v>
      </c>
      <c r="BE638" s="199">
        <f>IF(N638="základní",J638,0)</f>
        <v>0</v>
      </c>
      <c r="BF638" s="199">
        <f>IF(N638="snížená",J638,0)</f>
        <v>0</v>
      </c>
      <c r="BG638" s="199">
        <f>IF(N638="zákl. přenesená",J638,0)</f>
        <v>0</v>
      </c>
      <c r="BH638" s="199">
        <f>IF(N638="sníž. přenesená",J638,0)</f>
        <v>0</v>
      </c>
      <c r="BI638" s="199">
        <f>IF(N638="nulová",J638,0)</f>
        <v>0</v>
      </c>
      <c r="BJ638" s="18" t="s">
        <v>80</v>
      </c>
      <c r="BK638" s="199">
        <f>ROUND(I638*H638,2)</f>
        <v>0</v>
      </c>
      <c r="BL638" s="18" t="s">
        <v>167</v>
      </c>
      <c r="BM638" s="198" t="s">
        <v>870</v>
      </c>
    </row>
    <row r="639" spans="2:51" s="13" customFormat="1" ht="12">
      <c r="B639" s="200"/>
      <c r="C639" s="201"/>
      <c r="D639" s="202" t="s">
        <v>168</v>
      </c>
      <c r="E639" s="203" t="s">
        <v>1</v>
      </c>
      <c r="F639" s="204" t="s">
        <v>2463</v>
      </c>
      <c r="G639" s="201"/>
      <c r="H639" s="203" t="s">
        <v>1</v>
      </c>
      <c r="I639" s="205"/>
      <c r="J639" s="201"/>
      <c r="K639" s="201"/>
      <c r="L639" s="206"/>
      <c r="M639" s="207"/>
      <c r="N639" s="208"/>
      <c r="O639" s="208"/>
      <c r="P639" s="208"/>
      <c r="Q639" s="208"/>
      <c r="R639" s="208"/>
      <c r="S639" s="208"/>
      <c r="T639" s="209"/>
      <c r="AT639" s="210" t="s">
        <v>168</v>
      </c>
      <c r="AU639" s="210" t="s">
        <v>82</v>
      </c>
      <c r="AV639" s="13" t="s">
        <v>80</v>
      </c>
      <c r="AW639" s="13" t="s">
        <v>30</v>
      </c>
      <c r="AX639" s="13" t="s">
        <v>73</v>
      </c>
      <c r="AY639" s="210" t="s">
        <v>160</v>
      </c>
    </row>
    <row r="640" spans="2:51" s="14" customFormat="1" ht="12">
      <c r="B640" s="211"/>
      <c r="C640" s="212"/>
      <c r="D640" s="202" t="s">
        <v>168</v>
      </c>
      <c r="E640" s="213" t="s">
        <v>1</v>
      </c>
      <c r="F640" s="214" t="s">
        <v>2464</v>
      </c>
      <c r="G640" s="212"/>
      <c r="H640" s="215">
        <v>235.483</v>
      </c>
      <c r="I640" s="216"/>
      <c r="J640" s="212"/>
      <c r="K640" s="212"/>
      <c r="L640" s="217"/>
      <c r="M640" s="218"/>
      <c r="N640" s="219"/>
      <c r="O640" s="219"/>
      <c r="P640" s="219"/>
      <c r="Q640" s="219"/>
      <c r="R640" s="219"/>
      <c r="S640" s="219"/>
      <c r="T640" s="220"/>
      <c r="AT640" s="221" t="s">
        <v>168</v>
      </c>
      <c r="AU640" s="221" t="s">
        <v>82</v>
      </c>
      <c r="AV640" s="14" t="s">
        <v>82</v>
      </c>
      <c r="AW640" s="14" t="s">
        <v>30</v>
      </c>
      <c r="AX640" s="14" t="s">
        <v>73</v>
      </c>
      <c r="AY640" s="221" t="s">
        <v>160</v>
      </c>
    </row>
    <row r="641" spans="2:51" s="14" customFormat="1" ht="12">
      <c r="B641" s="211"/>
      <c r="C641" s="212"/>
      <c r="D641" s="202" t="s">
        <v>168</v>
      </c>
      <c r="E641" s="213" t="s">
        <v>1</v>
      </c>
      <c r="F641" s="214" t="s">
        <v>2465</v>
      </c>
      <c r="G641" s="212"/>
      <c r="H641" s="215">
        <v>40.56</v>
      </c>
      <c r="I641" s="216"/>
      <c r="J641" s="212"/>
      <c r="K641" s="212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168</v>
      </c>
      <c r="AU641" s="221" t="s">
        <v>82</v>
      </c>
      <c r="AV641" s="14" t="s">
        <v>82</v>
      </c>
      <c r="AW641" s="14" t="s">
        <v>30</v>
      </c>
      <c r="AX641" s="14" t="s">
        <v>73</v>
      </c>
      <c r="AY641" s="221" t="s">
        <v>160</v>
      </c>
    </row>
    <row r="642" spans="2:51" s="14" customFormat="1" ht="12">
      <c r="B642" s="211"/>
      <c r="C642" s="212"/>
      <c r="D642" s="202" t="s">
        <v>168</v>
      </c>
      <c r="E642" s="213" t="s">
        <v>1</v>
      </c>
      <c r="F642" s="214" t="s">
        <v>2466</v>
      </c>
      <c r="G642" s="212"/>
      <c r="H642" s="215">
        <v>75.667</v>
      </c>
      <c r="I642" s="216"/>
      <c r="J642" s="212"/>
      <c r="K642" s="212"/>
      <c r="L642" s="217"/>
      <c r="M642" s="218"/>
      <c r="N642" s="219"/>
      <c r="O642" s="219"/>
      <c r="P642" s="219"/>
      <c r="Q642" s="219"/>
      <c r="R642" s="219"/>
      <c r="S642" s="219"/>
      <c r="T642" s="220"/>
      <c r="AT642" s="221" t="s">
        <v>168</v>
      </c>
      <c r="AU642" s="221" t="s">
        <v>82</v>
      </c>
      <c r="AV642" s="14" t="s">
        <v>82</v>
      </c>
      <c r="AW642" s="14" t="s">
        <v>30</v>
      </c>
      <c r="AX642" s="14" t="s">
        <v>73</v>
      </c>
      <c r="AY642" s="221" t="s">
        <v>160</v>
      </c>
    </row>
    <row r="643" spans="2:51" s="14" customFormat="1" ht="12">
      <c r="B643" s="211"/>
      <c r="C643" s="212"/>
      <c r="D643" s="202" t="s">
        <v>168</v>
      </c>
      <c r="E643" s="213" t="s">
        <v>1</v>
      </c>
      <c r="F643" s="214" t="s">
        <v>2467</v>
      </c>
      <c r="G643" s="212"/>
      <c r="H643" s="215">
        <v>49.888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168</v>
      </c>
      <c r="AU643" s="221" t="s">
        <v>82</v>
      </c>
      <c r="AV643" s="14" t="s">
        <v>82</v>
      </c>
      <c r="AW643" s="14" t="s">
        <v>30</v>
      </c>
      <c r="AX643" s="14" t="s">
        <v>73</v>
      </c>
      <c r="AY643" s="221" t="s">
        <v>160</v>
      </c>
    </row>
    <row r="644" spans="2:51" s="14" customFormat="1" ht="12">
      <c r="B644" s="211"/>
      <c r="C644" s="212"/>
      <c r="D644" s="202" t="s">
        <v>168</v>
      </c>
      <c r="E644" s="213" t="s">
        <v>1</v>
      </c>
      <c r="F644" s="214" t="s">
        <v>2468</v>
      </c>
      <c r="G644" s="212"/>
      <c r="H644" s="215">
        <v>101.109</v>
      </c>
      <c r="I644" s="216"/>
      <c r="J644" s="212"/>
      <c r="K644" s="212"/>
      <c r="L644" s="217"/>
      <c r="M644" s="218"/>
      <c r="N644" s="219"/>
      <c r="O644" s="219"/>
      <c r="P644" s="219"/>
      <c r="Q644" s="219"/>
      <c r="R644" s="219"/>
      <c r="S644" s="219"/>
      <c r="T644" s="220"/>
      <c r="AT644" s="221" t="s">
        <v>168</v>
      </c>
      <c r="AU644" s="221" t="s">
        <v>82</v>
      </c>
      <c r="AV644" s="14" t="s">
        <v>82</v>
      </c>
      <c r="AW644" s="14" t="s">
        <v>30</v>
      </c>
      <c r="AX644" s="14" t="s">
        <v>73</v>
      </c>
      <c r="AY644" s="221" t="s">
        <v>160</v>
      </c>
    </row>
    <row r="645" spans="2:51" s="15" customFormat="1" ht="12">
      <c r="B645" s="222"/>
      <c r="C645" s="223"/>
      <c r="D645" s="202" t="s">
        <v>168</v>
      </c>
      <c r="E645" s="224" t="s">
        <v>1</v>
      </c>
      <c r="F645" s="225" t="s">
        <v>179</v>
      </c>
      <c r="G645" s="223"/>
      <c r="H645" s="226">
        <v>502.707</v>
      </c>
      <c r="I645" s="227"/>
      <c r="J645" s="223"/>
      <c r="K645" s="223"/>
      <c r="L645" s="228"/>
      <c r="M645" s="229"/>
      <c r="N645" s="230"/>
      <c r="O645" s="230"/>
      <c r="P645" s="230"/>
      <c r="Q645" s="230"/>
      <c r="R645" s="230"/>
      <c r="S645" s="230"/>
      <c r="T645" s="231"/>
      <c r="AT645" s="232" t="s">
        <v>168</v>
      </c>
      <c r="AU645" s="232" t="s">
        <v>82</v>
      </c>
      <c r="AV645" s="15" t="s">
        <v>167</v>
      </c>
      <c r="AW645" s="15" t="s">
        <v>30</v>
      </c>
      <c r="AX645" s="15" t="s">
        <v>80</v>
      </c>
      <c r="AY645" s="232" t="s">
        <v>160</v>
      </c>
    </row>
    <row r="646" spans="1:65" s="2" customFormat="1" ht="24.2" customHeight="1">
      <c r="A646" s="35"/>
      <c r="B646" s="36"/>
      <c r="C646" s="187" t="s">
        <v>547</v>
      </c>
      <c r="D646" s="187" t="s">
        <v>162</v>
      </c>
      <c r="E646" s="188" t="s">
        <v>2469</v>
      </c>
      <c r="F646" s="189" t="s">
        <v>2470</v>
      </c>
      <c r="G646" s="190" t="s">
        <v>165</v>
      </c>
      <c r="H646" s="191">
        <v>1.215</v>
      </c>
      <c r="I646" s="192"/>
      <c r="J646" s="193">
        <f>ROUND(I646*H646,2)</f>
        <v>0</v>
      </c>
      <c r="K646" s="189" t="s">
        <v>166</v>
      </c>
      <c r="L646" s="40"/>
      <c r="M646" s="194" t="s">
        <v>1</v>
      </c>
      <c r="N646" s="195" t="s">
        <v>38</v>
      </c>
      <c r="O646" s="72"/>
      <c r="P646" s="196">
        <f>O646*H646</f>
        <v>0</v>
      </c>
      <c r="Q646" s="196">
        <v>0</v>
      </c>
      <c r="R646" s="196">
        <f>Q646*H646</f>
        <v>0</v>
      </c>
      <c r="S646" s="196">
        <v>0</v>
      </c>
      <c r="T646" s="197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98" t="s">
        <v>167</v>
      </c>
      <c r="AT646" s="198" t="s">
        <v>162</v>
      </c>
      <c r="AU646" s="198" t="s">
        <v>82</v>
      </c>
      <c r="AY646" s="18" t="s">
        <v>160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18" t="s">
        <v>80</v>
      </c>
      <c r="BK646" s="199">
        <f>ROUND(I646*H646,2)</f>
        <v>0</v>
      </c>
      <c r="BL646" s="18" t="s">
        <v>167</v>
      </c>
      <c r="BM646" s="198" t="s">
        <v>875</v>
      </c>
    </row>
    <row r="647" spans="2:51" s="14" customFormat="1" ht="12">
      <c r="B647" s="211"/>
      <c r="C647" s="212"/>
      <c r="D647" s="202" t="s">
        <v>168</v>
      </c>
      <c r="E647" s="213" t="s">
        <v>1</v>
      </c>
      <c r="F647" s="214" t="s">
        <v>2471</v>
      </c>
      <c r="G647" s="212"/>
      <c r="H647" s="215">
        <v>0.972</v>
      </c>
      <c r="I647" s="216"/>
      <c r="J647" s="212"/>
      <c r="K647" s="212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168</v>
      </c>
      <c r="AU647" s="221" t="s">
        <v>82</v>
      </c>
      <c r="AV647" s="14" t="s">
        <v>82</v>
      </c>
      <c r="AW647" s="14" t="s">
        <v>30</v>
      </c>
      <c r="AX647" s="14" t="s">
        <v>73</v>
      </c>
      <c r="AY647" s="221" t="s">
        <v>160</v>
      </c>
    </row>
    <row r="648" spans="2:51" s="14" customFormat="1" ht="12">
      <c r="B648" s="211"/>
      <c r="C648" s="212"/>
      <c r="D648" s="202" t="s">
        <v>168</v>
      </c>
      <c r="E648" s="213" t="s">
        <v>1</v>
      </c>
      <c r="F648" s="214" t="s">
        <v>2472</v>
      </c>
      <c r="G648" s="212"/>
      <c r="H648" s="215">
        <v>0.243</v>
      </c>
      <c r="I648" s="216"/>
      <c r="J648" s="212"/>
      <c r="K648" s="212"/>
      <c r="L648" s="217"/>
      <c r="M648" s="218"/>
      <c r="N648" s="219"/>
      <c r="O648" s="219"/>
      <c r="P648" s="219"/>
      <c r="Q648" s="219"/>
      <c r="R648" s="219"/>
      <c r="S648" s="219"/>
      <c r="T648" s="220"/>
      <c r="AT648" s="221" t="s">
        <v>168</v>
      </c>
      <c r="AU648" s="221" t="s">
        <v>82</v>
      </c>
      <c r="AV648" s="14" t="s">
        <v>82</v>
      </c>
      <c r="AW648" s="14" t="s">
        <v>30</v>
      </c>
      <c r="AX648" s="14" t="s">
        <v>73</v>
      </c>
      <c r="AY648" s="221" t="s">
        <v>160</v>
      </c>
    </row>
    <row r="649" spans="2:51" s="15" customFormat="1" ht="12">
      <c r="B649" s="222"/>
      <c r="C649" s="223"/>
      <c r="D649" s="202" t="s">
        <v>168</v>
      </c>
      <c r="E649" s="224" t="s">
        <v>1</v>
      </c>
      <c r="F649" s="225" t="s">
        <v>179</v>
      </c>
      <c r="G649" s="223"/>
      <c r="H649" s="226">
        <v>1.2149999999999999</v>
      </c>
      <c r="I649" s="227"/>
      <c r="J649" s="223"/>
      <c r="K649" s="223"/>
      <c r="L649" s="228"/>
      <c r="M649" s="229"/>
      <c r="N649" s="230"/>
      <c r="O649" s="230"/>
      <c r="P649" s="230"/>
      <c r="Q649" s="230"/>
      <c r="R649" s="230"/>
      <c r="S649" s="230"/>
      <c r="T649" s="231"/>
      <c r="AT649" s="232" t="s">
        <v>168</v>
      </c>
      <c r="AU649" s="232" t="s">
        <v>82</v>
      </c>
      <c r="AV649" s="15" t="s">
        <v>167</v>
      </c>
      <c r="AW649" s="15" t="s">
        <v>30</v>
      </c>
      <c r="AX649" s="15" t="s">
        <v>80</v>
      </c>
      <c r="AY649" s="232" t="s">
        <v>160</v>
      </c>
    </row>
    <row r="650" spans="1:65" s="2" customFormat="1" ht="14.45" customHeight="1">
      <c r="A650" s="35"/>
      <c r="B650" s="36"/>
      <c r="C650" s="187" t="s">
        <v>881</v>
      </c>
      <c r="D650" s="187" t="s">
        <v>162</v>
      </c>
      <c r="E650" s="188" t="s">
        <v>2473</v>
      </c>
      <c r="F650" s="189" t="s">
        <v>2474</v>
      </c>
      <c r="G650" s="190" t="s">
        <v>222</v>
      </c>
      <c r="H650" s="191">
        <v>101.109</v>
      </c>
      <c r="I650" s="192"/>
      <c r="J650" s="193">
        <f>ROUND(I650*H650,2)</f>
        <v>0</v>
      </c>
      <c r="K650" s="189" t="s">
        <v>166</v>
      </c>
      <c r="L650" s="40"/>
      <c r="M650" s="194" t="s">
        <v>1</v>
      </c>
      <c r="N650" s="195" t="s">
        <v>38</v>
      </c>
      <c r="O650" s="72"/>
      <c r="P650" s="196">
        <f>O650*H650</f>
        <v>0</v>
      </c>
      <c r="Q650" s="196">
        <v>0</v>
      </c>
      <c r="R650" s="196">
        <f>Q650*H650</f>
        <v>0</v>
      </c>
      <c r="S650" s="196">
        <v>0</v>
      </c>
      <c r="T650" s="197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8" t="s">
        <v>167</v>
      </c>
      <c r="AT650" s="198" t="s">
        <v>162</v>
      </c>
      <c r="AU650" s="198" t="s">
        <v>82</v>
      </c>
      <c r="AY650" s="18" t="s">
        <v>160</v>
      </c>
      <c r="BE650" s="199">
        <f>IF(N650="základní",J650,0)</f>
        <v>0</v>
      </c>
      <c r="BF650" s="199">
        <f>IF(N650="snížená",J650,0)</f>
        <v>0</v>
      </c>
      <c r="BG650" s="199">
        <f>IF(N650="zákl. přenesená",J650,0)</f>
        <v>0</v>
      </c>
      <c r="BH650" s="199">
        <f>IF(N650="sníž. přenesená",J650,0)</f>
        <v>0</v>
      </c>
      <c r="BI650" s="199">
        <f>IF(N650="nulová",J650,0)</f>
        <v>0</v>
      </c>
      <c r="BJ650" s="18" t="s">
        <v>80</v>
      </c>
      <c r="BK650" s="199">
        <f>ROUND(I650*H650,2)</f>
        <v>0</v>
      </c>
      <c r="BL650" s="18" t="s">
        <v>167</v>
      </c>
      <c r="BM650" s="198" t="s">
        <v>884</v>
      </c>
    </row>
    <row r="651" spans="2:51" s="13" customFormat="1" ht="12">
      <c r="B651" s="200"/>
      <c r="C651" s="201"/>
      <c r="D651" s="202" t="s">
        <v>168</v>
      </c>
      <c r="E651" s="203" t="s">
        <v>1</v>
      </c>
      <c r="F651" s="204" t="s">
        <v>2475</v>
      </c>
      <c r="G651" s="201"/>
      <c r="H651" s="203" t="s">
        <v>1</v>
      </c>
      <c r="I651" s="205"/>
      <c r="J651" s="201"/>
      <c r="K651" s="201"/>
      <c r="L651" s="206"/>
      <c r="M651" s="207"/>
      <c r="N651" s="208"/>
      <c r="O651" s="208"/>
      <c r="P651" s="208"/>
      <c r="Q651" s="208"/>
      <c r="R651" s="208"/>
      <c r="S651" s="208"/>
      <c r="T651" s="209"/>
      <c r="AT651" s="210" t="s">
        <v>168</v>
      </c>
      <c r="AU651" s="210" t="s">
        <v>82</v>
      </c>
      <c r="AV651" s="13" t="s">
        <v>80</v>
      </c>
      <c r="AW651" s="13" t="s">
        <v>30</v>
      </c>
      <c r="AX651" s="13" t="s">
        <v>73</v>
      </c>
      <c r="AY651" s="210" t="s">
        <v>160</v>
      </c>
    </row>
    <row r="652" spans="2:51" s="14" customFormat="1" ht="12">
      <c r="B652" s="211"/>
      <c r="C652" s="212"/>
      <c r="D652" s="202" t="s">
        <v>168</v>
      </c>
      <c r="E652" s="213" t="s">
        <v>1</v>
      </c>
      <c r="F652" s="214" t="s">
        <v>2476</v>
      </c>
      <c r="G652" s="212"/>
      <c r="H652" s="215">
        <v>101.109</v>
      </c>
      <c r="I652" s="216"/>
      <c r="J652" s="212"/>
      <c r="K652" s="212"/>
      <c r="L652" s="217"/>
      <c r="M652" s="218"/>
      <c r="N652" s="219"/>
      <c r="O652" s="219"/>
      <c r="P652" s="219"/>
      <c r="Q652" s="219"/>
      <c r="R652" s="219"/>
      <c r="S652" s="219"/>
      <c r="T652" s="220"/>
      <c r="AT652" s="221" t="s">
        <v>168</v>
      </c>
      <c r="AU652" s="221" t="s">
        <v>82</v>
      </c>
      <c r="AV652" s="14" t="s">
        <v>82</v>
      </c>
      <c r="AW652" s="14" t="s">
        <v>30</v>
      </c>
      <c r="AX652" s="14" t="s">
        <v>73</v>
      </c>
      <c r="AY652" s="221" t="s">
        <v>160</v>
      </c>
    </row>
    <row r="653" spans="2:51" s="15" customFormat="1" ht="12">
      <c r="B653" s="222"/>
      <c r="C653" s="223"/>
      <c r="D653" s="202" t="s">
        <v>168</v>
      </c>
      <c r="E653" s="224" t="s">
        <v>1</v>
      </c>
      <c r="F653" s="225" t="s">
        <v>179</v>
      </c>
      <c r="G653" s="223"/>
      <c r="H653" s="226">
        <v>101.109</v>
      </c>
      <c r="I653" s="227"/>
      <c r="J653" s="223"/>
      <c r="K653" s="223"/>
      <c r="L653" s="228"/>
      <c r="M653" s="229"/>
      <c r="N653" s="230"/>
      <c r="O653" s="230"/>
      <c r="P653" s="230"/>
      <c r="Q653" s="230"/>
      <c r="R653" s="230"/>
      <c r="S653" s="230"/>
      <c r="T653" s="231"/>
      <c r="AT653" s="232" t="s">
        <v>168</v>
      </c>
      <c r="AU653" s="232" t="s">
        <v>82</v>
      </c>
      <c r="AV653" s="15" t="s">
        <v>167</v>
      </c>
      <c r="AW653" s="15" t="s">
        <v>30</v>
      </c>
      <c r="AX653" s="15" t="s">
        <v>80</v>
      </c>
      <c r="AY653" s="232" t="s">
        <v>160</v>
      </c>
    </row>
    <row r="654" spans="1:65" s="2" customFormat="1" ht="37.9" customHeight="1">
      <c r="A654" s="35"/>
      <c r="B654" s="36"/>
      <c r="C654" s="187" t="s">
        <v>561</v>
      </c>
      <c r="D654" s="187" t="s">
        <v>162</v>
      </c>
      <c r="E654" s="188" t="s">
        <v>974</v>
      </c>
      <c r="F654" s="189" t="s">
        <v>975</v>
      </c>
      <c r="G654" s="190" t="s">
        <v>165</v>
      </c>
      <c r="H654" s="191">
        <v>36.172</v>
      </c>
      <c r="I654" s="192"/>
      <c r="J654" s="193">
        <f>ROUND(I654*H654,2)</f>
        <v>0</v>
      </c>
      <c r="K654" s="189" t="s">
        <v>166</v>
      </c>
      <c r="L654" s="40"/>
      <c r="M654" s="194" t="s">
        <v>1</v>
      </c>
      <c r="N654" s="195" t="s">
        <v>38</v>
      </c>
      <c r="O654" s="72"/>
      <c r="P654" s="196">
        <f>O654*H654</f>
        <v>0</v>
      </c>
      <c r="Q654" s="196">
        <v>0</v>
      </c>
      <c r="R654" s="196">
        <f>Q654*H654</f>
        <v>0</v>
      </c>
      <c r="S654" s="196">
        <v>0</v>
      </c>
      <c r="T654" s="197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8" t="s">
        <v>167</v>
      </c>
      <c r="AT654" s="198" t="s">
        <v>162</v>
      </c>
      <c r="AU654" s="198" t="s">
        <v>82</v>
      </c>
      <c r="AY654" s="18" t="s">
        <v>160</v>
      </c>
      <c r="BE654" s="199">
        <f>IF(N654="základní",J654,0)</f>
        <v>0</v>
      </c>
      <c r="BF654" s="199">
        <f>IF(N654="snížená",J654,0)</f>
        <v>0</v>
      </c>
      <c r="BG654" s="199">
        <f>IF(N654="zákl. přenesená",J654,0)</f>
        <v>0</v>
      </c>
      <c r="BH654" s="199">
        <f>IF(N654="sníž. přenesená",J654,0)</f>
        <v>0</v>
      </c>
      <c r="BI654" s="199">
        <f>IF(N654="nulová",J654,0)</f>
        <v>0</v>
      </c>
      <c r="BJ654" s="18" t="s">
        <v>80</v>
      </c>
      <c r="BK654" s="199">
        <f>ROUND(I654*H654,2)</f>
        <v>0</v>
      </c>
      <c r="BL654" s="18" t="s">
        <v>167</v>
      </c>
      <c r="BM654" s="198" t="s">
        <v>888</v>
      </c>
    </row>
    <row r="655" spans="2:51" s="13" customFormat="1" ht="12">
      <c r="B655" s="200"/>
      <c r="C655" s="201"/>
      <c r="D655" s="202" t="s">
        <v>168</v>
      </c>
      <c r="E655" s="203" t="s">
        <v>1</v>
      </c>
      <c r="F655" s="204" t="s">
        <v>2477</v>
      </c>
      <c r="G655" s="201"/>
      <c r="H655" s="203" t="s">
        <v>1</v>
      </c>
      <c r="I655" s="205"/>
      <c r="J655" s="201"/>
      <c r="K655" s="201"/>
      <c r="L655" s="206"/>
      <c r="M655" s="207"/>
      <c r="N655" s="208"/>
      <c r="O655" s="208"/>
      <c r="P655" s="208"/>
      <c r="Q655" s="208"/>
      <c r="R655" s="208"/>
      <c r="S655" s="208"/>
      <c r="T655" s="209"/>
      <c r="AT655" s="210" t="s">
        <v>168</v>
      </c>
      <c r="AU655" s="210" t="s">
        <v>82</v>
      </c>
      <c r="AV655" s="13" t="s">
        <v>80</v>
      </c>
      <c r="AW655" s="13" t="s">
        <v>30</v>
      </c>
      <c r="AX655" s="13" t="s">
        <v>73</v>
      </c>
      <c r="AY655" s="210" t="s">
        <v>160</v>
      </c>
    </row>
    <row r="656" spans="2:51" s="13" customFormat="1" ht="12">
      <c r="B656" s="200"/>
      <c r="C656" s="201"/>
      <c r="D656" s="202" t="s">
        <v>168</v>
      </c>
      <c r="E656" s="203" t="s">
        <v>1</v>
      </c>
      <c r="F656" s="204" t="s">
        <v>387</v>
      </c>
      <c r="G656" s="201"/>
      <c r="H656" s="203" t="s">
        <v>1</v>
      </c>
      <c r="I656" s="205"/>
      <c r="J656" s="201"/>
      <c r="K656" s="201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168</v>
      </c>
      <c r="AU656" s="210" t="s">
        <v>82</v>
      </c>
      <c r="AV656" s="13" t="s">
        <v>80</v>
      </c>
      <c r="AW656" s="13" t="s">
        <v>30</v>
      </c>
      <c r="AX656" s="13" t="s">
        <v>73</v>
      </c>
      <c r="AY656" s="210" t="s">
        <v>160</v>
      </c>
    </row>
    <row r="657" spans="2:51" s="14" customFormat="1" ht="12">
      <c r="B657" s="211"/>
      <c r="C657" s="212"/>
      <c r="D657" s="202" t="s">
        <v>168</v>
      </c>
      <c r="E657" s="213" t="s">
        <v>1</v>
      </c>
      <c r="F657" s="214" t="s">
        <v>2478</v>
      </c>
      <c r="G657" s="212"/>
      <c r="H657" s="215">
        <v>235.483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168</v>
      </c>
      <c r="AU657" s="221" t="s">
        <v>82</v>
      </c>
      <c r="AV657" s="14" t="s">
        <v>82</v>
      </c>
      <c r="AW657" s="14" t="s">
        <v>30</v>
      </c>
      <c r="AX657" s="14" t="s">
        <v>73</v>
      </c>
      <c r="AY657" s="221" t="s">
        <v>160</v>
      </c>
    </row>
    <row r="658" spans="2:51" s="14" customFormat="1" ht="12">
      <c r="B658" s="211"/>
      <c r="C658" s="212"/>
      <c r="D658" s="202" t="s">
        <v>168</v>
      </c>
      <c r="E658" s="213" t="s">
        <v>1</v>
      </c>
      <c r="F658" s="214" t="s">
        <v>2465</v>
      </c>
      <c r="G658" s="212"/>
      <c r="H658" s="215">
        <v>40.56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168</v>
      </c>
      <c r="AU658" s="221" t="s">
        <v>82</v>
      </c>
      <c r="AV658" s="14" t="s">
        <v>82</v>
      </c>
      <c r="AW658" s="14" t="s">
        <v>30</v>
      </c>
      <c r="AX658" s="14" t="s">
        <v>73</v>
      </c>
      <c r="AY658" s="221" t="s">
        <v>160</v>
      </c>
    </row>
    <row r="659" spans="2:51" s="14" customFormat="1" ht="12">
      <c r="B659" s="211"/>
      <c r="C659" s="212"/>
      <c r="D659" s="202" t="s">
        <v>168</v>
      </c>
      <c r="E659" s="213" t="s">
        <v>1</v>
      </c>
      <c r="F659" s="214" t="s">
        <v>2466</v>
      </c>
      <c r="G659" s="212"/>
      <c r="H659" s="215">
        <v>75.667</v>
      </c>
      <c r="I659" s="216"/>
      <c r="J659" s="212"/>
      <c r="K659" s="212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168</v>
      </c>
      <c r="AU659" s="221" t="s">
        <v>82</v>
      </c>
      <c r="AV659" s="14" t="s">
        <v>82</v>
      </c>
      <c r="AW659" s="14" t="s">
        <v>30</v>
      </c>
      <c r="AX659" s="14" t="s">
        <v>73</v>
      </c>
      <c r="AY659" s="221" t="s">
        <v>160</v>
      </c>
    </row>
    <row r="660" spans="2:51" s="14" customFormat="1" ht="12">
      <c r="B660" s="211"/>
      <c r="C660" s="212"/>
      <c r="D660" s="202" t="s">
        <v>168</v>
      </c>
      <c r="E660" s="213" t="s">
        <v>1</v>
      </c>
      <c r="F660" s="214" t="s">
        <v>2467</v>
      </c>
      <c r="G660" s="212"/>
      <c r="H660" s="215">
        <v>49.888</v>
      </c>
      <c r="I660" s="216"/>
      <c r="J660" s="212"/>
      <c r="K660" s="212"/>
      <c r="L660" s="217"/>
      <c r="M660" s="218"/>
      <c r="N660" s="219"/>
      <c r="O660" s="219"/>
      <c r="P660" s="219"/>
      <c r="Q660" s="219"/>
      <c r="R660" s="219"/>
      <c r="S660" s="219"/>
      <c r="T660" s="220"/>
      <c r="AT660" s="221" t="s">
        <v>168</v>
      </c>
      <c r="AU660" s="221" t="s">
        <v>82</v>
      </c>
      <c r="AV660" s="14" t="s">
        <v>82</v>
      </c>
      <c r="AW660" s="14" t="s">
        <v>30</v>
      </c>
      <c r="AX660" s="14" t="s">
        <v>73</v>
      </c>
      <c r="AY660" s="221" t="s">
        <v>160</v>
      </c>
    </row>
    <row r="661" spans="2:51" s="13" customFormat="1" ht="12">
      <c r="B661" s="200"/>
      <c r="C661" s="201"/>
      <c r="D661" s="202" t="s">
        <v>168</v>
      </c>
      <c r="E661" s="203" t="s">
        <v>1</v>
      </c>
      <c r="F661" s="204" t="s">
        <v>2036</v>
      </c>
      <c r="G661" s="201"/>
      <c r="H661" s="203" t="s">
        <v>1</v>
      </c>
      <c r="I661" s="205"/>
      <c r="J661" s="201"/>
      <c r="K661" s="201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168</v>
      </c>
      <c r="AU661" s="210" t="s">
        <v>82</v>
      </c>
      <c r="AV661" s="13" t="s">
        <v>80</v>
      </c>
      <c r="AW661" s="13" t="s">
        <v>30</v>
      </c>
      <c r="AX661" s="13" t="s">
        <v>73</v>
      </c>
      <c r="AY661" s="210" t="s">
        <v>160</v>
      </c>
    </row>
    <row r="662" spans="2:51" s="15" customFormat="1" ht="12">
      <c r="B662" s="222"/>
      <c r="C662" s="223"/>
      <c r="D662" s="202" t="s">
        <v>168</v>
      </c>
      <c r="E662" s="224" t="s">
        <v>1</v>
      </c>
      <c r="F662" s="225" t="s">
        <v>179</v>
      </c>
      <c r="G662" s="223"/>
      <c r="H662" s="226">
        <v>401.598</v>
      </c>
      <c r="I662" s="227"/>
      <c r="J662" s="223"/>
      <c r="K662" s="223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168</v>
      </c>
      <c r="AU662" s="232" t="s">
        <v>82</v>
      </c>
      <c r="AV662" s="15" t="s">
        <v>167</v>
      </c>
      <c r="AW662" s="15" t="s">
        <v>30</v>
      </c>
      <c r="AX662" s="15" t="s">
        <v>73</v>
      </c>
      <c r="AY662" s="232" t="s">
        <v>160</v>
      </c>
    </row>
    <row r="663" spans="2:51" s="14" customFormat="1" ht="12">
      <c r="B663" s="211"/>
      <c r="C663" s="212"/>
      <c r="D663" s="202" t="s">
        <v>168</v>
      </c>
      <c r="E663" s="213" t="s">
        <v>1</v>
      </c>
      <c r="F663" s="214" t="s">
        <v>2479</v>
      </c>
      <c r="G663" s="212"/>
      <c r="H663" s="215">
        <v>32.128</v>
      </c>
      <c r="I663" s="216"/>
      <c r="J663" s="212"/>
      <c r="K663" s="212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168</v>
      </c>
      <c r="AU663" s="221" t="s">
        <v>82</v>
      </c>
      <c r="AV663" s="14" t="s">
        <v>82</v>
      </c>
      <c r="AW663" s="14" t="s">
        <v>30</v>
      </c>
      <c r="AX663" s="14" t="s">
        <v>73</v>
      </c>
      <c r="AY663" s="221" t="s">
        <v>160</v>
      </c>
    </row>
    <row r="664" spans="2:51" s="13" customFormat="1" ht="12">
      <c r="B664" s="200"/>
      <c r="C664" s="201"/>
      <c r="D664" s="202" t="s">
        <v>168</v>
      </c>
      <c r="E664" s="203" t="s">
        <v>1</v>
      </c>
      <c r="F664" s="204" t="s">
        <v>2475</v>
      </c>
      <c r="G664" s="201"/>
      <c r="H664" s="203" t="s">
        <v>1</v>
      </c>
      <c r="I664" s="205"/>
      <c r="J664" s="201"/>
      <c r="K664" s="201"/>
      <c r="L664" s="206"/>
      <c r="M664" s="207"/>
      <c r="N664" s="208"/>
      <c r="O664" s="208"/>
      <c r="P664" s="208"/>
      <c r="Q664" s="208"/>
      <c r="R664" s="208"/>
      <c r="S664" s="208"/>
      <c r="T664" s="209"/>
      <c r="AT664" s="210" t="s">
        <v>168</v>
      </c>
      <c r="AU664" s="210" t="s">
        <v>82</v>
      </c>
      <c r="AV664" s="13" t="s">
        <v>80</v>
      </c>
      <c r="AW664" s="13" t="s">
        <v>30</v>
      </c>
      <c r="AX664" s="13" t="s">
        <v>73</v>
      </c>
      <c r="AY664" s="210" t="s">
        <v>160</v>
      </c>
    </row>
    <row r="665" spans="2:51" s="14" customFormat="1" ht="12">
      <c r="B665" s="211"/>
      <c r="C665" s="212"/>
      <c r="D665" s="202" t="s">
        <v>168</v>
      </c>
      <c r="E665" s="213" t="s">
        <v>1</v>
      </c>
      <c r="F665" s="214" t="s">
        <v>2480</v>
      </c>
      <c r="G665" s="212"/>
      <c r="H665" s="215">
        <v>4.044</v>
      </c>
      <c r="I665" s="216"/>
      <c r="J665" s="212"/>
      <c r="K665" s="212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168</v>
      </c>
      <c r="AU665" s="221" t="s">
        <v>82</v>
      </c>
      <c r="AV665" s="14" t="s">
        <v>82</v>
      </c>
      <c r="AW665" s="14" t="s">
        <v>30</v>
      </c>
      <c r="AX665" s="14" t="s">
        <v>73</v>
      </c>
      <c r="AY665" s="221" t="s">
        <v>160</v>
      </c>
    </row>
    <row r="666" spans="2:51" s="15" customFormat="1" ht="12">
      <c r="B666" s="222"/>
      <c r="C666" s="223"/>
      <c r="D666" s="202" t="s">
        <v>168</v>
      </c>
      <c r="E666" s="224" t="s">
        <v>1</v>
      </c>
      <c r="F666" s="225" t="s">
        <v>179</v>
      </c>
      <c r="G666" s="223"/>
      <c r="H666" s="226">
        <v>36.172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168</v>
      </c>
      <c r="AU666" s="232" t="s">
        <v>82</v>
      </c>
      <c r="AV666" s="15" t="s">
        <v>167</v>
      </c>
      <c r="AW666" s="15" t="s">
        <v>30</v>
      </c>
      <c r="AX666" s="15" t="s">
        <v>80</v>
      </c>
      <c r="AY666" s="232" t="s">
        <v>160</v>
      </c>
    </row>
    <row r="667" spans="1:65" s="2" customFormat="1" ht="24.2" customHeight="1">
      <c r="A667" s="35"/>
      <c r="B667" s="36"/>
      <c r="C667" s="187" t="s">
        <v>889</v>
      </c>
      <c r="D667" s="187" t="s">
        <v>162</v>
      </c>
      <c r="E667" s="188" t="s">
        <v>982</v>
      </c>
      <c r="F667" s="189" t="s">
        <v>983</v>
      </c>
      <c r="G667" s="190" t="s">
        <v>165</v>
      </c>
      <c r="H667" s="191">
        <v>36.172</v>
      </c>
      <c r="I667" s="192"/>
      <c r="J667" s="193">
        <f>ROUND(I667*H667,2)</f>
        <v>0</v>
      </c>
      <c r="K667" s="189" t="s">
        <v>166</v>
      </c>
      <c r="L667" s="40"/>
      <c r="M667" s="194" t="s">
        <v>1</v>
      </c>
      <c r="N667" s="195" t="s">
        <v>38</v>
      </c>
      <c r="O667" s="72"/>
      <c r="P667" s="196">
        <f>O667*H667</f>
        <v>0</v>
      </c>
      <c r="Q667" s="196">
        <v>0</v>
      </c>
      <c r="R667" s="196">
        <f>Q667*H667</f>
        <v>0</v>
      </c>
      <c r="S667" s="196">
        <v>0</v>
      </c>
      <c r="T667" s="197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8" t="s">
        <v>167</v>
      </c>
      <c r="AT667" s="198" t="s">
        <v>162</v>
      </c>
      <c r="AU667" s="198" t="s">
        <v>82</v>
      </c>
      <c r="AY667" s="18" t="s">
        <v>160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18" t="s">
        <v>80</v>
      </c>
      <c r="BK667" s="199">
        <f>ROUND(I667*H667,2)</f>
        <v>0</v>
      </c>
      <c r="BL667" s="18" t="s">
        <v>167</v>
      </c>
      <c r="BM667" s="198" t="s">
        <v>892</v>
      </c>
    </row>
    <row r="668" spans="1:65" s="2" customFormat="1" ht="14.45" customHeight="1">
      <c r="A668" s="35"/>
      <c r="B668" s="36"/>
      <c r="C668" s="187" t="s">
        <v>569</v>
      </c>
      <c r="D668" s="187" t="s">
        <v>162</v>
      </c>
      <c r="E668" s="188" t="s">
        <v>2481</v>
      </c>
      <c r="F668" s="189" t="s">
        <v>2482</v>
      </c>
      <c r="G668" s="190" t="s">
        <v>165</v>
      </c>
      <c r="H668" s="191">
        <v>0.03</v>
      </c>
      <c r="I668" s="192"/>
      <c r="J668" s="193">
        <f>ROUND(I668*H668,2)</f>
        <v>0</v>
      </c>
      <c r="K668" s="189" t="s">
        <v>1</v>
      </c>
      <c r="L668" s="40"/>
      <c r="M668" s="194" t="s">
        <v>1</v>
      </c>
      <c r="N668" s="195" t="s">
        <v>38</v>
      </c>
      <c r="O668" s="72"/>
      <c r="P668" s="196">
        <f>O668*H668</f>
        <v>0</v>
      </c>
      <c r="Q668" s="196">
        <v>0</v>
      </c>
      <c r="R668" s="196">
        <f>Q668*H668</f>
        <v>0</v>
      </c>
      <c r="S668" s="196">
        <v>0</v>
      </c>
      <c r="T668" s="197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8" t="s">
        <v>167</v>
      </c>
      <c r="AT668" s="198" t="s">
        <v>162</v>
      </c>
      <c r="AU668" s="198" t="s">
        <v>82</v>
      </c>
      <c r="AY668" s="18" t="s">
        <v>160</v>
      </c>
      <c r="BE668" s="199">
        <f>IF(N668="základní",J668,0)</f>
        <v>0</v>
      </c>
      <c r="BF668" s="199">
        <f>IF(N668="snížená",J668,0)</f>
        <v>0</v>
      </c>
      <c r="BG668" s="199">
        <f>IF(N668="zákl. přenesená",J668,0)</f>
        <v>0</v>
      </c>
      <c r="BH668" s="199">
        <f>IF(N668="sníž. přenesená",J668,0)</f>
        <v>0</v>
      </c>
      <c r="BI668" s="199">
        <f>IF(N668="nulová",J668,0)</f>
        <v>0</v>
      </c>
      <c r="BJ668" s="18" t="s">
        <v>80</v>
      </c>
      <c r="BK668" s="199">
        <f>ROUND(I668*H668,2)</f>
        <v>0</v>
      </c>
      <c r="BL668" s="18" t="s">
        <v>167</v>
      </c>
      <c r="BM668" s="198" t="s">
        <v>899</v>
      </c>
    </row>
    <row r="669" spans="2:51" s="14" customFormat="1" ht="12">
      <c r="B669" s="211"/>
      <c r="C669" s="212"/>
      <c r="D669" s="202" t="s">
        <v>168</v>
      </c>
      <c r="E669" s="213" t="s">
        <v>1</v>
      </c>
      <c r="F669" s="214" t="s">
        <v>2483</v>
      </c>
      <c r="G669" s="212"/>
      <c r="H669" s="215">
        <v>0.03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168</v>
      </c>
      <c r="AU669" s="221" t="s">
        <v>82</v>
      </c>
      <c r="AV669" s="14" t="s">
        <v>82</v>
      </c>
      <c r="AW669" s="14" t="s">
        <v>30</v>
      </c>
      <c r="AX669" s="14" t="s">
        <v>73</v>
      </c>
      <c r="AY669" s="221" t="s">
        <v>160</v>
      </c>
    </row>
    <row r="670" spans="2:51" s="15" customFormat="1" ht="12">
      <c r="B670" s="222"/>
      <c r="C670" s="223"/>
      <c r="D670" s="202" t="s">
        <v>168</v>
      </c>
      <c r="E670" s="224" t="s">
        <v>1</v>
      </c>
      <c r="F670" s="225" t="s">
        <v>179</v>
      </c>
      <c r="G670" s="223"/>
      <c r="H670" s="226">
        <v>0.03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168</v>
      </c>
      <c r="AU670" s="232" t="s">
        <v>82</v>
      </c>
      <c r="AV670" s="15" t="s">
        <v>167</v>
      </c>
      <c r="AW670" s="15" t="s">
        <v>30</v>
      </c>
      <c r="AX670" s="15" t="s">
        <v>80</v>
      </c>
      <c r="AY670" s="232" t="s">
        <v>160</v>
      </c>
    </row>
    <row r="671" spans="1:65" s="2" customFormat="1" ht="24.2" customHeight="1">
      <c r="A671" s="35"/>
      <c r="B671" s="36"/>
      <c r="C671" s="187" t="s">
        <v>901</v>
      </c>
      <c r="D671" s="187" t="s">
        <v>162</v>
      </c>
      <c r="E671" s="188" t="s">
        <v>2484</v>
      </c>
      <c r="F671" s="189" t="s">
        <v>2485</v>
      </c>
      <c r="G671" s="190" t="s">
        <v>222</v>
      </c>
      <c r="H671" s="191">
        <v>1.68</v>
      </c>
      <c r="I671" s="192"/>
      <c r="J671" s="193">
        <f>ROUND(I671*H671,2)</f>
        <v>0</v>
      </c>
      <c r="K671" s="189" t="s">
        <v>166</v>
      </c>
      <c r="L671" s="40"/>
      <c r="M671" s="194" t="s">
        <v>1</v>
      </c>
      <c r="N671" s="195" t="s">
        <v>38</v>
      </c>
      <c r="O671" s="72"/>
      <c r="P671" s="196">
        <f>O671*H671</f>
        <v>0</v>
      </c>
      <c r="Q671" s="196">
        <v>0</v>
      </c>
      <c r="R671" s="196">
        <f>Q671*H671</f>
        <v>0</v>
      </c>
      <c r="S671" s="196">
        <v>0</v>
      </c>
      <c r="T671" s="197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8" t="s">
        <v>167</v>
      </c>
      <c r="AT671" s="198" t="s">
        <v>162</v>
      </c>
      <c r="AU671" s="198" t="s">
        <v>82</v>
      </c>
      <c r="AY671" s="18" t="s">
        <v>160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8" t="s">
        <v>80</v>
      </c>
      <c r="BK671" s="199">
        <f>ROUND(I671*H671,2)</f>
        <v>0</v>
      </c>
      <c r="BL671" s="18" t="s">
        <v>167</v>
      </c>
      <c r="BM671" s="198" t="s">
        <v>904</v>
      </c>
    </row>
    <row r="672" spans="2:51" s="13" customFormat="1" ht="12">
      <c r="B672" s="200"/>
      <c r="C672" s="201"/>
      <c r="D672" s="202" t="s">
        <v>168</v>
      </c>
      <c r="E672" s="203" t="s">
        <v>1</v>
      </c>
      <c r="F672" s="204" t="s">
        <v>176</v>
      </c>
      <c r="G672" s="201"/>
      <c r="H672" s="203" t="s">
        <v>1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168</v>
      </c>
      <c r="AU672" s="210" t="s">
        <v>82</v>
      </c>
      <c r="AV672" s="13" t="s">
        <v>80</v>
      </c>
      <c r="AW672" s="13" t="s">
        <v>30</v>
      </c>
      <c r="AX672" s="13" t="s">
        <v>73</v>
      </c>
      <c r="AY672" s="210" t="s">
        <v>160</v>
      </c>
    </row>
    <row r="673" spans="2:51" s="14" customFormat="1" ht="12">
      <c r="B673" s="211"/>
      <c r="C673" s="212"/>
      <c r="D673" s="202" t="s">
        <v>168</v>
      </c>
      <c r="E673" s="213" t="s">
        <v>1</v>
      </c>
      <c r="F673" s="214" t="s">
        <v>2486</v>
      </c>
      <c r="G673" s="212"/>
      <c r="H673" s="215">
        <v>1.68</v>
      </c>
      <c r="I673" s="216"/>
      <c r="J673" s="212"/>
      <c r="K673" s="212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168</v>
      </c>
      <c r="AU673" s="221" t="s">
        <v>82</v>
      </c>
      <c r="AV673" s="14" t="s">
        <v>82</v>
      </c>
      <c r="AW673" s="14" t="s">
        <v>30</v>
      </c>
      <c r="AX673" s="14" t="s">
        <v>73</v>
      </c>
      <c r="AY673" s="221" t="s">
        <v>160</v>
      </c>
    </row>
    <row r="674" spans="2:51" s="15" customFormat="1" ht="12">
      <c r="B674" s="222"/>
      <c r="C674" s="223"/>
      <c r="D674" s="202" t="s">
        <v>168</v>
      </c>
      <c r="E674" s="224" t="s">
        <v>1</v>
      </c>
      <c r="F674" s="225" t="s">
        <v>179</v>
      </c>
      <c r="G674" s="223"/>
      <c r="H674" s="226">
        <v>1.68</v>
      </c>
      <c r="I674" s="227"/>
      <c r="J674" s="223"/>
      <c r="K674" s="223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168</v>
      </c>
      <c r="AU674" s="232" t="s">
        <v>82</v>
      </c>
      <c r="AV674" s="15" t="s">
        <v>167</v>
      </c>
      <c r="AW674" s="15" t="s">
        <v>30</v>
      </c>
      <c r="AX674" s="15" t="s">
        <v>80</v>
      </c>
      <c r="AY674" s="232" t="s">
        <v>160</v>
      </c>
    </row>
    <row r="675" spans="1:65" s="2" customFormat="1" ht="24.2" customHeight="1">
      <c r="A675" s="35"/>
      <c r="B675" s="36"/>
      <c r="C675" s="187" t="s">
        <v>575</v>
      </c>
      <c r="D675" s="187" t="s">
        <v>162</v>
      </c>
      <c r="E675" s="188" t="s">
        <v>986</v>
      </c>
      <c r="F675" s="189" t="s">
        <v>987</v>
      </c>
      <c r="G675" s="190" t="s">
        <v>238</v>
      </c>
      <c r="H675" s="191">
        <v>44.883</v>
      </c>
      <c r="I675" s="192"/>
      <c r="J675" s="193">
        <f>ROUND(I675*H675,2)</f>
        <v>0</v>
      </c>
      <c r="K675" s="189" t="s">
        <v>166</v>
      </c>
      <c r="L675" s="40"/>
      <c r="M675" s="194" t="s">
        <v>1</v>
      </c>
      <c r="N675" s="195" t="s">
        <v>38</v>
      </c>
      <c r="O675" s="72"/>
      <c r="P675" s="196">
        <f>O675*H675</f>
        <v>0</v>
      </c>
      <c r="Q675" s="196">
        <v>0</v>
      </c>
      <c r="R675" s="196">
        <f>Q675*H675</f>
        <v>0</v>
      </c>
      <c r="S675" s="196">
        <v>0</v>
      </c>
      <c r="T675" s="197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8" t="s">
        <v>167</v>
      </c>
      <c r="AT675" s="198" t="s">
        <v>162</v>
      </c>
      <c r="AU675" s="198" t="s">
        <v>82</v>
      </c>
      <c r="AY675" s="18" t="s">
        <v>160</v>
      </c>
      <c r="BE675" s="199">
        <f>IF(N675="základní",J675,0)</f>
        <v>0</v>
      </c>
      <c r="BF675" s="199">
        <f>IF(N675="snížená",J675,0)</f>
        <v>0</v>
      </c>
      <c r="BG675" s="199">
        <f>IF(N675="zákl. přenesená",J675,0)</f>
        <v>0</v>
      </c>
      <c r="BH675" s="199">
        <f>IF(N675="sníž. přenesená",J675,0)</f>
        <v>0</v>
      </c>
      <c r="BI675" s="199">
        <f>IF(N675="nulová",J675,0)</f>
        <v>0</v>
      </c>
      <c r="BJ675" s="18" t="s">
        <v>80</v>
      </c>
      <c r="BK675" s="199">
        <f>ROUND(I675*H675,2)</f>
        <v>0</v>
      </c>
      <c r="BL675" s="18" t="s">
        <v>167</v>
      </c>
      <c r="BM675" s="198" t="s">
        <v>907</v>
      </c>
    </row>
    <row r="676" spans="2:51" s="13" customFormat="1" ht="12">
      <c r="B676" s="200"/>
      <c r="C676" s="201"/>
      <c r="D676" s="202" t="s">
        <v>168</v>
      </c>
      <c r="E676" s="203" t="s">
        <v>1</v>
      </c>
      <c r="F676" s="204" t="s">
        <v>176</v>
      </c>
      <c r="G676" s="201"/>
      <c r="H676" s="203" t="s">
        <v>1</v>
      </c>
      <c r="I676" s="205"/>
      <c r="J676" s="201"/>
      <c r="K676" s="201"/>
      <c r="L676" s="206"/>
      <c r="M676" s="207"/>
      <c r="N676" s="208"/>
      <c r="O676" s="208"/>
      <c r="P676" s="208"/>
      <c r="Q676" s="208"/>
      <c r="R676" s="208"/>
      <c r="S676" s="208"/>
      <c r="T676" s="209"/>
      <c r="AT676" s="210" t="s">
        <v>168</v>
      </c>
      <c r="AU676" s="210" t="s">
        <v>82</v>
      </c>
      <c r="AV676" s="13" t="s">
        <v>80</v>
      </c>
      <c r="AW676" s="13" t="s">
        <v>30</v>
      </c>
      <c r="AX676" s="13" t="s">
        <v>73</v>
      </c>
      <c r="AY676" s="210" t="s">
        <v>160</v>
      </c>
    </row>
    <row r="677" spans="2:51" s="14" customFormat="1" ht="12">
      <c r="B677" s="211"/>
      <c r="C677" s="212"/>
      <c r="D677" s="202" t="s">
        <v>168</v>
      </c>
      <c r="E677" s="213" t="s">
        <v>1</v>
      </c>
      <c r="F677" s="214" t="s">
        <v>2487</v>
      </c>
      <c r="G677" s="212"/>
      <c r="H677" s="215">
        <v>22.883</v>
      </c>
      <c r="I677" s="216"/>
      <c r="J677" s="212"/>
      <c r="K677" s="212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168</v>
      </c>
      <c r="AU677" s="221" t="s">
        <v>82</v>
      </c>
      <c r="AV677" s="14" t="s">
        <v>82</v>
      </c>
      <c r="AW677" s="14" t="s">
        <v>30</v>
      </c>
      <c r="AX677" s="14" t="s">
        <v>73</v>
      </c>
      <c r="AY677" s="221" t="s">
        <v>160</v>
      </c>
    </row>
    <row r="678" spans="2:51" s="14" customFormat="1" ht="12">
      <c r="B678" s="211"/>
      <c r="C678" s="212"/>
      <c r="D678" s="202" t="s">
        <v>168</v>
      </c>
      <c r="E678" s="213" t="s">
        <v>1</v>
      </c>
      <c r="F678" s="214" t="s">
        <v>2488</v>
      </c>
      <c r="G678" s="212"/>
      <c r="H678" s="215">
        <v>22</v>
      </c>
      <c r="I678" s="216"/>
      <c r="J678" s="212"/>
      <c r="K678" s="212"/>
      <c r="L678" s="217"/>
      <c r="M678" s="218"/>
      <c r="N678" s="219"/>
      <c r="O678" s="219"/>
      <c r="P678" s="219"/>
      <c r="Q678" s="219"/>
      <c r="R678" s="219"/>
      <c r="S678" s="219"/>
      <c r="T678" s="220"/>
      <c r="AT678" s="221" t="s">
        <v>168</v>
      </c>
      <c r="AU678" s="221" t="s">
        <v>82</v>
      </c>
      <c r="AV678" s="14" t="s">
        <v>82</v>
      </c>
      <c r="AW678" s="14" t="s">
        <v>30</v>
      </c>
      <c r="AX678" s="14" t="s">
        <v>73</v>
      </c>
      <c r="AY678" s="221" t="s">
        <v>160</v>
      </c>
    </row>
    <row r="679" spans="2:51" s="15" customFormat="1" ht="12">
      <c r="B679" s="222"/>
      <c r="C679" s="223"/>
      <c r="D679" s="202" t="s">
        <v>168</v>
      </c>
      <c r="E679" s="224" t="s">
        <v>1</v>
      </c>
      <c r="F679" s="225" t="s">
        <v>179</v>
      </c>
      <c r="G679" s="223"/>
      <c r="H679" s="226">
        <v>44.882999999999996</v>
      </c>
      <c r="I679" s="227"/>
      <c r="J679" s="223"/>
      <c r="K679" s="223"/>
      <c r="L679" s="228"/>
      <c r="M679" s="229"/>
      <c r="N679" s="230"/>
      <c r="O679" s="230"/>
      <c r="P679" s="230"/>
      <c r="Q679" s="230"/>
      <c r="R679" s="230"/>
      <c r="S679" s="230"/>
      <c r="T679" s="231"/>
      <c r="AT679" s="232" t="s">
        <v>168</v>
      </c>
      <c r="AU679" s="232" t="s">
        <v>82</v>
      </c>
      <c r="AV679" s="15" t="s">
        <v>167</v>
      </c>
      <c r="AW679" s="15" t="s">
        <v>30</v>
      </c>
      <c r="AX679" s="15" t="s">
        <v>80</v>
      </c>
      <c r="AY679" s="232" t="s">
        <v>160</v>
      </c>
    </row>
    <row r="680" spans="1:65" s="2" customFormat="1" ht="24.2" customHeight="1">
      <c r="A680" s="35"/>
      <c r="B680" s="36"/>
      <c r="C680" s="187" t="s">
        <v>908</v>
      </c>
      <c r="D680" s="187" t="s">
        <v>162</v>
      </c>
      <c r="E680" s="188" t="s">
        <v>1003</v>
      </c>
      <c r="F680" s="189" t="s">
        <v>1004</v>
      </c>
      <c r="G680" s="190" t="s">
        <v>222</v>
      </c>
      <c r="H680" s="191">
        <v>8.538</v>
      </c>
      <c r="I680" s="192"/>
      <c r="J680" s="193">
        <f>ROUND(I680*H680,2)</f>
        <v>0</v>
      </c>
      <c r="K680" s="189" t="s">
        <v>166</v>
      </c>
      <c r="L680" s="40"/>
      <c r="M680" s="194" t="s">
        <v>1</v>
      </c>
      <c r="N680" s="195" t="s">
        <v>38</v>
      </c>
      <c r="O680" s="72"/>
      <c r="P680" s="196">
        <f>O680*H680</f>
        <v>0</v>
      </c>
      <c r="Q680" s="196">
        <v>0</v>
      </c>
      <c r="R680" s="196">
        <f>Q680*H680</f>
        <v>0</v>
      </c>
      <c r="S680" s="196">
        <v>0</v>
      </c>
      <c r="T680" s="197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98" t="s">
        <v>167</v>
      </c>
      <c r="AT680" s="198" t="s">
        <v>162</v>
      </c>
      <c r="AU680" s="198" t="s">
        <v>82</v>
      </c>
      <c r="AY680" s="18" t="s">
        <v>160</v>
      </c>
      <c r="BE680" s="199">
        <f>IF(N680="základní",J680,0)</f>
        <v>0</v>
      </c>
      <c r="BF680" s="199">
        <f>IF(N680="snížená",J680,0)</f>
        <v>0</v>
      </c>
      <c r="BG680" s="199">
        <f>IF(N680="zákl. přenesená",J680,0)</f>
        <v>0</v>
      </c>
      <c r="BH680" s="199">
        <f>IF(N680="sníž. přenesená",J680,0)</f>
        <v>0</v>
      </c>
      <c r="BI680" s="199">
        <f>IF(N680="nulová",J680,0)</f>
        <v>0</v>
      </c>
      <c r="BJ680" s="18" t="s">
        <v>80</v>
      </c>
      <c r="BK680" s="199">
        <f>ROUND(I680*H680,2)</f>
        <v>0</v>
      </c>
      <c r="BL680" s="18" t="s">
        <v>167</v>
      </c>
      <c r="BM680" s="198" t="s">
        <v>911</v>
      </c>
    </row>
    <row r="681" spans="2:51" s="13" customFormat="1" ht="12">
      <c r="B681" s="200"/>
      <c r="C681" s="201"/>
      <c r="D681" s="202" t="s">
        <v>168</v>
      </c>
      <c r="E681" s="203" t="s">
        <v>1</v>
      </c>
      <c r="F681" s="204" t="s">
        <v>176</v>
      </c>
      <c r="G681" s="201"/>
      <c r="H681" s="203" t="s">
        <v>1</v>
      </c>
      <c r="I681" s="205"/>
      <c r="J681" s="201"/>
      <c r="K681" s="201"/>
      <c r="L681" s="206"/>
      <c r="M681" s="207"/>
      <c r="N681" s="208"/>
      <c r="O681" s="208"/>
      <c r="P681" s="208"/>
      <c r="Q681" s="208"/>
      <c r="R681" s="208"/>
      <c r="S681" s="208"/>
      <c r="T681" s="209"/>
      <c r="AT681" s="210" t="s">
        <v>168</v>
      </c>
      <c r="AU681" s="210" t="s">
        <v>82</v>
      </c>
      <c r="AV681" s="13" t="s">
        <v>80</v>
      </c>
      <c r="AW681" s="13" t="s">
        <v>30</v>
      </c>
      <c r="AX681" s="13" t="s">
        <v>73</v>
      </c>
      <c r="AY681" s="210" t="s">
        <v>160</v>
      </c>
    </row>
    <row r="682" spans="2:51" s="14" customFormat="1" ht="12">
      <c r="B682" s="211"/>
      <c r="C682" s="212"/>
      <c r="D682" s="202" t="s">
        <v>168</v>
      </c>
      <c r="E682" s="213" t="s">
        <v>1</v>
      </c>
      <c r="F682" s="214" t="s">
        <v>2399</v>
      </c>
      <c r="G682" s="212"/>
      <c r="H682" s="215">
        <v>1.518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168</v>
      </c>
      <c r="AU682" s="221" t="s">
        <v>82</v>
      </c>
      <c r="AV682" s="14" t="s">
        <v>82</v>
      </c>
      <c r="AW682" s="14" t="s">
        <v>30</v>
      </c>
      <c r="AX682" s="14" t="s">
        <v>73</v>
      </c>
      <c r="AY682" s="221" t="s">
        <v>160</v>
      </c>
    </row>
    <row r="683" spans="2:51" s="14" customFormat="1" ht="12">
      <c r="B683" s="211"/>
      <c r="C683" s="212"/>
      <c r="D683" s="202" t="s">
        <v>168</v>
      </c>
      <c r="E683" s="213" t="s">
        <v>1</v>
      </c>
      <c r="F683" s="214" t="s">
        <v>2398</v>
      </c>
      <c r="G683" s="212"/>
      <c r="H683" s="215">
        <v>7.02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168</v>
      </c>
      <c r="AU683" s="221" t="s">
        <v>82</v>
      </c>
      <c r="AV683" s="14" t="s">
        <v>82</v>
      </c>
      <c r="AW683" s="14" t="s">
        <v>30</v>
      </c>
      <c r="AX683" s="14" t="s">
        <v>73</v>
      </c>
      <c r="AY683" s="221" t="s">
        <v>160</v>
      </c>
    </row>
    <row r="684" spans="2:51" s="15" customFormat="1" ht="12">
      <c r="B684" s="222"/>
      <c r="C684" s="223"/>
      <c r="D684" s="202" t="s">
        <v>168</v>
      </c>
      <c r="E684" s="224" t="s">
        <v>1</v>
      </c>
      <c r="F684" s="225" t="s">
        <v>179</v>
      </c>
      <c r="G684" s="223"/>
      <c r="H684" s="226">
        <v>8.538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168</v>
      </c>
      <c r="AU684" s="232" t="s">
        <v>82</v>
      </c>
      <c r="AV684" s="15" t="s">
        <v>167</v>
      </c>
      <c r="AW684" s="15" t="s">
        <v>30</v>
      </c>
      <c r="AX684" s="15" t="s">
        <v>80</v>
      </c>
      <c r="AY684" s="232" t="s">
        <v>160</v>
      </c>
    </row>
    <row r="685" spans="1:65" s="2" customFormat="1" ht="24.2" customHeight="1">
      <c r="A685" s="35"/>
      <c r="B685" s="36"/>
      <c r="C685" s="187" t="s">
        <v>583</v>
      </c>
      <c r="D685" s="187" t="s">
        <v>162</v>
      </c>
      <c r="E685" s="188" t="s">
        <v>1026</v>
      </c>
      <c r="F685" s="189" t="s">
        <v>1027</v>
      </c>
      <c r="G685" s="190" t="s">
        <v>222</v>
      </c>
      <c r="H685" s="191">
        <v>47.058</v>
      </c>
      <c r="I685" s="192"/>
      <c r="J685" s="193">
        <f>ROUND(I685*H685,2)</f>
        <v>0</v>
      </c>
      <c r="K685" s="189" t="s">
        <v>166</v>
      </c>
      <c r="L685" s="40"/>
      <c r="M685" s="194" t="s">
        <v>1</v>
      </c>
      <c r="N685" s="195" t="s">
        <v>38</v>
      </c>
      <c r="O685" s="72"/>
      <c r="P685" s="196">
        <f>O685*H685</f>
        <v>0</v>
      </c>
      <c r="Q685" s="196">
        <v>0</v>
      </c>
      <c r="R685" s="196">
        <f>Q685*H685</f>
        <v>0</v>
      </c>
      <c r="S685" s="196">
        <v>0</v>
      </c>
      <c r="T685" s="19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8" t="s">
        <v>167</v>
      </c>
      <c r="AT685" s="198" t="s">
        <v>162</v>
      </c>
      <c r="AU685" s="198" t="s">
        <v>82</v>
      </c>
      <c r="AY685" s="18" t="s">
        <v>160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8" t="s">
        <v>80</v>
      </c>
      <c r="BK685" s="199">
        <f>ROUND(I685*H685,2)</f>
        <v>0</v>
      </c>
      <c r="BL685" s="18" t="s">
        <v>167</v>
      </c>
      <c r="BM685" s="198" t="s">
        <v>914</v>
      </c>
    </row>
    <row r="686" spans="2:51" s="13" customFormat="1" ht="12">
      <c r="B686" s="200"/>
      <c r="C686" s="201"/>
      <c r="D686" s="202" t="s">
        <v>168</v>
      </c>
      <c r="E686" s="203" t="s">
        <v>1</v>
      </c>
      <c r="F686" s="204" t="s">
        <v>176</v>
      </c>
      <c r="G686" s="201"/>
      <c r="H686" s="203" t="s">
        <v>1</v>
      </c>
      <c r="I686" s="205"/>
      <c r="J686" s="201"/>
      <c r="K686" s="201"/>
      <c r="L686" s="206"/>
      <c r="M686" s="207"/>
      <c r="N686" s="208"/>
      <c r="O686" s="208"/>
      <c r="P686" s="208"/>
      <c r="Q686" s="208"/>
      <c r="R686" s="208"/>
      <c r="S686" s="208"/>
      <c r="T686" s="209"/>
      <c r="AT686" s="210" t="s">
        <v>168</v>
      </c>
      <c r="AU686" s="210" t="s">
        <v>82</v>
      </c>
      <c r="AV686" s="13" t="s">
        <v>80</v>
      </c>
      <c r="AW686" s="13" t="s">
        <v>30</v>
      </c>
      <c r="AX686" s="13" t="s">
        <v>73</v>
      </c>
      <c r="AY686" s="210" t="s">
        <v>160</v>
      </c>
    </row>
    <row r="687" spans="2:51" s="14" customFormat="1" ht="12">
      <c r="B687" s="211"/>
      <c r="C687" s="212"/>
      <c r="D687" s="202" t="s">
        <v>168</v>
      </c>
      <c r="E687" s="213" t="s">
        <v>1</v>
      </c>
      <c r="F687" s="214" t="s">
        <v>2489</v>
      </c>
      <c r="G687" s="212"/>
      <c r="H687" s="215">
        <v>16.701</v>
      </c>
      <c r="I687" s="216"/>
      <c r="J687" s="212"/>
      <c r="K687" s="212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168</v>
      </c>
      <c r="AU687" s="221" t="s">
        <v>82</v>
      </c>
      <c r="AV687" s="14" t="s">
        <v>82</v>
      </c>
      <c r="AW687" s="14" t="s">
        <v>30</v>
      </c>
      <c r="AX687" s="14" t="s">
        <v>73</v>
      </c>
      <c r="AY687" s="221" t="s">
        <v>160</v>
      </c>
    </row>
    <row r="688" spans="2:51" s="14" customFormat="1" ht="12">
      <c r="B688" s="211"/>
      <c r="C688" s="212"/>
      <c r="D688" s="202" t="s">
        <v>168</v>
      </c>
      <c r="E688" s="213" t="s">
        <v>1</v>
      </c>
      <c r="F688" s="214" t="s">
        <v>2490</v>
      </c>
      <c r="G688" s="212"/>
      <c r="H688" s="215">
        <v>7.776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168</v>
      </c>
      <c r="AU688" s="221" t="s">
        <v>82</v>
      </c>
      <c r="AV688" s="14" t="s">
        <v>82</v>
      </c>
      <c r="AW688" s="14" t="s">
        <v>30</v>
      </c>
      <c r="AX688" s="14" t="s">
        <v>73</v>
      </c>
      <c r="AY688" s="221" t="s">
        <v>160</v>
      </c>
    </row>
    <row r="689" spans="2:51" s="14" customFormat="1" ht="12">
      <c r="B689" s="211"/>
      <c r="C689" s="212"/>
      <c r="D689" s="202" t="s">
        <v>168</v>
      </c>
      <c r="E689" s="213" t="s">
        <v>1</v>
      </c>
      <c r="F689" s="214" t="s">
        <v>2491</v>
      </c>
      <c r="G689" s="212"/>
      <c r="H689" s="215">
        <v>3.888</v>
      </c>
      <c r="I689" s="216"/>
      <c r="J689" s="212"/>
      <c r="K689" s="212"/>
      <c r="L689" s="217"/>
      <c r="M689" s="218"/>
      <c r="N689" s="219"/>
      <c r="O689" s="219"/>
      <c r="P689" s="219"/>
      <c r="Q689" s="219"/>
      <c r="R689" s="219"/>
      <c r="S689" s="219"/>
      <c r="T689" s="220"/>
      <c r="AT689" s="221" t="s">
        <v>168</v>
      </c>
      <c r="AU689" s="221" t="s">
        <v>82</v>
      </c>
      <c r="AV689" s="14" t="s">
        <v>82</v>
      </c>
      <c r="AW689" s="14" t="s">
        <v>30</v>
      </c>
      <c r="AX689" s="14" t="s">
        <v>73</v>
      </c>
      <c r="AY689" s="221" t="s">
        <v>160</v>
      </c>
    </row>
    <row r="690" spans="2:51" s="14" customFormat="1" ht="12">
      <c r="B690" s="211"/>
      <c r="C690" s="212"/>
      <c r="D690" s="202" t="s">
        <v>168</v>
      </c>
      <c r="E690" s="213" t="s">
        <v>1</v>
      </c>
      <c r="F690" s="214" t="s">
        <v>2492</v>
      </c>
      <c r="G690" s="212"/>
      <c r="H690" s="215">
        <v>11.673</v>
      </c>
      <c r="I690" s="216"/>
      <c r="J690" s="212"/>
      <c r="K690" s="212"/>
      <c r="L690" s="217"/>
      <c r="M690" s="218"/>
      <c r="N690" s="219"/>
      <c r="O690" s="219"/>
      <c r="P690" s="219"/>
      <c r="Q690" s="219"/>
      <c r="R690" s="219"/>
      <c r="S690" s="219"/>
      <c r="T690" s="220"/>
      <c r="AT690" s="221" t="s">
        <v>168</v>
      </c>
      <c r="AU690" s="221" t="s">
        <v>82</v>
      </c>
      <c r="AV690" s="14" t="s">
        <v>82</v>
      </c>
      <c r="AW690" s="14" t="s">
        <v>30</v>
      </c>
      <c r="AX690" s="14" t="s">
        <v>73</v>
      </c>
      <c r="AY690" s="221" t="s">
        <v>160</v>
      </c>
    </row>
    <row r="691" spans="2:51" s="14" customFormat="1" ht="12">
      <c r="B691" s="211"/>
      <c r="C691" s="212"/>
      <c r="D691" s="202" t="s">
        <v>168</v>
      </c>
      <c r="E691" s="213" t="s">
        <v>1</v>
      </c>
      <c r="F691" s="214" t="s">
        <v>2493</v>
      </c>
      <c r="G691" s="212"/>
      <c r="H691" s="215">
        <v>7.02</v>
      </c>
      <c r="I691" s="216"/>
      <c r="J691" s="212"/>
      <c r="K691" s="212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168</v>
      </c>
      <c r="AU691" s="221" t="s">
        <v>82</v>
      </c>
      <c r="AV691" s="14" t="s">
        <v>82</v>
      </c>
      <c r="AW691" s="14" t="s">
        <v>30</v>
      </c>
      <c r="AX691" s="14" t="s">
        <v>73</v>
      </c>
      <c r="AY691" s="221" t="s">
        <v>160</v>
      </c>
    </row>
    <row r="692" spans="2:51" s="15" customFormat="1" ht="12">
      <c r="B692" s="222"/>
      <c r="C692" s="223"/>
      <c r="D692" s="202" t="s">
        <v>168</v>
      </c>
      <c r="E692" s="224" t="s">
        <v>1</v>
      </c>
      <c r="F692" s="225" t="s">
        <v>179</v>
      </c>
      <c r="G692" s="223"/>
      <c r="H692" s="226">
        <v>47.05800000000001</v>
      </c>
      <c r="I692" s="227"/>
      <c r="J692" s="223"/>
      <c r="K692" s="223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168</v>
      </c>
      <c r="AU692" s="232" t="s">
        <v>82</v>
      </c>
      <c r="AV692" s="15" t="s">
        <v>167</v>
      </c>
      <c r="AW692" s="15" t="s">
        <v>30</v>
      </c>
      <c r="AX692" s="15" t="s">
        <v>80</v>
      </c>
      <c r="AY692" s="232" t="s">
        <v>160</v>
      </c>
    </row>
    <row r="693" spans="1:65" s="2" customFormat="1" ht="14.45" customHeight="1">
      <c r="A693" s="35"/>
      <c r="B693" s="36"/>
      <c r="C693" s="187" t="s">
        <v>915</v>
      </c>
      <c r="D693" s="187" t="s">
        <v>162</v>
      </c>
      <c r="E693" s="188" t="s">
        <v>2494</v>
      </c>
      <c r="F693" s="189" t="s">
        <v>2495</v>
      </c>
      <c r="G693" s="190" t="s">
        <v>222</v>
      </c>
      <c r="H693" s="191">
        <v>16.64</v>
      </c>
      <c r="I693" s="192"/>
      <c r="J693" s="193">
        <f>ROUND(I693*H693,2)</f>
        <v>0</v>
      </c>
      <c r="K693" s="189" t="s">
        <v>166</v>
      </c>
      <c r="L693" s="40"/>
      <c r="M693" s="194" t="s">
        <v>1</v>
      </c>
      <c r="N693" s="195" t="s">
        <v>38</v>
      </c>
      <c r="O693" s="72"/>
      <c r="P693" s="196">
        <f>O693*H693</f>
        <v>0</v>
      </c>
      <c r="Q693" s="196">
        <v>0</v>
      </c>
      <c r="R693" s="196">
        <f>Q693*H693</f>
        <v>0</v>
      </c>
      <c r="S693" s="196">
        <v>0</v>
      </c>
      <c r="T693" s="197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8" t="s">
        <v>167</v>
      </c>
      <c r="AT693" s="198" t="s">
        <v>162</v>
      </c>
      <c r="AU693" s="198" t="s">
        <v>82</v>
      </c>
      <c r="AY693" s="18" t="s">
        <v>160</v>
      </c>
      <c r="BE693" s="199">
        <f>IF(N693="základní",J693,0)</f>
        <v>0</v>
      </c>
      <c r="BF693" s="199">
        <f>IF(N693="snížená",J693,0)</f>
        <v>0</v>
      </c>
      <c r="BG693" s="199">
        <f>IF(N693="zákl. přenesená",J693,0)</f>
        <v>0</v>
      </c>
      <c r="BH693" s="199">
        <f>IF(N693="sníž. přenesená",J693,0)</f>
        <v>0</v>
      </c>
      <c r="BI693" s="199">
        <f>IF(N693="nulová",J693,0)</f>
        <v>0</v>
      </c>
      <c r="BJ693" s="18" t="s">
        <v>80</v>
      </c>
      <c r="BK693" s="199">
        <f>ROUND(I693*H693,2)</f>
        <v>0</v>
      </c>
      <c r="BL693" s="18" t="s">
        <v>167</v>
      </c>
      <c r="BM693" s="198" t="s">
        <v>918</v>
      </c>
    </row>
    <row r="694" spans="2:51" s="13" customFormat="1" ht="12">
      <c r="B694" s="200"/>
      <c r="C694" s="201"/>
      <c r="D694" s="202" t="s">
        <v>168</v>
      </c>
      <c r="E694" s="203" t="s">
        <v>1</v>
      </c>
      <c r="F694" s="204" t="s">
        <v>2496</v>
      </c>
      <c r="G694" s="201"/>
      <c r="H694" s="203" t="s">
        <v>1</v>
      </c>
      <c r="I694" s="205"/>
      <c r="J694" s="201"/>
      <c r="K694" s="201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168</v>
      </c>
      <c r="AU694" s="210" t="s">
        <v>82</v>
      </c>
      <c r="AV694" s="13" t="s">
        <v>80</v>
      </c>
      <c r="AW694" s="13" t="s">
        <v>30</v>
      </c>
      <c r="AX694" s="13" t="s">
        <v>73</v>
      </c>
      <c r="AY694" s="210" t="s">
        <v>160</v>
      </c>
    </row>
    <row r="695" spans="2:51" s="14" customFormat="1" ht="12">
      <c r="B695" s="211"/>
      <c r="C695" s="212"/>
      <c r="D695" s="202" t="s">
        <v>168</v>
      </c>
      <c r="E695" s="213" t="s">
        <v>1</v>
      </c>
      <c r="F695" s="214" t="s">
        <v>2497</v>
      </c>
      <c r="G695" s="212"/>
      <c r="H695" s="215">
        <v>16.64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168</v>
      </c>
      <c r="AU695" s="221" t="s">
        <v>82</v>
      </c>
      <c r="AV695" s="14" t="s">
        <v>82</v>
      </c>
      <c r="AW695" s="14" t="s">
        <v>30</v>
      </c>
      <c r="AX695" s="14" t="s">
        <v>73</v>
      </c>
      <c r="AY695" s="221" t="s">
        <v>160</v>
      </c>
    </row>
    <row r="696" spans="2:51" s="15" customFormat="1" ht="12">
      <c r="B696" s="222"/>
      <c r="C696" s="223"/>
      <c r="D696" s="202" t="s">
        <v>168</v>
      </c>
      <c r="E696" s="224" t="s">
        <v>1</v>
      </c>
      <c r="F696" s="225" t="s">
        <v>179</v>
      </c>
      <c r="G696" s="223"/>
      <c r="H696" s="226">
        <v>16.64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168</v>
      </c>
      <c r="AU696" s="232" t="s">
        <v>82</v>
      </c>
      <c r="AV696" s="15" t="s">
        <v>167</v>
      </c>
      <c r="AW696" s="15" t="s">
        <v>30</v>
      </c>
      <c r="AX696" s="15" t="s">
        <v>80</v>
      </c>
      <c r="AY696" s="232" t="s">
        <v>160</v>
      </c>
    </row>
    <row r="697" spans="1:65" s="2" customFormat="1" ht="24.2" customHeight="1">
      <c r="A697" s="35"/>
      <c r="B697" s="36"/>
      <c r="C697" s="187" t="s">
        <v>618</v>
      </c>
      <c r="D697" s="187" t="s">
        <v>162</v>
      </c>
      <c r="E697" s="188" t="s">
        <v>2498</v>
      </c>
      <c r="F697" s="189" t="s">
        <v>2499</v>
      </c>
      <c r="G697" s="190" t="s">
        <v>222</v>
      </c>
      <c r="H697" s="191">
        <v>41.28</v>
      </c>
      <c r="I697" s="192"/>
      <c r="J697" s="193">
        <f>ROUND(I697*H697,2)</f>
        <v>0</v>
      </c>
      <c r="K697" s="189" t="s">
        <v>166</v>
      </c>
      <c r="L697" s="40"/>
      <c r="M697" s="194" t="s">
        <v>1</v>
      </c>
      <c r="N697" s="195" t="s">
        <v>38</v>
      </c>
      <c r="O697" s="72"/>
      <c r="P697" s="196">
        <f>O697*H697</f>
        <v>0</v>
      </c>
      <c r="Q697" s="196">
        <v>0</v>
      </c>
      <c r="R697" s="196">
        <f>Q697*H697</f>
        <v>0</v>
      </c>
      <c r="S697" s="196">
        <v>0</v>
      </c>
      <c r="T697" s="197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8" t="s">
        <v>167</v>
      </c>
      <c r="AT697" s="198" t="s">
        <v>162</v>
      </c>
      <c r="AU697" s="198" t="s">
        <v>82</v>
      </c>
      <c r="AY697" s="18" t="s">
        <v>160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18" t="s">
        <v>80</v>
      </c>
      <c r="BK697" s="199">
        <f>ROUND(I697*H697,2)</f>
        <v>0</v>
      </c>
      <c r="BL697" s="18" t="s">
        <v>167</v>
      </c>
      <c r="BM697" s="198" t="s">
        <v>922</v>
      </c>
    </row>
    <row r="698" spans="2:51" s="14" customFormat="1" ht="12">
      <c r="B698" s="211"/>
      <c r="C698" s="212"/>
      <c r="D698" s="202" t="s">
        <v>168</v>
      </c>
      <c r="E698" s="213" t="s">
        <v>1</v>
      </c>
      <c r="F698" s="214" t="s">
        <v>2397</v>
      </c>
      <c r="G698" s="212"/>
      <c r="H698" s="215">
        <v>41.28</v>
      </c>
      <c r="I698" s="216"/>
      <c r="J698" s="212"/>
      <c r="K698" s="212"/>
      <c r="L698" s="217"/>
      <c r="M698" s="218"/>
      <c r="N698" s="219"/>
      <c r="O698" s="219"/>
      <c r="P698" s="219"/>
      <c r="Q698" s="219"/>
      <c r="R698" s="219"/>
      <c r="S698" s="219"/>
      <c r="T698" s="220"/>
      <c r="AT698" s="221" t="s">
        <v>168</v>
      </c>
      <c r="AU698" s="221" t="s">
        <v>82</v>
      </c>
      <c r="AV698" s="14" t="s">
        <v>82</v>
      </c>
      <c r="AW698" s="14" t="s">
        <v>30</v>
      </c>
      <c r="AX698" s="14" t="s">
        <v>73</v>
      </c>
      <c r="AY698" s="221" t="s">
        <v>160</v>
      </c>
    </row>
    <row r="699" spans="2:51" s="15" customFormat="1" ht="12">
      <c r="B699" s="222"/>
      <c r="C699" s="223"/>
      <c r="D699" s="202" t="s">
        <v>168</v>
      </c>
      <c r="E699" s="224" t="s">
        <v>1</v>
      </c>
      <c r="F699" s="225" t="s">
        <v>179</v>
      </c>
      <c r="G699" s="223"/>
      <c r="H699" s="226">
        <v>41.28</v>
      </c>
      <c r="I699" s="227"/>
      <c r="J699" s="223"/>
      <c r="K699" s="223"/>
      <c r="L699" s="228"/>
      <c r="M699" s="229"/>
      <c r="N699" s="230"/>
      <c r="O699" s="230"/>
      <c r="P699" s="230"/>
      <c r="Q699" s="230"/>
      <c r="R699" s="230"/>
      <c r="S699" s="230"/>
      <c r="T699" s="231"/>
      <c r="AT699" s="232" t="s">
        <v>168</v>
      </c>
      <c r="AU699" s="232" t="s">
        <v>82</v>
      </c>
      <c r="AV699" s="15" t="s">
        <v>167</v>
      </c>
      <c r="AW699" s="15" t="s">
        <v>30</v>
      </c>
      <c r="AX699" s="15" t="s">
        <v>80</v>
      </c>
      <c r="AY699" s="232" t="s">
        <v>160</v>
      </c>
    </row>
    <row r="700" spans="1:65" s="2" customFormat="1" ht="14.45" customHeight="1">
      <c r="A700" s="35"/>
      <c r="B700" s="36"/>
      <c r="C700" s="187" t="s">
        <v>923</v>
      </c>
      <c r="D700" s="187" t="s">
        <v>162</v>
      </c>
      <c r="E700" s="188" t="s">
        <v>1059</v>
      </c>
      <c r="F700" s="189" t="s">
        <v>1060</v>
      </c>
      <c r="G700" s="190" t="s">
        <v>222</v>
      </c>
      <c r="H700" s="191">
        <v>47.058</v>
      </c>
      <c r="I700" s="192"/>
      <c r="J700" s="193">
        <f>ROUND(I700*H700,2)</f>
        <v>0</v>
      </c>
      <c r="K700" s="189" t="s">
        <v>1</v>
      </c>
      <c r="L700" s="40"/>
      <c r="M700" s="194" t="s">
        <v>1</v>
      </c>
      <c r="N700" s="195" t="s">
        <v>38</v>
      </c>
      <c r="O700" s="72"/>
      <c r="P700" s="196">
        <f>O700*H700</f>
        <v>0</v>
      </c>
      <c r="Q700" s="196">
        <v>0</v>
      </c>
      <c r="R700" s="196">
        <f>Q700*H700</f>
        <v>0</v>
      </c>
      <c r="S700" s="196">
        <v>0</v>
      </c>
      <c r="T700" s="197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98" t="s">
        <v>167</v>
      </c>
      <c r="AT700" s="198" t="s">
        <v>162</v>
      </c>
      <c r="AU700" s="198" t="s">
        <v>82</v>
      </c>
      <c r="AY700" s="18" t="s">
        <v>160</v>
      </c>
      <c r="BE700" s="199">
        <f>IF(N700="základní",J700,0)</f>
        <v>0</v>
      </c>
      <c r="BF700" s="199">
        <f>IF(N700="snížená",J700,0)</f>
        <v>0</v>
      </c>
      <c r="BG700" s="199">
        <f>IF(N700="zákl. přenesená",J700,0)</f>
        <v>0</v>
      </c>
      <c r="BH700" s="199">
        <f>IF(N700="sníž. přenesená",J700,0)</f>
        <v>0</v>
      </c>
      <c r="BI700" s="199">
        <f>IF(N700="nulová",J700,0)</f>
        <v>0</v>
      </c>
      <c r="BJ700" s="18" t="s">
        <v>80</v>
      </c>
      <c r="BK700" s="199">
        <f>ROUND(I700*H700,2)</f>
        <v>0</v>
      </c>
      <c r="BL700" s="18" t="s">
        <v>167</v>
      </c>
      <c r="BM700" s="198" t="s">
        <v>926</v>
      </c>
    </row>
    <row r="701" spans="2:51" s="13" customFormat="1" ht="12">
      <c r="B701" s="200"/>
      <c r="C701" s="201"/>
      <c r="D701" s="202" t="s">
        <v>168</v>
      </c>
      <c r="E701" s="203" t="s">
        <v>1</v>
      </c>
      <c r="F701" s="204" t="s">
        <v>176</v>
      </c>
      <c r="G701" s="201"/>
      <c r="H701" s="203" t="s">
        <v>1</v>
      </c>
      <c r="I701" s="205"/>
      <c r="J701" s="201"/>
      <c r="K701" s="201"/>
      <c r="L701" s="206"/>
      <c r="M701" s="207"/>
      <c r="N701" s="208"/>
      <c r="O701" s="208"/>
      <c r="P701" s="208"/>
      <c r="Q701" s="208"/>
      <c r="R701" s="208"/>
      <c r="S701" s="208"/>
      <c r="T701" s="209"/>
      <c r="AT701" s="210" t="s">
        <v>168</v>
      </c>
      <c r="AU701" s="210" t="s">
        <v>82</v>
      </c>
      <c r="AV701" s="13" t="s">
        <v>80</v>
      </c>
      <c r="AW701" s="13" t="s">
        <v>30</v>
      </c>
      <c r="AX701" s="13" t="s">
        <v>73</v>
      </c>
      <c r="AY701" s="210" t="s">
        <v>160</v>
      </c>
    </row>
    <row r="702" spans="2:51" s="14" customFormat="1" ht="12">
      <c r="B702" s="211"/>
      <c r="C702" s="212"/>
      <c r="D702" s="202" t="s">
        <v>168</v>
      </c>
      <c r="E702" s="213" t="s">
        <v>1</v>
      </c>
      <c r="F702" s="214" t="s">
        <v>2489</v>
      </c>
      <c r="G702" s="212"/>
      <c r="H702" s="215">
        <v>16.701</v>
      </c>
      <c r="I702" s="216"/>
      <c r="J702" s="212"/>
      <c r="K702" s="212"/>
      <c r="L702" s="217"/>
      <c r="M702" s="218"/>
      <c r="N702" s="219"/>
      <c r="O702" s="219"/>
      <c r="P702" s="219"/>
      <c r="Q702" s="219"/>
      <c r="R702" s="219"/>
      <c r="S702" s="219"/>
      <c r="T702" s="220"/>
      <c r="AT702" s="221" t="s">
        <v>168</v>
      </c>
      <c r="AU702" s="221" t="s">
        <v>82</v>
      </c>
      <c r="AV702" s="14" t="s">
        <v>82</v>
      </c>
      <c r="AW702" s="14" t="s">
        <v>30</v>
      </c>
      <c r="AX702" s="14" t="s">
        <v>73</v>
      </c>
      <c r="AY702" s="221" t="s">
        <v>160</v>
      </c>
    </row>
    <row r="703" spans="2:51" s="14" customFormat="1" ht="12">
      <c r="B703" s="211"/>
      <c r="C703" s="212"/>
      <c r="D703" s="202" t="s">
        <v>168</v>
      </c>
      <c r="E703" s="213" t="s">
        <v>1</v>
      </c>
      <c r="F703" s="214" t="s">
        <v>2490</v>
      </c>
      <c r="G703" s="212"/>
      <c r="H703" s="215">
        <v>7.776</v>
      </c>
      <c r="I703" s="216"/>
      <c r="J703" s="212"/>
      <c r="K703" s="212"/>
      <c r="L703" s="217"/>
      <c r="M703" s="218"/>
      <c r="N703" s="219"/>
      <c r="O703" s="219"/>
      <c r="P703" s="219"/>
      <c r="Q703" s="219"/>
      <c r="R703" s="219"/>
      <c r="S703" s="219"/>
      <c r="T703" s="220"/>
      <c r="AT703" s="221" t="s">
        <v>168</v>
      </c>
      <c r="AU703" s="221" t="s">
        <v>82</v>
      </c>
      <c r="AV703" s="14" t="s">
        <v>82</v>
      </c>
      <c r="AW703" s="14" t="s">
        <v>30</v>
      </c>
      <c r="AX703" s="14" t="s">
        <v>73</v>
      </c>
      <c r="AY703" s="221" t="s">
        <v>160</v>
      </c>
    </row>
    <row r="704" spans="2:51" s="14" customFormat="1" ht="12">
      <c r="B704" s="211"/>
      <c r="C704" s="212"/>
      <c r="D704" s="202" t="s">
        <v>168</v>
      </c>
      <c r="E704" s="213" t="s">
        <v>1</v>
      </c>
      <c r="F704" s="214" t="s">
        <v>2491</v>
      </c>
      <c r="G704" s="212"/>
      <c r="H704" s="215">
        <v>3.888</v>
      </c>
      <c r="I704" s="216"/>
      <c r="J704" s="212"/>
      <c r="K704" s="212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168</v>
      </c>
      <c r="AU704" s="221" t="s">
        <v>82</v>
      </c>
      <c r="AV704" s="14" t="s">
        <v>82</v>
      </c>
      <c r="AW704" s="14" t="s">
        <v>30</v>
      </c>
      <c r="AX704" s="14" t="s">
        <v>73</v>
      </c>
      <c r="AY704" s="221" t="s">
        <v>160</v>
      </c>
    </row>
    <row r="705" spans="2:51" s="14" customFormat="1" ht="12">
      <c r="B705" s="211"/>
      <c r="C705" s="212"/>
      <c r="D705" s="202" t="s">
        <v>168</v>
      </c>
      <c r="E705" s="213" t="s">
        <v>1</v>
      </c>
      <c r="F705" s="214" t="s">
        <v>2492</v>
      </c>
      <c r="G705" s="212"/>
      <c r="H705" s="215">
        <v>11.673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168</v>
      </c>
      <c r="AU705" s="221" t="s">
        <v>82</v>
      </c>
      <c r="AV705" s="14" t="s">
        <v>82</v>
      </c>
      <c r="AW705" s="14" t="s">
        <v>30</v>
      </c>
      <c r="AX705" s="14" t="s">
        <v>73</v>
      </c>
      <c r="AY705" s="221" t="s">
        <v>160</v>
      </c>
    </row>
    <row r="706" spans="2:51" s="14" customFormat="1" ht="12">
      <c r="B706" s="211"/>
      <c r="C706" s="212"/>
      <c r="D706" s="202" t="s">
        <v>168</v>
      </c>
      <c r="E706" s="213" t="s">
        <v>1</v>
      </c>
      <c r="F706" s="214" t="s">
        <v>2493</v>
      </c>
      <c r="G706" s="212"/>
      <c r="H706" s="215">
        <v>7.02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168</v>
      </c>
      <c r="AU706" s="221" t="s">
        <v>82</v>
      </c>
      <c r="AV706" s="14" t="s">
        <v>82</v>
      </c>
      <c r="AW706" s="14" t="s">
        <v>30</v>
      </c>
      <c r="AX706" s="14" t="s">
        <v>73</v>
      </c>
      <c r="AY706" s="221" t="s">
        <v>160</v>
      </c>
    </row>
    <row r="707" spans="2:51" s="15" customFormat="1" ht="12">
      <c r="B707" s="222"/>
      <c r="C707" s="223"/>
      <c r="D707" s="202" t="s">
        <v>168</v>
      </c>
      <c r="E707" s="224" t="s">
        <v>1</v>
      </c>
      <c r="F707" s="225" t="s">
        <v>179</v>
      </c>
      <c r="G707" s="223"/>
      <c r="H707" s="226">
        <v>47.05800000000001</v>
      </c>
      <c r="I707" s="227"/>
      <c r="J707" s="223"/>
      <c r="K707" s="223"/>
      <c r="L707" s="228"/>
      <c r="M707" s="229"/>
      <c r="N707" s="230"/>
      <c r="O707" s="230"/>
      <c r="P707" s="230"/>
      <c r="Q707" s="230"/>
      <c r="R707" s="230"/>
      <c r="S707" s="230"/>
      <c r="T707" s="231"/>
      <c r="AT707" s="232" t="s">
        <v>168</v>
      </c>
      <c r="AU707" s="232" t="s">
        <v>82</v>
      </c>
      <c r="AV707" s="15" t="s">
        <v>167</v>
      </c>
      <c r="AW707" s="15" t="s">
        <v>30</v>
      </c>
      <c r="AX707" s="15" t="s">
        <v>80</v>
      </c>
      <c r="AY707" s="232" t="s">
        <v>160</v>
      </c>
    </row>
    <row r="708" spans="1:65" s="2" customFormat="1" ht="14.45" customHeight="1">
      <c r="A708" s="35"/>
      <c r="B708" s="36"/>
      <c r="C708" s="187" t="s">
        <v>653</v>
      </c>
      <c r="D708" s="187" t="s">
        <v>162</v>
      </c>
      <c r="E708" s="188" t="s">
        <v>2500</v>
      </c>
      <c r="F708" s="189" t="s">
        <v>2501</v>
      </c>
      <c r="G708" s="190" t="s">
        <v>2502</v>
      </c>
      <c r="H708" s="191">
        <v>2</v>
      </c>
      <c r="I708" s="192"/>
      <c r="J708" s="193">
        <f>ROUND(I708*H708,2)</f>
        <v>0</v>
      </c>
      <c r="K708" s="189" t="s">
        <v>1</v>
      </c>
      <c r="L708" s="40"/>
      <c r="M708" s="194" t="s">
        <v>1</v>
      </c>
      <c r="N708" s="195" t="s">
        <v>38</v>
      </c>
      <c r="O708" s="72"/>
      <c r="P708" s="196">
        <f>O708*H708</f>
        <v>0</v>
      </c>
      <c r="Q708" s="196">
        <v>0</v>
      </c>
      <c r="R708" s="196">
        <f>Q708*H708</f>
        <v>0</v>
      </c>
      <c r="S708" s="196">
        <v>0</v>
      </c>
      <c r="T708" s="197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98" t="s">
        <v>167</v>
      </c>
      <c r="AT708" s="198" t="s">
        <v>162</v>
      </c>
      <c r="AU708" s="198" t="s">
        <v>82</v>
      </c>
      <c r="AY708" s="18" t="s">
        <v>160</v>
      </c>
      <c r="BE708" s="199">
        <f>IF(N708="základní",J708,0)</f>
        <v>0</v>
      </c>
      <c r="BF708" s="199">
        <f>IF(N708="snížená",J708,0)</f>
        <v>0</v>
      </c>
      <c r="BG708" s="199">
        <f>IF(N708="zákl. přenesená",J708,0)</f>
        <v>0</v>
      </c>
      <c r="BH708" s="199">
        <f>IF(N708="sníž. přenesená",J708,0)</f>
        <v>0</v>
      </c>
      <c r="BI708" s="199">
        <f>IF(N708="nulová",J708,0)</f>
        <v>0</v>
      </c>
      <c r="BJ708" s="18" t="s">
        <v>80</v>
      </c>
      <c r="BK708" s="199">
        <f>ROUND(I708*H708,2)</f>
        <v>0</v>
      </c>
      <c r="BL708" s="18" t="s">
        <v>167</v>
      </c>
      <c r="BM708" s="198" t="s">
        <v>930</v>
      </c>
    </row>
    <row r="709" spans="2:51" s="13" customFormat="1" ht="12">
      <c r="B709" s="200"/>
      <c r="C709" s="201"/>
      <c r="D709" s="202" t="s">
        <v>168</v>
      </c>
      <c r="E709" s="203" t="s">
        <v>1</v>
      </c>
      <c r="F709" s="204" t="s">
        <v>176</v>
      </c>
      <c r="G709" s="201"/>
      <c r="H709" s="203" t="s">
        <v>1</v>
      </c>
      <c r="I709" s="205"/>
      <c r="J709" s="201"/>
      <c r="K709" s="201"/>
      <c r="L709" s="206"/>
      <c r="M709" s="207"/>
      <c r="N709" s="208"/>
      <c r="O709" s="208"/>
      <c r="P709" s="208"/>
      <c r="Q709" s="208"/>
      <c r="R709" s="208"/>
      <c r="S709" s="208"/>
      <c r="T709" s="209"/>
      <c r="AT709" s="210" t="s">
        <v>168</v>
      </c>
      <c r="AU709" s="210" t="s">
        <v>82</v>
      </c>
      <c r="AV709" s="13" t="s">
        <v>80</v>
      </c>
      <c r="AW709" s="13" t="s">
        <v>30</v>
      </c>
      <c r="AX709" s="13" t="s">
        <v>73</v>
      </c>
      <c r="AY709" s="210" t="s">
        <v>160</v>
      </c>
    </row>
    <row r="710" spans="2:51" s="14" customFormat="1" ht="12">
      <c r="B710" s="211"/>
      <c r="C710" s="212"/>
      <c r="D710" s="202" t="s">
        <v>168</v>
      </c>
      <c r="E710" s="213" t="s">
        <v>1</v>
      </c>
      <c r="F710" s="214" t="s">
        <v>2503</v>
      </c>
      <c r="G710" s="212"/>
      <c r="H710" s="215">
        <v>2</v>
      </c>
      <c r="I710" s="216"/>
      <c r="J710" s="212"/>
      <c r="K710" s="212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168</v>
      </c>
      <c r="AU710" s="221" t="s">
        <v>82</v>
      </c>
      <c r="AV710" s="14" t="s">
        <v>82</v>
      </c>
      <c r="AW710" s="14" t="s">
        <v>30</v>
      </c>
      <c r="AX710" s="14" t="s">
        <v>73</v>
      </c>
      <c r="AY710" s="221" t="s">
        <v>160</v>
      </c>
    </row>
    <row r="711" spans="2:51" s="15" customFormat="1" ht="12">
      <c r="B711" s="222"/>
      <c r="C711" s="223"/>
      <c r="D711" s="202" t="s">
        <v>168</v>
      </c>
      <c r="E711" s="224" t="s">
        <v>1</v>
      </c>
      <c r="F711" s="225" t="s">
        <v>179</v>
      </c>
      <c r="G711" s="223"/>
      <c r="H711" s="226">
        <v>2</v>
      </c>
      <c r="I711" s="227"/>
      <c r="J711" s="223"/>
      <c r="K711" s="223"/>
      <c r="L711" s="228"/>
      <c r="M711" s="229"/>
      <c r="N711" s="230"/>
      <c r="O711" s="230"/>
      <c r="P711" s="230"/>
      <c r="Q711" s="230"/>
      <c r="R711" s="230"/>
      <c r="S711" s="230"/>
      <c r="T711" s="231"/>
      <c r="AT711" s="232" t="s">
        <v>168</v>
      </c>
      <c r="AU711" s="232" t="s">
        <v>82</v>
      </c>
      <c r="AV711" s="15" t="s">
        <v>167</v>
      </c>
      <c r="AW711" s="15" t="s">
        <v>30</v>
      </c>
      <c r="AX711" s="15" t="s">
        <v>80</v>
      </c>
      <c r="AY711" s="232" t="s">
        <v>160</v>
      </c>
    </row>
    <row r="712" spans="1:65" s="2" customFormat="1" ht="24.2" customHeight="1">
      <c r="A712" s="35"/>
      <c r="B712" s="36"/>
      <c r="C712" s="187" t="s">
        <v>932</v>
      </c>
      <c r="D712" s="187" t="s">
        <v>162</v>
      </c>
      <c r="E712" s="188" t="s">
        <v>1076</v>
      </c>
      <c r="F712" s="189" t="s">
        <v>1077</v>
      </c>
      <c r="G712" s="190" t="s">
        <v>222</v>
      </c>
      <c r="H712" s="191">
        <v>64.985</v>
      </c>
      <c r="I712" s="192"/>
      <c r="J712" s="193">
        <f>ROUND(I712*H712,2)</f>
        <v>0</v>
      </c>
      <c r="K712" s="189" t="s">
        <v>166</v>
      </c>
      <c r="L712" s="40"/>
      <c r="M712" s="194" t="s">
        <v>1</v>
      </c>
      <c r="N712" s="195" t="s">
        <v>38</v>
      </c>
      <c r="O712" s="72"/>
      <c r="P712" s="196">
        <f>O712*H712</f>
        <v>0</v>
      </c>
      <c r="Q712" s="196">
        <v>0</v>
      </c>
      <c r="R712" s="196">
        <f>Q712*H712</f>
        <v>0</v>
      </c>
      <c r="S712" s="196">
        <v>0</v>
      </c>
      <c r="T712" s="197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98" t="s">
        <v>167</v>
      </c>
      <c r="AT712" s="198" t="s">
        <v>162</v>
      </c>
      <c r="AU712" s="198" t="s">
        <v>82</v>
      </c>
      <c r="AY712" s="18" t="s">
        <v>160</v>
      </c>
      <c r="BE712" s="199">
        <f>IF(N712="základní",J712,0)</f>
        <v>0</v>
      </c>
      <c r="BF712" s="199">
        <f>IF(N712="snížená",J712,0)</f>
        <v>0</v>
      </c>
      <c r="BG712" s="199">
        <f>IF(N712="zákl. přenesená",J712,0)</f>
        <v>0</v>
      </c>
      <c r="BH712" s="199">
        <f>IF(N712="sníž. přenesená",J712,0)</f>
        <v>0</v>
      </c>
      <c r="BI712" s="199">
        <f>IF(N712="nulová",J712,0)</f>
        <v>0</v>
      </c>
      <c r="BJ712" s="18" t="s">
        <v>80</v>
      </c>
      <c r="BK712" s="199">
        <f>ROUND(I712*H712,2)</f>
        <v>0</v>
      </c>
      <c r="BL712" s="18" t="s">
        <v>167</v>
      </c>
      <c r="BM712" s="198" t="s">
        <v>935</v>
      </c>
    </row>
    <row r="713" spans="2:51" s="13" customFormat="1" ht="12">
      <c r="B713" s="200"/>
      <c r="C713" s="201"/>
      <c r="D713" s="202" t="s">
        <v>168</v>
      </c>
      <c r="E713" s="203" t="s">
        <v>1</v>
      </c>
      <c r="F713" s="204" t="s">
        <v>387</v>
      </c>
      <c r="G713" s="201"/>
      <c r="H713" s="203" t="s">
        <v>1</v>
      </c>
      <c r="I713" s="205"/>
      <c r="J713" s="201"/>
      <c r="K713" s="201"/>
      <c r="L713" s="206"/>
      <c r="M713" s="207"/>
      <c r="N713" s="208"/>
      <c r="O713" s="208"/>
      <c r="P713" s="208"/>
      <c r="Q713" s="208"/>
      <c r="R713" s="208"/>
      <c r="S713" s="208"/>
      <c r="T713" s="209"/>
      <c r="AT713" s="210" t="s">
        <v>168</v>
      </c>
      <c r="AU713" s="210" t="s">
        <v>82</v>
      </c>
      <c r="AV713" s="13" t="s">
        <v>80</v>
      </c>
      <c r="AW713" s="13" t="s">
        <v>30</v>
      </c>
      <c r="AX713" s="13" t="s">
        <v>73</v>
      </c>
      <c r="AY713" s="210" t="s">
        <v>160</v>
      </c>
    </row>
    <row r="714" spans="2:51" s="14" customFormat="1" ht="12">
      <c r="B714" s="211"/>
      <c r="C714" s="212"/>
      <c r="D714" s="202" t="s">
        <v>168</v>
      </c>
      <c r="E714" s="213" t="s">
        <v>1</v>
      </c>
      <c r="F714" s="214" t="s">
        <v>2298</v>
      </c>
      <c r="G714" s="212"/>
      <c r="H714" s="215">
        <v>18.99</v>
      </c>
      <c r="I714" s="216"/>
      <c r="J714" s="212"/>
      <c r="K714" s="212"/>
      <c r="L714" s="217"/>
      <c r="M714" s="218"/>
      <c r="N714" s="219"/>
      <c r="O714" s="219"/>
      <c r="P714" s="219"/>
      <c r="Q714" s="219"/>
      <c r="R714" s="219"/>
      <c r="S714" s="219"/>
      <c r="T714" s="220"/>
      <c r="AT714" s="221" t="s">
        <v>168</v>
      </c>
      <c r="AU714" s="221" t="s">
        <v>82</v>
      </c>
      <c r="AV714" s="14" t="s">
        <v>82</v>
      </c>
      <c r="AW714" s="14" t="s">
        <v>30</v>
      </c>
      <c r="AX714" s="14" t="s">
        <v>73</v>
      </c>
      <c r="AY714" s="221" t="s">
        <v>160</v>
      </c>
    </row>
    <row r="715" spans="2:51" s="14" customFormat="1" ht="12">
      <c r="B715" s="211"/>
      <c r="C715" s="212"/>
      <c r="D715" s="202" t="s">
        <v>168</v>
      </c>
      <c r="E715" s="213" t="s">
        <v>1</v>
      </c>
      <c r="F715" s="214" t="s">
        <v>2299</v>
      </c>
      <c r="G715" s="212"/>
      <c r="H715" s="215">
        <v>6.62</v>
      </c>
      <c r="I715" s="216"/>
      <c r="J715" s="212"/>
      <c r="K715" s="212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168</v>
      </c>
      <c r="AU715" s="221" t="s">
        <v>82</v>
      </c>
      <c r="AV715" s="14" t="s">
        <v>82</v>
      </c>
      <c r="AW715" s="14" t="s">
        <v>30</v>
      </c>
      <c r="AX715" s="14" t="s">
        <v>73</v>
      </c>
      <c r="AY715" s="221" t="s">
        <v>160</v>
      </c>
    </row>
    <row r="716" spans="2:51" s="14" customFormat="1" ht="12">
      <c r="B716" s="211"/>
      <c r="C716" s="212"/>
      <c r="D716" s="202" t="s">
        <v>168</v>
      </c>
      <c r="E716" s="213" t="s">
        <v>1</v>
      </c>
      <c r="F716" s="214" t="s">
        <v>2300</v>
      </c>
      <c r="G716" s="212"/>
      <c r="H716" s="215">
        <v>17.4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168</v>
      </c>
      <c r="AU716" s="221" t="s">
        <v>82</v>
      </c>
      <c r="AV716" s="14" t="s">
        <v>82</v>
      </c>
      <c r="AW716" s="14" t="s">
        <v>30</v>
      </c>
      <c r="AX716" s="14" t="s">
        <v>73</v>
      </c>
      <c r="AY716" s="221" t="s">
        <v>160</v>
      </c>
    </row>
    <row r="717" spans="2:51" s="14" customFormat="1" ht="12">
      <c r="B717" s="211"/>
      <c r="C717" s="212"/>
      <c r="D717" s="202" t="s">
        <v>168</v>
      </c>
      <c r="E717" s="213" t="s">
        <v>1</v>
      </c>
      <c r="F717" s="214" t="s">
        <v>2301</v>
      </c>
      <c r="G717" s="212"/>
      <c r="H717" s="215">
        <v>11.1</v>
      </c>
      <c r="I717" s="216"/>
      <c r="J717" s="212"/>
      <c r="K717" s="212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168</v>
      </c>
      <c r="AU717" s="221" t="s">
        <v>82</v>
      </c>
      <c r="AV717" s="14" t="s">
        <v>82</v>
      </c>
      <c r="AW717" s="14" t="s">
        <v>30</v>
      </c>
      <c r="AX717" s="14" t="s">
        <v>73</v>
      </c>
      <c r="AY717" s="221" t="s">
        <v>160</v>
      </c>
    </row>
    <row r="718" spans="2:51" s="14" customFormat="1" ht="12">
      <c r="B718" s="211"/>
      <c r="C718" s="212"/>
      <c r="D718" s="202" t="s">
        <v>168</v>
      </c>
      <c r="E718" s="213" t="s">
        <v>1</v>
      </c>
      <c r="F718" s="214" t="s">
        <v>2302</v>
      </c>
      <c r="G718" s="212"/>
      <c r="H718" s="215">
        <v>42.32</v>
      </c>
      <c r="I718" s="216"/>
      <c r="J718" s="212"/>
      <c r="K718" s="212"/>
      <c r="L718" s="217"/>
      <c r="M718" s="218"/>
      <c r="N718" s="219"/>
      <c r="O718" s="219"/>
      <c r="P718" s="219"/>
      <c r="Q718" s="219"/>
      <c r="R718" s="219"/>
      <c r="S718" s="219"/>
      <c r="T718" s="220"/>
      <c r="AT718" s="221" t="s">
        <v>168</v>
      </c>
      <c r="AU718" s="221" t="s">
        <v>82</v>
      </c>
      <c r="AV718" s="14" t="s">
        <v>82</v>
      </c>
      <c r="AW718" s="14" t="s">
        <v>30</v>
      </c>
      <c r="AX718" s="14" t="s">
        <v>73</v>
      </c>
      <c r="AY718" s="221" t="s">
        <v>160</v>
      </c>
    </row>
    <row r="719" spans="2:51" s="14" customFormat="1" ht="12">
      <c r="B719" s="211"/>
      <c r="C719" s="212"/>
      <c r="D719" s="202" t="s">
        <v>168</v>
      </c>
      <c r="E719" s="213" t="s">
        <v>1</v>
      </c>
      <c r="F719" s="214" t="s">
        <v>2303</v>
      </c>
      <c r="G719" s="212"/>
      <c r="H719" s="215">
        <v>16.5</v>
      </c>
      <c r="I719" s="216"/>
      <c r="J719" s="212"/>
      <c r="K719" s="212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168</v>
      </c>
      <c r="AU719" s="221" t="s">
        <v>82</v>
      </c>
      <c r="AV719" s="14" t="s">
        <v>82</v>
      </c>
      <c r="AW719" s="14" t="s">
        <v>30</v>
      </c>
      <c r="AX719" s="14" t="s">
        <v>73</v>
      </c>
      <c r="AY719" s="221" t="s">
        <v>160</v>
      </c>
    </row>
    <row r="720" spans="2:51" s="14" customFormat="1" ht="12">
      <c r="B720" s="211"/>
      <c r="C720" s="212"/>
      <c r="D720" s="202" t="s">
        <v>168</v>
      </c>
      <c r="E720" s="213" t="s">
        <v>1</v>
      </c>
      <c r="F720" s="214" t="s">
        <v>2304</v>
      </c>
      <c r="G720" s="212"/>
      <c r="H720" s="215">
        <v>11.36</v>
      </c>
      <c r="I720" s="216"/>
      <c r="J720" s="212"/>
      <c r="K720" s="212"/>
      <c r="L720" s="217"/>
      <c r="M720" s="218"/>
      <c r="N720" s="219"/>
      <c r="O720" s="219"/>
      <c r="P720" s="219"/>
      <c r="Q720" s="219"/>
      <c r="R720" s="219"/>
      <c r="S720" s="219"/>
      <c r="T720" s="220"/>
      <c r="AT720" s="221" t="s">
        <v>168</v>
      </c>
      <c r="AU720" s="221" t="s">
        <v>82</v>
      </c>
      <c r="AV720" s="14" t="s">
        <v>82</v>
      </c>
      <c r="AW720" s="14" t="s">
        <v>30</v>
      </c>
      <c r="AX720" s="14" t="s">
        <v>73</v>
      </c>
      <c r="AY720" s="221" t="s">
        <v>160</v>
      </c>
    </row>
    <row r="721" spans="2:51" s="14" customFormat="1" ht="12">
      <c r="B721" s="211"/>
      <c r="C721" s="212"/>
      <c r="D721" s="202" t="s">
        <v>168</v>
      </c>
      <c r="E721" s="213" t="s">
        <v>1</v>
      </c>
      <c r="F721" s="214" t="s">
        <v>2305</v>
      </c>
      <c r="G721" s="212"/>
      <c r="H721" s="215">
        <v>5.68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168</v>
      </c>
      <c r="AU721" s="221" t="s">
        <v>82</v>
      </c>
      <c r="AV721" s="14" t="s">
        <v>82</v>
      </c>
      <c r="AW721" s="14" t="s">
        <v>30</v>
      </c>
      <c r="AX721" s="14" t="s">
        <v>73</v>
      </c>
      <c r="AY721" s="221" t="s">
        <v>160</v>
      </c>
    </row>
    <row r="722" spans="2:51" s="15" customFormat="1" ht="12">
      <c r="B722" s="222"/>
      <c r="C722" s="223"/>
      <c r="D722" s="202" t="s">
        <v>168</v>
      </c>
      <c r="E722" s="224" t="s">
        <v>1</v>
      </c>
      <c r="F722" s="225" t="s">
        <v>179</v>
      </c>
      <c r="G722" s="223"/>
      <c r="H722" s="226">
        <v>129.97</v>
      </c>
      <c r="I722" s="227"/>
      <c r="J722" s="223"/>
      <c r="K722" s="223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168</v>
      </c>
      <c r="AU722" s="232" t="s">
        <v>82</v>
      </c>
      <c r="AV722" s="15" t="s">
        <v>167</v>
      </c>
      <c r="AW722" s="15" t="s">
        <v>30</v>
      </c>
      <c r="AX722" s="15" t="s">
        <v>73</v>
      </c>
      <c r="AY722" s="232" t="s">
        <v>160</v>
      </c>
    </row>
    <row r="723" spans="2:51" s="14" customFormat="1" ht="12">
      <c r="B723" s="211"/>
      <c r="C723" s="212"/>
      <c r="D723" s="202" t="s">
        <v>168</v>
      </c>
      <c r="E723" s="213" t="s">
        <v>1</v>
      </c>
      <c r="F723" s="214" t="s">
        <v>2306</v>
      </c>
      <c r="G723" s="212"/>
      <c r="H723" s="215">
        <v>64.985</v>
      </c>
      <c r="I723" s="216"/>
      <c r="J723" s="212"/>
      <c r="K723" s="212"/>
      <c r="L723" s="217"/>
      <c r="M723" s="218"/>
      <c r="N723" s="219"/>
      <c r="O723" s="219"/>
      <c r="P723" s="219"/>
      <c r="Q723" s="219"/>
      <c r="R723" s="219"/>
      <c r="S723" s="219"/>
      <c r="T723" s="220"/>
      <c r="AT723" s="221" t="s">
        <v>168</v>
      </c>
      <c r="AU723" s="221" t="s">
        <v>82</v>
      </c>
      <c r="AV723" s="14" t="s">
        <v>82</v>
      </c>
      <c r="AW723" s="14" t="s">
        <v>30</v>
      </c>
      <c r="AX723" s="14" t="s">
        <v>73</v>
      </c>
      <c r="AY723" s="221" t="s">
        <v>160</v>
      </c>
    </row>
    <row r="724" spans="2:51" s="15" customFormat="1" ht="12">
      <c r="B724" s="222"/>
      <c r="C724" s="223"/>
      <c r="D724" s="202" t="s">
        <v>168</v>
      </c>
      <c r="E724" s="224" t="s">
        <v>1</v>
      </c>
      <c r="F724" s="225" t="s">
        <v>179</v>
      </c>
      <c r="G724" s="223"/>
      <c r="H724" s="226">
        <v>64.985</v>
      </c>
      <c r="I724" s="227"/>
      <c r="J724" s="223"/>
      <c r="K724" s="223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168</v>
      </c>
      <c r="AU724" s="232" t="s">
        <v>82</v>
      </c>
      <c r="AV724" s="15" t="s">
        <v>167</v>
      </c>
      <c r="AW724" s="15" t="s">
        <v>30</v>
      </c>
      <c r="AX724" s="15" t="s">
        <v>80</v>
      </c>
      <c r="AY724" s="232" t="s">
        <v>160</v>
      </c>
    </row>
    <row r="725" spans="1:65" s="2" customFormat="1" ht="37.9" customHeight="1">
      <c r="A725" s="35"/>
      <c r="B725" s="36"/>
      <c r="C725" s="187" t="s">
        <v>660</v>
      </c>
      <c r="D725" s="187" t="s">
        <v>162</v>
      </c>
      <c r="E725" s="188" t="s">
        <v>1089</v>
      </c>
      <c r="F725" s="189" t="s">
        <v>1090</v>
      </c>
      <c r="G725" s="190" t="s">
        <v>222</v>
      </c>
      <c r="H725" s="191">
        <v>277.983</v>
      </c>
      <c r="I725" s="192"/>
      <c r="J725" s="193">
        <f>ROUND(I725*H725,2)</f>
        <v>0</v>
      </c>
      <c r="K725" s="189" t="s">
        <v>166</v>
      </c>
      <c r="L725" s="40"/>
      <c r="M725" s="194" t="s">
        <v>1</v>
      </c>
      <c r="N725" s="195" t="s">
        <v>38</v>
      </c>
      <c r="O725" s="72"/>
      <c r="P725" s="196">
        <f>O725*H725</f>
        <v>0</v>
      </c>
      <c r="Q725" s="196">
        <v>0</v>
      </c>
      <c r="R725" s="196">
        <f>Q725*H725</f>
        <v>0</v>
      </c>
      <c r="S725" s="196">
        <v>0</v>
      </c>
      <c r="T725" s="197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8" t="s">
        <v>167</v>
      </c>
      <c r="AT725" s="198" t="s">
        <v>162</v>
      </c>
      <c r="AU725" s="198" t="s">
        <v>82</v>
      </c>
      <c r="AY725" s="18" t="s">
        <v>160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18" t="s">
        <v>80</v>
      </c>
      <c r="BK725" s="199">
        <f>ROUND(I725*H725,2)</f>
        <v>0</v>
      </c>
      <c r="BL725" s="18" t="s">
        <v>167</v>
      </c>
      <c r="BM725" s="198" t="s">
        <v>939</v>
      </c>
    </row>
    <row r="726" spans="2:51" s="14" customFormat="1" ht="12">
      <c r="B726" s="211"/>
      <c r="C726" s="212"/>
      <c r="D726" s="202" t="s">
        <v>168</v>
      </c>
      <c r="E726" s="213" t="s">
        <v>1</v>
      </c>
      <c r="F726" s="214" t="s">
        <v>2504</v>
      </c>
      <c r="G726" s="212"/>
      <c r="H726" s="215">
        <v>71.866</v>
      </c>
      <c r="I726" s="216"/>
      <c r="J726" s="212"/>
      <c r="K726" s="212"/>
      <c r="L726" s="217"/>
      <c r="M726" s="218"/>
      <c r="N726" s="219"/>
      <c r="O726" s="219"/>
      <c r="P726" s="219"/>
      <c r="Q726" s="219"/>
      <c r="R726" s="219"/>
      <c r="S726" s="219"/>
      <c r="T726" s="220"/>
      <c r="AT726" s="221" t="s">
        <v>168</v>
      </c>
      <c r="AU726" s="221" t="s">
        <v>82</v>
      </c>
      <c r="AV726" s="14" t="s">
        <v>82</v>
      </c>
      <c r="AW726" s="14" t="s">
        <v>30</v>
      </c>
      <c r="AX726" s="14" t="s">
        <v>73</v>
      </c>
      <c r="AY726" s="221" t="s">
        <v>160</v>
      </c>
    </row>
    <row r="727" spans="2:51" s="14" customFormat="1" ht="12">
      <c r="B727" s="211"/>
      <c r="C727" s="212"/>
      <c r="D727" s="202" t="s">
        <v>168</v>
      </c>
      <c r="E727" s="213" t="s">
        <v>1</v>
      </c>
      <c r="F727" s="214" t="s">
        <v>2505</v>
      </c>
      <c r="G727" s="212"/>
      <c r="H727" s="215">
        <v>66.366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168</v>
      </c>
      <c r="AU727" s="221" t="s">
        <v>82</v>
      </c>
      <c r="AV727" s="14" t="s">
        <v>82</v>
      </c>
      <c r="AW727" s="14" t="s">
        <v>30</v>
      </c>
      <c r="AX727" s="14" t="s">
        <v>73</v>
      </c>
      <c r="AY727" s="221" t="s">
        <v>160</v>
      </c>
    </row>
    <row r="728" spans="2:51" s="14" customFormat="1" ht="12">
      <c r="B728" s="211"/>
      <c r="C728" s="212"/>
      <c r="D728" s="202" t="s">
        <v>168</v>
      </c>
      <c r="E728" s="213" t="s">
        <v>1</v>
      </c>
      <c r="F728" s="214" t="s">
        <v>2506</v>
      </c>
      <c r="G728" s="212"/>
      <c r="H728" s="215">
        <v>139.751</v>
      </c>
      <c r="I728" s="216"/>
      <c r="J728" s="212"/>
      <c r="K728" s="212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168</v>
      </c>
      <c r="AU728" s="221" t="s">
        <v>82</v>
      </c>
      <c r="AV728" s="14" t="s">
        <v>82</v>
      </c>
      <c r="AW728" s="14" t="s">
        <v>30</v>
      </c>
      <c r="AX728" s="14" t="s">
        <v>73</v>
      </c>
      <c r="AY728" s="221" t="s">
        <v>160</v>
      </c>
    </row>
    <row r="729" spans="2:51" s="15" customFormat="1" ht="12">
      <c r="B729" s="222"/>
      <c r="C729" s="223"/>
      <c r="D729" s="202" t="s">
        <v>168</v>
      </c>
      <c r="E729" s="224" t="s">
        <v>1</v>
      </c>
      <c r="F729" s="225" t="s">
        <v>179</v>
      </c>
      <c r="G729" s="223"/>
      <c r="H729" s="226">
        <v>277.983</v>
      </c>
      <c r="I729" s="227"/>
      <c r="J729" s="223"/>
      <c r="K729" s="223"/>
      <c r="L729" s="228"/>
      <c r="M729" s="229"/>
      <c r="N729" s="230"/>
      <c r="O729" s="230"/>
      <c r="P729" s="230"/>
      <c r="Q729" s="230"/>
      <c r="R729" s="230"/>
      <c r="S729" s="230"/>
      <c r="T729" s="231"/>
      <c r="AT729" s="232" t="s">
        <v>168</v>
      </c>
      <c r="AU729" s="232" t="s">
        <v>82</v>
      </c>
      <c r="AV729" s="15" t="s">
        <v>167</v>
      </c>
      <c r="AW729" s="15" t="s">
        <v>30</v>
      </c>
      <c r="AX729" s="15" t="s">
        <v>80</v>
      </c>
      <c r="AY729" s="232" t="s">
        <v>160</v>
      </c>
    </row>
    <row r="730" spans="1:65" s="2" customFormat="1" ht="14.45" customHeight="1">
      <c r="A730" s="35"/>
      <c r="B730" s="36"/>
      <c r="C730" s="187" t="s">
        <v>941</v>
      </c>
      <c r="D730" s="187" t="s">
        <v>162</v>
      </c>
      <c r="E730" s="188" t="s">
        <v>1096</v>
      </c>
      <c r="F730" s="189" t="s">
        <v>1097</v>
      </c>
      <c r="G730" s="190" t="s">
        <v>222</v>
      </c>
      <c r="H730" s="191">
        <v>71.866</v>
      </c>
      <c r="I730" s="192"/>
      <c r="J730" s="193">
        <f>ROUND(I730*H730,2)</f>
        <v>0</v>
      </c>
      <c r="K730" s="189" t="s">
        <v>166</v>
      </c>
      <c r="L730" s="40"/>
      <c r="M730" s="194" t="s">
        <v>1</v>
      </c>
      <c r="N730" s="195" t="s">
        <v>38</v>
      </c>
      <c r="O730" s="72"/>
      <c r="P730" s="196">
        <f>O730*H730</f>
        <v>0</v>
      </c>
      <c r="Q730" s="196">
        <v>0</v>
      </c>
      <c r="R730" s="196">
        <f>Q730*H730</f>
        <v>0</v>
      </c>
      <c r="S730" s="196">
        <v>0</v>
      </c>
      <c r="T730" s="197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8" t="s">
        <v>167</v>
      </c>
      <c r="AT730" s="198" t="s">
        <v>162</v>
      </c>
      <c r="AU730" s="198" t="s">
        <v>82</v>
      </c>
      <c r="AY730" s="18" t="s">
        <v>160</v>
      </c>
      <c r="BE730" s="199">
        <f>IF(N730="základní",J730,0)</f>
        <v>0</v>
      </c>
      <c r="BF730" s="199">
        <f>IF(N730="snížená",J730,0)</f>
        <v>0</v>
      </c>
      <c r="BG730" s="199">
        <f>IF(N730="zákl. přenesená",J730,0)</f>
        <v>0</v>
      </c>
      <c r="BH730" s="199">
        <f>IF(N730="sníž. přenesená",J730,0)</f>
        <v>0</v>
      </c>
      <c r="BI730" s="199">
        <f>IF(N730="nulová",J730,0)</f>
        <v>0</v>
      </c>
      <c r="BJ730" s="18" t="s">
        <v>80</v>
      </c>
      <c r="BK730" s="199">
        <f>ROUND(I730*H730,2)</f>
        <v>0</v>
      </c>
      <c r="BL730" s="18" t="s">
        <v>167</v>
      </c>
      <c r="BM730" s="198" t="s">
        <v>944</v>
      </c>
    </row>
    <row r="731" spans="2:51" s="13" customFormat="1" ht="12">
      <c r="B731" s="200"/>
      <c r="C731" s="201"/>
      <c r="D731" s="202" t="s">
        <v>168</v>
      </c>
      <c r="E731" s="203" t="s">
        <v>1</v>
      </c>
      <c r="F731" s="204" t="s">
        <v>176</v>
      </c>
      <c r="G731" s="201"/>
      <c r="H731" s="203" t="s">
        <v>1</v>
      </c>
      <c r="I731" s="205"/>
      <c r="J731" s="201"/>
      <c r="K731" s="201"/>
      <c r="L731" s="206"/>
      <c r="M731" s="207"/>
      <c r="N731" s="208"/>
      <c r="O731" s="208"/>
      <c r="P731" s="208"/>
      <c r="Q731" s="208"/>
      <c r="R731" s="208"/>
      <c r="S731" s="208"/>
      <c r="T731" s="209"/>
      <c r="AT731" s="210" t="s">
        <v>168</v>
      </c>
      <c r="AU731" s="210" t="s">
        <v>82</v>
      </c>
      <c r="AV731" s="13" t="s">
        <v>80</v>
      </c>
      <c r="AW731" s="13" t="s">
        <v>30</v>
      </c>
      <c r="AX731" s="13" t="s">
        <v>73</v>
      </c>
      <c r="AY731" s="210" t="s">
        <v>160</v>
      </c>
    </row>
    <row r="732" spans="2:51" s="14" customFormat="1" ht="12">
      <c r="B732" s="211"/>
      <c r="C732" s="212"/>
      <c r="D732" s="202" t="s">
        <v>168</v>
      </c>
      <c r="E732" s="213" t="s">
        <v>1</v>
      </c>
      <c r="F732" s="214" t="s">
        <v>2504</v>
      </c>
      <c r="G732" s="212"/>
      <c r="H732" s="215">
        <v>71.866</v>
      </c>
      <c r="I732" s="216"/>
      <c r="J732" s="212"/>
      <c r="K732" s="212"/>
      <c r="L732" s="217"/>
      <c r="M732" s="218"/>
      <c r="N732" s="219"/>
      <c r="O732" s="219"/>
      <c r="P732" s="219"/>
      <c r="Q732" s="219"/>
      <c r="R732" s="219"/>
      <c r="S732" s="219"/>
      <c r="T732" s="220"/>
      <c r="AT732" s="221" t="s">
        <v>168</v>
      </c>
      <c r="AU732" s="221" t="s">
        <v>82</v>
      </c>
      <c r="AV732" s="14" t="s">
        <v>82</v>
      </c>
      <c r="AW732" s="14" t="s">
        <v>30</v>
      </c>
      <c r="AX732" s="14" t="s">
        <v>73</v>
      </c>
      <c r="AY732" s="221" t="s">
        <v>160</v>
      </c>
    </row>
    <row r="733" spans="2:51" s="15" customFormat="1" ht="12">
      <c r="B733" s="222"/>
      <c r="C733" s="223"/>
      <c r="D733" s="202" t="s">
        <v>168</v>
      </c>
      <c r="E733" s="224" t="s">
        <v>1</v>
      </c>
      <c r="F733" s="225" t="s">
        <v>179</v>
      </c>
      <c r="G733" s="223"/>
      <c r="H733" s="226">
        <v>71.866</v>
      </c>
      <c r="I733" s="227"/>
      <c r="J733" s="223"/>
      <c r="K733" s="223"/>
      <c r="L733" s="228"/>
      <c r="M733" s="229"/>
      <c r="N733" s="230"/>
      <c r="O733" s="230"/>
      <c r="P733" s="230"/>
      <c r="Q733" s="230"/>
      <c r="R733" s="230"/>
      <c r="S733" s="230"/>
      <c r="T733" s="231"/>
      <c r="AT733" s="232" t="s">
        <v>168</v>
      </c>
      <c r="AU733" s="232" t="s">
        <v>82</v>
      </c>
      <c r="AV733" s="15" t="s">
        <v>167</v>
      </c>
      <c r="AW733" s="15" t="s">
        <v>30</v>
      </c>
      <c r="AX733" s="15" t="s">
        <v>80</v>
      </c>
      <c r="AY733" s="232" t="s">
        <v>160</v>
      </c>
    </row>
    <row r="734" spans="1:65" s="2" customFormat="1" ht="24.2" customHeight="1">
      <c r="A734" s="35"/>
      <c r="B734" s="36"/>
      <c r="C734" s="187" t="s">
        <v>668</v>
      </c>
      <c r="D734" s="187" t="s">
        <v>162</v>
      </c>
      <c r="E734" s="188" t="s">
        <v>2507</v>
      </c>
      <c r="F734" s="189" t="s">
        <v>2508</v>
      </c>
      <c r="G734" s="190" t="s">
        <v>222</v>
      </c>
      <c r="H734" s="191">
        <v>71.866</v>
      </c>
      <c r="I734" s="192"/>
      <c r="J734" s="193">
        <f>ROUND(I734*H734,2)</f>
        <v>0</v>
      </c>
      <c r="K734" s="189" t="s">
        <v>166</v>
      </c>
      <c r="L734" s="40"/>
      <c r="M734" s="194" t="s">
        <v>1</v>
      </c>
      <c r="N734" s="195" t="s">
        <v>38</v>
      </c>
      <c r="O734" s="72"/>
      <c r="P734" s="196">
        <f>O734*H734</f>
        <v>0</v>
      </c>
      <c r="Q734" s="196">
        <v>0</v>
      </c>
      <c r="R734" s="196">
        <f>Q734*H734</f>
        <v>0</v>
      </c>
      <c r="S734" s="196">
        <v>0</v>
      </c>
      <c r="T734" s="19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8" t="s">
        <v>167</v>
      </c>
      <c r="AT734" s="198" t="s">
        <v>162</v>
      </c>
      <c r="AU734" s="198" t="s">
        <v>82</v>
      </c>
      <c r="AY734" s="18" t="s">
        <v>160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18" t="s">
        <v>80</v>
      </c>
      <c r="BK734" s="199">
        <f>ROUND(I734*H734,2)</f>
        <v>0</v>
      </c>
      <c r="BL734" s="18" t="s">
        <v>167</v>
      </c>
      <c r="BM734" s="198" t="s">
        <v>947</v>
      </c>
    </row>
    <row r="735" spans="2:51" s="13" customFormat="1" ht="12">
      <c r="B735" s="200"/>
      <c r="C735" s="201"/>
      <c r="D735" s="202" t="s">
        <v>168</v>
      </c>
      <c r="E735" s="203" t="s">
        <v>1</v>
      </c>
      <c r="F735" s="204" t="s">
        <v>176</v>
      </c>
      <c r="G735" s="201"/>
      <c r="H735" s="203" t="s">
        <v>1</v>
      </c>
      <c r="I735" s="205"/>
      <c r="J735" s="201"/>
      <c r="K735" s="201"/>
      <c r="L735" s="206"/>
      <c r="M735" s="207"/>
      <c r="N735" s="208"/>
      <c r="O735" s="208"/>
      <c r="P735" s="208"/>
      <c r="Q735" s="208"/>
      <c r="R735" s="208"/>
      <c r="S735" s="208"/>
      <c r="T735" s="209"/>
      <c r="AT735" s="210" t="s">
        <v>168</v>
      </c>
      <c r="AU735" s="210" t="s">
        <v>82</v>
      </c>
      <c r="AV735" s="13" t="s">
        <v>80</v>
      </c>
      <c r="AW735" s="13" t="s">
        <v>30</v>
      </c>
      <c r="AX735" s="13" t="s">
        <v>73</v>
      </c>
      <c r="AY735" s="210" t="s">
        <v>160</v>
      </c>
    </row>
    <row r="736" spans="2:51" s="14" customFormat="1" ht="12">
      <c r="B736" s="211"/>
      <c r="C736" s="212"/>
      <c r="D736" s="202" t="s">
        <v>168</v>
      </c>
      <c r="E736" s="213" t="s">
        <v>1</v>
      </c>
      <c r="F736" s="214" t="s">
        <v>2504</v>
      </c>
      <c r="G736" s="212"/>
      <c r="H736" s="215">
        <v>71.866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168</v>
      </c>
      <c r="AU736" s="221" t="s">
        <v>82</v>
      </c>
      <c r="AV736" s="14" t="s">
        <v>82</v>
      </c>
      <c r="AW736" s="14" t="s">
        <v>30</v>
      </c>
      <c r="AX736" s="14" t="s">
        <v>73</v>
      </c>
      <c r="AY736" s="221" t="s">
        <v>160</v>
      </c>
    </row>
    <row r="737" spans="2:51" s="15" customFormat="1" ht="12">
      <c r="B737" s="222"/>
      <c r="C737" s="223"/>
      <c r="D737" s="202" t="s">
        <v>168</v>
      </c>
      <c r="E737" s="224" t="s">
        <v>1</v>
      </c>
      <c r="F737" s="225" t="s">
        <v>179</v>
      </c>
      <c r="G737" s="223"/>
      <c r="H737" s="226">
        <v>71.866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168</v>
      </c>
      <c r="AU737" s="232" t="s">
        <v>82</v>
      </c>
      <c r="AV737" s="15" t="s">
        <v>167</v>
      </c>
      <c r="AW737" s="15" t="s">
        <v>30</v>
      </c>
      <c r="AX737" s="15" t="s">
        <v>80</v>
      </c>
      <c r="AY737" s="232" t="s">
        <v>160</v>
      </c>
    </row>
    <row r="738" spans="1:65" s="2" customFormat="1" ht="24.2" customHeight="1">
      <c r="A738" s="35"/>
      <c r="B738" s="36"/>
      <c r="C738" s="187" t="s">
        <v>949</v>
      </c>
      <c r="D738" s="187" t="s">
        <v>162</v>
      </c>
      <c r="E738" s="188" t="s">
        <v>2509</v>
      </c>
      <c r="F738" s="189" t="s">
        <v>2510</v>
      </c>
      <c r="G738" s="190" t="s">
        <v>238</v>
      </c>
      <c r="H738" s="191">
        <v>1.25</v>
      </c>
      <c r="I738" s="192"/>
      <c r="J738" s="193">
        <f>ROUND(I738*H738,2)</f>
        <v>0</v>
      </c>
      <c r="K738" s="189" t="s">
        <v>166</v>
      </c>
      <c r="L738" s="40"/>
      <c r="M738" s="194" t="s">
        <v>1</v>
      </c>
      <c r="N738" s="195" t="s">
        <v>38</v>
      </c>
      <c r="O738" s="72"/>
      <c r="P738" s="196">
        <f>O738*H738</f>
        <v>0</v>
      </c>
      <c r="Q738" s="196">
        <v>0</v>
      </c>
      <c r="R738" s="196">
        <f>Q738*H738</f>
        <v>0</v>
      </c>
      <c r="S738" s="196">
        <v>0</v>
      </c>
      <c r="T738" s="197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198" t="s">
        <v>167</v>
      </c>
      <c r="AT738" s="198" t="s">
        <v>162</v>
      </c>
      <c r="AU738" s="198" t="s">
        <v>82</v>
      </c>
      <c r="AY738" s="18" t="s">
        <v>160</v>
      </c>
      <c r="BE738" s="199">
        <f>IF(N738="základní",J738,0)</f>
        <v>0</v>
      </c>
      <c r="BF738" s="199">
        <f>IF(N738="snížená",J738,0)</f>
        <v>0</v>
      </c>
      <c r="BG738" s="199">
        <f>IF(N738="zákl. přenesená",J738,0)</f>
        <v>0</v>
      </c>
      <c r="BH738" s="199">
        <f>IF(N738="sníž. přenesená",J738,0)</f>
        <v>0</v>
      </c>
      <c r="BI738" s="199">
        <f>IF(N738="nulová",J738,0)</f>
        <v>0</v>
      </c>
      <c r="BJ738" s="18" t="s">
        <v>80</v>
      </c>
      <c r="BK738" s="199">
        <f>ROUND(I738*H738,2)</f>
        <v>0</v>
      </c>
      <c r="BL738" s="18" t="s">
        <v>167</v>
      </c>
      <c r="BM738" s="198" t="s">
        <v>952</v>
      </c>
    </row>
    <row r="739" spans="2:51" s="13" customFormat="1" ht="12">
      <c r="B739" s="200"/>
      <c r="C739" s="201"/>
      <c r="D739" s="202" t="s">
        <v>168</v>
      </c>
      <c r="E739" s="203" t="s">
        <v>1</v>
      </c>
      <c r="F739" s="204" t="s">
        <v>176</v>
      </c>
      <c r="G739" s="201"/>
      <c r="H739" s="203" t="s">
        <v>1</v>
      </c>
      <c r="I739" s="205"/>
      <c r="J739" s="201"/>
      <c r="K739" s="201"/>
      <c r="L739" s="206"/>
      <c r="M739" s="207"/>
      <c r="N739" s="208"/>
      <c r="O739" s="208"/>
      <c r="P739" s="208"/>
      <c r="Q739" s="208"/>
      <c r="R739" s="208"/>
      <c r="S739" s="208"/>
      <c r="T739" s="209"/>
      <c r="AT739" s="210" t="s">
        <v>168</v>
      </c>
      <c r="AU739" s="210" t="s">
        <v>82</v>
      </c>
      <c r="AV739" s="13" t="s">
        <v>80</v>
      </c>
      <c r="AW739" s="13" t="s">
        <v>30</v>
      </c>
      <c r="AX739" s="13" t="s">
        <v>73</v>
      </c>
      <c r="AY739" s="210" t="s">
        <v>160</v>
      </c>
    </row>
    <row r="740" spans="2:51" s="14" customFormat="1" ht="12">
      <c r="B740" s="211"/>
      <c r="C740" s="212"/>
      <c r="D740" s="202" t="s">
        <v>168</v>
      </c>
      <c r="E740" s="213" t="s">
        <v>1</v>
      </c>
      <c r="F740" s="214" t="s">
        <v>2511</v>
      </c>
      <c r="G740" s="212"/>
      <c r="H740" s="215">
        <v>0.275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168</v>
      </c>
      <c r="AU740" s="221" t="s">
        <v>82</v>
      </c>
      <c r="AV740" s="14" t="s">
        <v>82</v>
      </c>
      <c r="AW740" s="14" t="s">
        <v>30</v>
      </c>
      <c r="AX740" s="14" t="s">
        <v>73</v>
      </c>
      <c r="AY740" s="221" t="s">
        <v>160</v>
      </c>
    </row>
    <row r="741" spans="2:51" s="14" customFormat="1" ht="12">
      <c r="B741" s="211"/>
      <c r="C741" s="212"/>
      <c r="D741" s="202" t="s">
        <v>168</v>
      </c>
      <c r="E741" s="213" t="s">
        <v>1</v>
      </c>
      <c r="F741" s="214" t="s">
        <v>2512</v>
      </c>
      <c r="G741" s="212"/>
      <c r="H741" s="215">
        <v>0.975</v>
      </c>
      <c r="I741" s="216"/>
      <c r="J741" s="212"/>
      <c r="K741" s="212"/>
      <c r="L741" s="217"/>
      <c r="M741" s="218"/>
      <c r="N741" s="219"/>
      <c r="O741" s="219"/>
      <c r="P741" s="219"/>
      <c r="Q741" s="219"/>
      <c r="R741" s="219"/>
      <c r="S741" s="219"/>
      <c r="T741" s="220"/>
      <c r="AT741" s="221" t="s">
        <v>168</v>
      </c>
      <c r="AU741" s="221" t="s">
        <v>82</v>
      </c>
      <c r="AV741" s="14" t="s">
        <v>82</v>
      </c>
      <c r="AW741" s="14" t="s">
        <v>30</v>
      </c>
      <c r="AX741" s="14" t="s">
        <v>73</v>
      </c>
      <c r="AY741" s="221" t="s">
        <v>160</v>
      </c>
    </row>
    <row r="742" spans="2:51" s="15" customFormat="1" ht="12">
      <c r="B742" s="222"/>
      <c r="C742" s="223"/>
      <c r="D742" s="202" t="s">
        <v>168</v>
      </c>
      <c r="E742" s="224" t="s">
        <v>1</v>
      </c>
      <c r="F742" s="225" t="s">
        <v>179</v>
      </c>
      <c r="G742" s="223"/>
      <c r="H742" s="226">
        <v>1.25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168</v>
      </c>
      <c r="AU742" s="232" t="s">
        <v>82</v>
      </c>
      <c r="AV742" s="15" t="s">
        <v>167</v>
      </c>
      <c r="AW742" s="15" t="s">
        <v>30</v>
      </c>
      <c r="AX742" s="15" t="s">
        <v>80</v>
      </c>
      <c r="AY742" s="232" t="s">
        <v>160</v>
      </c>
    </row>
    <row r="743" spans="1:65" s="2" customFormat="1" ht="24.2" customHeight="1">
      <c r="A743" s="35"/>
      <c r="B743" s="36"/>
      <c r="C743" s="187" t="s">
        <v>672</v>
      </c>
      <c r="D743" s="187" t="s">
        <v>162</v>
      </c>
      <c r="E743" s="188" t="s">
        <v>1106</v>
      </c>
      <c r="F743" s="189" t="s">
        <v>1107</v>
      </c>
      <c r="G743" s="190" t="s">
        <v>222</v>
      </c>
      <c r="H743" s="191">
        <v>502.707</v>
      </c>
      <c r="I743" s="192"/>
      <c r="J743" s="193">
        <f>ROUND(I743*H743,2)</f>
        <v>0</v>
      </c>
      <c r="K743" s="189" t="s">
        <v>166</v>
      </c>
      <c r="L743" s="40"/>
      <c r="M743" s="194" t="s">
        <v>1</v>
      </c>
      <c r="N743" s="195" t="s">
        <v>38</v>
      </c>
      <c r="O743" s="72"/>
      <c r="P743" s="196">
        <f>O743*H743</f>
        <v>0</v>
      </c>
      <c r="Q743" s="196">
        <v>0</v>
      </c>
      <c r="R743" s="196">
        <f>Q743*H743</f>
        <v>0</v>
      </c>
      <c r="S743" s="196">
        <v>0</v>
      </c>
      <c r="T743" s="197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8" t="s">
        <v>167</v>
      </c>
      <c r="AT743" s="198" t="s">
        <v>162</v>
      </c>
      <c r="AU743" s="198" t="s">
        <v>82</v>
      </c>
      <c r="AY743" s="18" t="s">
        <v>160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8" t="s">
        <v>80</v>
      </c>
      <c r="BK743" s="199">
        <f>ROUND(I743*H743,2)</f>
        <v>0</v>
      </c>
      <c r="BL743" s="18" t="s">
        <v>167</v>
      </c>
      <c r="BM743" s="198" t="s">
        <v>959</v>
      </c>
    </row>
    <row r="744" spans="2:51" s="14" customFormat="1" ht="12">
      <c r="B744" s="211"/>
      <c r="C744" s="212"/>
      <c r="D744" s="202" t="s">
        <v>168</v>
      </c>
      <c r="E744" s="213" t="s">
        <v>1</v>
      </c>
      <c r="F744" s="214" t="s">
        <v>2464</v>
      </c>
      <c r="G744" s="212"/>
      <c r="H744" s="215">
        <v>235.483</v>
      </c>
      <c r="I744" s="216"/>
      <c r="J744" s="212"/>
      <c r="K744" s="212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168</v>
      </c>
      <c r="AU744" s="221" t="s">
        <v>82</v>
      </c>
      <c r="AV744" s="14" t="s">
        <v>82</v>
      </c>
      <c r="AW744" s="14" t="s">
        <v>30</v>
      </c>
      <c r="AX744" s="14" t="s">
        <v>73</v>
      </c>
      <c r="AY744" s="221" t="s">
        <v>160</v>
      </c>
    </row>
    <row r="745" spans="2:51" s="14" customFormat="1" ht="12">
      <c r="B745" s="211"/>
      <c r="C745" s="212"/>
      <c r="D745" s="202" t="s">
        <v>168</v>
      </c>
      <c r="E745" s="213" t="s">
        <v>1</v>
      </c>
      <c r="F745" s="214" t="s">
        <v>2465</v>
      </c>
      <c r="G745" s="212"/>
      <c r="H745" s="215">
        <v>40.56</v>
      </c>
      <c r="I745" s="216"/>
      <c r="J745" s="212"/>
      <c r="K745" s="212"/>
      <c r="L745" s="217"/>
      <c r="M745" s="218"/>
      <c r="N745" s="219"/>
      <c r="O745" s="219"/>
      <c r="P745" s="219"/>
      <c r="Q745" s="219"/>
      <c r="R745" s="219"/>
      <c r="S745" s="219"/>
      <c r="T745" s="220"/>
      <c r="AT745" s="221" t="s">
        <v>168</v>
      </c>
      <c r="AU745" s="221" t="s">
        <v>82</v>
      </c>
      <c r="AV745" s="14" t="s">
        <v>82</v>
      </c>
      <c r="AW745" s="14" t="s">
        <v>30</v>
      </c>
      <c r="AX745" s="14" t="s">
        <v>73</v>
      </c>
      <c r="AY745" s="221" t="s">
        <v>160</v>
      </c>
    </row>
    <row r="746" spans="2:51" s="14" customFormat="1" ht="12">
      <c r="B746" s="211"/>
      <c r="C746" s="212"/>
      <c r="D746" s="202" t="s">
        <v>168</v>
      </c>
      <c r="E746" s="213" t="s">
        <v>1</v>
      </c>
      <c r="F746" s="214" t="s">
        <v>2466</v>
      </c>
      <c r="G746" s="212"/>
      <c r="H746" s="215">
        <v>75.667</v>
      </c>
      <c r="I746" s="216"/>
      <c r="J746" s="212"/>
      <c r="K746" s="212"/>
      <c r="L746" s="217"/>
      <c r="M746" s="218"/>
      <c r="N746" s="219"/>
      <c r="O746" s="219"/>
      <c r="P746" s="219"/>
      <c r="Q746" s="219"/>
      <c r="R746" s="219"/>
      <c r="S746" s="219"/>
      <c r="T746" s="220"/>
      <c r="AT746" s="221" t="s">
        <v>168</v>
      </c>
      <c r="AU746" s="221" t="s">
        <v>82</v>
      </c>
      <c r="AV746" s="14" t="s">
        <v>82</v>
      </c>
      <c r="AW746" s="14" t="s">
        <v>30</v>
      </c>
      <c r="AX746" s="14" t="s">
        <v>73</v>
      </c>
      <c r="AY746" s="221" t="s">
        <v>160</v>
      </c>
    </row>
    <row r="747" spans="2:51" s="14" customFormat="1" ht="12">
      <c r="B747" s="211"/>
      <c r="C747" s="212"/>
      <c r="D747" s="202" t="s">
        <v>168</v>
      </c>
      <c r="E747" s="213" t="s">
        <v>1</v>
      </c>
      <c r="F747" s="214" t="s">
        <v>2467</v>
      </c>
      <c r="G747" s="212"/>
      <c r="H747" s="215">
        <v>49.888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168</v>
      </c>
      <c r="AU747" s="221" t="s">
        <v>82</v>
      </c>
      <c r="AV747" s="14" t="s">
        <v>82</v>
      </c>
      <c r="AW747" s="14" t="s">
        <v>30</v>
      </c>
      <c r="AX747" s="14" t="s">
        <v>73</v>
      </c>
      <c r="AY747" s="221" t="s">
        <v>160</v>
      </c>
    </row>
    <row r="748" spans="2:51" s="14" customFormat="1" ht="12">
      <c r="B748" s="211"/>
      <c r="C748" s="212"/>
      <c r="D748" s="202" t="s">
        <v>168</v>
      </c>
      <c r="E748" s="213" t="s">
        <v>1</v>
      </c>
      <c r="F748" s="214" t="s">
        <v>2468</v>
      </c>
      <c r="G748" s="212"/>
      <c r="H748" s="215">
        <v>101.109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168</v>
      </c>
      <c r="AU748" s="221" t="s">
        <v>82</v>
      </c>
      <c r="AV748" s="14" t="s">
        <v>82</v>
      </c>
      <c r="AW748" s="14" t="s">
        <v>30</v>
      </c>
      <c r="AX748" s="14" t="s">
        <v>73</v>
      </c>
      <c r="AY748" s="221" t="s">
        <v>160</v>
      </c>
    </row>
    <row r="749" spans="2:51" s="15" customFormat="1" ht="12">
      <c r="B749" s="222"/>
      <c r="C749" s="223"/>
      <c r="D749" s="202" t="s">
        <v>168</v>
      </c>
      <c r="E749" s="224" t="s">
        <v>1</v>
      </c>
      <c r="F749" s="225" t="s">
        <v>179</v>
      </c>
      <c r="G749" s="223"/>
      <c r="H749" s="226">
        <v>502.707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168</v>
      </c>
      <c r="AU749" s="232" t="s">
        <v>82</v>
      </c>
      <c r="AV749" s="15" t="s">
        <v>167</v>
      </c>
      <c r="AW749" s="15" t="s">
        <v>30</v>
      </c>
      <c r="AX749" s="15" t="s">
        <v>80</v>
      </c>
      <c r="AY749" s="232" t="s">
        <v>160</v>
      </c>
    </row>
    <row r="750" spans="2:63" s="12" customFormat="1" ht="22.9" customHeight="1">
      <c r="B750" s="171"/>
      <c r="C750" s="172"/>
      <c r="D750" s="173" t="s">
        <v>72</v>
      </c>
      <c r="E750" s="185" t="s">
        <v>1123</v>
      </c>
      <c r="F750" s="185" t="s">
        <v>1124</v>
      </c>
      <c r="G750" s="172"/>
      <c r="H750" s="172"/>
      <c r="I750" s="175"/>
      <c r="J750" s="186">
        <f>BK750</f>
        <v>0</v>
      </c>
      <c r="K750" s="172"/>
      <c r="L750" s="177"/>
      <c r="M750" s="178"/>
      <c r="N750" s="179"/>
      <c r="O750" s="179"/>
      <c r="P750" s="180">
        <f>SUM(P751:P757)</f>
        <v>0</v>
      </c>
      <c r="Q750" s="179"/>
      <c r="R750" s="180">
        <f>SUM(R751:R757)</f>
        <v>0</v>
      </c>
      <c r="S750" s="179"/>
      <c r="T750" s="181">
        <f>SUM(T751:T757)</f>
        <v>0</v>
      </c>
      <c r="AR750" s="182" t="s">
        <v>80</v>
      </c>
      <c r="AT750" s="183" t="s">
        <v>72</v>
      </c>
      <c r="AU750" s="183" t="s">
        <v>80</v>
      </c>
      <c r="AY750" s="182" t="s">
        <v>160</v>
      </c>
      <c r="BK750" s="184">
        <f>SUM(BK751:BK757)</f>
        <v>0</v>
      </c>
    </row>
    <row r="751" spans="1:65" s="2" customFormat="1" ht="14.45" customHeight="1">
      <c r="A751" s="35"/>
      <c r="B751" s="36"/>
      <c r="C751" s="187" t="s">
        <v>963</v>
      </c>
      <c r="D751" s="187" t="s">
        <v>162</v>
      </c>
      <c r="E751" s="188" t="s">
        <v>1125</v>
      </c>
      <c r="F751" s="189" t="s">
        <v>1126</v>
      </c>
      <c r="G751" s="190" t="s">
        <v>193</v>
      </c>
      <c r="H751" s="191">
        <v>192.965</v>
      </c>
      <c r="I751" s="192"/>
      <c r="J751" s="193">
        <f>ROUND(I751*H751,2)</f>
        <v>0</v>
      </c>
      <c r="K751" s="189" t="s">
        <v>166</v>
      </c>
      <c r="L751" s="40"/>
      <c r="M751" s="194" t="s">
        <v>1</v>
      </c>
      <c r="N751" s="195" t="s">
        <v>38</v>
      </c>
      <c r="O751" s="72"/>
      <c r="P751" s="196">
        <f>O751*H751</f>
        <v>0</v>
      </c>
      <c r="Q751" s="196">
        <v>0</v>
      </c>
      <c r="R751" s="196">
        <f>Q751*H751</f>
        <v>0</v>
      </c>
      <c r="S751" s="196">
        <v>0</v>
      </c>
      <c r="T751" s="197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98" t="s">
        <v>167</v>
      </c>
      <c r="AT751" s="198" t="s">
        <v>162</v>
      </c>
      <c r="AU751" s="198" t="s">
        <v>82</v>
      </c>
      <c r="AY751" s="18" t="s">
        <v>160</v>
      </c>
      <c r="BE751" s="199">
        <f>IF(N751="základní",J751,0)</f>
        <v>0</v>
      </c>
      <c r="BF751" s="199">
        <f>IF(N751="snížená",J751,0)</f>
        <v>0</v>
      </c>
      <c r="BG751" s="199">
        <f>IF(N751="zákl. přenesená",J751,0)</f>
        <v>0</v>
      </c>
      <c r="BH751" s="199">
        <f>IF(N751="sníž. přenesená",J751,0)</f>
        <v>0</v>
      </c>
      <c r="BI751" s="199">
        <f>IF(N751="nulová",J751,0)</f>
        <v>0</v>
      </c>
      <c r="BJ751" s="18" t="s">
        <v>80</v>
      </c>
      <c r="BK751" s="199">
        <f>ROUND(I751*H751,2)</f>
        <v>0</v>
      </c>
      <c r="BL751" s="18" t="s">
        <v>167</v>
      </c>
      <c r="BM751" s="198" t="s">
        <v>966</v>
      </c>
    </row>
    <row r="752" spans="1:65" s="2" customFormat="1" ht="24.2" customHeight="1">
      <c r="A752" s="35"/>
      <c r="B752" s="36"/>
      <c r="C752" s="187" t="s">
        <v>677</v>
      </c>
      <c r="D752" s="187" t="s">
        <v>162</v>
      </c>
      <c r="E752" s="188" t="s">
        <v>1129</v>
      </c>
      <c r="F752" s="189" t="s">
        <v>1130</v>
      </c>
      <c r="G752" s="190" t="s">
        <v>193</v>
      </c>
      <c r="H752" s="191">
        <v>192.965</v>
      </c>
      <c r="I752" s="192"/>
      <c r="J752" s="193">
        <f>ROUND(I752*H752,2)</f>
        <v>0</v>
      </c>
      <c r="K752" s="189" t="s">
        <v>166</v>
      </c>
      <c r="L752" s="40"/>
      <c r="M752" s="194" t="s">
        <v>1</v>
      </c>
      <c r="N752" s="195" t="s">
        <v>38</v>
      </c>
      <c r="O752" s="72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8" t="s">
        <v>167</v>
      </c>
      <c r="AT752" s="198" t="s">
        <v>162</v>
      </c>
      <c r="AU752" s="198" t="s">
        <v>82</v>
      </c>
      <c r="AY752" s="18" t="s">
        <v>160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8" t="s">
        <v>80</v>
      </c>
      <c r="BK752" s="199">
        <f>ROUND(I752*H752,2)</f>
        <v>0</v>
      </c>
      <c r="BL752" s="18" t="s">
        <v>167</v>
      </c>
      <c r="BM752" s="198" t="s">
        <v>970</v>
      </c>
    </row>
    <row r="753" spans="1:65" s="2" customFormat="1" ht="24.2" customHeight="1">
      <c r="A753" s="35"/>
      <c r="B753" s="36"/>
      <c r="C753" s="187" t="s">
        <v>973</v>
      </c>
      <c r="D753" s="187" t="s">
        <v>162</v>
      </c>
      <c r="E753" s="188" t="s">
        <v>1141</v>
      </c>
      <c r="F753" s="189" t="s">
        <v>1142</v>
      </c>
      <c r="G753" s="190" t="s">
        <v>193</v>
      </c>
      <c r="H753" s="191">
        <v>192.965</v>
      </c>
      <c r="I753" s="192"/>
      <c r="J753" s="193">
        <f>ROUND(I753*H753,2)</f>
        <v>0</v>
      </c>
      <c r="K753" s="189" t="s">
        <v>166</v>
      </c>
      <c r="L753" s="40"/>
      <c r="M753" s="194" t="s">
        <v>1</v>
      </c>
      <c r="N753" s="195" t="s">
        <v>38</v>
      </c>
      <c r="O753" s="72"/>
      <c r="P753" s="196">
        <f>O753*H753</f>
        <v>0</v>
      </c>
      <c r="Q753" s="196">
        <v>0</v>
      </c>
      <c r="R753" s="196">
        <f>Q753*H753</f>
        <v>0</v>
      </c>
      <c r="S753" s="196">
        <v>0</v>
      </c>
      <c r="T753" s="197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8" t="s">
        <v>167</v>
      </c>
      <c r="AT753" s="198" t="s">
        <v>162</v>
      </c>
      <c r="AU753" s="198" t="s">
        <v>82</v>
      </c>
      <c r="AY753" s="18" t="s">
        <v>160</v>
      </c>
      <c r="BE753" s="199">
        <f>IF(N753="základní",J753,0)</f>
        <v>0</v>
      </c>
      <c r="BF753" s="199">
        <f>IF(N753="snížená",J753,0)</f>
        <v>0</v>
      </c>
      <c r="BG753" s="199">
        <f>IF(N753="zákl. přenesená",J753,0)</f>
        <v>0</v>
      </c>
      <c r="BH753" s="199">
        <f>IF(N753="sníž. přenesená",J753,0)</f>
        <v>0</v>
      </c>
      <c r="BI753" s="199">
        <f>IF(N753="nulová",J753,0)</f>
        <v>0</v>
      </c>
      <c r="BJ753" s="18" t="s">
        <v>80</v>
      </c>
      <c r="BK753" s="199">
        <f>ROUND(I753*H753,2)</f>
        <v>0</v>
      </c>
      <c r="BL753" s="18" t="s">
        <v>167</v>
      </c>
      <c r="BM753" s="198" t="s">
        <v>976</v>
      </c>
    </row>
    <row r="754" spans="1:65" s="2" customFormat="1" ht="24.2" customHeight="1">
      <c r="A754" s="35"/>
      <c r="B754" s="36"/>
      <c r="C754" s="187" t="s">
        <v>689</v>
      </c>
      <c r="D754" s="187" t="s">
        <v>162</v>
      </c>
      <c r="E754" s="188" t="s">
        <v>1145</v>
      </c>
      <c r="F754" s="189" t="s">
        <v>1146</v>
      </c>
      <c r="G754" s="190" t="s">
        <v>193</v>
      </c>
      <c r="H754" s="191">
        <v>2701.51</v>
      </c>
      <c r="I754" s="192"/>
      <c r="J754" s="193">
        <f>ROUND(I754*H754,2)</f>
        <v>0</v>
      </c>
      <c r="K754" s="189" t="s">
        <v>166</v>
      </c>
      <c r="L754" s="40"/>
      <c r="M754" s="194" t="s">
        <v>1</v>
      </c>
      <c r="N754" s="195" t="s">
        <v>38</v>
      </c>
      <c r="O754" s="72"/>
      <c r="P754" s="196">
        <f>O754*H754</f>
        <v>0</v>
      </c>
      <c r="Q754" s="196">
        <v>0</v>
      </c>
      <c r="R754" s="196">
        <f>Q754*H754</f>
        <v>0</v>
      </c>
      <c r="S754" s="196">
        <v>0</v>
      </c>
      <c r="T754" s="197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98" t="s">
        <v>167</v>
      </c>
      <c r="AT754" s="198" t="s">
        <v>162</v>
      </c>
      <c r="AU754" s="198" t="s">
        <v>82</v>
      </c>
      <c r="AY754" s="18" t="s">
        <v>160</v>
      </c>
      <c r="BE754" s="199">
        <f>IF(N754="základní",J754,0)</f>
        <v>0</v>
      </c>
      <c r="BF754" s="199">
        <f>IF(N754="snížená",J754,0)</f>
        <v>0</v>
      </c>
      <c r="BG754" s="199">
        <f>IF(N754="zákl. přenesená",J754,0)</f>
        <v>0</v>
      </c>
      <c r="BH754" s="199">
        <f>IF(N754="sníž. přenesená",J754,0)</f>
        <v>0</v>
      </c>
      <c r="BI754" s="199">
        <f>IF(N754="nulová",J754,0)</f>
        <v>0</v>
      </c>
      <c r="BJ754" s="18" t="s">
        <v>80</v>
      </c>
      <c r="BK754" s="199">
        <f>ROUND(I754*H754,2)</f>
        <v>0</v>
      </c>
      <c r="BL754" s="18" t="s">
        <v>167</v>
      </c>
      <c r="BM754" s="198" t="s">
        <v>984</v>
      </c>
    </row>
    <row r="755" spans="2:51" s="14" customFormat="1" ht="12">
      <c r="B755" s="211"/>
      <c r="C755" s="212"/>
      <c r="D755" s="202" t="s">
        <v>168</v>
      </c>
      <c r="E755" s="213" t="s">
        <v>1</v>
      </c>
      <c r="F755" s="214" t="s">
        <v>2513</v>
      </c>
      <c r="G755" s="212"/>
      <c r="H755" s="215">
        <v>2701.51</v>
      </c>
      <c r="I755" s="216"/>
      <c r="J755" s="212"/>
      <c r="K755" s="212"/>
      <c r="L755" s="217"/>
      <c r="M755" s="218"/>
      <c r="N755" s="219"/>
      <c r="O755" s="219"/>
      <c r="P755" s="219"/>
      <c r="Q755" s="219"/>
      <c r="R755" s="219"/>
      <c r="S755" s="219"/>
      <c r="T755" s="220"/>
      <c r="AT755" s="221" t="s">
        <v>168</v>
      </c>
      <c r="AU755" s="221" t="s">
        <v>82</v>
      </c>
      <c r="AV755" s="14" t="s">
        <v>82</v>
      </c>
      <c r="AW755" s="14" t="s">
        <v>30</v>
      </c>
      <c r="AX755" s="14" t="s">
        <v>73</v>
      </c>
      <c r="AY755" s="221" t="s">
        <v>160</v>
      </c>
    </row>
    <row r="756" spans="2:51" s="15" customFormat="1" ht="12">
      <c r="B756" s="222"/>
      <c r="C756" s="223"/>
      <c r="D756" s="202" t="s">
        <v>168</v>
      </c>
      <c r="E756" s="224" t="s">
        <v>1</v>
      </c>
      <c r="F756" s="225" t="s">
        <v>179</v>
      </c>
      <c r="G756" s="223"/>
      <c r="H756" s="226">
        <v>2701.51</v>
      </c>
      <c r="I756" s="227"/>
      <c r="J756" s="223"/>
      <c r="K756" s="223"/>
      <c r="L756" s="228"/>
      <c r="M756" s="229"/>
      <c r="N756" s="230"/>
      <c r="O756" s="230"/>
      <c r="P756" s="230"/>
      <c r="Q756" s="230"/>
      <c r="R756" s="230"/>
      <c r="S756" s="230"/>
      <c r="T756" s="231"/>
      <c r="AT756" s="232" t="s">
        <v>168</v>
      </c>
      <c r="AU756" s="232" t="s">
        <v>82</v>
      </c>
      <c r="AV756" s="15" t="s">
        <v>167</v>
      </c>
      <c r="AW756" s="15" t="s">
        <v>30</v>
      </c>
      <c r="AX756" s="15" t="s">
        <v>80</v>
      </c>
      <c r="AY756" s="232" t="s">
        <v>160</v>
      </c>
    </row>
    <row r="757" spans="1:65" s="2" customFormat="1" ht="24.2" customHeight="1">
      <c r="A757" s="35"/>
      <c r="B757" s="36"/>
      <c r="C757" s="187" t="s">
        <v>985</v>
      </c>
      <c r="D757" s="187" t="s">
        <v>162</v>
      </c>
      <c r="E757" s="188" t="s">
        <v>1149</v>
      </c>
      <c r="F757" s="189" t="s">
        <v>1150</v>
      </c>
      <c r="G757" s="190" t="s">
        <v>193</v>
      </c>
      <c r="H757" s="191">
        <v>192.965</v>
      </c>
      <c r="I757" s="192"/>
      <c r="J757" s="193">
        <f>ROUND(I757*H757,2)</f>
        <v>0</v>
      </c>
      <c r="K757" s="189" t="s">
        <v>166</v>
      </c>
      <c r="L757" s="40"/>
      <c r="M757" s="194" t="s">
        <v>1</v>
      </c>
      <c r="N757" s="195" t="s">
        <v>38</v>
      </c>
      <c r="O757" s="72"/>
      <c r="P757" s="196">
        <f>O757*H757</f>
        <v>0</v>
      </c>
      <c r="Q757" s="196">
        <v>0</v>
      </c>
      <c r="R757" s="196">
        <f>Q757*H757</f>
        <v>0</v>
      </c>
      <c r="S757" s="196">
        <v>0</v>
      </c>
      <c r="T757" s="197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98" t="s">
        <v>167</v>
      </c>
      <c r="AT757" s="198" t="s">
        <v>162</v>
      </c>
      <c r="AU757" s="198" t="s">
        <v>82</v>
      </c>
      <c r="AY757" s="18" t="s">
        <v>160</v>
      </c>
      <c r="BE757" s="199">
        <f>IF(N757="základní",J757,0)</f>
        <v>0</v>
      </c>
      <c r="BF757" s="199">
        <f>IF(N757="snížená",J757,0)</f>
        <v>0</v>
      </c>
      <c r="BG757" s="199">
        <f>IF(N757="zákl. přenesená",J757,0)</f>
        <v>0</v>
      </c>
      <c r="BH757" s="199">
        <f>IF(N757="sníž. přenesená",J757,0)</f>
        <v>0</v>
      </c>
      <c r="BI757" s="199">
        <f>IF(N757="nulová",J757,0)</f>
        <v>0</v>
      </c>
      <c r="BJ757" s="18" t="s">
        <v>80</v>
      </c>
      <c r="BK757" s="199">
        <f>ROUND(I757*H757,2)</f>
        <v>0</v>
      </c>
      <c r="BL757" s="18" t="s">
        <v>167</v>
      </c>
      <c r="BM757" s="198" t="s">
        <v>988</v>
      </c>
    </row>
    <row r="758" spans="2:63" s="12" customFormat="1" ht="25.9" customHeight="1">
      <c r="B758" s="171"/>
      <c r="C758" s="172"/>
      <c r="D758" s="173" t="s">
        <v>72</v>
      </c>
      <c r="E758" s="174" t="s">
        <v>1158</v>
      </c>
      <c r="F758" s="174" t="s">
        <v>1159</v>
      </c>
      <c r="G758" s="172"/>
      <c r="H758" s="172"/>
      <c r="I758" s="175"/>
      <c r="J758" s="176">
        <f>BK758</f>
        <v>0</v>
      </c>
      <c r="K758" s="172"/>
      <c r="L758" s="177"/>
      <c r="M758" s="178"/>
      <c r="N758" s="179"/>
      <c r="O758" s="179"/>
      <c r="P758" s="180">
        <f>P759+P842+P878+P930+P940+P942+P951+P957+P1040+P1119+P1134+P1161+P1208</f>
        <v>0</v>
      </c>
      <c r="Q758" s="179"/>
      <c r="R758" s="180">
        <f>R759+R842+R878+R930+R940+R942+R951+R957+R1040+R1119+R1134+R1161+R1208</f>
        <v>0</v>
      </c>
      <c r="S758" s="179"/>
      <c r="T758" s="181">
        <f>T759+T842+T878+T930+T940+T942+T951+T957+T1040+T1119+T1134+T1161+T1208</f>
        <v>0</v>
      </c>
      <c r="AR758" s="182" t="s">
        <v>82</v>
      </c>
      <c r="AT758" s="183" t="s">
        <v>72</v>
      </c>
      <c r="AU758" s="183" t="s">
        <v>73</v>
      </c>
      <c r="AY758" s="182" t="s">
        <v>160</v>
      </c>
      <c r="BK758" s="184">
        <f>BK759+BK842+BK878+BK930+BK940+BK942+BK951+BK957+BK1040+BK1119+BK1134+BK1161+BK1208</f>
        <v>0</v>
      </c>
    </row>
    <row r="759" spans="2:63" s="12" customFormat="1" ht="22.9" customHeight="1">
      <c r="B759" s="171"/>
      <c r="C759" s="172"/>
      <c r="D759" s="173" t="s">
        <v>72</v>
      </c>
      <c r="E759" s="185" t="s">
        <v>1160</v>
      </c>
      <c r="F759" s="185" t="s">
        <v>1161</v>
      </c>
      <c r="G759" s="172"/>
      <c r="H759" s="172"/>
      <c r="I759" s="175"/>
      <c r="J759" s="186">
        <f>BK759</f>
        <v>0</v>
      </c>
      <c r="K759" s="172"/>
      <c r="L759" s="177"/>
      <c r="M759" s="178"/>
      <c r="N759" s="179"/>
      <c r="O759" s="179"/>
      <c r="P759" s="180">
        <f>SUM(P760:P841)</f>
        <v>0</v>
      </c>
      <c r="Q759" s="179"/>
      <c r="R759" s="180">
        <f>SUM(R760:R841)</f>
        <v>0</v>
      </c>
      <c r="S759" s="179"/>
      <c r="T759" s="181">
        <f>SUM(T760:T841)</f>
        <v>0</v>
      </c>
      <c r="AR759" s="182" t="s">
        <v>82</v>
      </c>
      <c r="AT759" s="183" t="s">
        <v>72</v>
      </c>
      <c r="AU759" s="183" t="s">
        <v>80</v>
      </c>
      <c r="AY759" s="182" t="s">
        <v>160</v>
      </c>
      <c r="BK759" s="184">
        <f>SUM(BK760:BK841)</f>
        <v>0</v>
      </c>
    </row>
    <row r="760" spans="1:65" s="2" customFormat="1" ht="24.2" customHeight="1">
      <c r="A760" s="35"/>
      <c r="B760" s="36"/>
      <c r="C760" s="187" t="s">
        <v>694</v>
      </c>
      <c r="D760" s="187" t="s">
        <v>162</v>
      </c>
      <c r="E760" s="188" t="s">
        <v>1162</v>
      </c>
      <c r="F760" s="189" t="s">
        <v>1163</v>
      </c>
      <c r="G760" s="190" t="s">
        <v>222</v>
      </c>
      <c r="H760" s="191">
        <v>511.42</v>
      </c>
      <c r="I760" s="192"/>
      <c r="J760" s="193">
        <f>ROUND(I760*H760,2)</f>
        <v>0</v>
      </c>
      <c r="K760" s="189" t="s">
        <v>166</v>
      </c>
      <c r="L760" s="40"/>
      <c r="M760" s="194" t="s">
        <v>1</v>
      </c>
      <c r="N760" s="195" t="s">
        <v>38</v>
      </c>
      <c r="O760" s="72"/>
      <c r="P760" s="196">
        <f>O760*H760</f>
        <v>0</v>
      </c>
      <c r="Q760" s="196">
        <v>0</v>
      </c>
      <c r="R760" s="196">
        <f>Q760*H760</f>
        <v>0</v>
      </c>
      <c r="S760" s="196">
        <v>0</v>
      </c>
      <c r="T760" s="197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8" t="s">
        <v>212</v>
      </c>
      <c r="AT760" s="198" t="s">
        <v>162</v>
      </c>
      <c r="AU760" s="198" t="s">
        <v>82</v>
      </c>
      <c r="AY760" s="18" t="s">
        <v>160</v>
      </c>
      <c r="BE760" s="199">
        <f>IF(N760="základní",J760,0)</f>
        <v>0</v>
      </c>
      <c r="BF760" s="199">
        <f>IF(N760="snížená",J760,0)</f>
        <v>0</v>
      </c>
      <c r="BG760" s="199">
        <f>IF(N760="zákl. přenesená",J760,0)</f>
        <v>0</v>
      </c>
      <c r="BH760" s="199">
        <f>IF(N760="sníž. přenesená",J760,0)</f>
        <v>0</v>
      </c>
      <c r="BI760" s="199">
        <f>IF(N760="nulová",J760,0)</f>
        <v>0</v>
      </c>
      <c r="BJ760" s="18" t="s">
        <v>80</v>
      </c>
      <c r="BK760" s="199">
        <f>ROUND(I760*H760,2)</f>
        <v>0</v>
      </c>
      <c r="BL760" s="18" t="s">
        <v>212</v>
      </c>
      <c r="BM760" s="198" t="s">
        <v>996</v>
      </c>
    </row>
    <row r="761" spans="2:51" s="14" customFormat="1" ht="12">
      <c r="B761" s="211"/>
      <c r="C761" s="212"/>
      <c r="D761" s="202" t="s">
        <v>168</v>
      </c>
      <c r="E761" s="213" t="s">
        <v>1</v>
      </c>
      <c r="F761" s="214" t="s">
        <v>2514</v>
      </c>
      <c r="G761" s="212"/>
      <c r="H761" s="215">
        <v>235.483</v>
      </c>
      <c r="I761" s="216"/>
      <c r="J761" s="212"/>
      <c r="K761" s="212"/>
      <c r="L761" s="217"/>
      <c r="M761" s="218"/>
      <c r="N761" s="219"/>
      <c r="O761" s="219"/>
      <c r="P761" s="219"/>
      <c r="Q761" s="219"/>
      <c r="R761" s="219"/>
      <c r="S761" s="219"/>
      <c r="T761" s="220"/>
      <c r="AT761" s="221" t="s">
        <v>168</v>
      </c>
      <c r="AU761" s="221" t="s">
        <v>82</v>
      </c>
      <c r="AV761" s="14" t="s">
        <v>82</v>
      </c>
      <c r="AW761" s="14" t="s">
        <v>30</v>
      </c>
      <c r="AX761" s="14" t="s">
        <v>73</v>
      </c>
      <c r="AY761" s="221" t="s">
        <v>160</v>
      </c>
    </row>
    <row r="762" spans="2:51" s="14" customFormat="1" ht="12">
      <c r="B762" s="211"/>
      <c r="C762" s="212"/>
      <c r="D762" s="202" t="s">
        <v>168</v>
      </c>
      <c r="E762" s="213" t="s">
        <v>1</v>
      </c>
      <c r="F762" s="214" t="s">
        <v>2416</v>
      </c>
      <c r="G762" s="212"/>
      <c r="H762" s="215">
        <v>104.731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168</v>
      </c>
      <c r="AU762" s="221" t="s">
        <v>82</v>
      </c>
      <c r="AV762" s="14" t="s">
        <v>82</v>
      </c>
      <c r="AW762" s="14" t="s">
        <v>30</v>
      </c>
      <c r="AX762" s="14" t="s">
        <v>73</v>
      </c>
      <c r="AY762" s="221" t="s">
        <v>160</v>
      </c>
    </row>
    <row r="763" spans="2:51" s="14" customFormat="1" ht="12">
      <c r="B763" s="211"/>
      <c r="C763" s="212"/>
      <c r="D763" s="202" t="s">
        <v>168</v>
      </c>
      <c r="E763" s="213" t="s">
        <v>1</v>
      </c>
      <c r="F763" s="214" t="s">
        <v>2417</v>
      </c>
      <c r="G763" s="212"/>
      <c r="H763" s="215">
        <v>88.608</v>
      </c>
      <c r="I763" s="216"/>
      <c r="J763" s="212"/>
      <c r="K763" s="212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168</v>
      </c>
      <c r="AU763" s="221" t="s">
        <v>82</v>
      </c>
      <c r="AV763" s="14" t="s">
        <v>82</v>
      </c>
      <c r="AW763" s="14" t="s">
        <v>30</v>
      </c>
      <c r="AX763" s="14" t="s">
        <v>73</v>
      </c>
      <c r="AY763" s="221" t="s">
        <v>160</v>
      </c>
    </row>
    <row r="764" spans="2:51" s="14" customFormat="1" ht="12">
      <c r="B764" s="211"/>
      <c r="C764" s="212"/>
      <c r="D764" s="202" t="s">
        <v>168</v>
      </c>
      <c r="E764" s="213" t="s">
        <v>1</v>
      </c>
      <c r="F764" s="214" t="s">
        <v>2418</v>
      </c>
      <c r="G764" s="212"/>
      <c r="H764" s="215">
        <v>-28.939</v>
      </c>
      <c r="I764" s="216"/>
      <c r="J764" s="212"/>
      <c r="K764" s="212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168</v>
      </c>
      <c r="AU764" s="221" t="s">
        <v>82</v>
      </c>
      <c r="AV764" s="14" t="s">
        <v>82</v>
      </c>
      <c r="AW764" s="14" t="s">
        <v>30</v>
      </c>
      <c r="AX764" s="14" t="s">
        <v>73</v>
      </c>
      <c r="AY764" s="221" t="s">
        <v>160</v>
      </c>
    </row>
    <row r="765" spans="2:51" s="14" customFormat="1" ht="12">
      <c r="B765" s="211"/>
      <c r="C765" s="212"/>
      <c r="D765" s="202" t="s">
        <v>168</v>
      </c>
      <c r="E765" s="213" t="s">
        <v>1</v>
      </c>
      <c r="F765" s="214" t="s">
        <v>2515</v>
      </c>
      <c r="G765" s="212"/>
      <c r="H765" s="215">
        <v>105.506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168</v>
      </c>
      <c r="AU765" s="221" t="s">
        <v>82</v>
      </c>
      <c r="AV765" s="14" t="s">
        <v>82</v>
      </c>
      <c r="AW765" s="14" t="s">
        <v>30</v>
      </c>
      <c r="AX765" s="14" t="s">
        <v>73</v>
      </c>
      <c r="AY765" s="221" t="s">
        <v>160</v>
      </c>
    </row>
    <row r="766" spans="2:51" s="14" customFormat="1" ht="12">
      <c r="B766" s="211"/>
      <c r="C766" s="212"/>
      <c r="D766" s="202" t="s">
        <v>168</v>
      </c>
      <c r="E766" s="213" t="s">
        <v>1</v>
      </c>
      <c r="F766" s="214" t="s">
        <v>2516</v>
      </c>
      <c r="G766" s="212"/>
      <c r="H766" s="215">
        <v>6.031</v>
      </c>
      <c r="I766" s="216"/>
      <c r="J766" s="212"/>
      <c r="K766" s="212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168</v>
      </c>
      <c r="AU766" s="221" t="s">
        <v>82</v>
      </c>
      <c r="AV766" s="14" t="s">
        <v>82</v>
      </c>
      <c r="AW766" s="14" t="s">
        <v>30</v>
      </c>
      <c r="AX766" s="14" t="s">
        <v>73</v>
      </c>
      <c r="AY766" s="221" t="s">
        <v>160</v>
      </c>
    </row>
    <row r="767" spans="2:51" s="15" customFormat="1" ht="12">
      <c r="B767" s="222"/>
      <c r="C767" s="223"/>
      <c r="D767" s="202" t="s">
        <v>168</v>
      </c>
      <c r="E767" s="224" t="s">
        <v>1</v>
      </c>
      <c r="F767" s="225" t="s">
        <v>179</v>
      </c>
      <c r="G767" s="223"/>
      <c r="H767" s="226">
        <v>511.42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168</v>
      </c>
      <c r="AU767" s="232" t="s">
        <v>82</v>
      </c>
      <c r="AV767" s="15" t="s">
        <v>167</v>
      </c>
      <c r="AW767" s="15" t="s">
        <v>30</v>
      </c>
      <c r="AX767" s="15" t="s">
        <v>80</v>
      </c>
      <c r="AY767" s="232" t="s">
        <v>160</v>
      </c>
    </row>
    <row r="768" spans="1:65" s="2" customFormat="1" ht="14.45" customHeight="1">
      <c r="A768" s="35"/>
      <c r="B768" s="36"/>
      <c r="C768" s="233" t="s">
        <v>1002</v>
      </c>
      <c r="D768" s="233" t="s">
        <v>205</v>
      </c>
      <c r="E768" s="234" t="s">
        <v>1166</v>
      </c>
      <c r="F768" s="235" t="s">
        <v>1167</v>
      </c>
      <c r="G768" s="236" t="s">
        <v>193</v>
      </c>
      <c r="H768" s="237">
        <v>0.153</v>
      </c>
      <c r="I768" s="238"/>
      <c r="J768" s="239">
        <f>ROUND(I768*H768,2)</f>
        <v>0</v>
      </c>
      <c r="K768" s="235" t="s">
        <v>166</v>
      </c>
      <c r="L768" s="240"/>
      <c r="M768" s="241" t="s">
        <v>1</v>
      </c>
      <c r="N768" s="242" t="s">
        <v>38</v>
      </c>
      <c r="O768" s="72"/>
      <c r="P768" s="196">
        <f>O768*H768</f>
        <v>0</v>
      </c>
      <c r="Q768" s="196">
        <v>0</v>
      </c>
      <c r="R768" s="196">
        <f>Q768*H768</f>
        <v>0</v>
      </c>
      <c r="S768" s="196">
        <v>0</v>
      </c>
      <c r="T768" s="197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98" t="s">
        <v>255</v>
      </c>
      <c r="AT768" s="198" t="s">
        <v>205</v>
      </c>
      <c r="AU768" s="198" t="s">
        <v>82</v>
      </c>
      <c r="AY768" s="18" t="s">
        <v>160</v>
      </c>
      <c r="BE768" s="199">
        <f>IF(N768="základní",J768,0)</f>
        <v>0</v>
      </c>
      <c r="BF768" s="199">
        <f>IF(N768="snížená",J768,0)</f>
        <v>0</v>
      </c>
      <c r="BG768" s="199">
        <f>IF(N768="zákl. přenesená",J768,0)</f>
        <v>0</v>
      </c>
      <c r="BH768" s="199">
        <f>IF(N768="sníž. přenesená",J768,0)</f>
        <v>0</v>
      </c>
      <c r="BI768" s="199">
        <f>IF(N768="nulová",J768,0)</f>
        <v>0</v>
      </c>
      <c r="BJ768" s="18" t="s">
        <v>80</v>
      </c>
      <c r="BK768" s="199">
        <f>ROUND(I768*H768,2)</f>
        <v>0</v>
      </c>
      <c r="BL768" s="18" t="s">
        <v>212</v>
      </c>
      <c r="BM768" s="198" t="s">
        <v>1005</v>
      </c>
    </row>
    <row r="769" spans="2:51" s="14" customFormat="1" ht="12">
      <c r="B769" s="211"/>
      <c r="C769" s="212"/>
      <c r="D769" s="202" t="s">
        <v>168</v>
      </c>
      <c r="E769" s="213" t="s">
        <v>1</v>
      </c>
      <c r="F769" s="214" t="s">
        <v>2517</v>
      </c>
      <c r="G769" s="212"/>
      <c r="H769" s="215">
        <v>0.153</v>
      </c>
      <c r="I769" s="216"/>
      <c r="J769" s="212"/>
      <c r="K769" s="212"/>
      <c r="L769" s="217"/>
      <c r="M769" s="218"/>
      <c r="N769" s="219"/>
      <c r="O769" s="219"/>
      <c r="P769" s="219"/>
      <c r="Q769" s="219"/>
      <c r="R769" s="219"/>
      <c r="S769" s="219"/>
      <c r="T769" s="220"/>
      <c r="AT769" s="221" t="s">
        <v>168</v>
      </c>
      <c r="AU769" s="221" t="s">
        <v>82</v>
      </c>
      <c r="AV769" s="14" t="s">
        <v>82</v>
      </c>
      <c r="AW769" s="14" t="s">
        <v>30</v>
      </c>
      <c r="AX769" s="14" t="s">
        <v>73</v>
      </c>
      <c r="AY769" s="221" t="s">
        <v>160</v>
      </c>
    </row>
    <row r="770" spans="2:51" s="15" customFormat="1" ht="12">
      <c r="B770" s="222"/>
      <c r="C770" s="223"/>
      <c r="D770" s="202" t="s">
        <v>168</v>
      </c>
      <c r="E770" s="224" t="s">
        <v>1</v>
      </c>
      <c r="F770" s="225" t="s">
        <v>179</v>
      </c>
      <c r="G770" s="223"/>
      <c r="H770" s="226">
        <v>0.153</v>
      </c>
      <c r="I770" s="227"/>
      <c r="J770" s="223"/>
      <c r="K770" s="223"/>
      <c r="L770" s="228"/>
      <c r="M770" s="229"/>
      <c r="N770" s="230"/>
      <c r="O770" s="230"/>
      <c r="P770" s="230"/>
      <c r="Q770" s="230"/>
      <c r="R770" s="230"/>
      <c r="S770" s="230"/>
      <c r="T770" s="231"/>
      <c r="AT770" s="232" t="s">
        <v>168</v>
      </c>
      <c r="AU770" s="232" t="s">
        <v>82</v>
      </c>
      <c r="AV770" s="15" t="s">
        <v>167</v>
      </c>
      <c r="AW770" s="15" t="s">
        <v>30</v>
      </c>
      <c r="AX770" s="15" t="s">
        <v>80</v>
      </c>
      <c r="AY770" s="232" t="s">
        <v>160</v>
      </c>
    </row>
    <row r="771" spans="1:65" s="2" customFormat="1" ht="24.2" customHeight="1">
      <c r="A771" s="35"/>
      <c r="B771" s="36"/>
      <c r="C771" s="187" t="s">
        <v>698</v>
      </c>
      <c r="D771" s="187" t="s">
        <v>162</v>
      </c>
      <c r="E771" s="188" t="s">
        <v>2518</v>
      </c>
      <c r="F771" s="189" t="s">
        <v>2519</v>
      </c>
      <c r="G771" s="190" t="s">
        <v>222</v>
      </c>
      <c r="H771" s="191">
        <v>107.975</v>
      </c>
      <c r="I771" s="192"/>
      <c r="J771" s="193">
        <f>ROUND(I771*H771,2)</f>
        <v>0</v>
      </c>
      <c r="K771" s="189" t="s">
        <v>166</v>
      </c>
      <c r="L771" s="40"/>
      <c r="M771" s="194" t="s">
        <v>1</v>
      </c>
      <c r="N771" s="195" t="s">
        <v>38</v>
      </c>
      <c r="O771" s="72"/>
      <c r="P771" s="196">
        <f>O771*H771</f>
        <v>0</v>
      </c>
      <c r="Q771" s="196">
        <v>0</v>
      </c>
      <c r="R771" s="196">
        <f>Q771*H771</f>
        <v>0</v>
      </c>
      <c r="S771" s="196">
        <v>0</v>
      </c>
      <c r="T771" s="197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98" t="s">
        <v>212</v>
      </c>
      <c r="AT771" s="198" t="s">
        <v>162</v>
      </c>
      <c r="AU771" s="198" t="s">
        <v>82</v>
      </c>
      <c r="AY771" s="18" t="s">
        <v>160</v>
      </c>
      <c r="BE771" s="199">
        <f>IF(N771="základní",J771,0)</f>
        <v>0</v>
      </c>
      <c r="BF771" s="199">
        <f>IF(N771="snížená",J771,0)</f>
        <v>0</v>
      </c>
      <c r="BG771" s="199">
        <f>IF(N771="zákl. přenesená",J771,0)</f>
        <v>0</v>
      </c>
      <c r="BH771" s="199">
        <f>IF(N771="sníž. přenesená",J771,0)</f>
        <v>0</v>
      </c>
      <c r="BI771" s="199">
        <f>IF(N771="nulová",J771,0)</f>
        <v>0</v>
      </c>
      <c r="BJ771" s="18" t="s">
        <v>80</v>
      </c>
      <c r="BK771" s="199">
        <f>ROUND(I771*H771,2)</f>
        <v>0</v>
      </c>
      <c r="BL771" s="18" t="s">
        <v>212</v>
      </c>
      <c r="BM771" s="198" t="s">
        <v>1012</v>
      </c>
    </row>
    <row r="772" spans="2:51" s="14" customFormat="1" ht="12">
      <c r="B772" s="211"/>
      <c r="C772" s="212"/>
      <c r="D772" s="202" t="s">
        <v>168</v>
      </c>
      <c r="E772" s="213" t="s">
        <v>1</v>
      </c>
      <c r="F772" s="214" t="s">
        <v>2520</v>
      </c>
      <c r="G772" s="212"/>
      <c r="H772" s="215">
        <v>39.204</v>
      </c>
      <c r="I772" s="216"/>
      <c r="J772" s="212"/>
      <c r="K772" s="212"/>
      <c r="L772" s="217"/>
      <c r="M772" s="218"/>
      <c r="N772" s="219"/>
      <c r="O772" s="219"/>
      <c r="P772" s="219"/>
      <c r="Q772" s="219"/>
      <c r="R772" s="219"/>
      <c r="S772" s="219"/>
      <c r="T772" s="220"/>
      <c r="AT772" s="221" t="s">
        <v>168</v>
      </c>
      <c r="AU772" s="221" t="s">
        <v>82</v>
      </c>
      <c r="AV772" s="14" t="s">
        <v>82</v>
      </c>
      <c r="AW772" s="14" t="s">
        <v>30</v>
      </c>
      <c r="AX772" s="14" t="s">
        <v>73</v>
      </c>
      <c r="AY772" s="221" t="s">
        <v>160</v>
      </c>
    </row>
    <row r="773" spans="2:51" s="14" customFormat="1" ht="12">
      <c r="B773" s="211"/>
      <c r="C773" s="212"/>
      <c r="D773" s="202" t="s">
        <v>168</v>
      </c>
      <c r="E773" s="213" t="s">
        <v>1</v>
      </c>
      <c r="F773" s="214" t="s">
        <v>2521</v>
      </c>
      <c r="G773" s="212"/>
      <c r="H773" s="215">
        <v>42.627</v>
      </c>
      <c r="I773" s="216"/>
      <c r="J773" s="212"/>
      <c r="K773" s="212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168</v>
      </c>
      <c r="AU773" s="221" t="s">
        <v>82</v>
      </c>
      <c r="AV773" s="14" t="s">
        <v>82</v>
      </c>
      <c r="AW773" s="14" t="s">
        <v>30</v>
      </c>
      <c r="AX773" s="14" t="s">
        <v>73</v>
      </c>
      <c r="AY773" s="221" t="s">
        <v>160</v>
      </c>
    </row>
    <row r="774" spans="2:51" s="14" customFormat="1" ht="12">
      <c r="B774" s="211"/>
      <c r="C774" s="212"/>
      <c r="D774" s="202" t="s">
        <v>168</v>
      </c>
      <c r="E774" s="213" t="s">
        <v>1</v>
      </c>
      <c r="F774" s="214" t="s">
        <v>2522</v>
      </c>
      <c r="G774" s="212"/>
      <c r="H774" s="215">
        <v>26.144</v>
      </c>
      <c r="I774" s="216"/>
      <c r="J774" s="212"/>
      <c r="K774" s="212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168</v>
      </c>
      <c r="AU774" s="221" t="s">
        <v>82</v>
      </c>
      <c r="AV774" s="14" t="s">
        <v>82</v>
      </c>
      <c r="AW774" s="14" t="s">
        <v>30</v>
      </c>
      <c r="AX774" s="14" t="s">
        <v>73</v>
      </c>
      <c r="AY774" s="221" t="s">
        <v>160</v>
      </c>
    </row>
    <row r="775" spans="2:51" s="15" customFormat="1" ht="12">
      <c r="B775" s="222"/>
      <c r="C775" s="223"/>
      <c r="D775" s="202" t="s">
        <v>168</v>
      </c>
      <c r="E775" s="224" t="s">
        <v>1</v>
      </c>
      <c r="F775" s="225" t="s">
        <v>179</v>
      </c>
      <c r="G775" s="223"/>
      <c r="H775" s="226">
        <v>107.975</v>
      </c>
      <c r="I775" s="227"/>
      <c r="J775" s="223"/>
      <c r="K775" s="223"/>
      <c r="L775" s="228"/>
      <c r="M775" s="229"/>
      <c r="N775" s="230"/>
      <c r="O775" s="230"/>
      <c r="P775" s="230"/>
      <c r="Q775" s="230"/>
      <c r="R775" s="230"/>
      <c r="S775" s="230"/>
      <c r="T775" s="231"/>
      <c r="AT775" s="232" t="s">
        <v>168</v>
      </c>
      <c r="AU775" s="232" t="s">
        <v>82</v>
      </c>
      <c r="AV775" s="15" t="s">
        <v>167</v>
      </c>
      <c r="AW775" s="15" t="s">
        <v>30</v>
      </c>
      <c r="AX775" s="15" t="s">
        <v>80</v>
      </c>
      <c r="AY775" s="232" t="s">
        <v>160</v>
      </c>
    </row>
    <row r="776" spans="1:65" s="2" customFormat="1" ht="14.45" customHeight="1">
      <c r="A776" s="35"/>
      <c r="B776" s="36"/>
      <c r="C776" s="233" t="s">
        <v>1013</v>
      </c>
      <c r="D776" s="233" t="s">
        <v>205</v>
      </c>
      <c r="E776" s="234" t="s">
        <v>1166</v>
      </c>
      <c r="F776" s="235" t="s">
        <v>1167</v>
      </c>
      <c r="G776" s="236" t="s">
        <v>193</v>
      </c>
      <c r="H776" s="237">
        <v>0.038</v>
      </c>
      <c r="I776" s="238"/>
      <c r="J776" s="239">
        <f>ROUND(I776*H776,2)</f>
        <v>0</v>
      </c>
      <c r="K776" s="235" t="s">
        <v>166</v>
      </c>
      <c r="L776" s="240"/>
      <c r="M776" s="241" t="s">
        <v>1</v>
      </c>
      <c r="N776" s="242" t="s">
        <v>38</v>
      </c>
      <c r="O776" s="72"/>
      <c r="P776" s="196">
        <f>O776*H776</f>
        <v>0</v>
      </c>
      <c r="Q776" s="196">
        <v>0</v>
      </c>
      <c r="R776" s="196">
        <f>Q776*H776</f>
        <v>0</v>
      </c>
      <c r="S776" s="196">
        <v>0</v>
      </c>
      <c r="T776" s="197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98" t="s">
        <v>255</v>
      </c>
      <c r="AT776" s="198" t="s">
        <v>205</v>
      </c>
      <c r="AU776" s="198" t="s">
        <v>82</v>
      </c>
      <c r="AY776" s="18" t="s">
        <v>160</v>
      </c>
      <c r="BE776" s="199">
        <f>IF(N776="základní",J776,0)</f>
        <v>0</v>
      </c>
      <c r="BF776" s="199">
        <f>IF(N776="snížená",J776,0)</f>
        <v>0</v>
      </c>
      <c r="BG776" s="199">
        <f>IF(N776="zákl. přenesená",J776,0)</f>
        <v>0</v>
      </c>
      <c r="BH776" s="199">
        <f>IF(N776="sníž. přenesená",J776,0)</f>
        <v>0</v>
      </c>
      <c r="BI776" s="199">
        <f>IF(N776="nulová",J776,0)</f>
        <v>0</v>
      </c>
      <c r="BJ776" s="18" t="s">
        <v>80</v>
      </c>
      <c r="BK776" s="199">
        <f>ROUND(I776*H776,2)</f>
        <v>0</v>
      </c>
      <c r="BL776" s="18" t="s">
        <v>212</v>
      </c>
      <c r="BM776" s="198" t="s">
        <v>1016</v>
      </c>
    </row>
    <row r="777" spans="2:51" s="14" customFormat="1" ht="12">
      <c r="B777" s="211"/>
      <c r="C777" s="212"/>
      <c r="D777" s="202" t="s">
        <v>168</v>
      </c>
      <c r="E777" s="213" t="s">
        <v>1</v>
      </c>
      <c r="F777" s="214" t="s">
        <v>2523</v>
      </c>
      <c r="G777" s="212"/>
      <c r="H777" s="215">
        <v>0.038</v>
      </c>
      <c r="I777" s="216"/>
      <c r="J777" s="212"/>
      <c r="K777" s="212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168</v>
      </c>
      <c r="AU777" s="221" t="s">
        <v>82</v>
      </c>
      <c r="AV777" s="14" t="s">
        <v>82</v>
      </c>
      <c r="AW777" s="14" t="s">
        <v>30</v>
      </c>
      <c r="AX777" s="14" t="s">
        <v>73</v>
      </c>
      <c r="AY777" s="221" t="s">
        <v>160</v>
      </c>
    </row>
    <row r="778" spans="2:51" s="15" customFormat="1" ht="12">
      <c r="B778" s="222"/>
      <c r="C778" s="223"/>
      <c r="D778" s="202" t="s">
        <v>168</v>
      </c>
      <c r="E778" s="224" t="s">
        <v>1</v>
      </c>
      <c r="F778" s="225" t="s">
        <v>179</v>
      </c>
      <c r="G778" s="223"/>
      <c r="H778" s="226">
        <v>0.038</v>
      </c>
      <c r="I778" s="227"/>
      <c r="J778" s="223"/>
      <c r="K778" s="223"/>
      <c r="L778" s="228"/>
      <c r="M778" s="229"/>
      <c r="N778" s="230"/>
      <c r="O778" s="230"/>
      <c r="P778" s="230"/>
      <c r="Q778" s="230"/>
      <c r="R778" s="230"/>
      <c r="S778" s="230"/>
      <c r="T778" s="231"/>
      <c r="AT778" s="232" t="s">
        <v>168</v>
      </c>
      <c r="AU778" s="232" t="s">
        <v>82</v>
      </c>
      <c r="AV778" s="15" t="s">
        <v>167</v>
      </c>
      <c r="AW778" s="15" t="s">
        <v>30</v>
      </c>
      <c r="AX778" s="15" t="s">
        <v>80</v>
      </c>
      <c r="AY778" s="232" t="s">
        <v>160</v>
      </c>
    </row>
    <row r="779" spans="1:65" s="2" customFormat="1" ht="24.2" customHeight="1">
      <c r="A779" s="35"/>
      <c r="B779" s="36"/>
      <c r="C779" s="187" t="s">
        <v>701</v>
      </c>
      <c r="D779" s="187" t="s">
        <v>162</v>
      </c>
      <c r="E779" s="188" t="s">
        <v>1170</v>
      </c>
      <c r="F779" s="189" t="s">
        <v>1171</v>
      </c>
      <c r="G779" s="190" t="s">
        <v>222</v>
      </c>
      <c r="H779" s="191">
        <v>0.45</v>
      </c>
      <c r="I779" s="192"/>
      <c r="J779" s="193">
        <f>ROUND(I779*H779,2)</f>
        <v>0</v>
      </c>
      <c r="K779" s="189" t="s">
        <v>166</v>
      </c>
      <c r="L779" s="40"/>
      <c r="M779" s="194" t="s">
        <v>1</v>
      </c>
      <c r="N779" s="195" t="s">
        <v>38</v>
      </c>
      <c r="O779" s="72"/>
      <c r="P779" s="196">
        <f>O779*H779</f>
        <v>0</v>
      </c>
      <c r="Q779" s="196">
        <v>0</v>
      </c>
      <c r="R779" s="196">
        <f>Q779*H779</f>
        <v>0</v>
      </c>
      <c r="S779" s="196">
        <v>0</v>
      </c>
      <c r="T779" s="197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98" t="s">
        <v>212</v>
      </c>
      <c r="AT779" s="198" t="s">
        <v>162</v>
      </c>
      <c r="AU779" s="198" t="s">
        <v>82</v>
      </c>
      <c r="AY779" s="18" t="s">
        <v>160</v>
      </c>
      <c r="BE779" s="199">
        <f>IF(N779="základní",J779,0)</f>
        <v>0</v>
      </c>
      <c r="BF779" s="199">
        <f>IF(N779="snížená",J779,0)</f>
        <v>0</v>
      </c>
      <c r="BG779" s="199">
        <f>IF(N779="zákl. přenesená",J779,0)</f>
        <v>0</v>
      </c>
      <c r="BH779" s="199">
        <f>IF(N779="sníž. přenesená",J779,0)</f>
        <v>0</v>
      </c>
      <c r="BI779" s="199">
        <f>IF(N779="nulová",J779,0)</f>
        <v>0</v>
      </c>
      <c r="BJ779" s="18" t="s">
        <v>80</v>
      </c>
      <c r="BK779" s="199">
        <f>ROUND(I779*H779,2)</f>
        <v>0</v>
      </c>
      <c r="BL779" s="18" t="s">
        <v>212</v>
      </c>
      <c r="BM779" s="198" t="s">
        <v>1028</v>
      </c>
    </row>
    <row r="780" spans="2:51" s="14" customFormat="1" ht="12">
      <c r="B780" s="211"/>
      <c r="C780" s="212"/>
      <c r="D780" s="202" t="s">
        <v>168</v>
      </c>
      <c r="E780" s="213" t="s">
        <v>1</v>
      </c>
      <c r="F780" s="214" t="s">
        <v>2524</v>
      </c>
      <c r="G780" s="212"/>
      <c r="H780" s="215">
        <v>0.45</v>
      </c>
      <c r="I780" s="216"/>
      <c r="J780" s="212"/>
      <c r="K780" s="212"/>
      <c r="L780" s="217"/>
      <c r="M780" s="218"/>
      <c r="N780" s="219"/>
      <c r="O780" s="219"/>
      <c r="P780" s="219"/>
      <c r="Q780" s="219"/>
      <c r="R780" s="219"/>
      <c r="S780" s="219"/>
      <c r="T780" s="220"/>
      <c r="AT780" s="221" t="s">
        <v>168</v>
      </c>
      <c r="AU780" s="221" t="s">
        <v>82</v>
      </c>
      <c r="AV780" s="14" t="s">
        <v>82</v>
      </c>
      <c r="AW780" s="14" t="s">
        <v>30</v>
      </c>
      <c r="AX780" s="14" t="s">
        <v>73</v>
      </c>
      <c r="AY780" s="221" t="s">
        <v>160</v>
      </c>
    </row>
    <row r="781" spans="2:51" s="15" customFormat="1" ht="12">
      <c r="B781" s="222"/>
      <c r="C781" s="223"/>
      <c r="D781" s="202" t="s">
        <v>168</v>
      </c>
      <c r="E781" s="224" t="s">
        <v>1</v>
      </c>
      <c r="F781" s="225" t="s">
        <v>179</v>
      </c>
      <c r="G781" s="223"/>
      <c r="H781" s="226">
        <v>0.45</v>
      </c>
      <c r="I781" s="227"/>
      <c r="J781" s="223"/>
      <c r="K781" s="223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168</v>
      </c>
      <c r="AU781" s="232" t="s">
        <v>82</v>
      </c>
      <c r="AV781" s="15" t="s">
        <v>167</v>
      </c>
      <c r="AW781" s="15" t="s">
        <v>30</v>
      </c>
      <c r="AX781" s="15" t="s">
        <v>80</v>
      </c>
      <c r="AY781" s="232" t="s">
        <v>160</v>
      </c>
    </row>
    <row r="782" spans="1:65" s="2" customFormat="1" ht="24.2" customHeight="1">
      <c r="A782" s="35"/>
      <c r="B782" s="36"/>
      <c r="C782" s="187" t="s">
        <v>1044</v>
      </c>
      <c r="D782" s="187" t="s">
        <v>162</v>
      </c>
      <c r="E782" s="188" t="s">
        <v>1176</v>
      </c>
      <c r="F782" s="189" t="s">
        <v>1177</v>
      </c>
      <c r="G782" s="190" t="s">
        <v>222</v>
      </c>
      <c r="H782" s="191">
        <v>543.62</v>
      </c>
      <c r="I782" s="192"/>
      <c r="J782" s="193">
        <f>ROUND(I782*H782,2)</f>
        <v>0</v>
      </c>
      <c r="K782" s="189" t="s">
        <v>166</v>
      </c>
      <c r="L782" s="40"/>
      <c r="M782" s="194" t="s">
        <v>1</v>
      </c>
      <c r="N782" s="195" t="s">
        <v>38</v>
      </c>
      <c r="O782" s="72"/>
      <c r="P782" s="196">
        <f>O782*H782</f>
        <v>0</v>
      </c>
      <c r="Q782" s="196">
        <v>0</v>
      </c>
      <c r="R782" s="196">
        <f>Q782*H782</f>
        <v>0</v>
      </c>
      <c r="S782" s="196">
        <v>0</v>
      </c>
      <c r="T782" s="197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8" t="s">
        <v>212</v>
      </c>
      <c r="AT782" s="198" t="s">
        <v>162</v>
      </c>
      <c r="AU782" s="198" t="s">
        <v>82</v>
      </c>
      <c r="AY782" s="18" t="s">
        <v>160</v>
      </c>
      <c r="BE782" s="199">
        <f>IF(N782="základní",J782,0)</f>
        <v>0</v>
      </c>
      <c r="BF782" s="199">
        <f>IF(N782="snížená",J782,0)</f>
        <v>0</v>
      </c>
      <c r="BG782" s="199">
        <f>IF(N782="zákl. přenesená",J782,0)</f>
        <v>0</v>
      </c>
      <c r="BH782" s="199">
        <f>IF(N782="sníž. přenesená",J782,0)</f>
        <v>0</v>
      </c>
      <c r="BI782" s="199">
        <f>IF(N782="nulová",J782,0)</f>
        <v>0</v>
      </c>
      <c r="BJ782" s="18" t="s">
        <v>80</v>
      </c>
      <c r="BK782" s="199">
        <f>ROUND(I782*H782,2)</f>
        <v>0</v>
      </c>
      <c r="BL782" s="18" t="s">
        <v>212</v>
      </c>
      <c r="BM782" s="198" t="s">
        <v>1047</v>
      </c>
    </row>
    <row r="783" spans="2:51" s="14" customFormat="1" ht="12">
      <c r="B783" s="211"/>
      <c r="C783" s="212"/>
      <c r="D783" s="202" t="s">
        <v>168</v>
      </c>
      <c r="E783" s="213" t="s">
        <v>1</v>
      </c>
      <c r="F783" s="214" t="s">
        <v>2525</v>
      </c>
      <c r="G783" s="212"/>
      <c r="H783" s="215">
        <v>16.335</v>
      </c>
      <c r="I783" s="216"/>
      <c r="J783" s="212"/>
      <c r="K783" s="212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168</v>
      </c>
      <c r="AU783" s="221" t="s">
        <v>82</v>
      </c>
      <c r="AV783" s="14" t="s">
        <v>82</v>
      </c>
      <c r="AW783" s="14" t="s">
        <v>30</v>
      </c>
      <c r="AX783" s="14" t="s">
        <v>73</v>
      </c>
      <c r="AY783" s="221" t="s">
        <v>160</v>
      </c>
    </row>
    <row r="784" spans="2:51" s="14" customFormat="1" ht="12">
      <c r="B784" s="211"/>
      <c r="C784" s="212"/>
      <c r="D784" s="202" t="s">
        <v>168</v>
      </c>
      <c r="E784" s="213" t="s">
        <v>1</v>
      </c>
      <c r="F784" s="214" t="s">
        <v>2409</v>
      </c>
      <c r="G784" s="212"/>
      <c r="H784" s="215">
        <v>15.865</v>
      </c>
      <c r="I784" s="216"/>
      <c r="J784" s="212"/>
      <c r="K784" s="212"/>
      <c r="L784" s="217"/>
      <c r="M784" s="218"/>
      <c r="N784" s="219"/>
      <c r="O784" s="219"/>
      <c r="P784" s="219"/>
      <c r="Q784" s="219"/>
      <c r="R784" s="219"/>
      <c r="S784" s="219"/>
      <c r="T784" s="220"/>
      <c r="AT784" s="221" t="s">
        <v>168</v>
      </c>
      <c r="AU784" s="221" t="s">
        <v>82</v>
      </c>
      <c r="AV784" s="14" t="s">
        <v>82</v>
      </c>
      <c r="AW784" s="14" t="s">
        <v>30</v>
      </c>
      <c r="AX784" s="14" t="s">
        <v>73</v>
      </c>
      <c r="AY784" s="221" t="s">
        <v>160</v>
      </c>
    </row>
    <row r="785" spans="2:51" s="14" customFormat="1" ht="12">
      <c r="B785" s="211"/>
      <c r="C785" s="212"/>
      <c r="D785" s="202" t="s">
        <v>168</v>
      </c>
      <c r="E785" s="213" t="s">
        <v>1</v>
      </c>
      <c r="F785" s="214" t="s">
        <v>2415</v>
      </c>
      <c r="G785" s="212"/>
      <c r="H785" s="215">
        <v>235.483</v>
      </c>
      <c r="I785" s="216"/>
      <c r="J785" s="212"/>
      <c r="K785" s="212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168</v>
      </c>
      <c r="AU785" s="221" t="s">
        <v>82</v>
      </c>
      <c r="AV785" s="14" t="s">
        <v>82</v>
      </c>
      <c r="AW785" s="14" t="s">
        <v>30</v>
      </c>
      <c r="AX785" s="14" t="s">
        <v>73</v>
      </c>
      <c r="AY785" s="221" t="s">
        <v>160</v>
      </c>
    </row>
    <row r="786" spans="2:51" s="14" customFormat="1" ht="12">
      <c r="B786" s="211"/>
      <c r="C786" s="212"/>
      <c r="D786" s="202" t="s">
        <v>168</v>
      </c>
      <c r="E786" s="213" t="s">
        <v>1</v>
      </c>
      <c r="F786" s="214" t="s">
        <v>2416</v>
      </c>
      <c r="G786" s="212"/>
      <c r="H786" s="215">
        <v>104.731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168</v>
      </c>
      <c r="AU786" s="221" t="s">
        <v>82</v>
      </c>
      <c r="AV786" s="14" t="s">
        <v>82</v>
      </c>
      <c r="AW786" s="14" t="s">
        <v>30</v>
      </c>
      <c r="AX786" s="14" t="s">
        <v>73</v>
      </c>
      <c r="AY786" s="221" t="s">
        <v>160</v>
      </c>
    </row>
    <row r="787" spans="2:51" s="14" customFormat="1" ht="12">
      <c r="B787" s="211"/>
      <c r="C787" s="212"/>
      <c r="D787" s="202" t="s">
        <v>168</v>
      </c>
      <c r="E787" s="213" t="s">
        <v>1</v>
      </c>
      <c r="F787" s="214" t="s">
        <v>2417</v>
      </c>
      <c r="G787" s="212"/>
      <c r="H787" s="215">
        <v>88.608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168</v>
      </c>
      <c r="AU787" s="221" t="s">
        <v>82</v>
      </c>
      <c r="AV787" s="14" t="s">
        <v>82</v>
      </c>
      <c r="AW787" s="14" t="s">
        <v>30</v>
      </c>
      <c r="AX787" s="14" t="s">
        <v>73</v>
      </c>
      <c r="AY787" s="221" t="s">
        <v>160</v>
      </c>
    </row>
    <row r="788" spans="2:51" s="14" customFormat="1" ht="12">
      <c r="B788" s="211"/>
      <c r="C788" s="212"/>
      <c r="D788" s="202" t="s">
        <v>168</v>
      </c>
      <c r="E788" s="213" t="s">
        <v>1</v>
      </c>
      <c r="F788" s="214" t="s">
        <v>2418</v>
      </c>
      <c r="G788" s="212"/>
      <c r="H788" s="215">
        <v>-28.939</v>
      </c>
      <c r="I788" s="216"/>
      <c r="J788" s="212"/>
      <c r="K788" s="212"/>
      <c r="L788" s="217"/>
      <c r="M788" s="218"/>
      <c r="N788" s="219"/>
      <c r="O788" s="219"/>
      <c r="P788" s="219"/>
      <c r="Q788" s="219"/>
      <c r="R788" s="219"/>
      <c r="S788" s="219"/>
      <c r="T788" s="220"/>
      <c r="AT788" s="221" t="s">
        <v>168</v>
      </c>
      <c r="AU788" s="221" t="s">
        <v>82</v>
      </c>
      <c r="AV788" s="14" t="s">
        <v>82</v>
      </c>
      <c r="AW788" s="14" t="s">
        <v>30</v>
      </c>
      <c r="AX788" s="14" t="s">
        <v>73</v>
      </c>
      <c r="AY788" s="221" t="s">
        <v>160</v>
      </c>
    </row>
    <row r="789" spans="2:51" s="14" customFormat="1" ht="12">
      <c r="B789" s="211"/>
      <c r="C789" s="212"/>
      <c r="D789" s="202" t="s">
        <v>168</v>
      </c>
      <c r="E789" s="213" t="s">
        <v>1</v>
      </c>
      <c r="F789" s="214" t="s">
        <v>2515</v>
      </c>
      <c r="G789" s="212"/>
      <c r="H789" s="215">
        <v>105.506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168</v>
      </c>
      <c r="AU789" s="221" t="s">
        <v>82</v>
      </c>
      <c r="AV789" s="14" t="s">
        <v>82</v>
      </c>
      <c r="AW789" s="14" t="s">
        <v>30</v>
      </c>
      <c r="AX789" s="14" t="s">
        <v>73</v>
      </c>
      <c r="AY789" s="221" t="s">
        <v>160</v>
      </c>
    </row>
    <row r="790" spans="2:51" s="14" customFormat="1" ht="12">
      <c r="B790" s="211"/>
      <c r="C790" s="212"/>
      <c r="D790" s="202" t="s">
        <v>168</v>
      </c>
      <c r="E790" s="213" t="s">
        <v>1</v>
      </c>
      <c r="F790" s="214" t="s">
        <v>2516</v>
      </c>
      <c r="G790" s="212"/>
      <c r="H790" s="215">
        <v>6.031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168</v>
      </c>
      <c r="AU790" s="221" t="s">
        <v>82</v>
      </c>
      <c r="AV790" s="14" t="s">
        <v>82</v>
      </c>
      <c r="AW790" s="14" t="s">
        <v>30</v>
      </c>
      <c r="AX790" s="14" t="s">
        <v>73</v>
      </c>
      <c r="AY790" s="221" t="s">
        <v>160</v>
      </c>
    </row>
    <row r="791" spans="2:51" s="15" customFormat="1" ht="12">
      <c r="B791" s="222"/>
      <c r="C791" s="223"/>
      <c r="D791" s="202" t="s">
        <v>168</v>
      </c>
      <c r="E791" s="224" t="s">
        <v>1</v>
      </c>
      <c r="F791" s="225" t="s">
        <v>179</v>
      </c>
      <c r="G791" s="223"/>
      <c r="H791" s="226">
        <v>543.6199999999999</v>
      </c>
      <c r="I791" s="227"/>
      <c r="J791" s="223"/>
      <c r="K791" s="223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168</v>
      </c>
      <c r="AU791" s="232" t="s">
        <v>82</v>
      </c>
      <c r="AV791" s="15" t="s">
        <v>167</v>
      </c>
      <c r="AW791" s="15" t="s">
        <v>30</v>
      </c>
      <c r="AX791" s="15" t="s">
        <v>80</v>
      </c>
      <c r="AY791" s="232" t="s">
        <v>160</v>
      </c>
    </row>
    <row r="792" spans="1:65" s="2" customFormat="1" ht="49.15" customHeight="1">
      <c r="A792" s="35"/>
      <c r="B792" s="36"/>
      <c r="C792" s="233" t="s">
        <v>712</v>
      </c>
      <c r="D792" s="233" t="s">
        <v>205</v>
      </c>
      <c r="E792" s="234" t="s">
        <v>1179</v>
      </c>
      <c r="F792" s="235" t="s">
        <v>1180</v>
      </c>
      <c r="G792" s="236" t="s">
        <v>222</v>
      </c>
      <c r="H792" s="237">
        <v>625.163</v>
      </c>
      <c r="I792" s="238"/>
      <c r="J792" s="239">
        <f>ROUND(I792*H792,2)</f>
        <v>0</v>
      </c>
      <c r="K792" s="235" t="s">
        <v>166</v>
      </c>
      <c r="L792" s="240"/>
      <c r="M792" s="241" t="s">
        <v>1</v>
      </c>
      <c r="N792" s="242" t="s">
        <v>38</v>
      </c>
      <c r="O792" s="72"/>
      <c r="P792" s="196">
        <f>O792*H792</f>
        <v>0</v>
      </c>
      <c r="Q792" s="196">
        <v>0</v>
      </c>
      <c r="R792" s="196">
        <f>Q792*H792</f>
        <v>0</v>
      </c>
      <c r="S792" s="196">
        <v>0</v>
      </c>
      <c r="T792" s="197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8" t="s">
        <v>255</v>
      </c>
      <c r="AT792" s="198" t="s">
        <v>205</v>
      </c>
      <c r="AU792" s="198" t="s">
        <v>82</v>
      </c>
      <c r="AY792" s="18" t="s">
        <v>160</v>
      </c>
      <c r="BE792" s="199">
        <f>IF(N792="základní",J792,0)</f>
        <v>0</v>
      </c>
      <c r="BF792" s="199">
        <f>IF(N792="snížená",J792,0)</f>
        <v>0</v>
      </c>
      <c r="BG792" s="199">
        <f>IF(N792="zákl. přenesená",J792,0)</f>
        <v>0</v>
      </c>
      <c r="BH792" s="199">
        <f>IF(N792="sníž. přenesená",J792,0)</f>
        <v>0</v>
      </c>
      <c r="BI792" s="199">
        <f>IF(N792="nulová",J792,0)</f>
        <v>0</v>
      </c>
      <c r="BJ792" s="18" t="s">
        <v>80</v>
      </c>
      <c r="BK792" s="199">
        <f>ROUND(I792*H792,2)</f>
        <v>0</v>
      </c>
      <c r="BL792" s="18" t="s">
        <v>212</v>
      </c>
      <c r="BM792" s="198" t="s">
        <v>1690</v>
      </c>
    </row>
    <row r="793" spans="2:51" s="14" customFormat="1" ht="12">
      <c r="B793" s="211"/>
      <c r="C793" s="212"/>
      <c r="D793" s="202" t="s">
        <v>168</v>
      </c>
      <c r="E793" s="213" t="s">
        <v>1</v>
      </c>
      <c r="F793" s="214" t="s">
        <v>2526</v>
      </c>
      <c r="G793" s="212"/>
      <c r="H793" s="215">
        <v>625.163</v>
      </c>
      <c r="I793" s="216"/>
      <c r="J793" s="212"/>
      <c r="K793" s="212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168</v>
      </c>
      <c r="AU793" s="221" t="s">
        <v>82</v>
      </c>
      <c r="AV793" s="14" t="s">
        <v>82</v>
      </c>
      <c r="AW793" s="14" t="s">
        <v>30</v>
      </c>
      <c r="AX793" s="14" t="s">
        <v>73</v>
      </c>
      <c r="AY793" s="221" t="s">
        <v>160</v>
      </c>
    </row>
    <row r="794" spans="2:51" s="15" customFormat="1" ht="12">
      <c r="B794" s="222"/>
      <c r="C794" s="223"/>
      <c r="D794" s="202" t="s">
        <v>168</v>
      </c>
      <c r="E794" s="224" t="s">
        <v>1</v>
      </c>
      <c r="F794" s="225" t="s">
        <v>179</v>
      </c>
      <c r="G794" s="223"/>
      <c r="H794" s="226">
        <v>625.163</v>
      </c>
      <c r="I794" s="227"/>
      <c r="J794" s="223"/>
      <c r="K794" s="223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168</v>
      </c>
      <c r="AU794" s="232" t="s">
        <v>82</v>
      </c>
      <c r="AV794" s="15" t="s">
        <v>167</v>
      </c>
      <c r="AW794" s="15" t="s">
        <v>30</v>
      </c>
      <c r="AX794" s="15" t="s">
        <v>80</v>
      </c>
      <c r="AY794" s="232" t="s">
        <v>160</v>
      </c>
    </row>
    <row r="795" spans="1:65" s="2" customFormat="1" ht="24.2" customHeight="1">
      <c r="A795" s="35"/>
      <c r="B795" s="36"/>
      <c r="C795" s="187" t="s">
        <v>1062</v>
      </c>
      <c r="D795" s="187" t="s">
        <v>162</v>
      </c>
      <c r="E795" s="188" t="s">
        <v>2527</v>
      </c>
      <c r="F795" s="189" t="s">
        <v>2528</v>
      </c>
      <c r="G795" s="190" t="s">
        <v>222</v>
      </c>
      <c r="H795" s="191">
        <v>35.992</v>
      </c>
      <c r="I795" s="192"/>
      <c r="J795" s="193">
        <f>ROUND(I795*H795,2)</f>
        <v>0</v>
      </c>
      <c r="K795" s="189" t="s">
        <v>166</v>
      </c>
      <c r="L795" s="40"/>
      <c r="M795" s="194" t="s">
        <v>1</v>
      </c>
      <c r="N795" s="195" t="s">
        <v>38</v>
      </c>
      <c r="O795" s="72"/>
      <c r="P795" s="196">
        <f>O795*H795</f>
        <v>0</v>
      </c>
      <c r="Q795" s="196">
        <v>0</v>
      </c>
      <c r="R795" s="196">
        <f>Q795*H795</f>
        <v>0</v>
      </c>
      <c r="S795" s="196">
        <v>0</v>
      </c>
      <c r="T795" s="197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8" t="s">
        <v>212</v>
      </c>
      <c r="AT795" s="198" t="s">
        <v>162</v>
      </c>
      <c r="AU795" s="198" t="s">
        <v>82</v>
      </c>
      <c r="AY795" s="18" t="s">
        <v>160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18" t="s">
        <v>80</v>
      </c>
      <c r="BK795" s="199">
        <f>ROUND(I795*H795,2)</f>
        <v>0</v>
      </c>
      <c r="BL795" s="18" t="s">
        <v>212</v>
      </c>
      <c r="BM795" s="198" t="s">
        <v>1061</v>
      </c>
    </row>
    <row r="796" spans="2:51" s="14" customFormat="1" ht="12">
      <c r="B796" s="211"/>
      <c r="C796" s="212"/>
      <c r="D796" s="202" t="s">
        <v>168</v>
      </c>
      <c r="E796" s="213" t="s">
        <v>1</v>
      </c>
      <c r="F796" s="214" t="s">
        <v>2529</v>
      </c>
      <c r="G796" s="212"/>
      <c r="H796" s="215">
        <v>13.068</v>
      </c>
      <c r="I796" s="216"/>
      <c r="J796" s="212"/>
      <c r="K796" s="212"/>
      <c r="L796" s="217"/>
      <c r="M796" s="218"/>
      <c r="N796" s="219"/>
      <c r="O796" s="219"/>
      <c r="P796" s="219"/>
      <c r="Q796" s="219"/>
      <c r="R796" s="219"/>
      <c r="S796" s="219"/>
      <c r="T796" s="220"/>
      <c r="AT796" s="221" t="s">
        <v>168</v>
      </c>
      <c r="AU796" s="221" t="s">
        <v>82</v>
      </c>
      <c r="AV796" s="14" t="s">
        <v>82</v>
      </c>
      <c r="AW796" s="14" t="s">
        <v>30</v>
      </c>
      <c r="AX796" s="14" t="s">
        <v>73</v>
      </c>
      <c r="AY796" s="221" t="s">
        <v>160</v>
      </c>
    </row>
    <row r="797" spans="2:51" s="14" customFormat="1" ht="12">
      <c r="B797" s="211"/>
      <c r="C797" s="212"/>
      <c r="D797" s="202" t="s">
        <v>168</v>
      </c>
      <c r="E797" s="213" t="s">
        <v>1</v>
      </c>
      <c r="F797" s="214" t="s">
        <v>2530</v>
      </c>
      <c r="G797" s="212"/>
      <c r="H797" s="215">
        <v>14.209</v>
      </c>
      <c r="I797" s="216"/>
      <c r="J797" s="212"/>
      <c r="K797" s="212"/>
      <c r="L797" s="217"/>
      <c r="M797" s="218"/>
      <c r="N797" s="219"/>
      <c r="O797" s="219"/>
      <c r="P797" s="219"/>
      <c r="Q797" s="219"/>
      <c r="R797" s="219"/>
      <c r="S797" s="219"/>
      <c r="T797" s="220"/>
      <c r="AT797" s="221" t="s">
        <v>168</v>
      </c>
      <c r="AU797" s="221" t="s">
        <v>82</v>
      </c>
      <c r="AV797" s="14" t="s">
        <v>82</v>
      </c>
      <c r="AW797" s="14" t="s">
        <v>30</v>
      </c>
      <c r="AX797" s="14" t="s">
        <v>73</v>
      </c>
      <c r="AY797" s="221" t="s">
        <v>160</v>
      </c>
    </row>
    <row r="798" spans="2:51" s="14" customFormat="1" ht="12">
      <c r="B798" s="211"/>
      <c r="C798" s="212"/>
      <c r="D798" s="202" t="s">
        <v>168</v>
      </c>
      <c r="E798" s="213" t="s">
        <v>1</v>
      </c>
      <c r="F798" s="214" t="s">
        <v>2531</v>
      </c>
      <c r="G798" s="212"/>
      <c r="H798" s="215">
        <v>8.715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168</v>
      </c>
      <c r="AU798" s="221" t="s">
        <v>82</v>
      </c>
      <c r="AV798" s="14" t="s">
        <v>82</v>
      </c>
      <c r="AW798" s="14" t="s">
        <v>30</v>
      </c>
      <c r="AX798" s="14" t="s">
        <v>73</v>
      </c>
      <c r="AY798" s="221" t="s">
        <v>160</v>
      </c>
    </row>
    <row r="799" spans="2:51" s="15" customFormat="1" ht="12">
      <c r="B799" s="222"/>
      <c r="C799" s="223"/>
      <c r="D799" s="202" t="s">
        <v>168</v>
      </c>
      <c r="E799" s="224" t="s">
        <v>1</v>
      </c>
      <c r="F799" s="225" t="s">
        <v>179</v>
      </c>
      <c r="G799" s="223"/>
      <c r="H799" s="226">
        <v>35.992000000000004</v>
      </c>
      <c r="I799" s="227"/>
      <c r="J799" s="223"/>
      <c r="K799" s="223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168</v>
      </c>
      <c r="AU799" s="232" t="s">
        <v>82</v>
      </c>
      <c r="AV799" s="15" t="s">
        <v>167</v>
      </c>
      <c r="AW799" s="15" t="s">
        <v>30</v>
      </c>
      <c r="AX799" s="15" t="s">
        <v>80</v>
      </c>
      <c r="AY799" s="232" t="s">
        <v>160</v>
      </c>
    </row>
    <row r="800" spans="1:65" s="2" customFormat="1" ht="49.15" customHeight="1">
      <c r="A800" s="35"/>
      <c r="B800" s="36"/>
      <c r="C800" s="233" t="s">
        <v>751</v>
      </c>
      <c r="D800" s="233" t="s">
        <v>205</v>
      </c>
      <c r="E800" s="234" t="s">
        <v>1179</v>
      </c>
      <c r="F800" s="235" t="s">
        <v>1180</v>
      </c>
      <c r="G800" s="236" t="s">
        <v>222</v>
      </c>
      <c r="H800" s="237">
        <v>41.391</v>
      </c>
      <c r="I800" s="238"/>
      <c r="J800" s="239">
        <f>ROUND(I800*H800,2)</f>
        <v>0</v>
      </c>
      <c r="K800" s="235" t="s">
        <v>166</v>
      </c>
      <c r="L800" s="240"/>
      <c r="M800" s="241" t="s">
        <v>1</v>
      </c>
      <c r="N800" s="242" t="s">
        <v>38</v>
      </c>
      <c r="O800" s="72"/>
      <c r="P800" s="196">
        <f>O800*H800</f>
        <v>0</v>
      </c>
      <c r="Q800" s="196">
        <v>0</v>
      </c>
      <c r="R800" s="196">
        <f>Q800*H800</f>
        <v>0</v>
      </c>
      <c r="S800" s="196">
        <v>0</v>
      </c>
      <c r="T800" s="197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8" t="s">
        <v>255</v>
      </c>
      <c r="AT800" s="198" t="s">
        <v>205</v>
      </c>
      <c r="AU800" s="198" t="s">
        <v>82</v>
      </c>
      <c r="AY800" s="18" t="s">
        <v>160</v>
      </c>
      <c r="BE800" s="199">
        <f>IF(N800="základní",J800,0)</f>
        <v>0</v>
      </c>
      <c r="BF800" s="199">
        <f>IF(N800="snížená",J800,0)</f>
        <v>0</v>
      </c>
      <c r="BG800" s="199">
        <f>IF(N800="zákl. přenesená",J800,0)</f>
        <v>0</v>
      </c>
      <c r="BH800" s="199">
        <f>IF(N800="sníž. přenesená",J800,0)</f>
        <v>0</v>
      </c>
      <c r="BI800" s="199">
        <f>IF(N800="nulová",J800,0)</f>
        <v>0</v>
      </c>
      <c r="BJ800" s="18" t="s">
        <v>80</v>
      </c>
      <c r="BK800" s="199">
        <f>ROUND(I800*H800,2)</f>
        <v>0</v>
      </c>
      <c r="BL800" s="18" t="s">
        <v>212</v>
      </c>
      <c r="BM800" s="198" t="s">
        <v>1065</v>
      </c>
    </row>
    <row r="801" spans="2:51" s="14" customFormat="1" ht="12">
      <c r="B801" s="211"/>
      <c r="C801" s="212"/>
      <c r="D801" s="202" t="s">
        <v>168</v>
      </c>
      <c r="E801" s="213" t="s">
        <v>1</v>
      </c>
      <c r="F801" s="214" t="s">
        <v>2532</v>
      </c>
      <c r="G801" s="212"/>
      <c r="H801" s="215">
        <v>41.391</v>
      </c>
      <c r="I801" s="216"/>
      <c r="J801" s="212"/>
      <c r="K801" s="212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168</v>
      </c>
      <c r="AU801" s="221" t="s">
        <v>82</v>
      </c>
      <c r="AV801" s="14" t="s">
        <v>82</v>
      </c>
      <c r="AW801" s="14" t="s">
        <v>30</v>
      </c>
      <c r="AX801" s="14" t="s">
        <v>73</v>
      </c>
      <c r="AY801" s="221" t="s">
        <v>160</v>
      </c>
    </row>
    <row r="802" spans="2:51" s="15" customFormat="1" ht="12">
      <c r="B802" s="222"/>
      <c r="C802" s="223"/>
      <c r="D802" s="202" t="s">
        <v>168</v>
      </c>
      <c r="E802" s="224" t="s">
        <v>1</v>
      </c>
      <c r="F802" s="225" t="s">
        <v>179</v>
      </c>
      <c r="G802" s="223"/>
      <c r="H802" s="226">
        <v>41.391</v>
      </c>
      <c r="I802" s="227"/>
      <c r="J802" s="223"/>
      <c r="K802" s="223"/>
      <c r="L802" s="228"/>
      <c r="M802" s="229"/>
      <c r="N802" s="230"/>
      <c r="O802" s="230"/>
      <c r="P802" s="230"/>
      <c r="Q802" s="230"/>
      <c r="R802" s="230"/>
      <c r="S802" s="230"/>
      <c r="T802" s="231"/>
      <c r="AT802" s="232" t="s">
        <v>168</v>
      </c>
      <c r="AU802" s="232" t="s">
        <v>82</v>
      </c>
      <c r="AV802" s="15" t="s">
        <v>167</v>
      </c>
      <c r="AW802" s="15" t="s">
        <v>30</v>
      </c>
      <c r="AX802" s="15" t="s">
        <v>80</v>
      </c>
      <c r="AY802" s="232" t="s">
        <v>160</v>
      </c>
    </row>
    <row r="803" spans="1:65" s="2" customFormat="1" ht="24.2" customHeight="1">
      <c r="A803" s="35"/>
      <c r="B803" s="36"/>
      <c r="C803" s="187" t="s">
        <v>1075</v>
      </c>
      <c r="D803" s="187" t="s">
        <v>162</v>
      </c>
      <c r="E803" s="188" t="s">
        <v>1187</v>
      </c>
      <c r="F803" s="189" t="s">
        <v>1188</v>
      </c>
      <c r="G803" s="190" t="s">
        <v>222</v>
      </c>
      <c r="H803" s="191">
        <v>543.62</v>
      </c>
      <c r="I803" s="192"/>
      <c r="J803" s="193">
        <f>ROUND(I803*H803,2)</f>
        <v>0</v>
      </c>
      <c r="K803" s="189" t="s">
        <v>166</v>
      </c>
      <c r="L803" s="40"/>
      <c r="M803" s="194" t="s">
        <v>1</v>
      </c>
      <c r="N803" s="195" t="s">
        <v>38</v>
      </c>
      <c r="O803" s="72"/>
      <c r="P803" s="196">
        <f>O803*H803</f>
        <v>0</v>
      </c>
      <c r="Q803" s="196">
        <v>0</v>
      </c>
      <c r="R803" s="196">
        <f>Q803*H803</f>
        <v>0</v>
      </c>
      <c r="S803" s="196">
        <v>0</v>
      </c>
      <c r="T803" s="197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8" t="s">
        <v>212</v>
      </c>
      <c r="AT803" s="198" t="s">
        <v>162</v>
      </c>
      <c r="AU803" s="198" t="s">
        <v>82</v>
      </c>
      <c r="AY803" s="18" t="s">
        <v>160</v>
      </c>
      <c r="BE803" s="199">
        <f>IF(N803="základní",J803,0)</f>
        <v>0</v>
      </c>
      <c r="BF803" s="199">
        <f>IF(N803="snížená",J803,0)</f>
        <v>0</v>
      </c>
      <c r="BG803" s="199">
        <f>IF(N803="zákl. přenesená",J803,0)</f>
        <v>0</v>
      </c>
      <c r="BH803" s="199">
        <f>IF(N803="sníž. přenesená",J803,0)</f>
        <v>0</v>
      </c>
      <c r="BI803" s="199">
        <f>IF(N803="nulová",J803,0)</f>
        <v>0</v>
      </c>
      <c r="BJ803" s="18" t="s">
        <v>80</v>
      </c>
      <c r="BK803" s="199">
        <f>ROUND(I803*H803,2)</f>
        <v>0</v>
      </c>
      <c r="BL803" s="18" t="s">
        <v>212</v>
      </c>
      <c r="BM803" s="198" t="s">
        <v>1073</v>
      </c>
    </row>
    <row r="804" spans="2:51" s="14" customFormat="1" ht="12">
      <c r="B804" s="211"/>
      <c r="C804" s="212"/>
      <c r="D804" s="202" t="s">
        <v>168</v>
      </c>
      <c r="E804" s="213" t="s">
        <v>1</v>
      </c>
      <c r="F804" s="214" t="s">
        <v>2525</v>
      </c>
      <c r="G804" s="212"/>
      <c r="H804" s="215">
        <v>16.335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168</v>
      </c>
      <c r="AU804" s="221" t="s">
        <v>82</v>
      </c>
      <c r="AV804" s="14" t="s">
        <v>82</v>
      </c>
      <c r="AW804" s="14" t="s">
        <v>30</v>
      </c>
      <c r="AX804" s="14" t="s">
        <v>73</v>
      </c>
      <c r="AY804" s="221" t="s">
        <v>160</v>
      </c>
    </row>
    <row r="805" spans="2:51" s="14" customFormat="1" ht="12">
      <c r="B805" s="211"/>
      <c r="C805" s="212"/>
      <c r="D805" s="202" t="s">
        <v>168</v>
      </c>
      <c r="E805" s="213" t="s">
        <v>1</v>
      </c>
      <c r="F805" s="214" t="s">
        <v>2409</v>
      </c>
      <c r="G805" s="212"/>
      <c r="H805" s="215">
        <v>15.865</v>
      </c>
      <c r="I805" s="216"/>
      <c r="J805" s="212"/>
      <c r="K805" s="212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168</v>
      </c>
      <c r="AU805" s="221" t="s">
        <v>82</v>
      </c>
      <c r="AV805" s="14" t="s">
        <v>82</v>
      </c>
      <c r="AW805" s="14" t="s">
        <v>30</v>
      </c>
      <c r="AX805" s="14" t="s">
        <v>73</v>
      </c>
      <c r="AY805" s="221" t="s">
        <v>160</v>
      </c>
    </row>
    <row r="806" spans="2:51" s="14" customFormat="1" ht="12">
      <c r="B806" s="211"/>
      <c r="C806" s="212"/>
      <c r="D806" s="202" t="s">
        <v>168</v>
      </c>
      <c r="E806" s="213" t="s">
        <v>1</v>
      </c>
      <c r="F806" s="214" t="s">
        <v>2514</v>
      </c>
      <c r="G806" s="212"/>
      <c r="H806" s="215">
        <v>235.483</v>
      </c>
      <c r="I806" s="216"/>
      <c r="J806" s="212"/>
      <c r="K806" s="212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168</v>
      </c>
      <c r="AU806" s="221" t="s">
        <v>82</v>
      </c>
      <c r="AV806" s="14" t="s">
        <v>82</v>
      </c>
      <c r="AW806" s="14" t="s">
        <v>30</v>
      </c>
      <c r="AX806" s="14" t="s">
        <v>73</v>
      </c>
      <c r="AY806" s="221" t="s">
        <v>160</v>
      </c>
    </row>
    <row r="807" spans="2:51" s="14" customFormat="1" ht="12">
      <c r="B807" s="211"/>
      <c r="C807" s="212"/>
      <c r="D807" s="202" t="s">
        <v>168</v>
      </c>
      <c r="E807" s="213" t="s">
        <v>1</v>
      </c>
      <c r="F807" s="214" t="s">
        <v>2416</v>
      </c>
      <c r="G807" s="212"/>
      <c r="H807" s="215">
        <v>104.731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168</v>
      </c>
      <c r="AU807" s="221" t="s">
        <v>82</v>
      </c>
      <c r="AV807" s="14" t="s">
        <v>82</v>
      </c>
      <c r="AW807" s="14" t="s">
        <v>30</v>
      </c>
      <c r="AX807" s="14" t="s">
        <v>73</v>
      </c>
      <c r="AY807" s="221" t="s">
        <v>160</v>
      </c>
    </row>
    <row r="808" spans="2:51" s="14" customFormat="1" ht="12">
      <c r="B808" s="211"/>
      <c r="C808" s="212"/>
      <c r="D808" s="202" t="s">
        <v>168</v>
      </c>
      <c r="E808" s="213" t="s">
        <v>1</v>
      </c>
      <c r="F808" s="214" t="s">
        <v>2417</v>
      </c>
      <c r="G808" s="212"/>
      <c r="H808" s="215">
        <v>88.608</v>
      </c>
      <c r="I808" s="216"/>
      <c r="J808" s="212"/>
      <c r="K808" s="212"/>
      <c r="L808" s="217"/>
      <c r="M808" s="218"/>
      <c r="N808" s="219"/>
      <c r="O808" s="219"/>
      <c r="P808" s="219"/>
      <c r="Q808" s="219"/>
      <c r="R808" s="219"/>
      <c r="S808" s="219"/>
      <c r="T808" s="220"/>
      <c r="AT808" s="221" t="s">
        <v>168</v>
      </c>
      <c r="AU808" s="221" t="s">
        <v>82</v>
      </c>
      <c r="AV808" s="14" t="s">
        <v>82</v>
      </c>
      <c r="AW808" s="14" t="s">
        <v>30</v>
      </c>
      <c r="AX808" s="14" t="s">
        <v>73</v>
      </c>
      <c r="AY808" s="221" t="s">
        <v>160</v>
      </c>
    </row>
    <row r="809" spans="2:51" s="14" customFormat="1" ht="12">
      <c r="B809" s="211"/>
      <c r="C809" s="212"/>
      <c r="D809" s="202" t="s">
        <v>168</v>
      </c>
      <c r="E809" s="213" t="s">
        <v>1</v>
      </c>
      <c r="F809" s="214" t="s">
        <v>2418</v>
      </c>
      <c r="G809" s="212"/>
      <c r="H809" s="215">
        <v>-28.939</v>
      </c>
      <c r="I809" s="216"/>
      <c r="J809" s="212"/>
      <c r="K809" s="212"/>
      <c r="L809" s="217"/>
      <c r="M809" s="218"/>
      <c r="N809" s="219"/>
      <c r="O809" s="219"/>
      <c r="P809" s="219"/>
      <c r="Q809" s="219"/>
      <c r="R809" s="219"/>
      <c r="S809" s="219"/>
      <c r="T809" s="220"/>
      <c r="AT809" s="221" t="s">
        <v>168</v>
      </c>
      <c r="AU809" s="221" t="s">
        <v>82</v>
      </c>
      <c r="AV809" s="14" t="s">
        <v>82</v>
      </c>
      <c r="AW809" s="14" t="s">
        <v>30</v>
      </c>
      <c r="AX809" s="14" t="s">
        <v>73</v>
      </c>
      <c r="AY809" s="221" t="s">
        <v>160</v>
      </c>
    </row>
    <row r="810" spans="2:51" s="14" customFormat="1" ht="12">
      <c r="B810" s="211"/>
      <c r="C810" s="212"/>
      <c r="D810" s="202" t="s">
        <v>168</v>
      </c>
      <c r="E810" s="213" t="s">
        <v>1</v>
      </c>
      <c r="F810" s="214" t="s">
        <v>2515</v>
      </c>
      <c r="G810" s="212"/>
      <c r="H810" s="215">
        <v>105.506</v>
      </c>
      <c r="I810" s="216"/>
      <c r="J810" s="212"/>
      <c r="K810" s="212"/>
      <c r="L810" s="217"/>
      <c r="M810" s="218"/>
      <c r="N810" s="219"/>
      <c r="O810" s="219"/>
      <c r="P810" s="219"/>
      <c r="Q810" s="219"/>
      <c r="R810" s="219"/>
      <c r="S810" s="219"/>
      <c r="T810" s="220"/>
      <c r="AT810" s="221" t="s">
        <v>168</v>
      </c>
      <c r="AU810" s="221" t="s">
        <v>82</v>
      </c>
      <c r="AV810" s="14" t="s">
        <v>82</v>
      </c>
      <c r="AW810" s="14" t="s">
        <v>30</v>
      </c>
      <c r="AX810" s="14" t="s">
        <v>73</v>
      </c>
      <c r="AY810" s="221" t="s">
        <v>160</v>
      </c>
    </row>
    <row r="811" spans="2:51" s="14" customFormat="1" ht="12">
      <c r="B811" s="211"/>
      <c r="C811" s="212"/>
      <c r="D811" s="202" t="s">
        <v>168</v>
      </c>
      <c r="E811" s="213" t="s">
        <v>1</v>
      </c>
      <c r="F811" s="214" t="s">
        <v>2516</v>
      </c>
      <c r="G811" s="212"/>
      <c r="H811" s="215">
        <v>6.031</v>
      </c>
      <c r="I811" s="216"/>
      <c r="J811" s="212"/>
      <c r="K811" s="212"/>
      <c r="L811" s="217"/>
      <c r="M811" s="218"/>
      <c r="N811" s="219"/>
      <c r="O811" s="219"/>
      <c r="P811" s="219"/>
      <c r="Q811" s="219"/>
      <c r="R811" s="219"/>
      <c r="S811" s="219"/>
      <c r="T811" s="220"/>
      <c r="AT811" s="221" t="s">
        <v>168</v>
      </c>
      <c r="AU811" s="221" t="s">
        <v>82</v>
      </c>
      <c r="AV811" s="14" t="s">
        <v>82</v>
      </c>
      <c r="AW811" s="14" t="s">
        <v>30</v>
      </c>
      <c r="AX811" s="14" t="s">
        <v>73</v>
      </c>
      <c r="AY811" s="221" t="s">
        <v>160</v>
      </c>
    </row>
    <row r="812" spans="2:51" s="15" customFormat="1" ht="12">
      <c r="B812" s="222"/>
      <c r="C812" s="223"/>
      <c r="D812" s="202" t="s">
        <v>168</v>
      </c>
      <c r="E812" s="224" t="s">
        <v>1</v>
      </c>
      <c r="F812" s="225" t="s">
        <v>179</v>
      </c>
      <c r="G812" s="223"/>
      <c r="H812" s="226">
        <v>543.6199999999999</v>
      </c>
      <c r="I812" s="227"/>
      <c r="J812" s="223"/>
      <c r="K812" s="223"/>
      <c r="L812" s="228"/>
      <c r="M812" s="229"/>
      <c r="N812" s="230"/>
      <c r="O812" s="230"/>
      <c r="P812" s="230"/>
      <c r="Q812" s="230"/>
      <c r="R812" s="230"/>
      <c r="S812" s="230"/>
      <c r="T812" s="231"/>
      <c r="AT812" s="232" t="s">
        <v>168</v>
      </c>
      <c r="AU812" s="232" t="s">
        <v>82</v>
      </c>
      <c r="AV812" s="15" t="s">
        <v>167</v>
      </c>
      <c r="AW812" s="15" t="s">
        <v>30</v>
      </c>
      <c r="AX812" s="15" t="s">
        <v>80</v>
      </c>
      <c r="AY812" s="232" t="s">
        <v>160</v>
      </c>
    </row>
    <row r="813" spans="1:65" s="2" customFormat="1" ht="37.9" customHeight="1">
      <c r="A813" s="35"/>
      <c r="B813" s="36"/>
      <c r="C813" s="233" t="s">
        <v>756</v>
      </c>
      <c r="D813" s="233" t="s">
        <v>205</v>
      </c>
      <c r="E813" s="234" t="s">
        <v>1191</v>
      </c>
      <c r="F813" s="235" t="s">
        <v>1192</v>
      </c>
      <c r="G813" s="236" t="s">
        <v>222</v>
      </c>
      <c r="H813" s="237">
        <v>625.163</v>
      </c>
      <c r="I813" s="238"/>
      <c r="J813" s="239">
        <f>ROUND(I813*H813,2)</f>
        <v>0</v>
      </c>
      <c r="K813" s="235" t="s">
        <v>166</v>
      </c>
      <c r="L813" s="240"/>
      <c r="M813" s="241" t="s">
        <v>1</v>
      </c>
      <c r="N813" s="242" t="s">
        <v>38</v>
      </c>
      <c r="O813" s="72"/>
      <c r="P813" s="196">
        <f>O813*H813</f>
        <v>0</v>
      </c>
      <c r="Q813" s="196">
        <v>0</v>
      </c>
      <c r="R813" s="196">
        <f>Q813*H813</f>
        <v>0</v>
      </c>
      <c r="S813" s="196">
        <v>0</v>
      </c>
      <c r="T813" s="197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98" t="s">
        <v>255</v>
      </c>
      <c r="AT813" s="198" t="s">
        <v>205</v>
      </c>
      <c r="AU813" s="198" t="s">
        <v>82</v>
      </c>
      <c r="AY813" s="18" t="s">
        <v>160</v>
      </c>
      <c r="BE813" s="199">
        <f>IF(N813="základní",J813,0)</f>
        <v>0</v>
      </c>
      <c r="BF813" s="199">
        <f>IF(N813="snížená",J813,0)</f>
        <v>0</v>
      </c>
      <c r="BG813" s="199">
        <f>IF(N813="zákl. přenesená",J813,0)</f>
        <v>0</v>
      </c>
      <c r="BH813" s="199">
        <f>IF(N813="sníž. přenesená",J813,0)</f>
        <v>0</v>
      </c>
      <c r="BI813" s="199">
        <f>IF(N813="nulová",J813,0)</f>
        <v>0</v>
      </c>
      <c r="BJ813" s="18" t="s">
        <v>80</v>
      </c>
      <c r="BK813" s="199">
        <f>ROUND(I813*H813,2)</f>
        <v>0</v>
      </c>
      <c r="BL813" s="18" t="s">
        <v>212</v>
      </c>
      <c r="BM813" s="198" t="s">
        <v>1078</v>
      </c>
    </row>
    <row r="814" spans="2:51" s="14" customFormat="1" ht="12">
      <c r="B814" s="211"/>
      <c r="C814" s="212"/>
      <c r="D814" s="202" t="s">
        <v>168</v>
      </c>
      <c r="E814" s="213" t="s">
        <v>1</v>
      </c>
      <c r="F814" s="214" t="s">
        <v>2526</v>
      </c>
      <c r="G814" s="212"/>
      <c r="H814" s="215">
        <v>625.163</v>
      </c>
      <c r="I814" s="216"/>
      <c r="J814" s="212"/>
      <c r="K814" s="212"/>
      <c r="L814" s="217"/>
      <c r="M814" s="218"/>
      <c r="N814" s="219"/>
      <c r="O814" s="219"/>
      <c r="P814" s="219"/>
      <c r="Q814" s="219"/>
      <c r="R814" s="219"/>
      <c r="S814" s="219"/>
      <c r="T814" s="220"/>
      <c r="AT814" s="221" t="s">
        <v>168</v>
      </c>
      <c r="AU814" s="221" t="s">
        <v>82</v>
      </c>
      <c r="AV814" s="14" t="s">
        <v>82</v>
      </c>
      <c r="AW814" s="14" t="s">
        <v>30</v>
      </c>
      <c r="AX814" s="14" t="s">
        <v>73</v>
      </c>
      <c r="AY814" s="221" t="s">
        <v>160</v>
      </c>
    </row>
    <row r="815" spans="2:51" s="15" customFormat="1" ht="12">
      <c r="B815" s="222"/>
      <c r="C815" s="223"/>
      <c r="D815" s="202" t="s">
        <v>168</v>
      </c>
      <c r="E815" s="224" t="s">
        <v>1</v>
      </c>
      <c r="F815" s="225" t="s">
        <v>179</v>
      </c>
      <c r="G815" s="223"/>
      <c r="H815" s="226">
        <v>625.163</v>
      </c>
      <c r="I815" s="227"/>
      <c r="J815" s="223"/>
      <c r="K815" s="223"/>
      <c r="L815" s="228"/>
      <c r="M815" s="229"/>
      <c r="N815" s="230"/>
      <c r="O815" s="230"/>
      <c r="P815" s="230"/>
      <c r="Q815" s="230"/>
      <c r="R815" s="230"/>
      <c r="S815" s="230"/>
      <c r="T815" s="231"/>
      <c r="AT815" s="232" t="s">
        <v>168</v>
      </c>
      <c r="AU815" s="232" t="s">
        <v>82</v>
      </c>
      <c r="AV815" s="15" t="s">
        <v>167</v>
      </c>
      <c r="AW815" s="15" t="s">
        <v>30</v>
      </c>
      <c r="AX815" s="15" t="s">
        <v>80</v>
      </c>
      <c r="AY815" s="232" t="s">
        <v>160</v>
      </c>
    </row>
    <row r="816" spans="1:65" s="2" customFormat="1" ht="24.2" customHeight="1">
      <c r="A816" s="35"/>
      <c r="B816" s="36"/>
      <c r="C816" s="187" t="s">
        <v>1083</v>
      </c>
      <c r="D816" s="187" t="s">
        <v>162</v>
      </c>
      <c r="E816" s="188" t="s">
        <v>2533</v>
      </c>
      <c r="F816" s="189" t="s">
        <v>2534</v>
      </c>
      <c r="G816" s="190" t="s">
        <v>222</v>
      </c>
      <c r="H816" s="191">
        <v>107.975</v>
      </c>
      <c r="I816" s="192"/>
      <c r="J816" s="193">
        <f>ROUND(I816*H816,2)</f>
        <v>0</v>
      </c>
      <c r="K816" s="189" t="s">
        <v>166</v>
      </c>
      <c r="L816" s="40"/>
      <c r="M816" s="194" t="s">
        <v>1</v>
      </c>
      <c r="N816" s="195" t="s">
        <v>38</v>
      </c>
      <c r="O816" s="72"/>
      <c r="P816" s="196">
        <f>O816*H816</f>
        <v>0</v>
      </c>
      <c r="Q816" s="196">
        <v>0</v>
      </c>
      <c r="R816" s="196">
        <f>Q816*H816</f>
        <v>0</v>
      </c>
      <c r="S816" s="196">
        <v>0</v>
      </c>
      <c r="T816" s="197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8" t="s">
        <v>212</v>
      </c>
      <c r="AT816" s="198" t="s">
        <v>162</v>
      </c>
      <c r="AU816" s="198" t="s">
        <v>82</v>
      </c>
      <c r="AY816" s="18" t="s">
        <v>160</v>
      </c>
      <c r="BE816" s="199">
        <f>IF(N816="základní",J816,0)</f>
        <v>0</v>
      </c>
      <c r="BF816" s="199">
        <f>IF(N816="snížená",J816,0)</f>
        <v>0</v>
      </c>
      <c r="BG816" s="199">
        <f>IF(N816="zákl. přenesená",J816,0)</f>
        <v>0</v>
      </c>
      <c r="BH816" s="199">
        <f>IF(N816="sníž. přenesená",J816,0)</f>
        <v>0</v>
      </c>
      <c r="BI816" s="199">
        <f>IF(N816="nulová",J816,0)</f>
        <v>0</v>
      </c>
      <c r="BJ816" s="18" t="s">
        <v>80</v>
      </c>
      <c r="BK816" s="199">
        <f>ROUND(I816*H816,2)</f>
        <v>0</v>
      </c>
      <c r="BL816" s="18" t="s">
        <v>212</v>
      </c>
      <c r="BM816" s="198" t="s">
        <v>1081</v>
      </c>
    </row>
    <row r="817" spans="2:51" s="14" customFormat="1" ht="12">
      <c r="B817" s="211"/>
      <c r="C817" s="212"/>
      <c r="D817" s="202" t="s">
        <v>168</v>
      </c>
      <c r="E817" s="213" t="s">
        <v>1</v>
      </c>
      <c r="F817" s="214" t="s">
        <v>2535</v>
      </c>
      <c r="G817" s="212"/>
      <c r="H817" s="215">
        <v>39.204</v>
      </c>
      <c r="I817" s="216"/>
      <c r="J817" s="212"/>
      <c r="K817" s="212"/>
      <c r="L817" s="217"/>
      <c r="M817" s="218"/>
      <c r="N817" s="219"/>
      <c r="O817" s="219"/>
      <c r="P817" s="219"/>
      <c r="Q817" s="219"/>
      <c r="R817" s="219"/>
      <c r="S817" s="219"/>
      <c r="T817" s="220"/>
      <c r="AT817" s="221" t="s">
        <v>168</v>
      </c>
      <c r="AU817" s="221" t="s">
        <v>82</v>
      </c>
      <c r="AV817" s="14" t="s">
        <v>82</v>
      </c>
      <c r="AW817" s="14" t="s">
        <v>30</v>
      </c>
      <c r="AX817" s="14" t="s">
        <v>73</v>
      </c>
      <c r="AY817" s="221" t="s">
        <v>160</v>
      </c>
    </row>
    <row r="818" spans="2:51" s="14" customFormat="1" ht="12">
      <c r="B818" s="211"/>
      <c r="C818" s="212"/>
      <c r="D818" s="202" t="s">
        <v>168</v>
      </c>
      <c r="E818" s="213" t="s">
        <v>1</v>
      </c>
      <c r="F818" s="214" t="s">
        <v>2521</v>
      </c>
      <c r="G818" s="212"/>
      <c r="H818" s="215">
        <v>42.627</v>
      </c>
      <c r="I818" s="216"/>
      <c r="J818" s="212"/>
      <c r="K818" s="212"/>
      <c r="L818" s="217"/>
      <c r="M818" s="218"/>
      <c r="N818" s="219"/>
      <c r="O818" s="219"/>
      <c r="P818" s="219"/>
      <c r="Q818" s="219"/>
      <c r="R818" s="219"/>
      <c r="S818" s="219"/>
      <c r="T818" s="220"/>
      <c r="AT818" s="221" t="s">
        <v>168</v>
      </c>
      <c r="AU818" s="221" t="s">
        <v>82</v>
      </c>
      <c r="AV818" s="14" t="s">
        <v>82</v>
      </c>
      <c r="AW818" s="14" t="s">
        <v>30</v>
      </c>
      <c r="AX818" s="14" t="s">
        <v>73</v>
      </c>
      <c r="AY818" s="221" t="s">
        <v>160</v>
      </c>
    </row>
    <row r="819" spans="2:51" s="14" customFormat="1" ht="12">
      <c r="B819" s="211"/>
      <c r="C819" s="212"/>
      <c r="D819" s="202" t="s">
        <v>168</v>
      </c>
      <c r="E819" s="213" t="s">
        <v>1</v>
      </c>
      <c r="F819" s="214" t="s">
        <v>2522</v>
      </c>
      <c r="G819" s="212"/>
      <c r="H819" s="215">
        <v>26.144</v>
      </c>
      <c r="I819" s="216"/>
      <c r="J819" s="212"/>
      <c r="K819" s="212"/>
      <c r="L819" s="217"/>
      <c r="M819" s="218"/>
      <c r="N819" s="219"/>
      <c r="O819" s="219"/>
      <c r="P819" s="219"/>
      <c r="Q819" s="219"/>
      <c r="R819" s="219"/>
      <c r="S819" s="219"/>
      <c r="T819" s="220"/>
      <c r="AT819" s="221" t="s">
        <v>168</v>
      </c>
      <c r="AU819" s="221" t="s">
        <v>82</v>
      </c>
      <c r="AV819" s="14" t="s">
        <v>82</v>
      </c>
      <c r="AW819" s="14" t="s">
        <v>30</v>
      </c>
      <c r="AX819" s="14" t="s">
        <v>73</v>
      </c>
      <c r="AY819" s="221" t="s">
        <v>160</v>
      </c>
    </row>
    <row r="820" spans="2:51" s="15" customFormat="1" ht="12">
      <c r="B820" s="222"/>
      <c r="C820" s="223"/>
      <c r="D820" s="202" t="s">
        <v>168</v>
      </c>
      <c r="E820" s="224" t="s">
        <v>1</v>
      </c>
      <c r="F820" s="225" t="s">
        <v>179</v>
      </c>
      <c r="G820" s="223"/>
      <c r="H820" s="226">
        <v>107.975</v>
      </c>
      <c r="I820" s="227"/>
      <c r="J820" s="223"/>
      <c r="K820" s="223"/>
      <c r="L820" s="228"/>
      <c r="M820" s="229"/>
      <c r="N820" s="230"/>
      <c r="O820" s="230"/>
      <c r="P820" s="230"/>
      <c r="Q820" s="230"/>
      <c r="R820" s="230"/>
      <c r="S820" s="230"/>
      <c r="T820" s="231"/>
      <c r="AT820" s="232" t="s">
        <v>168</v>
      </c>
      <c r="AU820" s="232" t="s">
        <v>82</v>
      </c>
      <c r="AV820" s="15" t="s">
        <v>167</v>
      </c>
      <c r="AW820" s="15" t="s">
        <v>30</v>
      </c>
      <c r="AX820" s="15" t="s">
        <v>80</v>
      </c>
      <c r="AY820" s="232" t="s">
        <v>160</v>
      </c>
    </row>
    <row r="821" spans="1:65" s="2" customFormat="1" ht="37.9" customHeight="1">
      <c r="A821" s="35"/>
      <c r="B821" s="36"/>
      <c r="C821" s="233" t="s">
        <v>762</v>
      </c>
      <c r="D821" s="233" t="s">
        <v>205</v>
      </c>
      <c r="E821" s="234" t="s">
        <v>1191</v>
      </c>
      <c r="F821" s="235" t="s">
        <v>1192</v>
      </c>
      <c r="G821" s="236" t="s">
        <v>222</v>
      </c>
      <c r="H821" s="237">
        <v>124.171</v>
      </c>
      <c r="I821" s="238"/>
      <c r="J821" s="239">
        <f>ROUND(I821*H821,2)</f>
        <v>0</v>
      </c>
      <c r="K821" s="235" t="s">
        <v>166</v>
      </c>
      <c r="L821" s="240"/>
      <c r="M821" s="241" t="s">
        <v>1</v>
      </c>
      <c r="N821" s="242" t="s">
        <v>38</v>
      </c>
      <c r="O821" s="72"/>
      <c r="P821" s="196">
        <f>O821*H821</f>
        <v>0</v>
      </c>
      <c r="Q821" s="196">
        <v>0</v>
      </c>
      <c r="R821" s="196">
        <f>Q821*H821</f>
        <v>0</v>
      </c>
      <c r="S821" s="196">
        <v>0</v>
      </c>
      <c r="T821" s="197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98" t="s">
        <v>255</v>
      </c>
      <c r="AT821" s="198" t="s">
        <v>205</v>
      </c>
      <c r="AU821" s="198" t="s">
        <v>82</v>
      </c>
      <c r="AY821" s="18" t="s">
        <v>160</v>
      </c>
      <c r="BE821" s="199">
        <f>IF(N821="základní",J821,0)</f>
        <v>0</v>
      </c>
      <c r="BF821" s="199">
        <f>IF(N821="snížená",J821,0)</f>
        <v>0</v>
      </c>
      <c r="BG821" s="199">
        <f>IF(N821="zákl. přenesená",J821,0)</f>
        <v>0</v>
      </c>
      <c r="BH821" s="199">
        <f>IF(N821="sníž. přenesená",J821,0)</f>
        <v>0</v>
      </c>
      <c r="BI821" s="199">
        <f>IF(N821="nulová",J821,0)</f>
        <v>0</v>
      </c>
      <c r="BJ821" s="18" t="s">
        <v>80</v>
      </c>
      <c r="BK821" s="199">
        <f>ROUND(I821*H821,2)</f>
        <v>0</v>
      </c>
      <c r="BL821" s="18" t="s">
        <v>212</v>
      </c>
      <c r="BM821" s="198" t="s">
        <v>1086</v>
      </c>
    </row>
    <row r="822" spans="2:51" s="14" customFormat="1" ht="12">
      <c r="B822" s="211"/>
      <c r="C822" s="212"/>
      <c r="D822" s="202" t="s">
        <v>168</v>
      </c>
      <c r="E822" s="213" t="s">
        <v>1</v>
      </c>
      <c r="F822" s="214" t="s">
        <v>2536</v>
      </c>
      <c r="G822" s="212"/>
      <c r="H822" s="215">
        <v>124.171</v>
      </c>
      <c r="I822" s="216"/>
      <c r="J822" s="212"/>
      <c r="K822" s="212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168</v>
      </c>
      <c r="AU822" s="221" t="s">
        <v>82</v>
      </c>
      <c r="AV822" s="14" t="s">
        <v>82</v>
      </c>
      <c r="AW822" s="14" t="s">
        <v>30</v>
      </c>
      <c r="AX822" s="14" t="s">
        <v>73</v>
      </c>
      <c r="AY822" s="221" t="s">
        <v>160</v>
      </c>
    </row>
    <row r="823" spans="2:51" s="15" customFormat="1" ht="12">
      <c r="B823" s="222"/>
      <c r="C823" s="223"/>
      <c r="D823" s="202" t="s">
        <v>168</v>
      </c>
      <c r="E823" s="224" t="s">
        <v>1</v>
      </c>
      <c r="F823" s="225" t="s">
        <v>179</v>
      </c>
      <c r="G823" s="223"/>
      <c r="H823" s="226">
        <v>124.171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168</v>
      </c>
      <c r="AU823" s="232" t="s">
        <v>82</v>
      </c>
      <c r="AV823" s="15" t="s">
        <v>167</v>
      </c>
      <c r="AW823" s="15" t="s">
        <v>30</v>
      </c>
      <c r="AX823" s="15" t="s">
        <v>80</v>
      </c>
      <c r="AY823" s="232" t="s">
        <v>160</v>
      </c>
    </row>
    <row r="824" spans="1:65" s="2" customFormat="1" ht="24.2" customHeight="1">
      <c r="A824" s="35"/>
      <c r="B824" s="36"/>
      <c r="C824" s="187" t="s">
        <v>1095</v>
      </c>
      <c r="D824" s="187" t="s">
        <v>162</v>
      </c>
      <c r="E824" s="188" t="s">
        <v>1194</v>
      </c>
      <c r="F824" s="189" t="s">
        <v>1195</v>
      </c>
      <c r="G824" s="190" t="s">
        <v>222</v>
      </c>
      <c r="H824" s="191">
        <v>49.851</v>
      </c>
      <c r="I824" s="192"/>
      <c r="J824" s="193">
        <f>ROUND(I824*H824,2)</f>
        <v>0</v>
      </c>
      <c r="K824" s="189" t="s">
        <v>166</v>
      </c>
      <c r="L824" s="40"/>
      <c r="M824" s="194" t="s">
        <v>1</v>
      </c>
      <c r="N824" s="195" t="s">
        <v>38</v>
      </c>
      <c r="O824" s="72"/>
      <c r="P824" s="196">
        <f>O824*H824</f>
        <v>0</v>
      </c>
      <c r="Q824" s="196">
        <v>0</v>
      </c>
      <c r="R824" s="196">
        <f>Q824*H824</f>
        <v>0</v>
      </c>
      <c r="S824" s="196">
        <v>0</v>
      </c>
      <c r="T824" s="19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8" t="s">
        <v>212</v>
      </c>
      <c r="AT824" s="198" t="s">
        <v>162</v>
      </c>
      <c r="AU824" s="198" t="s">
        <v>82</v>
      </c>
      <c r="AY824" s="18" t="s">
        <v>160</v>
      </c>
      <c r="BE824" s="199">
        <f>IF(N824="základní",J824,0)</f>
        <v>0</v>
      </c>
      <c r="BF824" s="199">
        <f>IF(N824="snížená",J824,0)</f>
        <v>0</v>
      </c>
      <c r="BG824" s="199">
        <f>IF(N824="zákl. přenesená",J824,0)</f>
        <v>0</v>
      </c>
      <c r="BH824" s="199">
        <f>IF(N824="sníž. přenesená",J824,0)</f>
        <v>0</v>
      </c>
      <c r="BI824" s="199">
        <f>IF(N824="nulová",J824,0)</f>
        <v>0</v>
      </c>
      <c r="BJ824" s="18" t="s">
        <v>80</v>
      </c>
      <c r="BK824" s="199">
        <f>ROUND(I824*H824,2)</f>
        <v>0</v>
      </c>
      <c r="BL824" s="18" t="s">
        <v>212</v>
      </c>
      <c r="BM824" s="198" t="s">
        <v>1091</v>
      </c>
    </row>
    <row r="825" spans="2:51" s="13" customFormat="1" ht="12">
      <c r="B825" s="200"/>
      <c r="C825" s="201"/>
      <c r="D825" s="202" t="s">
        <v>168</v>
      </c>
      <c r="E825" s="203" t="s">
        <v>1</v>
      </c>
      <c r="F825" s="204" t="s">
        <v>2243</v>
      </c>
      <c r="G825" s="201"/>
      <c r="H825" s="203" t="s">
        <v>1</v>
      </c>
      <c r="I825" s="205"/>
      <c r="J825" s="201"/>
      <c r="K825" s="201"/>
      <c r="L825" s="206"/>
      <c r="M825" s="207"/>
      <c r="N825" s="208"/>
      <c r="O825" s="208"/>
      <c r="P825" s="208"/>
      <c r="Q825" s="208"/>
      <c r="R825" s="208"/>
      <c r="S825" s="208"/>
      <c r="T825" s="209"/>
      <c r="AT825" s="210" t="s">
        <v>168</v>
      </c>
      <c r="AU825" s="210" t="s">
        <v>82</v>
      </c>
      <c r="AV825" s="13" t="s">
        <v>80</v>
      </c>
      <c r="AW825" s="13" t="s">
        <v>30</v>
      </c>
      <c r="AX825" s="13" t="s">
        <v>73</v>
      </c>
      <c r="AY825" s="210" t="s">
        <v>160</v>
      </c>
    </row>
    <row r="826" spans="2:51" s="13" customFormat="1" ht="12">
      <c r="B826" s="200"/>
      <c r="C826" s="201"/>
      <c r="D826" s="202" t="s">
        <v>168</v>
      </c>
      <c r="E826" s="203" t="s">
        <v>1</v>
      </c>
      <c r="F826" s="204" t="s">
        <v>2244</v>
      </c>
      <c r="G826" s="201"/>
      <c r="H826" s="203" t="s">
        <v>1</v>
      </c>
      <c r="I826" s="205"/>
      <c r="J826" s="201"/>
      <c r="K826" s="201"/>
      <c r="L826" s="206"/>
      <c r="M826" s="207"/>
      <c r="N826" s="208"/>
      <c r="O826" s="208"/>
      <c r="P826" s="208"/>
      <c r="Q826" s="208"/>
      <c r="R826" s="208"/>
      <c r="S826" s="208"/>
      <c r="T826" s="209"/>
      <c r="AT826" s="210" t="s">
        <v>168</v>
      </c>
      <c r="AU826" s="210" t="s">
        <v>82</v>
      </c>
      <c r="AV826" s="13" t="s">
        <v>80</v>
      </c>
      <c r="AW826" s="13" t="s">
        <v>30</v>
      </c>
      <c r="AX826" s="13" t="s">
        <v>73</v>
      </c>
      <c r="AY826" s="210" t="s">
        <v>160</v>
      </c>
    </row>
    <row r="827" spans="2:51" s="14" customFormat="1" ht="12">
      <c r="B827" s="211"/>
      <c r="C827" s="212"/>
      <c r="D827" s="202" t="s">
        <v>168</v>
      </c>
      <c r="E827" s="213" t="s">
        <v>1</v>
      </c>
      <c r="F827" s="214" t="s">
        <v>2537</v>
      </c>
      <c r="G827" s="212"/>
      <c r="H827" s="215">
        <v>34.676</v>
      </c>
      <c r="I827" s="216"/>
      <c r="J827" s="212"/>
      <c r="K827" s="212"/>
      <c r="L827" s="217"/>
      <c r="M827" s="218"/>
      <c r="N827" s="219"/>
      <c r="O827" s="219"/>
      <c r="P827" s="219"/>
      <c r="Q827" s="219"/>
      <c r="R827" s="219"/>
      <c r="S827" s="219"/>
      <c r="T827" s="220"/>
      <c r="AT827" s="221" t="s">
        <v>168</v>
      </c>
      <c r="AU827" s="221" t="s">
        <v>82</v>
      </c>
      <c r="AV827" s="14" t="s">
        <v>82</v>
      </c>
      <c r="AW827" s="14" t="s">
        <v>30</v>
      </c>
      <c r="AX827" s="14" t="s">
        <v>73</v>
      </c>
      <c r="AY827" s="221" t="s">
        <v>160</v>
      </c>
    </row>
    <row r="828" spans="2:51" s="14" customFormat="1" ht="12">
      <c r="B828" s="211"/>
      <c r="C828" s="212"/>
      <c r="D828" s="202" t="s">
        <v>168</v>
      </c>
      <c r="E828" s="213" t="s">
        <v>1</v>
      </c>
      <c r="F828" s="214" t="s">
        <v>2538</v>
      </c>
      <c r="G828" s="212"/>
      <c r="H828" s="215">
        <v>2.192</v>
      </c>
      <c r="I828" s="216"/>
      <c r="J828" s="212"/>
      <c r="K828" s="212"/>
      <c r="L828" s="217"/>
      <c r="M828" s="218"/>
      <c r="N828" s="219"/>
      <c r="O828" s="219"/>
      <c r="P828" s="219"/>
      <c r="Q828" s="219"/>
      <c r="R828" s="219"/>
      <c r="S828" s="219"/>
      <c r="T828" s="220"/>
      <c r="AT828" s="221" t="s">
        <v>168</v>
      </c>
      <c r="AU828" s="221" t="s">
        <v>82</v>
      </c>
      <c r="AV828" s="14" t="s">
        <v>82</v>
      </c>
      <c r="AW828" s="14" t="s">
        <v>30</v>
      </c>
      <c r="AX828" s="14" t="s">
        <v>73</v>
      </c>
      <c r="AY828" s="221" t="s">
        <v>160</v>
      </c>
    </row>
    <row r="829" spans="2:51" s="14" customFormat="1" ht="12">
      <c r="B829" s="211"/>
      <c r="C829" s="212"/>
      <c r="D829" s="202" t="s">
        <v>168</v>
      </c>
      <c r="E829" s="213" t="s">
        <v>1</v>
      </c>
      <c r="F829" s="214" t="s">
        <v>2539</v>
      </c>
      <c r="G829" s="212"/>
      <c r="H829" s="215">
        <v>12.983</v>
      </c>
      <c r="I829" s="216"/>
      <c r="J829" s="212"/>
      <c r="K829" s="212"/>
      <c r="L829" s="217"/>
      <c r="M829" s="218"/>
      <c r="N829" s="219"/>
      <c r="O829" s="219"/>
      <c r="P829" s="219"/>
      <c r="Q829" s="219"/>
      <c r="R829" s="219"/>
      <c r="S829" s="219"/>
      <c r="T829" s="220"/>
      <c r="AT829" s="221" t="s">
        <v>168</v>
      </c>
      <c r="AU829" s="221" t="s">
        <v>82</v>
      </c>
      <c r="AV829" s="14" t="s">
        <v>82</v>
      </c>
      <c r="AW829" s="14" t="s">
        <v>30</v>
      </c>
      <c r="AX829" s="14" t="s">
        <v>73</v>
      </c>
      <c r="AY829" s="221" t="s">
        <v>160</v>
      </c>
    </row>
    <row r="830" spans="2:51" s="15" customFormat="1" ht="12">
      <c r="B830" s="222"/>
      <c r="C830" s="223"/>
      <c r="D830" s="202" t="s">
        <v>168</v>
      </c>
      <c r="E830" s="224" t="s">
        <v>1</v>
      </c>
      <c r="F830" s="225" t="s">
        <v>179</v>
      </c>
      <c r="G830" s="223"/>
      <c r="H830" s="226">
        <v>49.851</v>
      </c>
      <c r="I830" s="227"/>
      <c r="J830" s="223"/>
      <c r="K830" s="223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168</v>
      </c>
      <c r="AU830" s="232" t="s">
        <v>82</v>
      </c>
      <c r="AV830" s="15" t="s">
        <v>167</v>
      </c>
      <c r="AW830" s="15" t="s">
        <v>30</v>
      </c>
      <c r="AX830" s="15" t="s">
        <v>80</v>
      </c>
      <c r="AY830" s="232" t="s">
        <v>160</v>
      </c>
    </row>
    <row r="831" spans="1:65" s="2" customFormat="1" ht="14.45" customHeight="1">
      <c r="A831" s="35"/>
      <c r="B831" s="36"/>
      <c r="C831" s="187" t="s">
        <v>766</v>
      </c>
      <c r="D831" s="187" t="s">
        <v>162</v>
      </c>
      <c r="E831" s="188" t="s">
        <v>1199</v>
      </c>
      <c r="F831" s="189" t="s">
        <v>1200</v>
      </c>
      <c r="G831" s="190" t="s">
        <v>222</v>
      </c>
      <c r="H831" s="191">
        <v>46.485</v>
      </c>
      <c r="I831" s="192"/>
      <c r="J831" s="193">
        <f>ROUND(I831*H831,2)</f>
        <v>0</v>
      </c>
      <c r="K831" s="189" t="s">
        <v>1</v>
      </c>
      <c r="L831" s="40"/>
      <c r="M831" s="194" t="s">
        <v>1</v>
      </c>
      <c r="N831" s="195" t="s">
        <v>38</v>
      </c>
      <c r="O831" s="72"/>
      <c r="P831" s="196">
        <f>O831*H831</f>
        <v>0</v>
      </c>
      <c r="Q831" s="196">
        <v>0</v>
      </c>
      <c r="R831" s="196">
        <f>Q831*H831</f>
        <v>0</v>
      </c>
      <c r="S831" s="196">
        <v>0</v>
      </c>
      <c r="T831" s="197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198" t="s">
        <v>212</v>
      </c>
      <c r="AT831" s="198" t="s">
        <v>162</v>
      </c>
      <c r="AU831" s="198" t="s">
        <v>82</v>
      </c>
      <c r="AY831" s="18" t="s">
        <v>160</v>
      </c>
      <c r="BE831" s="199">
        <f>IF(N831="základní",J831,0)</f>
        <v>0</v>
      </c>
      <c r="BF831" s="199">
        <f>IF(N831="snížená",J831,0)</f>
        <v>0</v>
      </c>
      <c r="BG831" s="199">
        <f>IF(N831="zákl. přenesená",J831,0)</f>
        <v>0</v>
      </c>
      <c r="BH831" s="199">
        <f>IF(N831="sníž. přenesená",J831,0)</f>
        <v>0</v>
      </c>
      <c r="BI831" s="199">
        <f>IF(N831="nulová",J831,0)</f>
        <v>0</v>
      </c>
      <c r="BJ831" s="18" t="s">
        <v>80</v>
      </c>
      <c r="BK831" s="199">
        <f>ROUND(I831*H831,2)</f>
        <v>0</v>
      </c>
      <c r="BL831" s="18" t="s">
        <v>212</v>
      </c>
      <c r="BM831" s="198" t="s">
        <v>1098</v>
      </c>
    </row>
    <row r="832" spans="2:51" s="14" customFormat="1" ht="12">
      <c r="B832" s="211"/>
      <c r="C832" s="212"/>
      <c r="D832" s="202" t="s">
        <v>168</v>
      </c>
      <c r="E832" s="213" t="s">
        <v>1</v>
      </c>
      <c r="F832" s="214" t="s">
        <v>2326</v>
      </c>
      <c r="G832" s="212"/>
      <c r="H832" s="215">
        <v>30</v>
      </c>
      <c r="I832" s="216"/>
      <c r="J832" s="212"/>
      <c r="K832" s="212"/>
      <c r="L832" s="217"/>
      <c r="M832" s="218"/>
      <c r="N832" s="219"/>
      <c r="O832" s="219"/>
      <c r="P832" s="219"/>
      <c r="Q832" s="219"/>
      <c r="R832" s="219"/>
      <c r="S832" s="219"/>
      <c r="T832" s="220"/>
      <c r="AT832" s="221" t="s">
        <v>168</v>
      </c>
      <c r="AU832" s="221" t="s">
        <v>82</v>
      </c>
      <c r="AV832" s="14" t="s">
        <v>82</v>
      </c>
      <c r="AW832" s="14" t="s">
        <v>30</v>
      </c>
      <c r="AX832" s="14" t="s">
        <v>73</v>
      </c>
      <c r="AY832" s="221" t="s">
        <v>160</v>
      </c>
    </row>
    <row r="833" spans="2:51" s="14" customFormat="1" ht="12">
      <c r="B833" s="211"/>
      <c r="C833" s="212"/>
      <c r="D833" s="202" t="s">
        <v>168</v>
      </c>
      <c r="E833" s="213" t="s">
        <v>1</v>
      </c>
      <c r="F833" s="214" t="s">
        <v>2327</v>
      </c>
      <c r="G833" s="212"/>
      <c r="H833" s="215">
        <v>1.37</v>
      </c>
      <c r="I833" s="216"/>
      <c r="J833" s="212"/>
      <c r="K833" s="212"/>
      <c r="L833" s="217"/>
      <c r="M833" s="218"/>
      <c r="N833" s="219"/>
      <c r="O833" s="219"/>
      <c r="P833" s="219"/>
      <c r="Q833" s="219"/>
      <c r="R833" s="219"/>
      <c r="S833" s="219"/>
      <c r="T833" s="220"/>
      <c r="AT833" s="221" t="s">
        <v>168</v>
      </c>
      <c r="AU833" s="221" t="s">
        <v>82</v>
      </c>
      <c r="AV833" s="14" t="s">
        <v>82</v>
      </c>
      <c r="AW833" s="14" t="s">
        <v>30</v>
      </c>
      <c r="AX833" s="14" t="s">
        <v>73</v>
      </c>
      <c r="AY833" s="221" t="s">
        <v>160</v>
      </c>
    </row>
    <row r="834" spans="2:51" s="14" customFormat="1" ht="12">
      <c r="B834" s="211"/>
      <c r="C834" s="212"/>
      <c r="D834" s="202" t="s">
        <v>168</v>
      </c>
      <c r="E834" s="213" t="s">
        <v>1</v>
      </c>
      <c r="F834" s="214" t="s">
        <v>2328</v>
      </c>
      <c r="G834" s="212"/>
      <c r="H834" s="215">
        <v>15.115</v>
      </c>
      <c r="I834" s="216"/>
      <c r="J834" s="212"/>
      <c r="K834" s="212"/>
      <c r="L834" s="217"/>
      <c r="M834" s="218"/>
      <c r="N834" s="219"/>
      <c r="O834" s="219"/>
      <c r="P834" s="219"/>
      <c r="Q834" s="219"/>
      <c r="R834" s="219"/>
      <c r="S834" s="219"/>
      <c r="T834" s="220"/>
      <c r="AT834" s="221" t="s">
        <v>168</v>
      </c>
      <c r="AU834" s="221" t="s">
        <v>82</v>
      </c>
      <c r="AV834" s="14" t="s">
        <v>82</v>
      </c>
      <c r="AW834" s="14" t="s">
        <v>30</v>
      </c>
      <c r="AX834" s="14" t="s">
        <v>73</v>
      </c>
      <c r="AY834" s="221" t="s">
        <v>160</v>
      </c>
    </row>
    <row r="835" spans="2:51" s="15" customFormat="1" ht="12">
      <c r="B835" s="222"/>
      <c r="C835" s="223"/>
      <c r="D835" s="202" t="s">
        <v>168</v>
      </c>
      <c r="E835" s="224" t="s">
        <v>1</v>
      </c>
      <c r="F835" s="225" t="s">
        <v>179</v>
      </c>
      <c r="G835" s="223"/>
      <c r="H835" s="226">
        <v>46.485</v>
      </c>
      <c r="I835" s="227"/>
      <c r="J835" s="223"/>
      <c r="K835" s="223"/>
      <c r="L835" s="228"/>
      <c r="M835" s="229"/>
      <c r="N835" s="230"/>
      <c r="O835" s="230"/>
      <c r="P835" s="230"/>
      <c r="Q835" s="230"/>
      <c r="R835" s="230"/>
      <c r="S835" s="230"/>
      <c r="T835" s="231"/>
      <c r="AT835" s="232" t="s">
        <v>168</v>
      </c>
      <c r="AU835" s="232" t="s">
        <v>82</v>
      </c>
      <c r="AV835" s="15" t="s">
        <v>167</v>
      </c>
      <c r="AW835" s="15" t="s">
        <v>30</v>
      </c>
      <c r="AX835" s="15" t="s">
        <v>80</v>
      </c>
      <c r="AY835" s="232" t="s">
        <v>160</v>
      </c>
    </row>
    <row r="836" spans="1:65" s="2" customFormat="1" ht="14.45" customHeight="1">
      <c r="A836" s="35"/>
      <c r="B836" s="36"/>
      <c r="C836" s="187" t="s">
        <v>1105</v>
      </c>
      <c r="D836" s="187" t="s">
        <v>162</v>
      </c>
      <c r="E836" s="188" t="s">
        <v>1203</v>
      </c>
      <c r="F836" s="189" t="s">
        <v>1204</v>
      </c>
      <c r="G836" s="190" t="s">
        <v>222</v>
      </c>
      <c r="H836" s="191">
        <v>46.485</v>
      </c>
      <c r="I836" s="192"/>
      <c r="J836" s="193">
        <f>ROUND(I836*H836,2)</f>
        <v>0</v>
      </c>
      <c r="K836" s="189" t="s">
        <v>1</v>
      </c>
      <c r="L836" s="40"/>
      <c r="M836" s="194" t="s">
        <v>1</v>
      </c>
      <c r="N836" s="195" t="s">
        <v>38</v>
      </c>
      <c r="O836" s="72"/>
      <c r="P836" s="196">
        <f>O836*H836</f>
        <v>0</v>
      </c>
      <c r="Q836" s="196">
        <v>0</v>
      </c>
      <c r="R836" s="196">
        <f>Q836*H836</f>
        <v>0</v>
      </c>
      <c r="S836" s="196">
        <v>0</v>
      </c>
      <c r="T836" s="197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8" t="s">
        <v>212</v>
      </c>
      <c r="AT836" s="198" t="s">
        <v>162</v>
      </c>
      <c r="AU836" s="198" t="s">
        <v>82</v>
      </c>
      <c r="AY836" s="18" t="s">
        <v>160</v>
      </c>
      <c r="BE836" s="199">
        <f>IF(N836="základní",J836,0)</f>
        <v>0</v>
      </c>
      <c r="BF836" s="199">
        <f>IF(N836="snížená",J836,0)</f>
        <v>0</v>
      </c>
      <c r="BG836" s="199">
        <f>IF(N836="zákl. přenesená",J836,0)</f>
        <v>0</v>
      </c>
      <c r="BH836" s="199">
        <f>IF(N836="sníž. přenesená",J836,0)</f>
        <v>0</v>
      </c>
      <c r="BI836" s="199">
        <f>IF(N836="nulová",J836,0)</f>
        <v>0</v>
      </c>
      <c r="BJ836" s="18" t="s">
        <v>80</v>
      </c>
      <c r="BK836" s="199">
        <f>ROUND(I836*H836,2)</f>
        <v>0</v>
      </c>
      <c r="BL836" s="18" t="s">
        <v>212</v>
      </c>
      <c r="BM836" s="198" t="s">
        <v>1104</v>
      </c>
    </row>
    <row r="837" spans="2:51" s="14" customFormat="1" ht="12">
      <c r="B837" s="211"/>
      <c r="C837" s="212"/>
      <c r="D837" s="202" t="s">
        <v>168</v>
      </c>
      <c r="E837" s="213" t="s">
        <v>1</v>
      </c>
      <c r="F837" s="214" t="s">
        <v>2326</v>
      </c>
      <c r="G837" s="212"/>
      <c r="H837" s="215">
        <v>30</v>
      </c>
      <c r="I837" s="216"/>
      <c r="J837" s="212"/>
      <c r="K837" s="212"/>
      <c r="L837" s="217"/>
      <c r="M837" s="218"/>
      <c r="N837" s="219"/>
      <c r="O837" s="219"/>
      <c r="P837" s="219"/>
      <c r="Q837" s="219"/>
      <c r="R837" s="219"/>
      <c r="S837" s="219"/>
      <c r="T837" s="220"/>
      <c r="AT837" s="221" t="s">
        <v>168</v>
      </c>
      <c r="AU837" s="221" t="s">
        <v>82</v>
      </c>
      <c r="AV837" s="14" t="s">
        <v>82</v>
      </c>
      <c r="AW837" s="14" t="s">
        <v>30</v>
      </c>
      <c r="AX837" s="14" t="s">
        <v>73</v>
      </c>
      <c r="AY837" s="221" t="s">
        <v>160</v>
      </c>
    </row>
    <row r="838" spans="2:51" s="14" customFormat="1" ht="12">
      <c r="B838" s="211"/>
      <c r="C838" s="212"/>
      <c r="D838" s="202" t="s">
        <v>168</v>
      </c>
      <c r="E838" s="213" t="s">
        <v>1</v>
      </c>
      <c r="F838" s="214" t="s">
        <v>2327</v>
      </c>
      <c r="G838" s="212"/>
      <c r="H838" s="215">
        <v>1.37</v>
      </c>
      <c r="I838" s="216"/>
      <c r="J838" s="212"/>
      <c r="K838" s="212"/>
      <c r="L838" s="217"/>
      <c r="M838" s="218"/>
      <c r="N838" s="219"/>
      <c r="O838" s="219"/>
      <c r="P838" s="219"/>
      <c r="Q838" s="219"/>
      <c r="R838" s="219"/>
      <c r="S838" s="219"/>
      <c r="T838" s="220"/>
      <c r="AT838" s="221" t="s">
        <v>168</v>
      </c>
      <c r="AU838" s="221" t="s">
        <v>82</v>
      </c>
      <c r="AV838" s="14" t="s">
        <v>82</v>
      </c>
      <c r="AW838" s="14" t="s">
        <v>30</v>
      </c>
      <c r="AX838" s="14" t="s">
        <v>73</v>
      </c>
      <c r="AY838" s="221" t="s">
        <v>160</v>
      </c>
    </row>
    <row r="839" spans="2:51" s="14" customFormat="1" ht="12">
      <c r="B839" s="211"/>
      <c r="C839" s="212"/>
      <c r="D839" s="202" t="s">
        <v>168</v>
      </c>
      <c r="E839" s="213" t="s">
        <v>1</v>
      </c>
      <c r="F839" s="214" t="s">
        <v>2328</v>
      </c>
      <c r="G839" s="212"/>
      <c r="H839" s="215">
        <v>15.115</v>
      </c>
      <c r="I839" s="216"/>
      <c r="J839" s="212"/>
      <c r="K839" s="212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168</v>
      </c>
      <c r="AU839" s="221" t="s">
        <v>82</v>
      </c>
      <c r="AV839" s="14" t="s">
        <v>82</v>
      </c>
      <c r="AW839" s="14" t="s">
        <v>30</v>
      </c>
      <c r="AX839" s="14" t="s">
        <v>73</v>
      </c>
      <c r="AY839" s="221" t="s">
        <v>160</v>
      </c>
    </row>
    <row r="840" spans="2:51" s="15" customFormat="1" ht="12">
      <c r="B840" s="222"/>
      <c r="C840" s="223"/>
      <c r="D840" s="202" t="s">
        <v>168</v>
      </c>
      <c r="E840" s="224" t="s">
        <v>1</v>
      </c>
      <c r="F840" s="225" t="s">
        <v>179</v>
      </c>
      <c r="G840" s="223"/>
      <c r="H840" s="226">
        <v>46.485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168</v>
      </c>
      <c r="AU840" s="232" t="s">
        <v>82</v>
      </c>
      <c r="AV840" s="15" t="s">
        <v>167</v>
      </c>
      <c r="AW840" s="15" t="s">
        <v>30</v>
      </c>
      <c r="AX840" s="15" t="s">
        <v>80</v>
      </c>
      <c r="AY840" s="232" t="s">
        <v>160</v>
      </c>
    </row>
    <row r="841" spans="1:65" s="2" customFormat="1" ht="24.2" customHeight="1">
      <c r="A841" s="35"/>
      <c r="B841" s="36"/>
      <c r="C841" s="187" t="s">
        <v>770</v>
      </c>
      <c r="D841" s="187" t="s">
        <v>162</v>
      </c>
      <c r="E841" s="188" t="s">
        <v>2540</v>
      </c>
      <c r="F841" s="189" t="s">
        <v>2541</v>
      </c>
      <c r="G841" s="190" t="s">
        <v>1209</v>
      </c>
      <c r="H841" s="254"/>
      <c r="I841" s="192"/>
      <c r="J841" s="193">
        <f>ROUND(I841*H841,2)</f>
        <v>0</v>
      </c>
      <c r="K841" s="189" t="s">
        <v>166</v>
      </c>
      <c r="L841" s="40"/>
      <c r="M841" s="194" t="s">
        <v>1</v>
      </c>
      <c r="N841" s="195" t="s">
        <v>38</v>
      </c>
      <c r="O841" s="72"/>
      <c r="P841" s="196">
        <f>O841*H841</f>
        <v>0</v>
      </c>
      <c r="Q841" s="196">
        <v>0</v>
      </c>
      <c r="R841" s="196">
        <f>Q841*H841</f>
        <v>0</v>
      </c>
      <c r="S841" s="196">
        <v>0</v>
      </c>
      <c r="T841" s="197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198" t="s">
        <v>212</v>
      </c>
      <c r="AT841" s="198" t="s">
        <v>162</v>
      </c>
      <c r="AU841" s="198" t="s">
        <v>82</v>
      </c>
      <c r="AY841" s="18" t="s">
        <v>160</v>
      </c>
      <c r="BE841" s="199">
        <f>IF(N841="základní",J841,0)</f>
        <v>0</v>
      </c>
      <c r="BF841" s="199">
        <f>IF(N841="snížená",J841,0)</f>
        <v>0</v>
      </c>
      <c r="BG841" s="199">
        <f>IF(N841="zákl. přenesená",J841,0)</f>
        <v>0</v>
      </c>
      <c r="BH841" s="199">
        <f>IF(N841="sníž. přenesená",J841,0)</f>
        <v>0</v>
      </c>
      <c r="BI841" s="199">
        <f>IF(N841="nulová",J841,0)</f>
        <v>0</v>
      </c>
      <c r="BJ841" s="18" t="s">
        <v>80</v>
      </c>
      <c r="BK841" s="199">
        <f>ROUND(I841*H841,2)</f>
        <v>0</v>
      </c>
      <c r="BL841" s="18" t="s">
        <v>212</v>
      </c>
      <c r="BM841" s="198" t="s">
        <v>1108</v>
      </c>
    </row>
    <row r="842" spans="2:63" s="12" customFormat="1" ht="22.9" customHeight="1">
      <c r="B842" s="171"/>
      <c r="C842" s="172"/>
      <c r="D842" s="173" t="s">
        <v>72</v>
      </c>
      <c r="E842" s="185" t="s">
        <v>1211</v>
      </c>
      <c r="F842" s="185" t="s">
        <v>1212</v>
      </c>
      <c r="G842" s="172"/>
      <c r="H842" s="172"/>
      <c r="I842" s="175"/>
      <c r="J842" s="186">
        <f>BK842</f>
        <v>0</v>
      </c>
      <c r="K842" s="172"/>
      <c r="L842" s="177"/>
      <c r="M842" s="178"/>
      <c r="N842" s="179"/>
      <c r="O842" s="179"/>
      <c r="P842" s="180">
        <f>SUM(P843:P877)</f>
        <v>0</v>
      </c>
      <c r="Q842" s="179"/>
      <c r="R842" s="180">
        <f>SUM(R843:R877)</f>
        <v>0</v>
      </c>
      <c r="S842" s="179"/>
      <c r="T842" s="181">
        <f>SUM(T843:T877)</f>
        <v>0</v>
      </c>
      <c r="AR842" s="182" t="s">
        <v>82</v>
      </c>
      <c r="AT842" s="183" t="s">
        <v>72</v>
      </c>
      <c r="AU842" s="183" t="s">
        <v>80</v>
      </c>
      <c r="AY842" s="182" t="s">
        <v>160</v>
      </c>
      <c r="BK842" s="184">
        <f>SUM(BK843:BK877)</f>
        <v>0</v>
      </c>
    </row>
    <row r="843" spans="1:65" s="2" customFormat="1" ht="14.45" customHeight="1">
      <c r="A843" s="35"/>
      <c r="B843" s="36"/>
      <c r="C843" s="187" t="s">
        <v>1118</v>
      </c>
      <c r="D843" s="187" t="s">
        <v>162</v>
      </c>
      <c r="E843" s="188" t="s">
        <v>2542</v>
      </c>
      <c r="F843" s="189" t="s">
        <v>2543</v>
      </c>
      <c r="G843" s="190" t="s">
        <v>222</v>
      </c>
      <c r="H843" s="191">
        <v>502.707</v>
      </c>
      <c r="I843" s="192"/>
      <c r="J843" s="193">
        <f>ROUND(I843*H843,2)</f>
        <v>0</v>
      </c>
      <c r="K843" s="189" t="s">
        <v>166</v>
      </c>
      <c r="L843" s="40"/>
      <c r="M843" s="194" t="s">
        <v>1</v>
      </c>
      <c r="N843" s="195" t="s">
        <v>38</v>
      </c>
      <c r="O843" s="72"/>
      <c r="P843" s="196">
        <f>O843*H843</f>
        <v>0</v>
      </c>
      <c r="Q843" s="196">
        <v>0</v>
      </c>
      <c r="R843" s="196">
        <f>Q843*H843</f>
        <v>0</v>
      </c>
      <c r="S843" s="196">
        <v>0</v>
      </c>
      <c r="T843" s="19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8" t="s">
        <v>212</v>
      </c>
      <c r="AT843" s="198" t="s">
        <v>162</v>
      </c>
      <c r="AU843" s="198" t="s">
        <v>82</v>
      </c>
      <c r="AY843" s="18" t="s">
        <v>160</v>
      </c>
      <c r="BE843" s="199">
        <f>IF(N843="základní",J843,0)</f>
        <v>0</v>
      </c>
      <c r="BF843" s="199">
        <f>IF(N843="snížená",J843,0)</f>
        <v>0</v>
      </c>
      <c r="BG843" s="199">
        <f>IF(N843="zákl. přenesená",J843,0)</f>
        <v>0</v>
      </c>
      <c r="BH843" s="199">
        <f>IF(N843="sníž. přenesená",J843,0)</f>
        <v>0</v>
      </c>
      <c r="BI843" s="199">
        <f>IF(N843="nulová",J843,0)</f>
        <v>0</v>
      </c>
      <c r="BJ843" s="18" t="s">
        <v>80</v>
      </c>
      <c r="BK843" s="199">
        <f>ROUND(I843*H843,2)</f>
        <v>0</v>
      </c>
      <c r="BL843" s="18" t="s">
        <v>212</v>
      </c>
      <c r="BM843" s="198" t="s">
        <v>650</v>
      </c>
    </row>
    <row r="844" spans="2:51" s="14" customFormat="1" ht="12">
      <c r="B844" s="211"/>
      <c r="C844" s="212"/>
      <c r="D844" s="202" t="s">
        <v>168</v>
      </c>
      <c r="E844" s="213" t="s">
        <v>1</v>
      </c>
      <c r="F844" s="214" t="s">
        <v>2464</v>
      </c>
      <c r="G844" s="212"/>
      <c r="H844" s="215">
        <v>235.483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168</v>
      </c>
      <c r="AU844" s="221" t="s">
        <v>82</v>
      </c>
      <c r="AV844" s="14" t="s">
        <v>82</v>
      </c>
      <c r="AW844" s="14" t="s">
        <v>30</v>
      </c>
      <c r="AX844" s="14" t="s">
        <v>73</v>
      </c>
      <c r="AY844" s="221" t="s">
        <v>160</v>
      </c>
    </row>
    <row r="845" spans="2:51" s="14" customFormat="1" ht="12">
      <c r="B845" s="211"/>
      <c r="C845" s="212"/>
      <c r="D845" s="202" t="s">
        <v>168</v>
      </c>
      <c r="E845" s="213" t="s">
        <v>1</v>
      </c>
      <c r="F845" s="214" t="s">
        <v>2465</v>
      </c>
      <c r="G845" s="212"/>
      <c r="H845" s="215">
        <v>40.56</v>
      </c>
      <c r="I845" s="216"/>
      <c r="J845" s="212"/>
      <c r="K845" s="212"/>
      <c r="L845" s="217"/>
      <c r="M845" s="218"/>
      <c r="N845" s="219"/>
      <c r="O845" s="219"/>
      <c r="P845" s="219"/>
      <c r="Q845" s="219"/>
      <c r="R845" s="219"/>
      <c r="S845" s="219"/>
      <c r="T845" s="220"/>
      <c r="AT845" s="221" t="s">
        <v>168</v>
      </c>
      <c r="AU845" s="221" t="s">
        <v>82</v>
      </c>
      <c r="AV845" s="14" t="s">
        <v>82</v>
      </c>
      <c r="AW845" s="14" t="s">
        <v>30</v>
      </c>
      <c r="AX845" s="14" t="s">
        <v>73</v>
      </c>
      <c r="AY845" s="221" t="s">
        <v>160</v>
      </c>
    </row>
    <row r="846" spans="2:51" s="14" customFormat="1" ht="12">
      <c r="B846" s="211"/>
      <c r="C846" s="212"/>
      <c r="D846" s="202" t="s">
        <v>168</v>
      </c>
      <c r="E846" s="213" t="s">
        <v>1</v>
      </c>
      <c r="F846" s="214" t="s">
        <v>2466</v>
      </c>
      <c r="G846" s="212"/>
      <c r="H846" s="215">
        <v>75.667</v>
      </c>
      <c r="I846" s="216"/>
      <c r="J846" s="212"/>
      <c r="K846" s="212"/>
      <c r="L846" s="217"/>
      <c r="M846" s="218"/>
      <c r="N846" s="219"/>
      <c r="O846" s="219"/>
      <c r="P846" s="219"/>
      <c r="Q846" s="219"/>
      <c r="R846" s="219"/>
      <c r="S846" s="219"/>
      <c r="T846" s="220"/>
      <c r="AT846" s="221" t="s">
        <v>168</v>
      </c>
      <c r="AU846" s="221" t="s">
        <v>82</v>
      </c>
      <c r="AV846" s="14" t="s">
        <v>82</v>
      </c>
      <c r="AW846" s="14" t="s">
        <v>30</v>
      </c>
      <c r="AX846" s="14" t="s">
        <v>73</v>
      </c>
      <c r="AY846" s="221" t="s">
        <v>160</v>
      </c>
    </row>
    <row r="847" spans="2:51" s="14" customFormat="1" ht="12">
      <c r="B847" s="211"/>
      <c r="C847" s="212"/>
      <c r="D847" s="202" t="s">
        <v>168</v>
      </c>
      <c r="E847" s="213" t="s">
        <v>1</v>
      </c>
      <c r="F847" s="214" t="s">
        <v>2467</v>
      </c>
      <c r="G847" s="212"/>
      <c r="H847" s="215">
        <v>49.888</v>
      </c>
      <c r="I847" s="216"/>
      <c r="J847" s="212"/>
      <c r="K847" s="212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168</v>
      </c>
      <c r="AU847" s="221" t="s">
        <v>82</v>
      </c>
      <c r="AV847" s="14" t="s">
        <v>82</v>
      </c>
      <c r="AW847" s="14" t="s">
        <v>30</v>
      </c>
      <c r="AX847" s="14" t="s">
        <v>73</v>
      </c>
      <c r="AY847" s="221" t="s">
        <v>160</v>
      </c>
    </row>
    <row r="848" spans="2:51" s="14" customFormat="1" ht="12">
      <c r="B848" s="211"/>
      <c r="C848" s="212"/>
      <c r="D848" s="202" t="s">
        <v>168</v>
      </c>
      <c r="E848" s="213" t="s">
        <v>1</v>
      </c>
      <c r="F848" s="214" t="s">
        <v>2468</v>
      </c>
      <c r="G848" s="212"/>
      <c r="H848" s="215">
        <v>101.109</v>
      </c>
      <c r="I848" s="216"/>
      <c r="J848" s="212"/>
      <c r="K848" s="212"/>
      <c r="L848" s="217"/>
      <c r="M848" s="218"/>
      <c r="N848" s="219"/>
      <c r="O848" s="219"/>
      <c r="P848" s="219"/>
      <c r="Q848" s="219"/>
      <c r="R848" s="219"/>
      <c r="S848" s="219"/>
      <c r="T848" s="220"/>
      <c r="AT848" s="221" t="s">
        <v>168</v>
      </c>
      <c r="AU848" s="221" t="s">
        <v>82</v>
      </c>
      <c r="AV848" s="14" t="s">
        <v>82</v>
      </c>
      <c r="AW848" s="14" t="s">
        <v>30</v>
      </c>
      <c r="AX848" s="14" t="s">
        <v>73</v>
      </c>
      <c r="AY848" s="221" t="s">
        <v>160</v>
      </c>
    </row>
    <row r="849" spans="2:51" s="15" customFormat="1" ht="12">
      <c r="B849" s="222"/>
      <c r="C849" s="223"/>
      <c r="D849" s="202" t="s">
        <v>168</v>
      </c>
      <c r="E849" s="224" t="s">
        <v>1</v>
      </c>
      <c r="F849" s="225" t="s">
        <v>179</v>
      </c>
      <c r="G849" s="223"/>
      <c r="H849" s="226">
        <v>502.707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168</v>
      </c>
      <c r="AU849" s="232" t="s">
        <v>82</v>
      </c>
      <c r="AV849" s="15" t="s">
        <v>167</v>
      </c>
      <c r="AW849" s="15" t="s">
        <v>30</v>
      </c>
      <c r="AX849" s="15" t="s">
        <v>80</v>
      </c>
      <c r="AY849" s="232" t="s">
        <v>160</v>
      </c>
    </row>
    <row r="850" spans="1:65" s="2" customFormat="1" ht="24.2" customHeight="1">
      <c r="A850" s="35"/>
      <c r="B850" s="36"/>
      <c r="C850" s="187" t="s">
        <v>776</v>
      </c>
      <c r="D850" s="187" t="s">
        <v>162</v>
      </c>
      <c r="E850" s="188" t="s">
        <v>2544</v>
      </c>
      <c r="F850" s="189" t="s">
        <v>2545</v>
      </c>
      <c r="G850" s="190" t="s">
        <v>222</v>
      </c>
      <c r="H850" s="191">
        <v>32.2</v>
      </c>
      <c r="I850" s="192"/>
      <c r="J850" s="193">
        <f>ROUND(I850*H850,2)</f>
        <v>0</v>
      </c>
      <c r="K850" s="189" t="s">
        <v>166</v>
      </c>
      <c r="L850" s="40"/>
      <c r="M850" s="194" t="s">
        <v>1</v>
      </c>
      <c r="N850" s="195" t="s">
        <v>38</v>
      </c>
      <c r="O850" s="72"/>
      <c r="P850" s="196">
        <f>O850*H850</f>
        <v>0</v>
      </c>
      <c r="Q850" s="196">
        <v>0</v>
      </c>
      <c r="R850" s="196">
        <f>Q850*H850</f>
        <v>0</v>
      </c>
      <c r="S850" s="196">
        <v>0</v>
      </c>
      <c r="T850" s="197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8" t="s">
        <v>212</v>
      </c>
      <c r="AT850" s="198" t="s">
        <v>162</v>
      </c>
      <c r="AU850" s="198" t="s">
        <v>82</v>
      </c>
      <c r="AY850" s="18" t="s">
        <v>160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18" t="s">
        <v>80</v>
      </c>
      <c r="BK850" s="199">
        <f>ROUND(I850*H850,2)</f>
        <v>0</v>
      </c>
      <c r="BL850" s="18" t="s">
        <v>212</v>
      </c>
      <c r="BM850" s="198" t="s">
        <v>1121</v>
      </c>
    </row>
    <row r="851" spans="2:51" s="14" customFormat="1" ht="12">
      <c r="B851" s="211"/>
      <c r="C851" s="212"/>
      <c r="D851" s="202" t="s">
        <v>168</v>
      </c>
      <c r="E851" s="213" t="s">
        <v>1</v>
      </c>
      <c r="F851" s="214" t="s">
        <v>2525</v>
      </c>
      <c r="G851" s="212"/>
      <c r="H851" s="215">
        <v>16.335</v>
      </c>
      <c r="I851" s="216"/>
      <c r="J851" s="212"/>
      <c r="K851" s="212"/>
      <c r="L851" s="217"/>
      <c r="M851" s="218"/>
      <c r="N851" s="219"/>
      <c r="O851" s="219"/>
      <c r="P851" s="219"/>
      <c r="Q851" s="219"/>
      <c r="R851" s="219"/>
      <c r="S851" s="219"/>
      <c r="T851" s="220"/>
      <c r="AT851" s="221" t="s">
        <v>168</v>
      </c>
      <c r="AU851" s="221" t="s">
        <v>82</v>
      </c>
      <c r="AV851" s="14" t="s">
        <v>82</v>
      </c>
      <c r="AW851" s="14" t="s">
        <v>30</v>
      </c>
      <c r="AX851" s="14" t="s">
        <v>73</v>
      </c>
      <c r="AY851" s="221" t="s">
        <v>160</v>
      </c>
    </row>
    <row r="852" spans="2:51" s="14" customFormat="1" ht="12">
      <c r="B852" s="211"/>
      <c r="C852" s="212"/>
      <c r="D852" s="202" t="s">
        <v>168</v>
      </c>
      <c r="E852" s="213" t="s">
        <v>1</v>
      </c>
      <c r="F852" s="214" t="s">
        <v>2409</v>
      </c>
      <c r="G852" s="212"/>
      <c r="H852" s="215">
        <v>15.865</v>
      </c>
      <c r="I852" s="216"/>
      <c r="J852" s="212"/>
      <c r="K852" s="212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168</v>
      </c>
      <c r="AU852" s="221" t="s">
        <v>82</v>
      </c>
      <c r="AV852" s="14" t="s">
        <v>82</v>
      </c>
      <c r="AW852" s="14" t="s">
        <v>30</v>
      </c>
      <c r="AX852" s="14" t="s">
        <v>73</v>
      </c>
      <c r="AY852" s="221" t="s">
        <v>160</v>
      </c>
    </row>
    <row r="853" spans="2:51" s="15" customFormat="1" ht="12">
      <c r="B853" s="222"/>
      <c r="C853" s="223"/>
      <c r="D853" s="202" t="s">
        <v>168</v>
      </c>
      <c r="E853" s="224" t="s">
        <v>1</v>
      </c>
      <c r="F853" s="225" t="s">
        <v>179</v>
      </c>
      <c r="G853" s="223"/>
      <c r="H853" s="226">
        <v>32.2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168</v>
      </c>
      <c r="AU853" s="232" t="s">
        <v>82</v>
      </c>
      <c r="AV853" s="15" t="s">
        <v>167</v>
      </c>
      <c r="AW853" s="15" t="s">
        <v>30</v>
      </c>
      <c r="AX853" s="15" t="s">
        <v>80</v>
      </c>
      <c r="AY853" s="232" t="s">
        <v>160</v>
      </c>
    </row>
    <row r="854" spans="1:65" s="2" customFormat="1" ht="24.2" customHeight="1">
      <c r="A854" s="35"/>
      <c r="B854" s="36"/>
      <c r="C854" s="187" t="s">
        <v>1128</v>
      </c>
      <c r="D854" s="187" t="s">
        <v>162</v>
      </c>
      <c r="E854" s="188" t="s">
        <v>1217</v>
      </c>
      <c r="F854" s="189" t="s">
        <v>1218</v>
      </c>
      <c r="G854" s="190" t="s">
        <v>222</v>
      </c>
      <c r="H854" s="191">
        <v>547.412</v>
      </c>
      <c r="I854" s="192"/>
      <c r="J854" s="193">
        <f>ROUND(I854*H854,2)</f>
        <v>0</v>
      </c>
      <c r="K854" s="189" t="s">
        <v>166</v>
      </c>
      <c r="L854" s="40"/>
      <c r="M854" s="194" t="s">
        <v>1</v>
      </c>
      <c r="N854" s="195" t="s">
        <v>38</v>
      </c>
      <c r="O854" s="72"/>
      <c r="P854" s="196">
        <f>O854*H854</f>
        <v>0</v>
      </c>
      <c r="Q854" s="196">
        <v>0</v>
      </c>
      <c r="R854" s="196">
        <f>Q854*H854</f>
        <v>0</v>
      </c>
      <c r="S854" s="196">
        <v>0</v>
      </c>
      <c r="T854" s="197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98" t="s">
        <v>212</v>
      </c>
      <c r="AT854" s="198" t="s">
        <v>162</v>
      </c>
      <c r="AU854" s="198" t="s">
        <v>82</v>
      </c>
      <c r="AY854" s="18" t="s">
        <v>160</v>
      </c>
      <c r="BE854" s="199">
        <f>IF(N854="základní",J854,0)</f>
        <v>0</v>
      </c>
      <c r="BF854" s="199">
        <f>IF(N854="snížená",J854,0)</f>
        <v>0</v>
      </c>
      <c r="BG854" s="199">
        <f>IF(N854="zákl. přenesená",J854,0)</f>
        <v>0</v>
      </c>
      <c r="BH854" s="199">
        <f>IF(N854="sníž. přenesená",J854,0)</f>
        <v>0</v>
      </c>
      <c r="BI854" s="199">
        <f>IF(N854="nulová",J854,0)</f>
        <v>0</v>
      </c>
      <c r="BJ854" s="18" t="s">
        <v>80</v>
      </c>
      <c r="BK854" s="199">
        <f>ROUND(I854*H854,2)</f>
        <v>0</v>
      </c>
      <c r="BL854" s="18" t="s">
        <v>212</v>
      </c>
      <c r="BM854" s="198" t="s">
        <v>1127</v>
      </c>
    </row>
    <row r="855" spans="2:51" s="13" customFormat="1" ht="12">
      <c r="B855" s="200"/>
      <c r="C855" s="201"/>
      <c r="D855" s="202" t="s">
        <v>168</v>
      </c>
      <c r="E855" s="203" t="s">
        <v>1</v>
      </c>
      <c r="F855" s="204" t="s">
        <v>387</v>
      </c>
      <c r="G855" s="201"/>
      <c r="H855" s="203" t="s">
        <v>1</v>
      </c>
      <c r="I855" s="205"/>
      <c r="J855" s="201"/>
      <c r="K855" s="201"/>
      <c r="L855" s="206"/>
      <c r="M855" s="207"/>
      <c r="N855" s="208"/>
      <c r="O855" s="208"/>
      <c r="P855" s="208"/>
      <c r="Q855" s="208"/>
      <c r="R855" s="208"/>
      <c r="S855" s="208"/>
      <c r="T855" s="209"/>
      <c r="AT855" s="210" t="s">
        <v>168</v>
      </c>
      <c r="AU855" s="210" t="s">
        <v>82</v>
      </c>
      <c r="AV855" s="13" t="s">
        <v>80</v>
      </c>
      <c r="AW855" s="13" t="s">
        <v>30</v>
      </c>
      <c r="AX855" s="13" t="s">
        <v>73</v>
      </c>
      <c r="AY855" s="210" t="s">
        <v>160</v>
      </c>
    </row>
    <row r="856" spans="2:51" s="14" customFormat="1" ht="12">
      <c r="B856" s="211"/>
      <c r="C856" s="212"/>
      <c r="D856" s="202" t="s">
        <v>168</v>
      </c>
      <c r="E856" s="213" t="s">
        <v>1</v>
      </c>
      <c r="F856" s="214" t="s">
        <v>2546</v>
      </c>
      <c r="G856" s="212"/>
      <c r="H856" s="215">
        <v>65.34</v>
      </c>
      <c r="I856" s="216"/>
      <c r="J856" s="212"/>
      <c r="K856" s="212"/>
      <c r="L856" s="217"/>
      <c r="M856" s="218"/>
      <c r="N856" s="219"/>
      <c r="O856" s="219"/>
      <c r="P856" s="219"/>
      <c r="Q856" s="219"/>
      <c r="R856" s="219"/>
      <c r="S856" s="219"/>
      <c r="T856" s="220"/>
      <c r="AT856" s="221" t="s">
        <v>168</v>
      </c>
      <c r="AU856" s="221" t="s">
        <v>82</v>
      </c>
      <c r="AV856" s="14" t="s">
        <v>82</v>
      </c>
      <c r="AW856" s="14" t="s">
        <v>30</v>
      </c>
      <c r="AX856" s="14" t="s">
        <v>73</v>
      </c>
      <c r="AY856" s="221" t="s">
        <v>160</v>
      </c>
    </row>
    <row r="857" spans="2:51" s="14" customFormat="1" ht="12">
      <c r="B857" s="211"/>
      <c r="C857" s="212"/>
      <c r="D857" s="202" t="s">
        <v>168</v>
      </c>
      <c r="E857" s="213" t="s">
        <v>1</v>
      </c>
      <c r="F857" s="214" t="s">
        <v>2547</v>
      </c>
      <c r="G857" s="212"/>
      <c r="H857" s="215">
        <v>71.045</v>
      </c>
      <c r="I857" s="216"/>
      <c r="J857" s="212"/>
      <c r="K857" s="212"/>
      <c r="L857" s="217"/>
      <c r="M857" s="218"/>
      <c r="N857" s="219"/>
      <c r="O857" s="219"/>
      <c r="P857" s="219"/>
      <c r="Q857" s="219"/>
      <c r="R857" s="219"/>
      <c r="S857" s="219"/>
      <c r="T857" s="220"/>
      <c r="AT857" s="221" t="s">
        <v>168</v>
      </c>
      <c r="AU857" s="221" t="s">
        <v>82</v>
      </c>
      <c r="AV857" s="14" t="s">
        <v>82</v>
      </c>
      <c r="AW857" s="14" t="s">
        <v>30</v>
      </c>
      <c r="AX857" s="14" t="s">
        <v>73</v>
      </c>
      <c r="AY857" s="221" t="s">
        <v>160</v>
      </c>
    </row>
    <row r="858" spans="2:51" s="14" customFormat="1" ht="12">
      <c r="B858" s="211"/>
      <c r="C858" s="212"/>
      <c r="D858" s="202" t="s">
        <v>168</v>
      </c>
      <c r="E858" s="213" t="s">
        <v>1</v>
      </c>
      <c r="F858" s="214" t="s">
        <v>2548</v>
      </c>
      <c r="G858" s="212"/>
      <c r="H858" s="215">
        <v>43.574</v>
      </c>
      <c r="I858" s="216"/>
      <c r="J858" s="212"/>
      <c r="K858" s="212"/>
      <c r="L858" s="217"/>
      <c r="M858" s="218"/>
      <c r="N858" s="219"/>
      <c r="O858" s="219"/>
      <c r="P858" s="219"/>
      <c r="Q858" s="219"/>
      <c r="R858" s="219"/>
      <c r="S858" s="219"/>
      <c r="T858" s="220"/>
      <c r="AT858" s="221" t="s">
        <v>168</v>
      </c>
      <c r="AU858" s="221" t="s">
        <v>82</v>
      </c>
      <c r="AV858" s="14" t="s">
        <v>82</v>
      </c>
      <c r="AW858" s="14" t="s">
        <v>30</v>
      </c>
      <c r="AX858" s="14" t="s">
        <v>73</v>
      </c>
      <c r="AY858" s="221" t="s">
        <v>160</v>
      </c>
    </row>
    <row r="859" spans="2:51" s="15" customFormat="1" ht="12">
      <c r="B859" s="222"/>
      <c r="C859" s="223"/>
      <c r="D859" s="202" t="s">
        <v>168</v>
      </c>
      <c r="E859" s="224" t="s">
        <v>1</v>
      </c>
      <c r="F859" s="225" t="s">
        <v>179</v>
      </c>
      <c r="G859" s="223"/>
      <c r="H859" s="226">
        <v>179.959</v>
      </c>
      <c r="I859" s="227"/>
      <c r="J859" s="223"/>
      <c r="K859" s="223"/>
      <c r="L859" s="228"/>
      <c r="M859" s="229"/>
      <c r="N859" s="230"/>
      <c r="O859" s="230"/>
      <c r="P859" s="230"/>
      <c r="Q859" s="230"/>
      <c r="R859" s="230"/>
      <c r="S859" s="230"/>
      <c r="T859" s="231"/>
      <c r="AT859" s="232" t="s">
        <v>168</v>
      </c>
      <c r="AU859" s="232" t="s">
        <v>82</v>
      </c>
      <c r="AV859" s="15" t="s">
        <v>167</v>
      </c>
      <c r="AW859" s="15" t="s">
        <v>30</v>
      </c>
      <c r="AX859" s="15" t="s">
        <v>73</v>
      </c>
      <c r="AY859" s="232" t="s">
        <v>160</v>
      </c>
    </row>
    <row r="860" spans="2:51" s="14" customFormat="1" ht="12">
      <c r="B860" s="211"/>
      <c r="C860" s="212"/>
      <c r="D860" s="202" t="s">
        <v>168</v>
      </c>
      <c r="E860" s="213" t="s">
        <v>1</v>
      </c>
      <c r="F860" s="214" t="s">
        <v>2549</v>
      </c>
      <c r="G860" s="212"/>
      <c r="H860" s="215">
        <v>35.992</v>
      </c>
      <c r="I860" s="216"/>
      <c r="J860" s="212"/>
      <c r="K860" s="212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168</v>
      </c>
      <c r="AU860" s="221" t="s">
        <v>82</v>
      </c>
      <c r="AV860" s="14" t="s">
        <v>82</v>
      </c>
      <c r="AW860" s="14" t="s">
        <v>30</v>
      </c>
      <c r="AX860" s="14" t="s">
        <v>73</v>
      </c>
      <c r="AY860" s="221" t="s">
        <v>160</v>
      </c>
    </row>
    <row r="861" spans="2:51" s="13" customFormat="1" ht="12">
      <c r="B861" s="200"/>
      <c r="C861" s="201"/>
      <c r="D861" s="202" t="s">
        <v>168</v>
      </c>
      <c r="E861" s="203" t="s">
        <v>1</v>
      </c>
      <c r="F861" s="204" t="s">
        <v>2550</v>
      </c>
      <c r="G861" s="201"/>
      <c r="H861" s="203" t="s">
        <v>1</v>
      </c>
      <c r="I861" s="205"/>
      <c r="J861" s="201"/>
      <c r="K861" s="201"/>
      <c r="L861" s="206"/>
      <c r="M861" s="207"/>
      <c r="N861" s="208"/>
      <c r="O861" s="208"/>
      <c r="P861" s="208"/>
      <c r="Q861" s="208"/>
      <c r="R861" s="208"/>
      <c r="S861" s="208"/>
      <c r="T861" s="209"/>
      <c r="AT861" s="210" t="s">
        <v>168</v>
      </c>
      <c r="AU861" s="210" t="s">
        <v>82</v>
      </c>
      <c r="AV861" s="13" t="s">
        <v>80</v>
      </c>
      <c r="AW861" s="13" t="s">
        <v>30</v>
      </c>
      <c r="AX861" s="13" t="s">
        <v>73</v>
      </c>
      <c r="AY861" s="210" t="s">
        <v>160</v>
      </c>
    </row>
    <row r="862" spans="2:51" s="14" customFormat="1" ht="12">
      <c r="B862" s="211"/>
      <c r="C862" s="212"/>
      <c r="D862" s="202" t="s">
        <v>168</v>
      </c>
      <c r="E862" s="213" t="s">
        <v>1</v>
      </c>
      <c r="F862" s="214" t="s">
        <v>2551</v>
      </c>
      <c r="G862" s="212"/>
      <c r="H862" s="215">
        <v>235.483</v>
      </c>
      <c r="I862" s="216"/>
      <c r="J862" s="212"/>
      <c r="K862" s="212"/>
      <c r="L862" s="217"/>
      <c r="M862" s="218"/>
      <c r="N862" s="219"/>
      <c r="O862" s="219"/>
      <c r="P862" s="219"/>
      <c r="Q862" s="219"/>
      <c r="R862" s="219"/>
      <c r="S862" s="219"/>
      <c r="T862" s="220"/>
      <c r="AT862" s="221" t="s">
        <v>168</v>
      </c>
      <c r="AU862" s="221" t="s">
        <v>82</v>
      </c>
      <c r="AV862" s="14" t="s">
        <v>82</v>
      </c>
      <c r="AW862" s="14" t="s">
        <v>30</v>
      </c>
      <c r="AX862" s="14" t="s">
        <v>73</v>
      </c>
      <c r="AY862" s="221" t="s">
        <v>160</v>
      </c>
    </row>
    <row r="863" spans="2:51" s="14" customFormat="1" ht="12">
      <c r="B863" s="211"/>
      <c r="C863" s="212"/>
      <c r="D863" s="202" t="s">
        <v>168</v>
      </c>
      <c r="E863" s="213" t="s">
        <v>1</v>
      </c>
      <c r="F863" s="214" t="s">
        <v>2416</v>
      </c>
      <c r="G863" s="212"/>
      <c r="H863" s="215">
        <v>104.731</v>
      </c>
      <c r="I863" s="216"/>
      <c r="J863" s="212"/>
      <c r="K863" s="212"/>
      <c r="L863" s="217"/>
      <c r="M863" s="218"/>
      <c r="N863" s="219"/>
      <c r="O863" s="219"/>
      <c r="P863" s="219"/>
      <c r="Q863" s="219"/>
      <c r="R863" s="219"/>
      <c r="S863" s="219"/>
      <c r="T863" s="220"/>
      <c r="AT863" s="221" t="s">
        <v>168</v>
      </c>
      <c r="AU863" s="221" t="s">
        <v>82</v>
      </c>
      <c r="AV863" s="14" t="s">
        <v>82</v>
      </c>
      <c r="AW863" s="14" t="s">
        <v>30</v>
      </c>
      <c r="AX863" s="14" t="s">
        <v>73</v>
      </c>
      <c r="AY863" s="221" t="s">
        <v>160</v>
      </c>
    </row>
    <row r="864" spans="2:51" s="14" customFormat="1" ht="12">
      <c r="B864" s="211"/>
      <c r="C864" s="212"/>
      <c r="D864" s="202" t="s">
        <v>168</v>
      </c>
      <c r="E864" s="213" t="s">
        <v>1</v>
      </c>
      <c r="F864" s="214" t="s">
        <v>2417</v>
      </c>
      <c r="G864" s="212"/>
      <c r="H864" s="215">
        <v>88.608</v>
      </c>
      <c r="I864" s="216"/>
      <c r="J864" s="212"/>
      <c r="K864" s="212"/>
      <c r="L864" s="217"/>
      <c r="M864" s="218"/>
      <c r="N864" s="219"/>
      <c r="O864" s="219"/>
      <c r="P864" s="219"/>
      <c r="Q864" s="219"/>
      <c r="R864" s="219"/>
      <c r="S864" s="219"/>
      <c r="T864" s="220"/>
      <c r="AT864" s="221" t="s">
        <v>168</v>
      </c>
      <c r="AU864" s="221" t="s">
        <v>82</v>
      </c>
      <c r="AV864" s="14" t="s">
        <v>82</v>
      </c>
      <c r="AW864" s="14" t="s">
        <v>30</v>
      </c>
      <c r="AX864" s="14" t="s">
        <v>73</v>
      </c>
      <c r="AY864" s="221" t="s">
        <v>160</v>
      </c>
    </row>
    <row r="865" spans="2:51" s="14" customFormat="1" ht="12">
      <c r="B865" s="211"/>
      <c r="C865" s="212"/>
      <c r="D865" s="202" t="s">
        <v>168</v>
      </c>
      <c r="E865" s="213" t="s">
        <v>1</v>
      </c>
      <c r="F865" s="214" t="s">
        <v>2418</v>
      </c>
      <c r="G865" s="212"/>
      <c r="H865" s="215">
        <v>-28.939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168</v>
      </c>
      <c r="AU865" s="221" t="s">
        <v>82</v>
      </c>
      <c r="AV865" s="14" t="s">
        <v>82</v>
      </c>
      <c r="AW865" s="14" t="s">
        <v>30</v>
      </c>
      <c r="AX865" s="14" t="s">
        <v>73</v>
      </c>
      <c r="AY865" s="221" t="s">
        <v>160</v>
      </c>
    </row>
    <row r="866" spans="2:51" s="14" customFormat="1" ht="12">
      <c r="B866" s="211"/>
      <c r="C866" s="212"/>
      <c r="D866" s="202" t="s">
        <v>168</v>
      </c>
      <c r="E866" s="213" t="s">
        <v>1</v>
      </c>
      <c r="F866" s="214" t="s">
        <v>2515</v>
      </c>
      <c r="G866" s="212"/>
      <c r="H866" s="215">
        <v>105.506</v>
      </c>
      <c r="I866" s="216"/>
      <c r="J866" s="212"/>
      <c r="K866" s="212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168</v>
      </c>
      <c r="AU866" s="221" t="s">
        <v>82</v>
      </c>
      <c r="AV866" s="14" t="s">
        <v>82</v>
      </c>
      <c r="AW866" s="14" t="s">
        <v>30</v>
      </c>
      <c r="AX866" s="14" t="s">
        <v>73</v>
      </c>
      <c r="AY866" s="221" t="s">
        <v>160</v>
      </c>
    </row>
    <row r="867" spans="2:51" s="14" customFormat="1" ht="12">
      <c r="B867" s="211"/>
      <c r="C867" s="212"/>
      <c r="D867" s="202" t="s">
        <v>168</v>
      </c>
      <c r="E867" s="213" t="s">
        <v>1</v>
      </c>
      <c r="F867" s="214" t="s">
        <v>2516</v>
      </c>
      <c r="G867" s="212"/>
      <c r="H867" s="215">
        <v>6.031</v>
      </c>
      <c r="I867" s="216"/>
      <c r="J867" s="212"/>
      <c r="K867" s="212"/>
      <c r="L867" s="217"/>
      <c r="M867" s="218"/>
      <c r="N867" s="219"/>
      <c r="O867" s="219"/>
      <c r="P867" s="219"/>
      <c r="Q867" s="219"/>
      <c r="R867" s="219"/>
      <c r="S867" s="219"/>
      <c r="T867" s="220"/>
      <c r="AT867" s="221" t="s">
        <v>168</v>
      </c>
      <c r="AU867" s="221" t="s">
        <v>82</v>
      </c>
      <c r="AV867" s="14" t="s">
        <v>82</v>
      </c>
      <c r="AW867" s="14" t="s">
        <v>30</v>
      </c>
      <c r="AX867" s="14" t="s">
        <v>73</v>
      </c>
      <c r="AY867" s="221" t="s">
        <v>160</v>
      </c>
    </row>
    <row r="868" spans="2:51" s="15" customFormat="1" ht="12">
      <c r="B868" s="222"/>
      <c r="C868" s="223"/>
      <c r="D868" s="202" t="s">
        <v>168</v>
      </c>
      <c r="E868" s="224" t="s">
        <v>1</v>
      </c>
      <c r="F868" s="225" t="s">
        <v>179</v>
      </c>
      <c r="G868" s="223"/>
      <c r="H868" s="226">
        <v>547.4119999999999</v>
      </c>
      <c r="I868" s="227"/>
      <c r="J868" s="223"/>
      <c r="K868" s="223"/>
      <c r="L868" s="228"/>
      <c r="M868" s="229"/>
      <c r="N868" s="230"/>
      <c r="O868" s="230"/>
      <c r="P868" s="230"/>
      <c r="Q868" s="230"/>
      <c r="R868" s="230"/>
      <c r="S868" s="230"/>
      <c r="T868" s="231"/>
      <c r="AT868" s="232" t="s">
        <v>168</v>
      </c>
      <c r="AU868" s="232" t="s">
        <v>82</v>
      </c>
      <c r="AV868" s="15" t="s">
        <v>167</v>
      </c>
      <c r="AW868" s="15" t="s">
        <v>30</v>
      </c>
      <c r="AX868" s="15" t="s">
        <v>80</v>
      </c>
      <c r="AY868" s="232" t="s">
        <v>160</v>
      </c>
    </row>
    <row r="869" spans="1:65" s="2" customFormat="1" ht="37.9" customHeight="1">
      <c r="A869" s="35"/>
      <c r="B869" s="36"/>
      <c r="C869" s="233" t="s">
        <v>779</v>
      </c>
      <c r="D869" s="233" t="s">
        <v>205</v>
      </c>
      <c r="E869" s="234" t="s">
        <v>1191</v>
      </c>
      <c r="F869" s="235" t="s">
        <v>1192</v>
      </c>
      <c r="G869" s="236" t="s">
        <v>222</v>
      </c>
      <c r="H869" s="237">
        <v>629.524</v>
      </c>
      <c r="I869" s="238"/>
      <c r="J869" s="239">
        <f>ROUND(I869*H869,2)</f>
        <v>0</v>
      </c>
      <c r="K869" s="235" t="s">
        <v>166</v>
      </c>
      <c r="L869" s="240"/>
      <c r="M869" s="241" t="s">
        <v>1</v>
      </c>
      <c r="N869" s="242" t="s">
        <v>38</v>
      </c>
      <c r="O869" s="72"/>
      <c r="P869" s="196">
        <f>O869*H869</f>
        <v>0</v>
      </c>
      <c r="Q869" s="196">
        <v>0</v>
      </c>
      <c r="R869" s="196">
        <f>Q869*H869</f>
        <v>0</v>
      </c>
      <c r="S869" s="196">
        <v>0</v>
      </c>
      <c r="T869" s="197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8" t="s">
        <v>255</v>
      </c>
      <c r="AT869" s="198" t="s">
        <v>205</v>
      </c>
      <c r="AU869" s="198" t="s">
        <v>82</v>
      </c>
      <c r="AY869" s="18" t="s">
        <v>160</v>
      </c>
      <c r="BE869" s="199">
        <f>IF(N869="základní",J869,0)</f>
        <v>0</v>
      </c>
      <c r="BF869" s="199">
        <f>IF(N869="snížená",J869,0)</f>
        <v>0</v>
      </c>
      <c r="BG869" s="199">
        <f>IF(N869="zákl. přenesená",J869,0)</f>
        <v>0</v>
      </c>
      <c r="BH869" s="199">
        <f>IF(N869="sníž. přenesená",J869,0)</f>
        <v>0</v>
      </c>
      <c r="BI869" s="199">
        <f>IF(N869="nulová",J869,0)</f>
        <v>0</v>
      </c>
      <c r="BJ869" s="18" t="s">
        <v>80</v>
      </c>
      <c r="BK869" s="199">
        <f>ROUND(I869*H869,2)</f>
        <v>0</v>
      </c>
      <c r="BL869" s="18" t="s">
        <v>212</v>
      </c>
      <c r="BM869" s="198" t="s">
        <v>1131</v>
      </c>
    </row>
    <row r="870" spans="2:51" s="14" customFormat="1" ht="12">
      <c r="B870" s="211"/>
      <c r="C870" s="212"/>
      <c r="D870" s="202" t="s">
        <v>168</v>
      </c>
      <c r="E870" s="213" t="s">
        <v>1</v>
      </c>
      <c r="F870" s="214" t="s">
        <v>2552</v>
      </c>
      <c r="G870" s="212"/>
      <c r="H870" s="215">
        <v>629.524</v>
      </c>
      <c r="I870" s="216"/>
      <c r="J870" s="212"/>
      <c r="K870" s="212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168</v>
      </c>
      <c r="AU870" s="221" t="s">
        <v>82</v>
      </c>
      <c r="AV870" s="14" t="s">
        <v>82</v>
      </c>
      <c r="AW870" s="14" t="s">
        <v>30</v>
      </c>
      <c r="AX870" s="14" t="s">
        <v>73</v>
      </c>
      <c r="AY870" s="221" t="s">
        <v>160</v>
      </c>
    </row>
    <row r="871" spans="2:51" s="15" customFormat="1" ht="12">
      <c r="B871" s="222"/>
      <c r="C871" s="223"/>
      <c r="D871" s="202" t="s">
        <v>168</v>
      </c>
      <c r="E871" s="224" t="s">
        <v>1</v>
      </c>
      <c r="F871" s="225" t="s">
        <v>179</v>
      </c>
      <c r="G871" s="223"/>
      <c r="H871" s="226">
        <v>629.524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168</v>
      </c>
      <c r="AU871" s="232" t="s">
        <v>82</v>
      </c>
      <c r="AV871" s="15" t="s">
        <v>167</v>
      </c>
      <c r="AW871" s="15" t="s">
        <v>30</v>
      </c>
      <c r="AX871" s="15" t="s">
        <v>80</v>
      </c>
      <c r="AY871" s="232" t="s">
        <v>160</v>
      </c>
    </row>
    <row r="872" spans="1:65" s="2" customFormat="1" ht="14.45" customHeight="1">
      <c r="A872" s="35"/>
      <c r="B872" s="36"/>
      <c r="C872" s="187" t="s">
        <v>1136</v>
      </c>
      <c r="D872" s="187" t="s">
        <v>162</v>
      </c>
      <c r="E872" s="188" t="s">
        <v>2553</v>
      </c>
      <c r="F872" s="189" t="s">
        <v>2554</v>
      </c>
      <c r="G872" s="190" t="s">
        <v>238</v>
      </c>
      <c r="H872" s="191">
        <v>179.959</v>
      </c>
      <c r="I872" s="192"/>
      <c r="J872" s="193">
        <f>ROUND(I872*H872,2)</f>
        <v>0</v>
      </c>
      <c r="K872" s="189" t="s">
        <v>166</v>
      </c>
      <c r="L872" s="40"/>
      <c r="M872" s="194" t="s">
        <v>1</v>
      </c>
      <c r="N872" s="195" t="s">
        <v>38</v>
      </c>
      <c r="O872" s="72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8" t="s">
        <v>212</v>
      </c>
      <c r="AT872" s="198" t="s">
        <v>162</v>
      </c>
      <c r="AU872" s="198" t="s">
        <v>82</v>
      </c>
      <c r="AY872" s="18" t="s">
        <v>160</v>
      </c>
      <c r="BE872" s="199">
        <f>IF(N872="základní",J872,0)</f>
        <v>0</v>
      </c>
      <c r="BF872" s="199">
        <f>IF(N872="snížená",J872,0)</f>
        <v>0</v>
      </c>
      <c r="BG872" s="199">
        <f>IF(N872="zákl. přenesená",J872,0)</f>
        <v>0</v>
      </c>
      <c r="BH872" s="199">
        <f>IF(N872="sníž. přenesená",J872,0)</f>
        <v>0</v>
      </c>
      <c r="BI872" s="199">
        <f>IF(N872="nulová",J872,0)</f>
        <v>0</v>
      </c>
      <c r="BJ872" s="18" t="s">
        <v>80</v>
      </c>
      <c r="BK872" s="199">
        <f>ROUND(I872*H872,2)</f>
        <v>0</v>
      </c>
      <c r="BL872" s="18" t="s">
        <v>212</v>
      </c>
      <c r="BM872" s="198" t="s">
        <v>1134</v>
      </c>
    </row>
    <row r="873" spans="2:51" s="14" customFormat="1" ht="12">
      <c r="B873" s="211"/>
      <c r="C873" s="212"/>
      <c r="D873" s="202" t="s">
        <v>168</v>
      </c>
      <c r="E873" s="213" t="s">
        <v>1</v>
      </c>
      <c r="F873" s="214" t="s">
        <v>2555</v>
      </c>
      <c r="G873" s="212"/>
      <c r="H873" s="215">
        <v>65.34</v>
      </c>
      <c r="I873" s="216"/>
      <c r="J873" s="212"/>
      <c r="K873" s="212"/>
      <c r="L873" s="217"/>
      <c r="M873" s="218"/>
      <c r="N873" s="219"/>
      <c r="O873" s="219"/>
      <c r="P873" s="219"/>
      <c r="Q873" s="219"/>
      <c r="R873" s="219"/>
      <c r="S873" s="219"/>
      <c r="T873" s="220"/>
      <c r="AT873" s="221" t="s">
        <v>168</v>
      </c>
      <c r="AU873" s="221" t="s">
        <v>82</v>
      </c>
      <c r="AV873" s="14" t="s">
        <v>82</v>
      </c>
      <c r="AW873" s="14" t="s">
        <v>30</v>
      </c>
      <c r="AX873" s="14" t="s">
        <v>73</v>
      </c>
      <c r="AY873" s="221" t="s">
        <v>160</v>
      </c>
    </row>
    <row r="874" spans="2:51" s="14" customFormat="1" ht="12">
      <c r="B874" s="211"/>
      <c r="C874" s="212"/>
      <c r="D874" s="202" t="s">
        <v>168</v>
      </c>
      <c r="E874" s="213" t="s">
        <v>1</v>
      </c>
      <c r="F874" s="214" t="s">
        <v>2547</v>
      </c>
      <c r="G874" s="212"/>
      <c r="H874" s="215">
        <v>71.045</v>
      </c>
      <c r="I874" s="216"/>
      <c r="J874" s="212"/>
      <c r="K874" s="212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168</v>
      </c>
      <c r="AU874" s="221" t="s">
        <v>82</v>
      </c>
      <c r="AV874" s="14" t="s">
        <v>82</v>
      </c>
      <c r="AW874" s="14" t="s">
        <v>30</v>
      </c>
      <c r="AX874" s="14" t="s">
        <v>73</v>
      </c>
      <c r="AY874" s="221" t="s">
        <v>160</v>
      </c>
    </row>
    <row r="875" spans="2:51" s="14" customFormat="1" ht="12">
      <c r="B875" s="211"/>
      <c r="C875" s="212"/>
      <c r="D875" s="202" t="s">
        <v>168</v>
      </c>
      <c r="E875" s="213" t="s">
        <v>1</v>
      </c>
      <c r="F875" s="214" t="s">
        <v>2548</v>
      </c>
      <c r="G875" s="212"/>
      <c r="H875" s="215">
        <v>43.574</v>
      </c>
      <c r="I875" s="216"/>
      <c r="J875" s="212"/>
      <c r="K875" s="212"/>
      <c r="L875" s="217"/>
      <c r="M875" s="218"/>
      <c r="N875" s="219"/>
      <c r="O875" s="219"/>
      <c r="P875" s="219"/>
      <c r="Q875" s="219"/>
      <c r="R875" s="219"/>
      <c r="S875" s="219"/>
      <c r="T875" s="220"/>
      <c r="AT875" s="221" t="s">
        <v>168</v>
      </c>
      <c r="AU875" s="221" t="s">
        <v>82</v>
      </c>
      <c r="AV875" s="14" t="s">
        <v>82</v>
      </c>
      <c r="AW875" s="14" t="s">
        <v>30</v>
      </c>
      <c r="AX875" s="14" t="s">
        <v>73</v>
      </c>
      <c r="AY875" s="221" t="s">
        <v>160</v>
      </c>
    </row>
    <row r="876" spans="2:51" s="15" customFormat="1" ht="12">
      <c r="B876" s="222"/>
      <c r="C876" s="223"/>
      <c r="D876" s="202" t="s">
        <v>168</v>
      </c>
      <c r="E876" s="224" t="s">
        <v>1</v>
      </c>
      <c r="F876" s="225" t="s">
        <v>179</v>
      </c>
      <c r="G876" s="223"/>
      <c r="H876" s="226">
        <v>179.959</v>
      </c>
      <c r="I876" s="227"/>
      <c r="J876" s="223"/>
      <c r="K876" s="223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168</v>
      </c>
      <c r="AU876" s="232" t="s">
        <v>82</v>
      </c>
      <c r="AV876" s="15" t="s">
        <v>167</v>
      </c>
      <c r="AW876" s="15" t="s">
        <v>30</v>
      </c>
      <c r="AX876" s="15" t="s">
        <v>80</v>
      </c>
      <c r="AY876" s="232" t="s">
        <v>160</v>
      </c>
    </row>
    <row r="877" spans="1:65" s="2" customFormat="1" ht="24.2" customHeight="1">
      <c r="A877" s="35"/>
      <c r="B877" s="36"/>
      <c r="C877" s="187" t="s">
        <v>783</v>
      </c>
      <c r="D877" s="187" t="s">
        <v>162</v>
      </c>
      <c r="E877" s="188" t="s">
        <v>2556</v>
      </c>
      <c r="F877" s="189" t="s">
        <v>2557</v>
      </c>
      <c r="G877" s="190" t="s">
        <v>1209</v>
      </c>
      <c r="H877" s="254"/>
      <c r="I877" s="192"/>
      <c r="J877" s="193">
        <f>ROUND(I877*H877,2)</f>
        <v>0</v>
      </c>
      <c r="K877" s="189" t="s">
        <v>166</v>
      </c>
      <c r="L877" s="40"/>
      <c r="M877" s="194" t="s">
        <v>1</v>
      </c>
      <c r="N877" s="195" t="s">
        <v>38</v>
      </c>
      <c r="O877" s="72"/>
      <c r="P877" s="196">
        <f>O877*H877</f>
        <v>0</v>
      </c>
      <c r="Q877" s="196">
        <v>0</v>
      </c>
      <c r="R877" s="196">
        <f>Q877*H877</f>
        <v>0</v>
      </c>
      <c r="S877" s="196">
        <v>0</v>
      </c>
      <c r="T877" s="197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8" t="s">
        <v>212</v>
      </c>
      <c r="AT877" s="198" t="s">
        <v>162</v>
      </c>
      <c r="AU877" s="198" t="s">
        <v>82</v>
      </c>
      <c r="AY877" s="18" t="s">
        <v>160</v>
      </c>
      <c r="BE877" s="199">
        <f>IF(N877="základní",J877,0)</f>
        <v>0</v>
      </c>
      <c r="BF877" s="199">
        <f>IF(N877="snížená",J877,0)</f>
        <v>0</v>
      </c>
      <c r="BG877" s="199">
        <f>IF(N877="zákl. přenesená",J877,0)</f>
        <v>0</v>
      </c>
      <c r="BH877" s="199">
        <f>IF(N877="sníž. přenesená",J877,0)</f>
        <v>0</v>
      </c>
      <c r="BI877" s="199">
        <f>IF(N877="nulová",J877,0)</f>
        <v>0</v>
      </c>
      <c r="BJ877" s="18" t="s">
        <v>80</v>
      </c>
      <c r="BK877" s="199">
        <f>ROUND(I877*H877,2)</f>
        <v>0</v>
      </c>
      <c r="BL877" s="18" t="s">
        <v>212</v>
      </c>
      <c r="BM877" s="198" t="s">
        <v>1139</v>
      </c>
    </row>
    <row r="878" spans="2:63" s="12" customFormat="1" ht="22.9" customHeight="1">
      <c r="B878" s="171"/>
      <c r="C878" s="172"/>
      <c r="D878" s="173" t="s">
        <v>72</v>
      </c>
      <c r="E878" s="185" t="s">
        <v>1227</v>
      </c>
      <c r="F878" s="185" t="s">
        <v>1228</v>
      </c>
      <c r="G878" s="172"/>
      <c r="H878" s="172"/>
      <c r="I878" s="175"/>
      <c r="J878" s="186">
        <f>BK878</f>
        <v>0</v>
      </c>
      <c r="K878" s="172"/>
      <c r="L878" s="177"/>
      <c r="M878" s="178"/>
      <c r="N878" s="179"/>
      <c r="O878" s="179"/>
      <c r="P878" s="180">
        <f>SUM(P879:P929)</f>
        <v>0</v>
      </c>
      <c r="Q878" s="179"/>
      <c r="R878" s="180">
        <f>SUM(R879:R929)</f>
        <v>0</v>
      </c>
      <c r="S878" s="179"/>
      <c r="T878" s="181">
        <f>SUM(T879:T929)</f>
        <v>0</v>
      </c>
      <c r="AR878" s="182" t="s">
        <v>82</v>
      </c>
      <c r="AT878" s="183" t="s">
        <v>72</v>
      </c>
      <c r="AU878" s="183" t="s">
        <v>80</v>
      </c>
      <c r="AY878" s="182" t="s">
        <v>160</v>
      </c>
      <c r="BK878" s="184">
        <f>SUM(BK879:BK929)</f>
        <v>0</v>
      </c>
    </row>
    <row r="879" spans="1:65" s="2" customFormat="1" ht="14.45" customHeight="1">
      <c r="A879" s="35"/>
      <c r="B879" s="36"/>
      <c r="C879" s="187" t="s">
        <v>1144</v>
      </c>
      <c r="D879" s="187" t="s">
        <v>162</v>
      </c>
      <c r="E879" s="188" t="s">
        <v>2558</v>
      </c>
      <c r="F879" s="189" t="s">
        <v>2559</v>
      </c>
      <c r="G879" s="190" t="s">
        <v>222</v>
      </c>
      <c r="H879" s="191">
        <v>17.21</v>
      </c>
      <c r="I879" s="192"/>
      <c r="J879" s="193">
        <f>ROUND(I879*H879,2)</f>
        <v>0</v>
      </c>
      <c r="K879" s="189" t="s">
        <v>1</v>
      </c>
      <c r="L879" s="40"/>
      <c r="M879" s="194" t="s">
        <v>1</v>
      </c>
      <c r="N879" s="195" t="s">
        <v>38</v>
      </c>
      <c r="O879" s="72"/>
      <c r="P879" s="196">
        <f>O879*H879</f>
        <v>0</v>
      </c>
      <c r="Q879" s="196">
        <v>0</v>
      </c>
      <c r="R879" s="196">
        <f>Q879*H879</f>
        <v>0</v>
      </c>
      <c r="S879" s="196">
        <v>0</v>
      </c>
      <c r="T879" s="197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98" t="s">
        <v>212</v>
      </c>
      <c r="AT879" s="198" t="s">
        <v>162</v>
      </c>
      <c r="AU879" s="198" t="s">
        <v>82</v>
      </c>
      <c r="AY879" s="18" t="s">
        <v>160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18" t="s">
        <v>80</v>
      </c>
      <c r="BK879" s="199">
        <f>ROUND(I879*H879,2)</f>
        <v>0</v>
      </c>
      <c r="BL879" s="18" t="s">
        <v>212</v>
      </c>
      <c r="BM879" s="198" t="s">
        <v>1143</v>
      </c>
    </row>
    <row r="880" spans="2:51" s="14" customFormat="1" ht="12">
      <c r="B880" s="211"/>
      <c r="C880" s="212"/>
      <c r="D880" s="202" t="s">
        <v>168</v>
      </c>
      <c r="E880" s="213" t="s">
        <v>1</v>
      </c>
      <c r="F880" s="214" t="s">
        <v>2560</v>
      </c>
      <c r="G880" s="212"/>
      <c r="H880" s="215">
        <v>3.66</v>
      </c>
      <c r="I880" s="216"/>
      <c r="J880" s="212"/>
      <c r="K880" s="212"/>
      <c r="L880" s="217"/>
      <c r="M880" s="218"/>
      <c r="N880" s="219"/>
      <c r="O880" s="219"/>
      <c r="P880" s="219"/>
      <c r="Q880" s="219"/>
      <c r="R880" s="219"/>
      <c r="S880" s="219"/>
      <c r="T880" s="220"/>
      <c r="AT880" s="221" t="s">
        <v>168</v>
      </c>
      <c r="AU880" s="221" t="s">
        <v>82</v>
      </c>
      <c r="AV880" s="14" t="s">
        <v>82</v>
      </c>
      <c r="AW880" s="14" t="s">
        <v>30</v>
      </c>
      <c r="AX880" s="14" t="s">
        <v>73</v>
      </c>
      <c r="AY880" s="221" t="s">
        <v>160</v>
      </c>
    </row>
    <row r="881" spans="2:51" s="14" customFormat="1" ht="12">
      <c r="B881" s="211"/>
      <c r="C881" s="212"/>
      <c r="D881" s="202" t="s">
        <v>168</v>
      </c>
      <c r="E881" s="213" t="s">
        <v>1</v>
      </c>
      <c r="F881" s="214" t="s">
        <v>2561</v>
      </c>
      <c r="G881" s="212"/>
      <c r="H881" s="215">
        <v>2.55</v>
      </c>
      <c r="I881" s="216"/>
      <c r="J881" s="212"/>
      <c r="K881" s="212"/>
      <c r="L881" s="217"/>
      <c r="M881" s="218"/>
      <c r="N881" s="219"/>
      <c r="O881" s="219"/>
      <c r="P881" s="219"/>
      <c r="Q881" s="219"/>
      <c r="R881" s="219"/>
      <c r="S881" s="219"/>
      <c r="T881" s="220"/>
      <c r="AT881" s="221" t="s">
        <v>168</v>
      </c>
      <c r="AU881" s="221" t="s">
        <v>82</v>
      </c>
      <c r="AV881" s="14" t="s">
        <v>82</v>
      </c>
      <c r="AW881" s="14" t="s">
        <v>30</v>
      </c>
      <c r="AX881" s="14" t="s">
        <v>73</v>
      </c>
      <c r="AY881" s="221" t="s">
        <v>160</v>
      </c>
    </row>
    <row r="882" spans="2:51" s="14" customFormat="1" ht="12">
      <c r="B882" s="211"/>
      <c r="C882" s="212"/>
      <c r="D882" s="202" t="s">
        <v>168</v>
      </c>
      <c r="E882" s="213" t="s">
        <v>1</v>
      </c>
      <c r="F882" s="214" t="s">
        <v>2562</v>
      </c>
      <c r="G882" s="212"/>
      <c r="H882" s="215">
        <v>3.34</v>
      </c>
      <c r="I882" s="216"/>
      <c r="J882" s="212"/>
      <c r="K882" s="212"/>
      <c r="L882" s="217"/>
      <c r="M882" s="218"/>
      <c r="N882" s="219"/>
      <c r="O882" s="219"/>
      <c r="P882" s="219"/>
      <c r="Q882" s="219"/>
      <c r="R882" s="219"/>
      <c r="S882" s="219"/>
      <c r="T882" s="220"/>
      <c r="AT882" s="221" t="s">
        <v>168</v>
      </c>
      <c r="AU882" s="221" t="s">
        <v>82</v>
      </c>
      <c r="AV882" s="14" t="s">
        <v>82</v>
      </c>
      <c r="AW882" s="14" t="s">
        <v>30</v>
      </c>
      <c r="AX882" s="14" t="s">
        <v>73</v>
      </c>
      <c r="AY882" s="221" t="s">
        <v>160</v>
      </c>
    </row>
    <row r="883" spans="2:51" s="14" customFormat="1" ht="12">
      <c r="B883" s="211"/>
      <c r="C883" s="212"/>
      <c r="D883" s="202" t="s">
        <v>168</v>
      </c>
      <c r="E883" s="213" t="s">
        <v>1</v>
      </c>
      <c r="F883" s="214" t="s">
        <v>2563</v>
      </c>
      <c r="G883" s="212"/>
      <c r="H883" s="215">
        <v>0.55</v>
      </c>
      <c r="I883" s="216"/>
      <c r="J883" s="212"/>
      <c r="K883" s="212"/>
      <c r="L883" s="217"/>
      <c r="M883" s="218"/>
      <c r="N883" s="219"/>
      <c r="O883" s="219"/>
      <c r="P883" s="219"/>
      <c r="Q883" s="219"/>
      <c r="R883" s="219"/>
      <c r="S883" s="219"/>
      <c r="T883" s="220"/>
      <c r="AT883" s="221" t="s">
        <v>168</v>
      </c>
      <c r="AU883" s="221" t="s">
        <v>82</v>
      </c>
      <c r="AV883" s="14" t="s">
        <v>82</v>
      </c>
      <c r="AW883" s="14" t="s">
        <v>30</v>
      </c>
      <c r="AX883" s="14" t="s">
        <v>73</v>
      </c>
      <c r="AY883" s="221" t="s">
        <v>160</v>
      </c>
    </row>
    <row r="884" spans="2:51" s="14" customFormat="1" ht="12">
      <c r="B884" s="211"/>
      <c r="C884" s="212"/>
      <c r="D884" s="202" t="s">
        <v>168</v>
      </c>
      <c r="E884" s="213" t="s">
        <v>1</v>
      </c>
      <c r="F884" s="214" t="s">
        <v>2564</v>
      </c>
      <c r="G884" s="212"/>
      <c r="H884" s="215">
        <v>1.95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168</v>
      </c>
      <c r="AU884" s="221" t="s">
        <v>82</v>
      </c>
      <c r="AV884" s="14" t="s">
        <v>82</v>
      </c>
      <c r="AW884" s="14" t="s">
        <v>30</v>
      </c>
      <c r="AX884" s="14" t="s">
        <v>73</v>
      </c>
      <c r="AY884" s="221" t="s">
        <v>160</v>
      </c>
    </row>
    <row r="885" spans="2:51" s="14" customFormat="1" ht="12">
      <c r="B885" s="211"/>
      <c r="C885" s="212"/>
      <c r="D885" s="202" t="s">
        <v>168</v>
      </c>
      <c r="E885" s="213" t="s">
        <v>1</v>
      </c>
      <c r="F885" s="214" t="s">
        <v>2565</v>
      </c>
      <c r="G885" s="212"/>
      <c r="H885" s="215">
        <v>5.16</v>
      </c>
      <c r="I885" s="216"/>
      <c r="J885" s="212"/>
      <c r="K885" s="212"/>
      <c r="L885" s="217"/>
      <c r="M885" s="218"/>
      <c r="N885" s="219"/>
      <c r="O885" s="219"/>
      <c r="P885" s="219"/>
      <c r="Q885" s="219"/>
      <c r="R885" s="219"/>
      <c r="S885" s="219"/>
      <c r="T885" s="220"/>
      <c r="AT885" s="221" t="s">
        <v>168</v>
      </c>
      <c r="AU885" s="221" t="s">
        <v>82</v>
      </c>
      <c r="AV885" s="14" t="s">
        <v>82</v>
      </c>
      <c r="AW885" s="14" t="s">
        <v>30</v>
      </c>
      <c r="AX885" s="14" t="s">
        <v>73</v>
      </c>
      <c r="AY885" s="221" t="s">
        <v>160</v>
      </c>
    </row>
    <row r="886" spans="2:51" s="15" customFormat="1" ht="12">
      <c r="B886" s="222"/>
      <c r="C886" s="223"/>
      <c r="D886" s="202" t="s">
        <v>168</v>
      </c>
      <c r="E886" s="224" t="s">
        <v>1</v>
      </c>
      <c r="F886" s="225" t="s">
        <v>179</v>
      </c>
      <c r="G886" s="223"/>
      <c r="H886" s="226">
        <v>17.21</v>
      </c>
      <c r="I886" s="227"/>
      <c r="J886" s="223"/>
      <c r="K886" s="223"/>
      <c r="L886" s="228"/>
      <c r="M886" s="229"/>
      <c r="N886" s="230"/>
      <c r="O886" s="230"/>
      <c r="P886" s="230"/>
      <c r="Q886" s="230"/>
      <c r="R886" s="230"/>
      <c r="S886" s="230"/>
      <c r="T886" s="231"/>
      <c r="AT886" s="232" t="s">
        <v>168</v>
      </c>
      <c r="AU886" s="232" t="s">
        <v>82</v>
      </c>
      <c r="AV886" s="15" t="s">
        <v>167</v>
      </c>
      <c r="AW886" s="15" t="s">
        <v>30</v>
      </c>
      <c r="AX886" s="15" t="s">
        <v>80</v>
      </c>
      <c r="AY886" s="232" t="s">
        <v>160</v>
      </c>
    </row>
    <row r="887" spans="1:65" s="2" customFormat="1" ht="24.2" customHeight="1">
      <c r="A887" s="35"/>
      <c r="B887" s="36"/>
      <c r="C887" s="187" t="s">
        <v>791</v>
      </c>
      <c r="D887" s="187" t="s">
        <v>162</v>
      </c>
      <c r="E887" s="188" t="s">
        <v>1239</v>
      </c>
      <c r="F887" s="189" t="s">
        <v>1240</v>
      </c>
      <c r="G887" s="190" t="s">
        <v>222</v>
      </c>
      <c r="H887" s="191">
        <v>49.851</v>
      </c>
      <c r="I887" s="192"/>
      <c r="J887" s="193">
        <f>ROUND(I887*H887,2)</f>
        <v>0</v>
      </c>
      <c r="K887" s="189" t="s">
        <v>166</v>
      </c>
      <c r="L887" s="40"/>
      <c r="M887" s="194" t="s">
        <v>1</v>
      </c>
      <c r="N887" s="195" t="s">
        <v>38</v>
      </c>
      <c r="O887" s="72"/>
      <c r="P887" s="196">
        <f>O887*H887</f>
        <v>0</v>
      </c>
      <c r="Q887" s="196">
        <v>0</v>
      </c>
      <c r="R887" s="196">
        <f>Q887*H887</f>
        <v>0</v>
      </c>
      <c r="S887" s="196">
        <v>0</v>
      </c>
      <c r="T887" s="197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198" t="s">
        <v>212</v>
      </c>
      <c r="AT887" s="198" t="s">
        <v>162</v>
      </c>
      <c r="AU887" s="198" t="s">
        <v>82</v>
      </c>
      <c r="AY887" s="18" t="s">
        <v>160</v>
      </c>
      <c r="BE887" s="199">
        <f>IF(N887="základní",J887,0)</f>
        <v>0</v>
      </c>
      <c r="BF887" s="199">
        <f>IF(N887="snížená",J887,0)</f>
        <v>0</v>
      </c>
      <c r="BG887" s="199">
        <f>IF(N887="zákl. přenesená",J887,0)</f>
        <v>0</v>
      </c>
      <c r="BH887" s="199">
        <f>IF(N887="sníž. přenesená",J887,0)</f>
        <v>0</v>
      </c>
      <c r="BI887" s="199">
        <f>IF(N887="nulová",J887,0)</f>
        <v>0</v>
      </c>
      <c r="BJ887" s="18" t="s">
        <v>80</v>
      </c>
      <c r="BK887" s="199">
        <f>ROUND(I887*H887,2)</f>
        <v>0</v>
      </c>
      <c r="BL887" s="18" t="s">
        <v>212</v>
      </c>
      <c r="BM887" s="198" t="s">
        <v>1147</v>
      </c>
    </row>
    <row r="888" spans="2:51" s="13" customFormat="1" ht="12">
      <c r="B888" s="200"/>
      <c r="C888" s="201"/>
      <c r="D888" s="202" t="s">
        <v>168</v>
      </c>
      <c r="E888" s="203" t="s">
        <v>1</v>
      </c>
      <c r="F888" s="204" t="s">
        <v>2243</v>
      </c>
      <c r="G888" s="201"/>
      <c r="H888" s="203" t="s">
        <v>1</v>
      </c>
      <c r="I888" s="205"/>
      <c r="J888" s="201"/>
      <c r="K888" s="201"/>
      <c r="L888" s="206"/>
      <c r="M888" s="207"/>
      <c r="N888" s="208"/>
      <c r="O888" s="208"/>
      <c r="P888" s="208"/>
      <c r="Q888" s="208"/>
      <c r="R888" s="208"/>
      <c r="S888" s="208"/>
      <c r="T888" s="209"/>
      <c r="AT888" s="210" t="s">
        <v>168</v>
      </c>
      <c r="AU888" s="210" t="s">
        <v>82</v>
      </c>
      <c r="AV888" s="13" t="s">
        <v>80</v>
      </c>
      <c r="AW888" s="13" t="s">
        <v>30</v>
      </c>
      <c r="AX888" s="13" t="s">
        <v>73</v>
      </c>
      <c r="AY888" s="210" t="s">
        <v>160</v>
      </c>
    </row>
    <row r="889" spans="2:51" s="13" customFormat="1" ht="12">
      <c r="B889" s="200"/>
      <c r="C889" s="201"/>
      <c r="D889" s="202" t="s">
        <v>168</v>
      </c>
      <c r="E889" s="203" t="s">
        <v>1</v>
      </c>
      <c r="F889" s="204" t="s">
        <v>2244</v>
      </c>
      <c r="G889" s="201"/>
      <c r="H889" s="203" t="s">
        <v>1</v>
      </c>
      <c r="I889" s="205"/>
      <c r="J889" s="201"/>
      <c r="K889" s="201"/>
      <c r="L889" s="206"/>
      <c r="M889" s="207"/>
      <c r="N889" s="208"/>
      <c r="O889" s="208"/>
      <c r="P889" s="208"/>
      <c r="Q889" s="208"/>
      <c r="R889" s="208"/>
      <c r="S889" s="208"/>
      <c r="T889" s="209"/>
      <c r="AT889" s="210" t="s">
        <v>168</v>
      </c>
      <c r="AU889" s="210" t="s">
        <v>82</v>
      </c>
      <c r="AV889" s="13" t="s">
        <v>80</v>
      </c>
      <c r="AW889" s="13" t="s">
        <v>30</v>
      </c>
      <c r="AX889" s="13" t="s">
        <v>73</v>
      </c>
      <c r="AY889" s="210" t="s">
        <v>160</v>
      </c>
    </row>
    <row r="890" spans="2:51" s="14" customFormat="1" ht="12">
      <c r="B890" s="211"/>
      <c r="C890" s="212"/>
      <c r="D890" s="202" t="s">
        <v>168</v>
      </c>
      <c r="E890" s="213" t="s">
        <v>1</v>
      </c>
      <c r="F890" s="214" t="s">
        <v>2537</v>
      </c>
      <c r="G890" s="212"/>
      <c r="H890" s="215">
        <v>34.676</v>
      </c>
      <c r="I890" s="216"/>
      <c r="J890" s="212"/>
      <c r="K890" s="212"/>
      <c r="L890" s="217"/>
      <c r="M890" s="218"/>
      <c r="N890" s="219"/>
      <c r="O890" s="219"/>
      <c r="P890" s="219"/>
      <c r="Q890" s="219"/>
      <c r="R890" s="219"/>
      <c r="S890" s="219"/>
      <c r="T890" s="220"/>
      <c r="AT890" s="221" t="s">
        <v>168</v>
      </c>
      <c r="AU890" s="221" t="s">
        <v>82</v>
      </c>
      <c r="AV890" s="14" t="s">
        <v>82</v>
      </c>
      <c r="AW890" s="14" t="s">
        <v>30</v>
      </c>
      <c r="AX890" s="14" t="s">
        <v>73</v>
      </c>
      <c r="AY890" s="221" t="s">
        <v>160</v>
      </c>
    </row>
    <row r="891" spans="2:51" s="14" customFormat="1" ht="12">
      <c r="B891" s="211"/>
      <c r="C891" s="212"/>
      <c r="D891" s="202" t="s">
        <v>168</v>
      </c>
      <c r="E891" s="213" t="s">
        <v>1</v>
      </c>
      <c r="F891" s="214" t="s">
        <v>2538</v>
      </c>
      <c r="G891" s="212"/>
      <c r="H891" s="215">
        <v>2.192</v>
      </c>
      <c r="I891" s="216"/>
      <c r="J891" s="212"/>
      <c r="K891" s="212"/>
      <c r="L891" s="217"/>
      <c r="M891" s="218"/>
      <c r="N891" s="219"/>
      <c r="O891" s="219"/>
      <c r="P891" s="219"/>
      <c r="Q891" s="219"/>
      <c r="R891" s="219"/>
      <c r="S891" s="219"/>
      <c r="T891" s="220"/>
      <c r="AT891" s="221" t="s">
        <v>168</v>
      </c>
      <c r="AU891" s="221" t="s">
        <v>82</v>
      </c>
      <c r="AV891" s="14" t="s">
        <v>82</v>
      </c>
      <c r="AW891" s="14" t="s">
        <v>30</v>
      </c>
      <c r="AX891" s="14" t="s">
        <v>73</v>
      </c>
      <c r="AY891" s="221" t="s">
        <v>160</v>
      </c>
    </row>
    <row r="892" spans="2:51" s="14" customFormat="1" ht="12">
      <c r="B892" s="211"/>
      <c r="C892" s="212"/>
      <c r="D892" s="202" t="s">
        <v>168</v>
      </c>
      <c r="E892" s="213" t="s">
        <v>1</v>
      </c>
      <c r="F892" s="214" t="s">
        <v>2539</v>
      </c>
      <c r="G892" s="212"/>
      <c r="H892" s="215">
        <v>12.983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168</v>
      </c>
      <c r="AU892" s="221" t="s">
        <v>82</v>
      </c>
      <c r="AV892" s="14" t="s">
        <v>82</v>
      </c>
      <c r="AW892" s="14" t="s">
        <v>30</v>
      </c>
      <c r="AX892" s="14" t="s">
        <v>73</v>
      </c>
      <c r="AY892" s="221" t="s">
        <v>160</v>
      </c>
    </row>
    <row r="893" spans="2:51" s="15" customFormat="1" ht="12">
      <c r="B893" s="222"/>
      <c r="C893" s="223"/>
      <c r="D893" s="202" t="s">
        <v>168</v>
      </c>
      <c r="E893" s="224" t="s">
        <v>1</v>
      </c>
      <c r="F893" s="225" t="s">
        <v>179</v>
      </c>
      <c r="G893" s="223"/>
      <c r="H893" s="226">
        <v>49.851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168</v>
      </c>
      <c r="AU893" s="232" t="s">
        <v>82</v>
      </c>
      <c r="AV893" s="15" t="s">
        <v>167</v>
      </c>
      <c r="AW893" s="15" t="s">
        <v>30</v>
      </c>
      <c r="AX893" s="15" t="s">
        <v>80</v>
      </c>
      <c r="AY893" s="232" t="s">
        <v>160</v>
      </c>
    </row>
    <row r="894" spans="1:65" s="2" customFormat="1" ht="24.2" customHeight="1">
      <c r="A894" s="35"/>
      <c r="B894" s="36"/>
      <c r="C894" s="233" t="s">
        <v>1154</v>
      </c>
      <c r="D894" s="233" t="s">
        <v>205</v>
      </c>
      <c r="E894" s="234" t="s">
        <v>1242</v>
      </c>
      <c r="F894" s="235" t="s">
        <v>1243</v>
      </c>
      <c r="G894" s="236" t="s">
        <v>222</v>
      </c>
      <c r="H894" s="237">
        <v>52.344</v>
      </c>
      <c r="I894" s="238"/>
      <c r="J894" s="239">
        <f>ROUND(I894*H894,2)</f>
        <v>0</v>
      </c>
      <c r="K894" s="235" t="s">
        <v>166</v>
      </c>
      <c r="L894" s="240"/>
      <c r="M894" s="241" t="s">
        <v>1</v>
      </c>
      <c r="N894" s="242" t="s">
        <v>38</v>
      </c>
      <c r="O894" s="72"/>
      <c r="P894" s="196">
        <f>O894*H894</f>
        <v>0</v>
      </c>
      <c r="Q894" s="196">
        <v>0</v>
      </c>
      <c r="R894" s="196">
        <f>Q894*H894</f>
        <v>0</v>
      </c>
      <c r="S894" s="196">
        <v>0</v>
      </c>
      <c r="T894" s="197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98" t="s">
        <v>255</v>
      </c>
      <c r="AT894" s="198" t="s">
        <v>205</v>
      </c>
      <c r="AU894" s="198" t="s">
        <v>82</v>
      </c>
      <c r="AY894" s="18" t="s">
        <v>160</v>
      </c>
      <c r="BE894" s="199">
        <f>IF(N894="základní",J894,0)</f>
        <v>0</v>
      </c>
      <c r="BF894" s="199">
        <f>IF(N894="snížená",J894,0)</f>
        <v>0</v>
      </c>
      <c r="BG894" s="199">
        <f>IF(N894="zákl. přenesená",J894,0)</f>
        <v>0</v>
      </c>
      <c r="BH894" s="199">
        <f>IF(N894="sníž. přenesená",J894,0)</f>
        <v>0</v>
      </c>
      <c r="BI894" s="199">
        <f>IF(N894="nulová",J894,0)</f>
        <v>0</v>
      </c>
      <c r="BJ894" s="18" t="s">
        <v>80</v>
      </c>
      <c r="BK894" s="199">
        <f>ROUND(I894*H894,2)</f>
        <v>0</v>
      </c>
      <c r="BL894" s="18" t="s">
        <v>212</v>
      </c>
      <c r="BM894" s="198" t="s">
        <v>1151</v>
      </c>
    </row>
    <row r="895" spans="2:51" s="14" customFormat="1" ht="12">
      <c r="B895" s="211"/>
      <c r="C895" s="212"/>
      <c r="D895" s="202" t="s">
        <v>168</v>
      </c>
      <c r="E895" s="213" t="s">
        <v>1</v>
      </c>
      <c r="F895" s="214" t="s">
        <v>2566</v>
      </c>
      <c r="G895" s="212"/>
      <c r="H895" s="215">
        <v>52.344</v>
      </c>
      <c r="I895" s="216"/>
      <c r="J895" s="212"/>
      <c r="K895" s="212"/>
      <c r="L895" s="217"/>
      <c r="M895" s="218"/>
      <c r="N895" s="219"/>
      <c r="O895" s="219"/>
      <c r="P895" s="219"/>
      <c r="Q895" s="219"/>
      <c r="R895" s="219"/>
      <c r="S895" s="219"/>
      <c r="T895" s="220"/>
      <c r="AT895" s="221" t="s">
        <v>168</v>
      </c>
      <c r="AU895" s="221" t="s">
        <v>82</v>
      </c>
      <c r="AV895" s="14" t="s">
        <v>82</v>
      </c>
      <c r="AW895" s="14" t="s">
        <v>30</v>
      </c>
      <c r="AX895" s="14" t="s">
        <v>73</v>
      </c>
      <c r="AY895" s="221" t="s">
        <v>160</v>
      </c>
    </row>
    <row r="896" spans="2:51" s="15" customFormat="1" ht="12">
      <c r="B896" s="222"/>
      <c r="C896" s="223"/>
      <c r="D896" s="202" t="s">
        <v>168</v>
      </c>
      <c r="E896" s="224" t="s">
        <v>1</v>
      </c>
      <c r="F896" s="225" t="s">
        <v>179</v>
      </c>
      <c r="G896" s="223"/>
      <c r="H896" s="226">
        <v>52.344</v>
      </c>
      <c r="I896" s="227"/>
      <c r="J896" s="223"/>
      <c r="K896" s="223"/>
      <c r="L896" s="228"/>
      <c r="M896" s="229"/>
      <c r="N896" s="230"/>
      <c r="O896" s="230"/>
      <c r="P896" s="230"/>
      <c r="Q896" s="230"/>
      <c r="R896" s="230"/>
      <c r="S896" s="230"/>
      <c r="T896" s="231"/>
      <c r="AT896" s="232" t="s">
        <v>168</v>
      </c>
      <c r="AU896" s="232" t="s">
        <v>82</v>
      </c>
      <c r="AV896" s="15" t="s">
        <v>167</v>
      </c>
      <c r="AW896" s="15" t="s">
        <v>30</v>
      </c>
      <c r="AX896" s="15" t="s">
        <v>80</v>
      </c>
      <c r="AY896" s="232" t="s">
        <v>160</v>
      </c>
    </row>
    <row r="897" spans="1:65" s="2" customFormat="1" ht="24.2" customHeight="1">
      <c r="A897" s="35"/>
      <c r="B897" s="36"/>
      <c r="C897" s="187" t="s">
        <v>796</v>
      </c>
      <c r="D897" s="187" t="s">
        <v>162</v>
      </c>
      <c r="E897" s="188" t="s">
        <v>1311</v>
      </c>
      <c r="F897" s="189" t="s">
        <v>1312</v>
      </c>
      <c r="G897" s="190" t="s">
        <v>222</v>
      </c>
      <c r="H897" s="191">
        <v>511.42</v>
      </c>
      <c r="I897" s="192"/>
      <c r="J897" s="193">
        <f>ROUND(I897*H897,2)</f>
        <v>0</v>
      </c>
      <c r="K897" s="189" t="s">
        <v>166</v>
      </c>
      <c r="L897" s="40"/>
      <c r="M897" s="194" t="s">
        <v>1</v>
      </c>
      <c r="N897" s="195" t="s">
        <v>38</v>
      </c>
      <c r="O897" s="72"/>
      <c r="P897" s="196">
        <f>O897*H897</f>
        <v>0</v>
      </c>
      <c r="Q897" s="196">
        <v>0</v>
      </c>
      <c r="R897" s="196">
        <f>Q897*H897</f>
        <v>0</v>
      </c>
      <c r="S897" s="196">
        <v>0</v>
      </c>
      <c r="T897" s="197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98" t="s">
        <v>212</v>
      </c>
      <c r="AT897" s="198" t="s">
        <v>162</v>
      </c>
      <c r="AU897" s="198" t="s">
        <v>82</v>
      </c>
      <c r="AY897" s="18" t="s">
        <v>160</v>
      </c>
      <c r="BE897" s="199">
        <f>IF(N897="základní",J897,0)</f>
        <v>0</v>
      </c>
      <c r="BF897" s="199">
        <f>IF(N897="snížená",J897,0)</f>
        <v>0</v>
      </c>
      <c r="BG897" s="199">
        <f>IF(N897="zákl. přenesená",J897,0)</f>
        <v>0</v>
      </c>
      <c r="BH897" s="199">
        <f>IF(N897="sníž. přenesená",J897,0)</f>
        <v>0</v>
      </c>
      <c r="BI897" s="199">
        <f>IF(N897="nulová",J897,0)</f>
        <v>0</v>
      </c>
      <c r="BJ897" s="18" t="s">
        <v>80</v>
      </c>
      <c r="BK897" s="199">
        <f>ROUND(I897*H897,2)</f>
        <v>0</v>
      </c>
      <c r="BL897" s="18" t="s">
        <v>212</v>
      </c>
      <c r="BM897" s="198" t="s">
        <v>1157</v>
      </c>
    </row>
    <row r="898" spans="2:51" s="14" customFormat="1" ht="12">
      <c r="B898" s="211"/>
      <c r="C898" s="212"/>
      <c r="D898" s="202" t="s">
        <v>168</v>
      </c>
      <c r="E898" s="213" t="s">
        <v>1</v>
      </c>
      <c r="F898" s="214" t="s">
        <v>2514</v>
      </c>
      <c r="G898" s="212"/>
      <c r="H898" s="215">
        <v>235.483</v>
      </c>
      <c r="I898" s="216"/>
      <c r="J898" s="212"/>
      <c r="K898" s="212"/>
      <c r="L898" s="217"/>
      <c r="M898" s="218"/>
      <c r="N898" s="219"/>
      <c r="O898" s="219"/>
      <c r="P898" s="219"/>
      <c r="Q898" s="219"/>
      <c r="R898" s="219"/>
      <c r="S898" s="219"/>
      <c r="T898" s="220"/>
      <c r="AT898" s="221" t="s">
        <v>168</v>
      </c>
      <c r="AU898" s="221" t="s">
        <v>82</v>
      </c>
      <c r="AV898" s="14" t="s">
        <v>82</v>
      </c>
      <c r="AW898" s="14" t="s">
        <v>30</v>
      </c>
      <c r="AX898" s="14" t="s">
        <v>73</v>
      </c>
      <c r="AY898" s="221" t="s">
        <v>160</v>
      </c>
    </row>
    <row r="899" spans="2:51" s="14" customFormat="1" ht="12">
      <c r="B899" s="211"/>
      <c r="C899" s="212"/>
      <c r="D899" s="202" t="s">
        <v>168</v>
      </c>
      <c r="E899" s="213" t="s">
        <v>1</v>
      </c>
      <c r="F899" s="214" t="s">
        <v>2416</v>
      </c>
      <c r="G899" s="212"/>
      <c r="H899" s="215">
        <v>104.731</v>
      </c>
      <c r="I899" s="216"/>
      <c r="J899" s="212"/>
      <c r="K899" s="212"/>
      <c r="L899" s="217"/>
      <c r="M899" s="218"/>
      <c r="N899" s="219"/>
      <c r="O899" s="219"/>
      <c r="P899" s="219"/>
      <c r="Q899" s="219"/>
      <c r="R899" s="219"/>
      <c r="S899" s="219"/>
      <c r="T899" s="220"/>
      <c r="AT899" s="221" t="s">
        <v>168</v>
      </c>
      <c r="AU899" s="221" t="s">
        <v>82</v>
      </c>
      <c r="AV899" s="14" t="s">
        <v>82</v>
      </c>
      <c r="AW899" s="14" t="s">
        <v>30</v>
      </c>
      <c r="AX899" s="14" t="s">
        <v>73</v>
      </c>
      <c r="AY899" s="221" t="s">
        <v>160</v>
      </c>
    </row>
    <row r="900" spans="2:51" s="14" customFormat="1" ht="12">
      <c r="B900" s="211"/>
      <c r="C900" s="212"/>
      <c r="D900" s="202" t="s">
        <v>168</v>
      </c>
      <c r="E900" s="213" t="s">
        <v>1</v>
      </c>
      <c r="F900" s="214" t="s">
        <v>2417</v>
      </c>
      <c r="G900" s="212"/>
      <c r="H900" s="215">
        <v>88.608</v>
      </c>
      <c r="I900" s="216"/>
      <c r="J900" s="212"/>
      <c r="K900" s="212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168</v>
      </c>
      <c r="AU900" s="221" t="s">
        <v>82</v>
      </c>
      <c r="AV900" s="14" t="s">
        <v>82</v>
      </c>
      <c r="AW900" s="14" t="s">
        <v>30</v>
      </c>
      <c r="AX900" s="14" t="s">
        <v>73</v>
      </c>
      <c r="AY900" s="221" t="s">
        <v>160</v>
      </c>
    </row>
    <row r="901" spans="2:51" s="14" customFormat="1" ht="12">
      <c r="B901" s="211"/>
      <c r="C901" s="212"/>
      <c r="D901" s="202" t="s">
        <v>168</v>
      </c>
      <c r="E901" s="213" t="s">
        <v>1</v>
      </c>
      <c r="F901" s="214" t="s">
        <v>2418</v>
      </c>
      <c r="G901" s="212"/>
      <c r="H901" s="215">
        <v>-28.939</v>
      </c>
      <c r="I901" s="216"/>
      <c r="J901" s="212"/>
      <c r="K901" s="212"/>
      <c r="L901" s="217"/>
      <c r="M901" s="218"/>
      <c r="N901" s="219"/>
      <c r="O901" s="219"/>
      <c r="P901" s="219"/>
      <c r="Q901" s="219"/>
      <c r="R901" s="219"/>
      <c r="S901" s="219"/>
      <c r="T901" s="220"/>
      <c r="AT901" s="221" t="s">
        <v>168</v>
      </c>
      <c r="AU901" s="221" t="s">
        <v>82</v>
      </c>
      <c r="AV901" s="14" t="s">
        <v>82</v>
      </c>
      <c r="AW901" s="14" t="s">
        <v>30</v>
      </c>
      <c r="AX901" s="14" t="s">
        <v>73</v>
      </c>
      <c r="AY901" s="221" t="s">
        <v>160</v>
      </c>
    </row>
    <row r="902" spans="2:51" s="14" customFormat="1" ht="12">
      <c r="B902" s="211"/>
      <c r="C902" s="212"/>
      <c r="D902" s="202" t="s">
        <v>168</v>
      </c>
      <c r="E902" s="213" t="s">
        <v>1</v>
      </c>
      <c r="F902" s="214" t="s">
        <v>2515</v>
      </c>
      <c r="G902" s="212"/>
      <c r="H902" s="215">
        <v>105.506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168</v>
      </c>
      <c r="AU902" s="221" t="s">
        <v>82</v>
      </c>
      <c r="AV902" s="14" t="s">
        <v>82</v>
      </c>
      <c r="AW902" s="14" t="s">
        <v>30</v>
      </c>
      <c r="AX902" s="14" t="s">
        <v>73</v>
      </c>
      <c r="AY902" s="221" t="s">
        <v>160</v>
      </c>
    </row>
    <row r="903" spans="2:51" s="14" customFormat="1" ht="12">
      <c r="B903" s="211"/>
      <c r="C903" s="212"/>
      <c r="D903" s="202" t="s">
        <v>168</v>
      </c>
      <c r="E903" s="213" t="s">
        <v>1</v>
      </c>
      <c r="F903" s="214" t="s">
        <v>2516</v>
      </c>
      <c r="G903" s="212"/>
      <c r="H903" s="215">
        <v>6.031</v>
      </c>
      <c r="I903" s="216"/>
      <c r="J903" s="212"/>
      <c r="K903" s="212"/>
      <c r="L903" s="217"/>
      <c r="M903" s="218"/>
      <c r="N903" s="219"/>
      <c r="O903" s="219"/>
      <c r="P903" s="219"/>
      <c r="Q903" s="219"/>
      <c r="R903" s="219"/>
      <c r="S903" s="219"/>
      <c r="T903" s="220"/>
      <c r="AT903" s="221" t="s">
        <v>168</v>
      </c>
      <c r="AU903" s="221" t="s">
        <v>82</v>
      </c>
      <c r="AV903" s="14" t="s">
        <v>82</v>
      </c>
      <c r="AW903" s="14" t="s">
        <v>30</v>
      </c>
      <c r="AX903" s="14" t="s">
        <v>73</v>
      </c>
      <c r="AY903" s="221" t="s">
        <v>160</v>
      </c>
    </row>
    <row r="904" spans="2:51" s="15" customFormat="1" ht="12">
      <c r="B904" s="222"/>
      <c r="C904" s="223"/>
      <c r="D904" s="202" t="s">
        <v>168</v>
      </c>
      <c r="E904" s="224" t="s">
        <v>1</v>
      </c>
      <c r="F904" s="225" t="s">
        <v>179</v>
      </c>
      <c r="G904" s="223"/>
      <c r="H904" s="226">
        <v>511.42</v>
      </c>
      <c r="I904" s="227"/>
      <c r="J904" s="223"/>
      <c r="K904" s="223"/>
      <c r="L904" s="228"/>
      <c r="M904" s="229"/>
      <c r="N904" s="230"/>
      <c r="O904" s="230"/>
      <c r="P904" s="230"/>
      <c r="Q904" s="230"/>
      <c r="R904" s="230"/>
      <c r="S904" s="230"/>
      <c r="T904" s="231"/>
      <c r="AT904" s="232" t="s">
        <v>168</v>
      </c>
      <c r="AU904" s="232" t="s">
        <v>82</v>
      </c>
      <c r="AV904" s="15" t="s">
        <v>167</v>
      </c>
      <c r="AW904" s="15" t="s">
        <v>30</v>
      </c>
      <c r="AX904" s="15" t="s">
        <v>80</v>
      </c>
      <c r="AY904" s="232" t="s">
        <v>160</v>
      </c>
    </row>
    <row r="905" spans="1:65" s="2" customFormat="1" ht="24.2" customHeight="1">
      <c r="A905" s="35"/>
      <c r="B905" s="36"/>
      <c r="C905" s="233" t="s">
        <v>1165</v>
      </c>
      <c r="D905" s="233" t="s">
        <v>205</v>
      </c>
      <c r="E905" s="234" t="s">
        <v>1325</v>
      </c>
      <c r="F905" s="235" t="s">
        <v>1326</v>
      </c>
      <c r="G905" s="236" t="s">
        <v>222</v>
      </c>
      <c r="H905" s="237">
        <v>562.562</v>
      </c>
      <c r="I905" s="238"/>
      <c r="J905" s="239">
        <f>ROUND(I905*H905,2)</f>
        <v>0</v>
      </c>
      <c r="K905" s="235" t="s">
        <v>166</v>
      </c>
      <c r="L905" s="240"/>
      <c r="M905" s="241" t="s">
        <v>1</v>
      </c>
      <c r="N905" s="242" t="s">
        <v>38</v>
      </c>
      <c r="O905" s="72"/>
      <c r="P905" s="196">
        <f>O905*H905</f>
        <v>0</v>
      </c>
      <c r="Q905" s="196">
        <v>0</v>
      </c>
      <c r="R905" s="196">
        <f>Q905*H905</f>
        <v>0</v>
      </c>
      <c r="S905" s="196">
        <v>0</v>
      </c>
      <c r="T905" s="197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8" t="s">
        <v>255</v>
      </c>
      <c r="AT905" s="198" t="s">
        <v>205</v>
      </c>
      <c r="AU905" s="198" t="s">
        <v>82</v>
      </c>
      <c r="AY905" s="18" t="s">
        <v>160</v>
      </c>
      <c r="BE905" s="199">
        <f>IF(N905="základní",J905,0)</f>
        <v>0</v>
      </c>
      <c r="BF905" s="199">
        <f>IF(N905="snížená",J905,0)</f>
        <v>0</v>
      </c>
      <c r="BG905" s="199">
        <f>IF(N905="zákl. přenesená",J905,0)</f>
        <v>0</v>
      </c>
      <c r="BH905" s="199">
        <f>IF(N905="sníž. přenesená",J905,0)</f>
        <v>0</v>
      </c>
      <c r="BI905" s="199">
        <f>IF(N905="nulová",J905,0)</f>
        <v>0</v>
      </c>
      <c r="BJ905" s="18" t="s">
        <v>80</v>
      </c>
      <c r="BK905" s="199">
        <f>ROUND(I905*H905,2)</f>
        <v>0</v>
      </c>
      <c r="BL905" s="18" t="s">
        <v>212</v>
      </c>
      <c r="BM905" s="198" t="s">
        <v>1164</v>
      </c>
    </row>
    <row r="906" spans="2:51" s="14" customFormat="1" ht="12">
      <c r="B906" s="211"/>
      <c r="C906" s="212"/>
      <c r="D906" s="202" t="s">
        <v>168</v>
      </c>
      <c r="E906" s="213" t="s">
        <v>1</v>
      </c>
      <c r="F906" s="214" t="s">
        <v>2567</v>
      </c>
      <c r="G906" s="212"/>
      <c r="H906" s="215">
        <v>562.562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168</v>
      </c>
      <c r="AU906" s="221" t="s">
        <v>82</v>
      </c>
      <c r="AV906" s="14" t="s">
        <v>82</v>
      </c>
      <c r="AW906" s="14" t="s">
        <v>30</v>
      </c>
      <c r="AX906" s="14" t="s">
        <v>73</v>
      </c>
      <c r="AY906" s="221" t="s">
        <v>160</v>
      </c>
    </row>
    <row r="907" spans="2:51" s="15" customFormat="1" ht="12">
      <c r="B907" s="222"/>
      <c r="C907" s="223"/>
      <c r="D907" s="202" t="s">
        <v>168</v>
      </c>
      <c r="E907" s="224" t="s">
        <v>1</v>
      </c>
      <c r="F907" s="225" t="s">
        <v>179</v>
      </c>
      <c r="G907" s="223"/>
      <c r="H907" s="226">
        <v>562.562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168</v>
      </c>
      <c r="AU907" s="232" t="s">
        <v>82</v>
      </c>
      <c r="AV907" s="15" t="s">
        <v>167</v>
      </c>
      <c r="AW907" s="15" t="s">
        <v>30</v>
      </c>
      <c r="AX907" s="15" t="s">
        <v>80</v>
      </c>
      <c r="AY907" s="232" t="s">
        <v>160</v>
      </c>
    </row>
    <row r="908" spans="1:65" s="2" customFormat="1" ht="24.2" customHeight="1">
      <c r="A908" s="35"/>
      <c r="B908" s="36"/>
      <c r="C908" s="187" t="s">
        <v>801</v>
      </c>
      <c r="D908" s="187" t="s">
        <v>162</v>
      </c>
      <c r="E908" s="188" t="s">
        <v>2568</v>
      </c>
      <c r="F908" s="189" t="s">
        <v>2569</v>
      </c>
      <c r="G908" s="190" t="s">
        <v>238</v>
      </c>
      <c r="H908" s="191">
        <v>179.959</v>
      </c>
      <c r="I908" s="192"/>
      <c r="J908" s="193">
        <f>ROUND(I908*H908,2)</f>
        <v>0</v>
      </c>
      <c r="K908" s="189" t="s">
        <v>166</v>
      </c>
      <c r="L908" s="40"/>
      <c r="M908" s="194" t="s">
        <v>1</v>
      </c>
      <c r="N908" s="195" t="s">
        <v>38</v>
      </c>
      <c r="O908" s="72"/>
      <c r="P908" s="196">
        <f>O908*H908</f>
        <v>0</v>
      </c>
      <c r="Q908" s="196">
        <v>0</v>
      </c>
      <c r="R908" s="196">
        <f>Q908*H908</f>
        <v>0</v>
      </c>
      <c r="S908" s="196">
        <v>0</v>
      </c>
      <c r="T908" s="197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8" t="s">
        <v>212</v>
      </c>
      <c r="AT908" s="198" t="s">
        <v>162</v>
      </c>
      <c r="AU908" s="198" t="s">
        <v>82</v>
      </c>
      <c r="AY908" s="18" t="s">
        <v>160</v>
      </c>
      <c r="BE908" s="199">
        <f>IF(N908="základní",J908,0)</f>
        <v>0</v>
      </c>
      <c r="BF908" s="199">
        <f>IF(N908="snížená",J908,0)</f>
        <v>0</v>
      </c>
      <c r="BG908" s="199">
        <f>IF(N908="zákl. přenesená",J908,0)</f>
        <v>0</v>
      </c>
      <c r="BH908" s="199">
        <f>IF(N908="sníž. přenesená",J908,0)</f>
        <v>0</v>
      </c>
      <c r="BI908" s="199">
        <f>IF(N908="nulová",J908,0)</f>
        <v>0</v>
      </c>
      <c r="BJ908" s="18" t="s">
        <v>80</v>
      </c>
      <c r="BK908" s="199">
        <f>ROUND(I908*H908,2)</f>
        <v>0</v>
      </c>
      <c r="BL908" s="18" t="s">
        <v>212</v>
      </c>
      <c r="BM908" s="198" t="s">
        <v>1168</v>
      </c>
    </row>
    <row r="909" spans="2:51" s="14" customFormat="1" ht="12">
      <c r="B909" s="211"/>
      <c r="C909" s="212"/>
      <c r="D909" s="202" t="s">
        <v>168</v>
      </c>
      <c r="E909" s="213" t="s">
        <v>1</v>
      </c>
      <c r="F909" s="214" t="s">
        <v>2555</v>
      </c>
      <c r="G909" s="212"/>
      <c r="H909" s="215">
        <v>65.34</v>
      </c>
      <c r="I909" s="216"/>
      <c r="J909" s="212"/>
      <c r="K909" s="212"/>
      <c r="L909" s="217"/>
      <c r="M909" s="218"/>
      <c r="N909" s="219"/>
      <c r="O909" s="219"/>
      <c r="P909" s="219"/>
      <c r="Q909" s="219"/>
      <c r="R909" s="219"/>
      <c r="S909" s="219"/>
      <c r="T909" s="220"/>
      <c r="AT909" s="221" t="s">
        <v>168</v>
      </c>
      <c r="AU909" s="221" t="s">
        <v>82</v>
      </c>
      <c r="AV909" s="14" t="s">
        <v>82</v>
      </c>
      <c r="AW909" s="14" t="s">
        <v>30</v>
      </c>
      <c r="AX909" s="14" t="s">
        <v>73</v>
      </c>
      <c r="AY909" s="221" t="s">
        <v>160</v>
      </c>
    </row>
    <row r="910" spans="2:51" s="14" customFormat="1" ht="12">
      <c r="B910" s="211"/>
      <c r="C910" s="212"/>
      <c r="D910" s="202" t="s">
        <v>168</v>
      </c>
      <c r="E910" s="213" t="s">
        <v>1</v>
      </c>
      <c r="F910" s="214" t="s">
        <v>2547</v>
      </c>
      <c r="G910" s="212"/>
      <c r="H910" s="215">
        <v>71.045</v>
      </c>
      <c r="I910" s="216"/>
      <c r="J910" s="212"/>
      <c r="K910" s="212"/>
      <c r="L910" s="217"/>
      <c r="M910" s="218"/>
      <c r="N910" s="219"/>
      <c r="O910" s="219"/>
      <c r="P910" s="219"/>
      <c r="Q910" s="219"/>
      <c r="R910" s="219"/>
      <c r="S910" s="219"/>
      <c r="T910" s="220"/>
      <c r="AT910" s="221" t="s">
        <v>168</v>
      </c>
      <c r="AU910" s="221" t="s">
        <v>82</v>
      </c>
      <c r="AV910" s="14" t="s">
        <v>82</v>
      </c>
      <c r="AW910" s="14" t="s">
        <v>30</v>
      </c>
      <c r="AX910" s="14" t="s">
        <v>73</v>
      </c>
      <c r="AY910" s="221" t="s">
        <v>160</v>
      </c>
    </row>
    <row r="911" spans="2:51" s="14" customFormat="1" ht="12">
      <c r="B911" s="211"/>
      <c r="C911" s="212"/>
      <c r="D911" s="202" t="s">
        <v>168</v>
      </c>
      <c r="E911" s="213" t="s">
        <v>1</v>
      </c>
      <c r="F911" s="214" t="s">
        <v>2548</v>
      </c>
      <c r="G911" s="212"/>
      <c r="H911" s="215">
        <v>43.574</v>
      </c>
      <c r="I911" s="216"/>
      <c r="J911" s="212"/>
      <c r="K911" s="212"/>
      <c r="L911" s="217"/>
      <c r="M911" s="218"/>
      <c r="N911" s="219"/>
      <c r="O911" s="219"/>
      <c r="P911" s="219"/>
      <c r="Q911" s="219"/>
      <c r="R911" s="219"/>
      <c r="S911" s="219"/>
      <c r="T911" s="220"/>
      <c r="AT911" s="221" t="s">
        <v>168</v>
      </c>
      <c r="AU911" s="221" t="s">
        <v>82</v>
      </c>
      <c r="AV911" s="14" t="s">
        <v>82</v>
      </c>
      <c r="AW911" s="14" t="s">
        <v>30</v>
      </c>
      <c r="AX911" s="14" t="s">
        <v>73</v>
      </c>
      <c r="AY911" s="221" t="s">
        <v>160</v>
      </c>
    </row>
    <row r="912" spans="2:51" s="15" customFormat="1" ht="12">
      <c r="B912" s="222"/>
      <c r="C912" s="223"/>
      <c r="D912" s="202" t="s">
        <v>168</v>
      </c>
      <c r="E912" s="224" t="s">
        <v>1</v>
      </c>
      <c r="F912" s="225" t="s">
        <v>179</v>
      </c>
      <c r="G912" s="223"/>
      <c r="H912" s="226">
        <v>179.959</v>
      </c>
      <c r="I912" s="227"/>
      <c r="J912" s="223"/>
      <c r="K912" s="223"/>
      <c r="L912" s="228"/>
      <c r="M912" s="229"/>
      <c r="N912" s="230"/>
      <c r="O912" s="230"/>
      <c r="P912" s="230"/>
      <c r="Q912" s="230"/>
      <c r="R912" s="230"/>
      <c r="S912" s="230"/>
      <c r="T912" s="231"/>
      <c r="AT912" s="232" t="s">
        <v>168</v>
      </c>
      <c r="AU912" s="232" t="s">
        <v>82</v>
      </c>
      <c r="AV912" s="15" t="s">
        <v>167</v>
      </c>
      <c r="AW912" s="15" t="s">
        <v>30</v>
      </c>
      <c r="AX912" s="15" t="s">
        <v>80</v>
      </c>
      <c r="AY912" s="232" t="s">
        <v>160</v>
      </c>
    </row>
    <row r="913" spans="1:65" s="2" customFormat="1" ht="14.45" customHeight="1">
      <c r="A913" s="35"/>
      <c r="B913" s="36"/>
      <c r="C913" s="233" t="s">
        <v>1175</v>
      </c>
      <c r="D913" s="233" t="s">
        <v>205</v>
      </c>
      <c r="E913" s="234" t="s">
        <v>2570</v>
      </c>
      <c r="F913" s="235" t="s">
        <v>2571</v>
      </c>
      <c r="G913" s="236" t="s">
        <v>238</v>
      </c>
      <c r="H913" s="237">
        <v>188.957</v>
      </c>
      <c r="I913" s="238"/>
      <c r="J913" s="239">
        <f>ROUND(I913*H913,2)</f>
        <v>0</v>
      </c>
      <c r="K913" s="235" t="s">
        <v>1</v>
      </c>
      <c r="L913" s="240"/>
      <c r="M913" s="241" t="s">
        <v>1</v>
      </c>
      <c r="N913" s="242" t="s">
        <v>38</v>
      </c>
      <c r="O913" s="72"/>
      <c r="P913" s="196">
        <f>O913*H913</f>
        <v>0</v>
      </c>
      <c r="Q913" s="196">
        <v>0</v>
      </c>
      <c r="R913" s="196">
        <f>Q913*H913</f>
        <v>0</v>
      </c>
      <c r="S913" s="196">
        <v>0</v>
      </c>
      <c r="T913" s="197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98" t="s">
        <v>255</v>
      </c>
      <c r="AT913" s="198" t="s">
        <v>205</v>
      </c>
      <c r="AU913" s="198" t="s">
        <v>82</v>
      </c>
      <c r="AY913" s="18" t="s">
        <v>160</v>
      </c>
      <c r="BE913" s="199">
        <f>IF(N913="základní",J913,0)</f>
        <v>0</v>
      </c>
      <c r="BF913" s="199">
        <f>IF(N913="snížená",J913,0)</f>
        <v>0</v>
      </c>
      <c r="BG913" s="199">
        <f>IF(N913="zákl. přenesená",J913,0)</f>
        <v>0</v>
      </c>
      <c r="BH913" s="199">
        <f>IF(N913="sníž. přenesená",J913,0)</f>
        <v>0</v>
      </c>
      <c r="BI913" s="199">
        <f>IF(N913="nulová",J913,0)</f>
        <v>0</v>
      </c>
      <c r="BJ913" s="18" t="s">
        <v>80</v>
      </c>
      <c r="BK913" s="199">
        <f>ROUND(I913*H913,2)</f>
        <v>0</v>
      </c>
      <c r="BL913" s="18" t="s">
        <v>212</v>
      </c>
      <c r="BM913" s="198" t="s">
        <v>1172</v>
      </c>
    </row>
    <row r="914" spans="2:51" s="14" customFormat="1" ht="12">
      <c r="B914" s="211"/>
      <c r="C914" s="212"/>
      <c r="D914" s="202" t="s">
        <v>168</v>
      </c>
      <c r="E914" s="213" t="s">
        <v>1</v>
      </c>
      <c r="F914" s="214" t="s">
        <v>2572</v>
      </c>
      <c r="G914" s="212"/>
      <c r="H914" s="215">
        <v>188.957</v>
      </c>
      <c r="I914" s="216"/>
      <c r="J914" s="212"/>
      <c r="K914" s="212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168</v>
      </c>
      <c r="AU914" s="221" t="s">
        <v>82</v>
      </c>
      <c r="AV914" s="14" t="s">
        <v>82</v>
      </c>
      <c r="AW914" s="14" t="s">
        <v>30</v>
      </c>
      <c r="AX914" s="14" t="s">
        <v>73</v>
      </c>
      <c r="AY914" s="221" t="s">
        <v>160</v>
      </c>
    </row>
    <row r="915" spans="2:51" s="15" customFormat="1" ht="12">
      <c r="B915" s="222"/>
      <c r="C915" s="223"/>
      <c r="D915" s="202" t="s">
        <v>168</v>
      </c>
      <c r="E915" s="224" t="s">
        <v>1</v>
      </c>
      <c r="F915" s="225" t="s">
        <v>179</v>
      </c>
      <c r="G915" s="223"/>
      <c r="H915" s="226">
        <v>188.957</v>
      </c>
      <c r="I915" s="227"/>
      <c r="J915" s="223"/>
      <c r="K915" s="223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168</v>
      </c>
      <c r="AU915" s="232" t="s">
        <v>82</v>
      </c>
      <c r="AV915" s="15" t="s">
        <v>167</v>
      </c>
      <c r="AW915" s="15" t="s">
        <v>30</v>
      </c>
      <c r="AX915" s="15" t="s">
        <v>80</v>
      </c>
      <c r="AY915" s="232" t="s">
        <v>160</v>
      </c>
    </row>
    <row r="916" spans="1:65" s="2" customFormat="1" ht="24.2" customHeight="1">
      <c r="A916" s="35"/>
      <c r="B916" s="36"/>
      <c r="C916" s="187" t="s">
        <v>807</v>
      </c>
      <c r="D916" s="187" t="s">
        <v>162</v>
      </c>
      <c r="E916" s="188" t="s">
        <v>2573</v>
      </c>
      <c r="F916" s="189" t="s">
        <v>2574</v>
      </c>
      <c r="G916" s="190" t="s">
        <v>222</v>
      </c>
      <c r="H916" s="191">
        <v>511.42</v>
      </c>
      <c r="I916" s="192"/>
      <c r="J916" s="193">
        <f>ROUND(I916*H916,2)</f>
        <v>0</v>
      </c>
      <c r="K916" s="189" t="s">
        <v>166</v>
      </c>
      <c r="L916" s="40"/>
      <c r="M916" s="194" t="s">
        <v>1</v>
      </c>
      <c r="N916" s="195" t="s">
        <v>38</v>
      </c>
      <c r="O916" s="72"/>
      <c r="P916" s="196">
        <f>O916*H916</f>
        <v>0</v>
      </c>
      <c r="Q916" s="196">
        <v>0</v>
      </c>
      <c r="R916" s="196">
        <f>Q916*H916</f>
        <v>0</v>
      </c>
      <c r="S916" s="196">
        <v>0</v>
      </c>
      <c r="T916" s="197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98" t="s">
        <v>212</v>
      </c>
      <c r="AT916" s="198" t="s">
        <v>162</v>
      </c>
      <c r="AU916" s="198" t="s">
        <v>82</v>
      </c>
      <c r="AY916" s="18" t="s">
        <v>160</v>
      </c>
      <c r="BE916" s="199">
        <f>IF(N916="základní",J916,0)</f>
        <v>0</v>
      </c>
      <c r="BF916" s="199">
        <f>IF(N916="snížená",J916,0)</f>
        <v>0</v>
      </c>
      <c r="BG916" s="199">
        <f>IF(N916="zákl. přenesená",J916,0)</f>
        <v>0</v>
      </c>
      <c r="BH916" s="199">
        <f>IF(N916="sníž. přenesená",J916,0)</f>
        <v>0</v>
      </c>
      <c r="BI916" s="199">
        <f>IF(N916="nulová",J916,0)</f>
        <v>0</v>
      </c>
      <c r="BJ916" s="18" t="s">
        <v>80</v>
      </c>
      <c r="BK916" s="199">
        <f>ROUND(I916*H916,2)</f>
        <v>0</v>
      </c>
      <c r="BL916" s="18" t="s">
        <v>212</v>
      </c>
      <c r="BM916" s="198" t="s">
        <v>1178</v>
      </c>
    </row>
    <row r="917" spans="2:51" s="14" customFormat="1" ht="12">
      <c r="B917" s="211"/>
      <c r="C917" s="212"/>
      <c r="D917" s="202" t="s">
        <v>168</v>
      </c>
      <c r="E917" s="213" t="s">
        <v>1</v>
      </c>
      <c r="F917" s="214" t="s">
        <v>2415</v>
      </c>
      <c r="G917" s="212"/>
      <c r="H917" s="215">
        <v>235.483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168</v>
      </c>
      <c r="AU917" s="221" t="s">
        <v>82</v>
      </c>
      <c r="AV917" s="14" t="s">
        <v>82</v>
      </c>
      <c r="AW917" s="14" t="s">
        <v>30</v>
      </c>
      <c r="AX917" s="14" t="s">
        <v>73</v>
      </c>
      <c r="AY917" s="221" t="s">
        <v>160</v>
      </c>
    </row>
    <row r="918" spans="2:51" s="14" customFormat="1" ht="12">
      <c r="B918" s="211"/>
      <c r="C918" s="212"/>
      <c r="D918" s="202" t="s">
        <v>168</v>
      </c>
      <c r="E918" s="213" t="s">
        <v>1</v>
      </c>
      <c r="F918" s="214" t="s">
        <v>2416</v>
      </c>
      <c r="G918" s="212"/>
      <c r="H918" s="215">
        <v>104.731</v>
      </c>
      <c r="I918" s="216"/>
      <c r="J918" s="212"/>
      <c r="K918" s="212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168</v>
      </c>
      <c r="AU918" s="221" t="s">
        <v>82</v>
      </c>
      <c r="AV918" s="14" t="s">
        <v>82</v>
      </c>
      <c r="AW918" s="14" t="s">
        <v>30</v>
      </c>
      <c r="AX918" s="14" t="s">
        <v>73</v>
      </c>
      <c r="AY918" s="221" t="s">
        <v>160</v>
      </c>
    </row>
    <row r="919" spans="2:51" s="14" customFormat="1" ht="12">
      <c r="B919" s="211"/>
      <c r="C919" s="212"/>
      <c r="D919" s="202" t="s">
        <v>168</v>
      </c>
      <c r="E919" s="213" t="s">
        <v>1</v>
      </c>
      <c r="F919" s="214" t="s">
        <v>2417</v>
      </c>
      <c r="G919" s="212"/>
      <c r="H919" s="215">
        <v>88.608</v>
      </c>
      <c r="I919" s="216"/>
      <c r="J919" s="212"/>
      <c r="K919" s="212"/>
      <c r="L919" s="217"/>
      <c r="M919" s="218"/>
      <c r="N919" s="219"/>
      <c r="O919" s="219"/>
      <c r="P919" s="219"/>
      <c r="Q919" s="219"/>
      <c r="R919" s="219"/>
      <c r="S919" s="219"/>
      <c r="T919" s="220"/>
      <c r="AT919" s="221" t="s">
        <v>168</v>
      </c>
      <c r="AU919" s="221" t="s">
        <v>82</v>
      </c>
      <c r="AV919" s="14" t="s">
        <v>82</v>
      </c>
      <c r="AW919" s="14" t="s">
        <v>30</v>
      </c>
      <c r="AX919" s="14" t="s">
        <v>73</v>
      </c>
      <c r="AY919" s="221" t="s">
        <v>160</v>
      </c>
    </row>
    <row r="920" spans="2:51" s="14" customFormat="1" ht="12">
      <c r="B920" s="211"/>
      <c r="C920" s="212"/>
      <c r="D920" s="202" t="s">
        <v>168</v>
      </c>
      <c r="E920" s="213" t="s">
        <v>1</v>
      </c>
      <c r="F920" s="214" t="s">
        <v>2418</v>
      </c>
      <c r="G920" s="212"/>
      <c r="H920" s="215">
        <v>-28.939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168</v>
      </c>
      <c r="AU920" s="221" t="s">
        <v>82</v>
      </c>
      <c r="AV920" s="14" t="s">
        <v>82</v>
      </c>
      <c r="AW920" s="14" t="s">
        <v>30</v>
      </c>
      <c r="AX920" s="14" t="s">
        <v>73</v>
      </c>
      <c r="AY920" s="221" t="s">
        <v>160</v>
      </c>
    </row>
    <row r="921" spans="2:51" s="14" customFormat="1" ht="12">
      <c r="B921" s="211"/>
      <c r="C921" s="212"/>
      <c r="D921" s="202" t="s">
        <v>168</v>
      </c>
      <c r="E921" s="213" t="s">
        <v>1</v>
      </c>
      <c r="F921" s="214" t="s">
        <v>2515</v>
      </c>
      <c r="G921" s="212"/>
      <c r="H921" s="215">
        <v>105.506</v>
      </c>
      <c r="I921" s="216"/>
      <c r="J921" s="212"/>
      <c r="K921" s="212"/>
      <c r="L921" s="217"/>
      <c r="M921" s="218"/>
      <c r="N921" s="219"/>
      <c r="O921" s="219"/>
      <c r="P921" s="219"/>
      <c r="Q921" s="219"/>
      <c r="R921" s="219"/>
      <c r="S921" s="219"/>
      <c r="T921" s="220"/>
      <c r="AT921" s="221" t="s">
        <v>168</v>
      </c>
      <c r="AU921" s="221" t="s">
        <v>82</v>
      </c>
      <c r="AV921" s="14" t="s">
        <v>82</v>
      </c>
      <c r="AW921" s="14" t="s">
        <v>30</v>
      </c>
      <c r="AX921" s="14" t="s">
        <v>73</v>
      </c>
      <c r="AY921" s="221" t="s">
        <v>160</v>
      </c>
    </row>
    <row r="922" spans="2:51" s="14" customFormat="1" ht="12">
      <c r="B922" s="211"/>
      <c r="C922" s="212"/>
      <c r="D922" s="202" t="s">
        <v>168</v>
      </c>
      <c r="E922" s="213" t="s">
        <v>1</v>
      </c>
      <c r="F922" s="214" t="s">
        <v>2516</v>
      </c>
      <c r="G922" s="212"/>
      <c r="H922" s="215">
        <v>6.031</v>
      </c>
      <c r="I922" s="216"/>
      <c r="J922" s="212"/>
      <c r="K922" s="212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168</v>
      </c>
      <c r="AU922" s="221" t="s">
        <v>82</v>
      </c>
      <c r="AV922" s="14" t="s">
        <v>82</v>
      </c>
      <c r="AW922" s="14" t="s">
        <v>30</v>
      </c>
      <c r="AX922" s="14" t="s">
        <v>73</v>
      </c>
      <c r="AY922" s="221" t="s">
        <v>160</v>
      </c>
    </row>
    <row r="923" spans="2:51" s="15" customFormat="1" ht="12">
      <c r="B923" s="222"/>
      <c r="C923" s="223"/>
      <c r="D923" s="202" t="s">
        <v>168</v>
      </c>
      <c r="E923" s="224" t="s">
        <v>1</v>
      </c>
      <c r="F923" s="225" t="s">
        <v>179</v>
      </c>
      <c r="G923" s="223"/>
      <c r="H923" s="226">
        <v>511.42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168</v>
      </c>
      <c r="AU923" s="232" t="s">
        <v>82</v>
      </c>
      <c r="AV923" s="15" t="s">
        <v>167</v>
      </c>
      <c r="AW923" s="15" t="s">
        <v>30</v>
      </c>
      <c r="AX923" s="15" t="s">
        <v>80</v>
      </c>
      <c r="AY923" s="232" t="s">
        <v>160</v>
      </c>
    </row>
    <row r="924" spans="1:65" s="2" customFormat="1" ht="14.45" customHeight="1">
      <c r="A924" s="35"/>
      <c r="B924" s="36"/>
      <c r="C924" s="233" t="s">
        <v>1183</v>
      </c>
      <c r="D924" s="233" t="s">
        <v>205</v>
      </c>
      <c r="E924" s="234" t="s">
        <v>2575</v>
      </c>
      <c r="F924" s="235" t="s">
        <v>2576</v>
      </c>
      <c r="G924" s="236" t="s">
        <v>165</v>
      </c>
      <c r="H924" s="237">
        <v>84.384</v>
      </c>
      <c r="I924" s="238"/>
      <c r="J924" s="239">
        <f>ROUND(I924*H924,2)</f>
        <v>0</v>
      </c>
      <c r="K924" s="235" t="s">
        <v>166</v>
      </c>
      <c r="L924" s="240"/>
      <c r="M924" s="241" t="s">
        <v>1</v>
      </c>
      <c r="N924" s="242" t="s">
        <v>38</v>
      </c>
      <c r="O924" s="72"/>
      <c r="P924" s="196">
        <f>O924*H924</f>
        <v>0</v>
      </c>
      <c r="Q924" s="196">
        <v>0</v>
      </c>
      <c r="R924" s="196">
        <f>Q924*H924</f>
        <v>0</v>
      </c>
      <c r="S924" s="196">
        <v>0</v>
      </c>
      <c r="T924" s="197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98" t="s">
        <v>255</v>
      </c>
      <c r="AT924" s="198" t="s">
        <v>205</v>
      </c>
      <c r="AU924" s="198" t="s">
        <v>82</v>
      </c>
      <c r="AY924" s="18" t="s">
        <v>160</v>
      </c>
      <c r="BE924" s="199">
        <f>IF(N924="základní",J924,0)</f>
        <v>0</v>
      </c>
      <c r="BF924" s="199">
        <f>IF(N924="snížená",J924,0)</f>
        <v>0</v>
      </c>
      <c r="BG924" s="199">
        <f>IF(N924="zákl. přenesená",J924,0)</f>
        <v>0</v>
      </c>
      <c r="BH924" s="199">
        <f>IF(N924="sníž. přenesená",J924,0)</f>
        <v>0</v>
      </c>
      <c r="BI924" s="199">
        <f>IF(N924="nulová",J924,0)</f>
        <v>0</v>
      </c>
      <c r="BJ924" s="18" t="s">
        <v>80</v>
      </c>
      <c r="BK924" s="199">
        <f>ROUND(I924*H924,2)</f>
        <v>0</v>
      </c>
      <c r="BL924" s="18" t="s">
        <v>212</v>
      </c>
      <c r="BM924" s="198" t="s">
        <v>1181</v>
      </c>
    </row>
    <row r="925" spans="1:65" s="2" customFormat="1" ht="24.2" customHeight="1">
      <c r="A925" s="35"/>
      <c r="B925" s="36"/>
      <c r="C925" s="187" t="s">
        <v>812</v>
      </c>
      <c r="D925" s="187" t="s">
        <v>162</v>
      </c>
      <c r="E925" s="188" t="s">
        <v>2577</v>
      </c>
      <c r="F925" s="189" t="s">
        <v>2578</v>
      </c>
      <c r="G925" s="190" t="s">
        <v>222</v>
      </c>
      <c r="H925" s="191">
        <v>101.109</v>
      </c>
      <c r="I925" s="192"/>
      <c r="J925" s="193">
        <f>ROUND(I925*H925,2)</f>
        <v>0</v>
      </c>
      <c r="K925" s="189" t="s">
        <v>166</v>
      </c>
      <c r="L925" s="40"/>
      <c r="M925" s="194" t="s">
        <v>1</v>
      </c>
      <c r="N925" s="195" t="s">
        <v>38</v>
      </c>
      <c r="O925" s="72"/>
      <c r="P925" s="196">
        <f>O925*H925</f>
        <v>0</v>
      </c>
      <c r="Q925" s="196">
        <v>0</v>
      </c>
      <c r="R925" s="196">
        <f>Q925*H925</f>
        <v>0</v>
      </c>
      <c r="S925" s="196">
        <v>0</v>
      </c>
      <c r="T925" s="197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8" t="s">
        <v>212</v>
      </c>
      <c r="AT925" s="198" t="s">
        <v>162</v>
      </c>
      <c r="AU925" s="198" t="s">
        <v>82</v>
      </c>
      <c r="AY925" s="18" t="s">
        <v>160</v>
      </c>
      <c r="BE925" s="199">
        <f>IF(N925="základní",J925,0)</f>
        <v>0</v>
      </c>
      <c r="BF925" s="199">
        <f>IF(N925="snížená",J925,0)</f>
        <v>0</v>
      </c>
      <c r="BG925" s="199">
        <f>IF(N925="zákl. přenesená",J925,0)</f>
        <v>0</v>
      </c>
      <c r="BH925" s="199">
        <f>IF(N925="sníž. přenesená",J925,0)</f>
        <v>0</v>
      </c>
      <c r="BI925" s="199">
        <f>IF(N925="nulová",J925,0)</f>
        <v>0</v>
      </c>
      <c r="BJ925" s="18" t="s">
        <v>80</v>
      </c>
      <c r="BK925" s="199">
        <f>ROUND(I925*H925,2)</f>
        <v>0</v>
      </c>
      <c r="BL925" s="18" t="s">
        <v>212</v>
      </c>
      <c r="BM925" s="198" t="s">
        <v>1186</v>
      </c>
    </row>
    <row r="926" spans="2:51" s="13" customFormat="1" ht="12">
      <c r="B926" s="200"/>
      <c r="C926" s="201"/>
      <c r="D926" s="202" t="s">
        <v>168</v>
      </c>
      <c r="E926" s="203" t="s">
        <v>1</v>
      </c>
      <c r="F926" s="204" t="s">
        <v>2475</v>
      </c>
      <c r="G926" s="201"/>
      <c r="H926" s="203" t="s">
        <v>1</v>
      </c>
      <c r="I926" s="205"/>
      <c r="J926" s="201"/>
      <c r="K926" s="201"/>
      <c r="L926" s="206"/>
      <c r="M926" s="207"/>
      <c r="N926" s="208"/>
      <c r="O926" s="208"/>
      <c r="P926" s="208"/>
      <c r="Q926" s="208"/>
      <c r="R926" s="208"/>
      <c r="S926" s="208"/>
      <c r="T926" s="209"/>
      <c r="AT926" s="210" t="s">
        <v>168</v>
      </c>
      <c r="AU926" s="210" t="s">
        <v>82</v>
      </c>
      <c r="AV926" s="13" t="s">
        <v>80</v>
      </c>
      <c r="AW926" s="13" t="s">
        <v>30</v>
      </c>
      <c r="AX926" s="13" t="s">
        <v>73</v>
      </c>
      <c r="AY926" s="210" t="s">
        <v>160</v>
      </c>
    </row>
    <row r="927" spans="2:51" s="14" customFormat="1" ht="12">
      <c r="B927" s="211"/>
      <c r="C927" s="212"/>
      <c r="D927" s="202" t="s">
        <v>168</v>
      </c>
      <c r="E927" s="213" t="s">
        <v>1</v>
      </c>
      <c r="F927" s="214" t="s">
        <v>2476</v>
      </c>
      <c r="G927" s="212"/>
      <c r="H927" s="215">
        <v>101.109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168</v>
      </c>
      <c r="AU927" s="221" t="s">
        <v>82</v>
      </c>
      <c r="AV927" s="14" t="s">
        <v>82</v>
      </c>
      <c r="AW927" s="14" t="s">
        <v>30</v>
      </c>
      <c r="AX927" s="14" t="s">
        <v>73</v>
      </c>
      <c r="AY927" s="221" t="s">
        <v>160</v>
      </c>
    </row>
    <row r="928" spans="2:51" s="15" customFormat="1" ht="12">
      <c r="B928" s="222"/>
      <c r="C928" s="223"/>
      <c r="D928" s="202" t="s">
        <v>168</v>
      </c>
      <c r="E928" s="224" t="s">
        <v>1</v>
      </c>
      <c r="F928" s="225" t="s">
        <v>179</v>
      </c>
      <c r="G928" s="223"/>
      <c r="H928" s="226">
        <v>101.109</v>
      </c>
      <c r="I928" s="227"/>
      <c r="J928" s="223"/>
      <c r="K928" s="223"/>
      <c r="L928" s="228"/>
      <c r="M928" s="229"/>
      <c r="N928" s="230"/>
      <c r="O928" s="230"/>
      <c r="P928" s="230"/>
      <c r="Q928" s="230"/>
      <c r="R928" s="230"/>
      <c r="S928" s="230"/>
      <c r="T928" s="231"/>
      <c r="AT928" s="232" t="s">
        <v>168</v>
      </c>
      <c r="AU928" s="232" t="s">
        <v>82</v>
      </c>
      <c r="AV928" s="15" t="s">
        <v>167</v>
      </c>
      <c r="AW928" s="15" t="s">
        <v>30</v>
      </c>
      <c r="AX928" s="15" t="s">
        <v>80</v>
      </c>
      <c r="AY928" s="232" t="s">
        <v>160</v>
      </c>
    </row>
    <row r="929" spans="1:65" s="2" customFormat="1" ht="24.2" customHeight="1">
      <c r="A929" s="35"/>
      <c r="B929" s="36"/>
      <c r="C929" s="187" t="s">
        <v>1190</v>
      </c>
      <c r="D929" s="187" t="s">
        <v>162</v>
      </c>
      <c r="E929" s="188" t="s">
        <v>2579</v>
      </c>
      <c r="F929" s="189" t="s">
        <v>2580</v>
      </c>
      <c r="G929" s="190" t="s">
        <v>1209</v>
      </c>
      <c r="H929" s="254"/>
      <c r="I929" s="192"/>
      <c r="J929" s="193">
        <f>ROUND(I929*H929,2)</f>
        <v>0</v>
      </c>
      <c r="K929" s="189" t="s">
        <v>166</v>
      </c>
      <c r="L929" s="40"/>
      <c r="M929" s="194" t="s">
        <v>1</v>
      </c>
      <c r="N929" s="195" t="s">
        <v>38</v>
      </c>
      <c r="O929" s="72"/>
      <c r="P929" s="196">
        <f>O929*H929</f>
        <v>0</v>
      </c>
      <c r="Q929" s="196">
        <v>0</v>
      </c>
      <c r="R929" s="196">
        <f>Q929*H929</f>
        <v>0</v>
      </c>
      <c r="S929" s="196">
        <v>0</v>
      </c>
      <c r="T929" s="197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198" t="s">
        <v>212</v>
      </c>
      <c r="AT929" s="198" t="s">
        <v>162</v>
      </c>
      <c r="AU929" s="198" t="s">
        <v>82</v>
      </c>
      <c r="AY929" s="18" t="s">
        <v>160</v>
      </c>
      <c r="BE929" s="199">
        <f>IF(N929="základní",J929,0)</f>
        <v>0</v>
      </c>
      <c r="BF929" s="199">
        <f>IF(N929="snížená",J929,0)</f>
        <v>0</v>
      </c>
      <c r="BG929" s="199">
        <f>IF(N929="zákl. přenesená",J929,0)</f>
        <v>0</v>
      </c>
      <c r="BH929" s="199">
        <f>IF(N929="sníž. přenesená",J929,0)</f>
        <v>0</v>
      </c>
      <c r="BI929" s="199">
        <f>IF(N929="nulová",J929,0)</f>
        <v>0</v>
      </c>
      <c r="BJ929" s="18" t="s">
        <v>80</v>
      </c>
      <c r="BK929" s="199">
        <f>ROUND(I929*H929,2)</f>
        <v>0</v>
      </c>
      <c r="BL929" s="18" t="s">
        <v>212</v>
      </c>
      <c r="BM929" s="198" t="s">
        <v>1189</v>
      </c>
    </row>
    <row r="930" spans="2:63" s="12" customFormat="1" ht="22.9" customHeight="1">
      <c r="B930" s="171"/>
      <c r="C930" s="172"/>
      <c r="D930" s="173" t="s">
        <v>72</v>
      </c>
      <c r="E930" s="185" t="s">
        <v>1336</v>
      </c>
      <c r="F930" s="185" t="s">
        <v>1337</v>
      </c>
      <c r="G930" s="172"/>
      <c r="H930" s="172"/>
      <c r="I930" s="175"/>
      <c r="J930" s="186">
        <f>BK930</f>
        <v>0</v>
      </c>
      <c r="K930" s="172"/>
      <c r="L930" s="177"/>
      <c r="M930" s="178"/>
      <c r="N930" s="179"/>
      <c r="O930" s="179"/>
      <c r="P930" s="180">
        <f>SUM(P931:P939)</f>
        <v>0</v>
      </c>
      <c r="Q930" s="179"/>
      <c r="R930" s="180">
        <f>SUM(R931:R939)</f>
        <v>0</v>
      </c>
      <c r="S930" s="179"/>
      <c r="T930" s="181">
        <f>SUM(T931:T939)</f>
        <v>0</v>
      </c>
      <c r="AR930" s="182" t="s">
        <v>82</v>
      </c>
      <c r="AT930" s="183" t="s">
        <v>72</v>
      </c>
      <c r="AU930" s="183" t="s">
        <v>80</v>
      </c>
      <c r="AY930" s="182" t="s">
        <v>160</v>
      </c>
      <c r="BK930" s="184">
        <f>SUM(BK931:BK939)</f>
        <v>0</v>
      </c>
    </row>
    <row r="931" spans="1:65" s="2" customFormat="1" ht="14.45" customHeight="1">
      <c r="A931" s="35"/>
      <c r="B931" s="36"/>
      <c r="C931" s="187" t="s">
        <v>816</v>
      </c>
      <c r="D931" s="187" t="s">
        <v>162</v>
      </c>
      <c r="E931" s="188" t="s">
        <v>2581</v>
      </c>
      <c r="F931" s="189" t="s">
        <v>2582</v>
      </c>
      <c r="G931" s="190" t="s">
        <v>248</v>
      </c>
      <c r="H931" s="191">
        <v>4</v>
      </c>
      <c r="I931" s="192"/>
      <c r="J931" s="193">
        <f>ROUND(I931*H931,2)</f>
        <v>0</v>
      </c>
      <c r="K931" s="189" t="s">
        <v>1</v>
      </c>
      <c r="L931" s="40"/>
      <c r="M931" s="194" t="s">
        <v>1</v>
      </c>
      <c r="N931" s="195" t="s">
        <v>38</v>
      </c>
      <c r="O931" s="72"/>
      <c r="P931" s="196">
        <f>O931*H931</f>
        <v>0</v>
      </c>
      <c r="Q931" s="196">
        <v>0</v>
      </c>
      <c r="R931" s="196">
        <f>Q931*H931</f>
        <v>0</v>
      </c>
      <c r="S931" s="196">
        <v>0</v>
      </c>
      <c r="T931" s="197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98" t="s">
        <v>212</v>
      </c>
      <c r="AT931" s="198" t="s">
        <v>162</v>
      </c>
      <c r="AU931" s="198" t="s">
        <v>82</v>
      </c>
      <c r="AY931" s="18" t="s">
        <v>160</v>
      </c>
      <c r="BE931" s="199">
        <f>IF(N931="základní",J931,0)</f>
        <v>0</v>
      </c>
      <c r="BF931" s="199">
        <f>IF(N931="snížená",J931,0)</f>
        <v>0</v>
      </c>
      <c r="BG931" s="199">
        <f>IF(N931="zákl. přenesená",J931,0)</f>
        <v>0</v>
      </c>
      <c r="BH931" s="199">
        <f>IF(N931="sníž. přenesená",J931,0)</f>
        <v>0</v>
      </c>
      <c r="BI931" s="199">
        <f>IF(N931="nulová",J931,0)</f>
        <v>0</v>
      </c>
      <c r="BJ931" s="18" t="s">
        <v>80</v>
      </c>
      <c r="BK931" s="199">
        <f>ROUND(I931*H931,2)</f>
        <v>0</v>
      </c>
      <c r="BL931" s="18" t="s">
        <v>212</v>
      </c>
      <c r="BM931" s="198" t="s">
        <v>1193</v>
      </c>
    </row>
    <row r="932" spans="2:51" s="13" customFormat="1" ht="12">
      <c r="B932" s="200"/>
      <c r="C932" s="201"/>
      <c r="D932" s="202" t="s">
        <v>168</v>
      </c>
      <c r="E932" s="203" t="s">
        <v>1</v>
      </c>
      <c r="F932" s="204" t="s">
        <v>176</v>
      </c>
      <c r="G932" s="201"/>
      <c r="H932" s="203" t="s">
        <v>1</v>
      </c>
      <c r="I932" s="205"/>
      <c r="J932" s="201"/>
      <c r="K932" s="201"/>
      <c r="L932" s="206"/>
      <c r="M932" s="207"/>
      <c r="N932" s="208"/>
      <c r="O932" s="208"/>
      <c r="P932" s="208"/>
      <c r="Q932" s="208"/>
      <c r="R932" s="208"/>
      <c r="S932" s="208"/>
      <c r="T932" s="209"/>
      <c r="AT932" s="210" t="s">
        <v>168</v>
      </c>
      <c r="AU932" s="210" t="s">
        <v>82</v>
      </c>
      <c r="AV932" s="13" t="s">
        <v>80</v>
      </c>
      <c r="AW932" s="13" t="s">
        <v>30</v>
      </c>
      <c r="AX932" s="13" t="s">
        <v>73</v>
      </c>
      <c r="AY932" s="210" t="s">
        <v>160</v>
      </c>
    </row>
    <row r="933" spans="2:51" s="14" customFormat="1" ht="12">
      <c r="B933" s="211"/>
      <c r="C933" s="212"/>
      <c r="D933" s="202" t="s">
        <v>168</v>
      </c>
      <c r="E933" s="213" t="s">
        <v>1</v>
      </c>
      <c r="F933" s="214" t="s">
        <v>2583</v>
      </c>
      <c r="G933" s="212"/>
      <c r="H933" s="215">
        <v>2</v>
      </c>
      <c r="I933" s="216"/>
      <c r="J933" s="212"/>
      <c r="K933" s="212"/>
      <c r="L933" s="217"/>
      <c r="M933" s="218"/>
      <c r="N933" s="219"/>
      <c r="O933" s="219"/>
      <c r="P933" s="219"/>
      <c r="Q933" s="219"/>
      <c r="R933" s="219"/>
      <c r="S933" s="219"/>
      <c r="T933" s="220"/>
      <c r="AT933" s="221" t="s">
        <v>168</v>
      </c>
      <c r="AU933" s="221" t="s">
        <v>82</v>
      </c>
      <c r="AV933" s="14" t="s">
        <v>82</v>
      </c>
      <c r="AW933" s="14" t="s">
        <v>30</v>
      </c>
      <c r="AX933" s="14" t="s">
        <v>73</v>
      </c>
      <c r="AY933" s="221" t="s">
        <v>160</v>
      </c>
    </row>
    <row r="934" spans="2:51" s="14" customFormat="1" ht="12">
      <c r="B934" s="211"/>
      <c r="C934" s="212"/>
      <c r="D934" s="202" t="s">
        <v>168</v>
      </c>
      <c r="E934" s="213" t="s">
        <v>1</v>
      </c>
      <c r="F934" s="214" t="s">
        <v>2584</v>
      </c>
      <c r="G934" s="212"/>
      <c r="H934" s="215">
        <v>2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168</v>
      </c>
      <c r="AU934" s="221" t="s">
        <v>82</v>
      </c>
      <c r="AV934" s="14" t="s">
        <v>82</v>
      </c>
      <c r="AW934" s="14" t="s">
        <v>30</v>
      </c>
      <c r="AX934" s="14" t="s">
        <v>73</v>
      </c>
      <c r="AY934" s="221" t="s">
        <v>160</v>
      </c>
    </row>
    <row r="935" spans="2:51" s="15" customFormat="1" ht="12">
      <c r="B935" s="222"/>
      <c r="C935" s="223"/>
      <c r="D935" s="202" t="s">
        <v>168</v>
      </c>
      <c r="E935" s="224" t="s">
        <v>1</v>
      </c>
      <c r="F935" s="225" t="s">
        <v>179</v>
      </c>
      <c r="G935" s="223"/>
      <c r="H935" s="226">
        <v>4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168</v>
      </c>
      <c r="AU935" s="232" t="s">
        <v>82</v>
      </c>
      <c r="AV935" s="15" t="s">
        <v>167</v>
      </c>
      <c r="AW935" s="15" t="s">
        <v>30</v>
      </c>
      <c r="AX935" s="15" t="s">
        <v>80</v>
      </c>
      <c r="AY935" s="232" t="s">
        <v>160</v>
      </c>
    </row>
    <row r="936" spans="1:65" s="2" customFormat="1" ht="24.2" customHeight="1">
      <c r="A936" s="35"/>
      <c r="B936" s="36"/>
      <c r="C936" s="187" t="s">
        <v>1198</v>
      </c>
      <c r="D936" s="187" t="s">
        <v>162</v>
      </c>
      <c r="E936" s="188" t="s">
        <v>2585</v>
      </c>
      <c r="F936" s="189" t="s">
        <v>2586</v>
      </c>
      <c r="G936" s="190" t="s">
        <v>800</v>
      </c>
      <c r="H936" s="191">
        <v>2</v>
      </c>
      <c r="I936" s="192"/>
      <c r="J936" s="193">
        <f>ROUND(I936*H936,2)</f>
        <v>0</v>
      </c>
      <c r="K936" s="189" t="s">
        <v>1</v>
      </c>
      <c r="L936" s="40"/>
      <c r="M936" s="194" t="s">
        <v>1</v>
      </c>
      <c r="N936" s="195" t="s">
        <v>38</v>
      </c>
      <c r="O936" s="72"/>
      <c r="P936" s="196">
        <f>O936*H936</f>
        <v>0</v>
      </c>
      <c r="Q936" s="196">
        <v>0</v>
      </c>
      <c r="R936" s="196">
        <f>Q936*H936</f>
        <v>0</v>
      </c>
      <c r="S936" s="196">
        <v>0</v>
      </c>
      <c r="T936" s="19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8" t="s">
        <v>212</v>
      </c>
      <c r="AT936" s="198" t="s">
        <v>162</v>
      </c>
      <c r="AU936" s="198" t="s">
        <v>82</v>
      </c>
      <c r="AY936" s="18" t="s">
        <v>160</v>
      </c>
      <c r="BE936" s="199">
        <f>IF(N936="základní",J936,0)</f>
        <v>0</v>
      </c>
      <c r="BF936" s="199">
        <f>IF(N936="snížená",J936,0)</f>
        <v>0</v>
      </c>
      <c r="BG936" s="199">
        <f>IF(N936="zákl. přenesená",J936,0)</f>
        <v>0</v>
      </c>
      <c r="BH936" s="199">
        <f>IF(N936="sníž. přenesená",J936,0)</f>
        <v>0</v>
      </c>
      <c r="BI936" s="199">
        <f>IF(N936="nulová",J936,0)</f>
        <v>0</v>
      </c>
      <c r="BJ936" s="18" t="s">
        <v>80</v>
      </c>
      <c r="BK936" s="199">
        <f>ROUND(I936*H936,2)</f>
        <v>0</v>
      </c>
      <c r="BL936" s="18" t="s">
        <v>212</v>
      </c>
      <c r="BM936" s="198" t="s">
        <v>1196</v>
      </c>
    </row>
    <row r="937" spans="2:51" s="14" customFormat="1" ht="12">
      <c r="B937" s="211"/>
      <c r="C937" s="212"/>
      <c r="D937" s="202" t="s">
        <v>168</v>
      </c>
      <c r="E937" s="213" t="s">
        <v>1</v>
      </c>
      <c r="F937" s="214" t="s">
        <v>2587</v>
      </c>
      <c r="G937" s="212"/>
      <c r="H937" s="215">
        <v>2</v>
      </c>
      <c r="I937" s="216"/>
      <c r="J937" s="212"/>
      <c r="K937" s="212"/>
      <c r="L937" s="217"/>
      <c r="M937" s="218"/>
      <c r="N937" s="219"/>
      <c r="O937" s="219"/>
      <c r="P937" s="219"/>
      <c r="Q937" s="219"/>
      <c r="R937" s="219"/>
      <c r="S937" s="219"/>
      <c r="T937" s="220"/>
      <c r="AT937" s="221" t="s">
        <v>168</v>
      </c>
      <c r="AU937" s="221" t="s">
        <v>82</v>
      </c>
      <c r="AV937" s="14" t="s">
        <v>82</v>
      </c>
      <c r="AW937" s="14" t="s">
        <v>30</v>
      </c>
      <c r="AX937" s="14" t="s">
        <v>73</v>
      </c>
      <c r="AY937" s="221" t="s">
        <v>160</v>
      </c>
    </row>
    <row r="938" spans="2:51" s="15" customFormat="1" ht="12">
      <c r="B938" s="222"/>
      <c r="C938" s="223"/>
      <c r="D938" s="202" t="s">
        <v>168</v>
      </c>
      <c r="E938" s="224" t="s">
        <v>1</v>
      </c>
      <c r="F938" s="225" t="s">
        <v>179</v>
      </c>
      <c r="G938" s="223"/>
      <c r="H938" s="226">
        <v>2</v>
      </c>
      <c r="I938" s="227"/>
      <c r="J938" s="223"/>
      <c r="K938" s="223"/>
      <c r="L938" s="228"/>
      <c r="M938" s="229"/>
      <c r="N938" s="230"/>
      <c r="O938" s="230"/>
      <c r="P938" s="230"/>
      <c r="Q938" s="230"/>
      <c r="R938" s="230"/>
      <c r="S938" s="230"/>
      <c r="T938" s="231"/>
      <c r="AT938" s="232" t="s">
        <v>168</v>
      </c>
      <c r="AU938" s="232" t="s">
        <v>82</v>
      </c>
      <c r="AV938" s="15" t="s">
        <v>167</v>
      </c>
      <c r="AW938" s="15" t="s">
        <v>30</v>
      </c>
      <c r="AX938" s="15" t="s">
        <v>80</v>
      </c>
      <c r="AY938" s="232" t="s">
        <v>160</v>
      </c>
    </row>
    <row r="939" spans="1:65" s="2" customFormat="1" ht="24.2" customHeight="1">
      <c r="A939" s="35"/>
      <c r="B939" s="36"/>
      <c r="C939" s="187" t="s">
        <v>819</v>
      </c>
      <c r="D939" s="187" t="s">
        <v>162</v>
      </c>
      <c r="E939" s="188" t="s">
        <v>2588</v>
      </c>
      <c r="F939" s="189" t="s">
        <v>2589</v>
      </c>
      <c r="G939" s="190" t="s">
        <v>1209</v>
      </c>
      <c r="H939" s="254"/>
      <c r="I939" s="192"/>
      <c r="J939" s="193">
        <f>ROUND(I939*H939,2)</f>
        <v>0</v>
      </c>
      <c r="K939" s="189" t="s">
        <v>166</v>
      </c>
      <c r="L939" s="40"/>
      <c r="M939" s="194" t="s">
        <v>1</v>
      </c>
      <c r="N939" s="195" t="s">
        <v>38</v>
      </c>
      <c r="O939" s="72"/>
      <c r="P939" s="196">
        <f>O939*H939</f>
        <v>0</v>
      </c>
      <c r="Q939" s="196">
        <v>0</v>
      </c>
      <c r="R939" s="196">
        <f>Q939*H939</f>
        <v>0</v>
      </c>
      <c r="S939" s="196">
        <v>0</v>
      </c>
      <c r="T939" s="197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8" t="s">
        <v>212</v>
      </c>
      <c r="AT939" s="198" t="s">
        <v>162</v>
      </c>
      <c r="AU939" s="198" t="s">
        <v>82</v>
      </c>
      <c r="AY939" s="18" t="s">
        <v>160</v>
      </c>
      <c r="BE939" s="199">
        <f>IF(N939="základní",J939,0)</f>
        <v>0</v>
      </c>
      <c r="BF939" s="199">
        <f>IF(N939="snížená",J939,0)</f>
        <v>0</v>
      </c>
      <c r="BG939" s="199">
        <f>IF(N939="zákl. přenesená",J939,0)</f>
        <v>0</v>
      </c>
      <c r="BH939" s="199">
        <f>IF(N939="sníž. přenesená",J939,0)</f>
        <v>0</v>
      </c>
      <c r="BI939" s="199">
        <f>IF(N939="nulová",J939,0)</f>
        <v>0</v>
      </c>
      <c r="BJ939" s="18" t="s">
        <v>80</v>
      </c>
      <c r="BK939" s="199">
        <f>ROUND(I939*H939,2)</f>
        <v>0</v>
      </c>
      <c r="BL939" s="18" t="s">
        <v>212</v>
      </c>
      <c r="BM939" s="198" t="s">
        <v>1201</v>
      </c>
    </row>
    <row r="940" spans="2:63" s="12" customFormat="1" ht="22.9" customHeight="1">
      <c r="B940" s="171"/>
      <c r="C940" s="172"/>
      <c r="D940" s="173" t="s">
        <v>72</v>
      </c>
      <c r="E940" s="185" t="s">
        <v>2590</v>
      </c>
      <c r="F940" s="185" t="s">
        <v>2591</v>
      </c>
      <c r="G940" s="172"/>
      <c r="H940" s="172"/>
      <c r="I940" s="175"/>
      <c r="J940" s="186">
        <f>BK940</f>
        <v>0</v>
      </c>
      <c r="K940" s="172"/>
      <c r="L940" s="177"/>
      <c r="M940" s="178"/>
      <c r="N940" s="179"/>
      <c r="O940" s="179"/>
      <c r="P940" s="180">
        <f>P941</f>
        <v>0</v>
      </c>
      <c r="Q940" s="179"/>
      <c r="R940" s="180">
        <f>R941</f>
        <v>0</v>
      </c>
      <c r="S940" s="179"/>
      <c r="T940" s="181">
        <f>T941</f>
        <v>0</v>
      </c>
      <c r="AR940" s="182" t="s">
        <v>82</v>
      </c>
      <c r="AT940" s="183" t="s">
        <v>72</v>
      </c>
      <c r="AU940" s="183" t="s">
        <v>80</v>
      </c>
      <c r="AY940" s="182" t="s">
        <v>160</v>
      </c>
      <c r="BK940" s="184">
        <f>BK941</f>
        <v>0</v>
      </c>
    </row>
    <row r="941" spans="1:65" s="2" customFormat="1" ht="14.45" customHeight="1">
      <c r="A941" s="35"/>
      <c r="B941" s="36"/>
      <c r="C941" s="187" t="s">
        <v>1206</v>
      </c>
      <c r="D941" s="187" t="s">
        <v>162</v>
      </c>
      <c r="E941" s="188" t="s">
        <v>2592</v>
      </c>
      <c r="F941" s="189" t="s">
        <v>2593</v>
      </c>
      <c r="G941" s="190" t="s">
        <v>800</v>
      </c>
      <c r="H941" s="191">
        <v>1</v>
      </c>
      <c r="I941" s="192"/>
      <c r="J941" s="193">
        <f>ROUND(I941*H941,2)</f>
        <v>0</v>
      </c>
      <c r="K941" s="189" t="s">
        <v>1</v>
      </c>
      <c r="L941" s="40"/>
      <c r="M941" s="194" t="s">
        <v>1</v>
      </c>
      <c r="N941" s="195" t="s">
        <v>38</v>
      </c>
      <c r="O941" s="72"/>
      <c r="P941" s="196">
        <f>O941*H941</f>
        <v>0</v>
      </c>
      <c r="Q941" s="196">
        <v>0</v>
      </c>
      <c r="R941" s="196">
        <f>Q941*H941</f>
        <v>0</v>
      </c>
      <c r="S941" s="196">
        <v>0</v>
      </c>
      <c r="T941" s="197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98" t="s">
        <v>212</v>
      </c>
      <c r="AT941" s="198" t="s">
        <v>162</v>
      </c>
      <c r="AU941" s="198" t="s">
        <v>82</v>
      </c>
      <c r="AY941" s="18" t="s">
        <v>160</v>
      </c>
      <c r="BE941" s="199">
        <f>IF(N941="základní",J941,0)</f>
        <v>0</v>
      </c>
      <c r="BF941" s="199">
        <f>IF(N941="snížená",J941,0)</f>
        <v>0</v>
      </c>
      <c r="BG941" s="199">
        <f>IF(N941="zákl. přenesená",J941,0)</f>
        <v>0</v>
      </c>
      <c r="BH941" s="199">
        <f>IF(N941="sníž. přenesená",J941,0)</f>
        <v>0</v>
      </c>
      <c r="BI941" s="199">
        <f>IF(N941="nulová",J941,0)</f>
        <v>0</v>
      </c>
      <c r="BJ941" s="18" t="s">
        <v>80</v>
      </c>
      <c r="BK941" s="199">
        <f>ROUND(I941*H941,2)</f>
        <v>0</v>
      </c>
      <c r="BL941" s="18" t="s">
        <v>212</v>
      </c>
      <c r="BM941" s="198" t="s">
        <v>1205</v>
      </c>
    </row>
    <row r="942" spans="2:63" s="12" customFormat="1" ht="22.9" customHeight="1">
      <c r="B942" s="171"/>
      <c r="C942" s="172"/>
      <c r="D942" s="173" t="s">
        <v>72</v>
      </c>
      <c r="E942" s="185" t="s">
        <v>2594</v>
      </c>
      <c r="F942" s="185" t="s">
        <v>2595</v>
      </c>
      <c r="G942" s="172"/>
      <c r="H942" s="172"/>
      <c r="I942" s="175"/>
      <c r="J942" s="186">
        <f>BK942</f>
        <v>0</v>
      </c>
      <c r="K942" s="172"/>
      <c r="L942" s="177"/>
      <c r="M942" s="178"/>
      <c r="N942" s="179"/>
      <c r="O942" s="179"/>
      <c r="P942" s="180">
        <f>SUM(P943:P950)</f>
        <v>0</v>
      </c>
      <c r="Q942" s="179"/>
      <c r="R942" s="180">
        <f>SUM(R943:R950)</f>
        <v>0</v>
      </c>
      <c r="S942" s="179"/>
      <c r="T942" s="181">
        <f>SUM(T943:T950)</f>
        <v>0</v>
      </c>
      <c r="AR942" s="182" t="s">
        <v>82</v>
      </c>
      <c r="AT942" s="183" t="s">
        <v>72</v>
      </c>
      <c r="AU942" s="183" t="s">
        <v>80</v>
      </c>
      <c r="AY942" s="182" t="s">
        <v>160</v>
      </c>
      <c r="BK942" s="184">
        <f>SUM(BK943:BK950)</f>
        <v>0</v>
      </c>
    </row>
    <row r="943" spans="1:65" s="2" customFormat="1" ht="14.45" customHeight="1">
      <c r="A943" s="35"/>
      <c r="B943" s="36"/>
      <c r="C943" s="187" t="s">
        <v>823</v>
      </c>
      <c r="D943" s="187" t="s">
        <v>162</v>
      </c>
      <c r="E943" s="188" t="s">
        <v>2596</v>
      </c>
      <c r="F943" s="189" t="s">
        <v>2597</v>
      </c>
      <c r="G943" s="190" t="s">
        <v>248</v>
      </c>
      <c r="H943" s="191">
        <v>4</v>
      </c>
      <c r="I943" s="192"/>
      <c r="J943" s="193">
        <f>ROUND(I943*H943,2)</f>
        <v>0</v>
      </c>
      <c r="K943" s="189" t="s">
        <v>1</v>
      </c>
      <c r="L943" s="40"/>
      <c r="M943" s="194" t="s">
        <v>1</v>
      </c>
      <c r="N943" s="195" t="s">
        <v>38</v>
      </c>
      <c r="O943" s="72"/>
      <c r="P943" s="196">
        <f>O943*H943</f>
        <v>0</v>
      </c>
      <c r="Q943" s="196">
        <v>0</v>
      </c>
      <c r="R943" s="196">
        <f>Q943*H943</f>
        <v>0</v>
      </c>
      <c r="S943" s="196">
        <v>0</v>
      </c>
      <c r="T943" s="197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198" t="s">
        <v>212</v>
      </c>
      <c r="AT943" s="198" t="s">
        <v>162</v>
      </c>
      <c r="AU943" s="198" t="s">
        <v>82</v>
      </c>
      <c r="AY943" s="18" t="s">
        <v>160</v>
      </c>
      <c r="BE943" s="199">
        <f>IF(N943="základní",J943,0)</f>
        <v>0</v>
      </c>
      <c r="BF943" s="199">
        <f>IF(N943="snížená",J943,0)</f>
        <v>0</v>
      </c>
      <c r="BG943" s="199">
        <f>IF(N943="zákl. přenesená",J943,0)</f>
        <v>0</v>
      </c>
      <c r="BH943" s="199">
        <f>IF(N943="sníž. přenesená",J943,0)</f>
        <v>0</v>
      </c>
      <c r="BI943" s="199">
        <f>IF(N943="nulová",J943,0)</f>
        <v>0</v>
      </c>
      <c r="BJ943" s="18" t="s">
        <v>80</v>
      </c>
      <c r="BK943" s="199">
        <f>ROUND(I943*H943,2)</f>
        <v>0</v>
      </c>
      <c r="BL943" s="18" t="s">
        <v>212</v>
      </c>
      <c r="BM943" s="198" t="s">
        <v>1210</v>
      </c>
    </row>
    <row r="944" spans="2:51" s="14" customFormat="1" ht="12">
      <c r="B944" s="211"/>
      <c r="C944" s="212"/>
      <c r="D944" s="202" t="s">
        <v>168</v>
      </c>
      <c r="E944" s="213" t="s">
        <v>1</v>
      </c>
      <c r="F944" s="214" t="s">
        <v>2598</v>
      </c>
      <c r="G944" s="212"/>
      <c r="H944" s="215">
        <v>4</v>
      </c>
      <c r="I944" s="216"/>
      <c r="J944" s="212"/>
      <c r="K944" s="212"/>
      <c r="L944" s="217"/>
      <c r="M944" s="218"/>
      <c r="N944" s="219"/>
      <c r="O944" s="219"/>
      <c r="P944" s="219"/>
      <c r="Q944" s="219"/>
      <c r="R944" s="219"/>
      <c r="S944" s="219"/>
      <c r="T944" s="220"/>
      <c r="AT944" s="221" t="s">
        <v>168</v>
      </c>
      <c r="AU944" s="221" t="s">
        <v>82</v>
      </c>
      <c r="AV944" s="14" t="s">
        <v>82</v>
      </c>
      <c r="AW944" s="14" t="s">
        <v>30</v>
      </c>
      <c r="AX944" s="14" t="s">
        <v>73</v>
      </c>
      <c r="AY944" s="221" t="s">
        <v>160</v>
      </c>
    </row>
    <row r="945" spans="2:51" s="15" customFormat="1" ht="12">
      <c r="B945" s="222"/>
      <c r="C945" s="223"/>
      <c r="D945" s="202" t="s">
        <v>168</v>
      </c>
      <c r="E945" s="224" t="s">
        <v>1</v>
      </c>
      <c r="F945" s="225" t="s">
        <v>179</v>
      </c>
      <c r="G945" s="223"/>
      <c r="H945" s="226">
        <v>4</v>
      </c>
      <c r="I945" s="227"/>
      <c r="J945" s="223"/>
      <c r="K945" s="223"/>
      <c r="L945" s="228"/>
      <c r="M945" s="229"/>
      <c r="N945" s="230"/>
      <c r="O945" s="230"/>
      <c r="P945" s="230"/>
      <c r="Q945" s="230"/>
      <c r="R945" s="230"/>
      <c r="S945" s="230"/>
      <c r="T945" s="231"/>
      <c r="AT945" s="232" t="s">
        <v>168</v>
      </c>
      <c r="AU945" s="232" t="s">
        <v>82</v>
      </c>
      <c r="AV945" s="15" t="s">
        <v>167</v>
      </c>
      <c r="AW945" s="15" t="s">
        <v>30</v>
      </c>
      <c r="AX945" s="15" t="s">
        <v>80</v>
      </c>
      <c r="AY945" s="232" t="s">
        <v>160</v>
      </c>
    </row>
    <row r="946" spans="1:65" s="2" customFormat="1" ht="14.45" customHeight="1">
      <c r="A946" s="35"/>
      <c r="B946" s="36"/>
      <c r="C946" s="187" t="s">
        <v>1216</v>
      </c>
      <c r="D946" s="187" t="s">
        <v>162</v>
      </c>
      <c r="E946" s="188" t="s">
        <v>2599</v>
      </c>
      <c r="F946" s="189" t="s">
        <v>2600</v>
      </c>
      <c r="G946" s="190" t="s">
        <v>248</v>
      </c>
      <c r="H946" s="191">
        <v>1</v>
      </c>
      <c r="I946" s="192"/>
      <c r="J946" s="193">
        <f>ROUND(I946*H946,2)</f>
        <v>0</v>
      </c>
      <c r="K946" s="189" t="s">
        <v>1</v>
      </c>
      <c r="L946" s="40"/>
      <c r="M946" s="194" t="s">
        <v>1</v>
      </c>
      <c r="N946" s="195" t="s">
        <v>38</v>
      </c>
      <c r="O946" s="72"/>
      <c r="P946" s="196">
        <f>O946*H946</f>
        <v>0</v>
      </c>
      <c r="Q946" s="196">
        <v>0</v>
      </c>
      <c r="R946" s="196">
        <f>Q946*H946</f>
        <v>0</v>
      </c>
      <c r="S946" s="196">
        <v>0</v>
      </c>
      <c r="T946" s="197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198" t="s">
        <v>212</v>
      </c>
      <c r="AT946" s="198" t="s">
        <v>162</v>
      </c>
      <c r="AU946" s="198" t="s">
        <v>82</v>
      </c>
      <c r="AY946" s="18" t="s">
        <v>160</v>
      </c>
      <c r="BE946" s="199">
        <f>IF(N946="základní",J946,0)</f>
        <v>0</v>
      </c>
      <c r="BF946" s="199">
        <f>IF(N946="snížená",J946,0)</f>
        <v>0</v>
      </c>
      <c r="BG946" s="199">
        <f>IF(N946="zákl. přenesená",J946,0)</f>
        <v>0</v>
      </c>
      <c r="BH946" s="199">
        <f>IF(N946="sníž. přenesená",J946,0)</f>
        <v>0</v>
      </c>
      <c r="BI946" s="199">
        <f>IF(N946="nulová",J946,0)</f>
        <v>0</v>
      </c>
      <c r="BJ946" s="18" t="s">
        <v>80</v>
      </c>
      <c r="BK946" s="199">
        <f>ROUND(I946*H946,2)</f>
        <v>0</v>
      </c>
      <c r="BL946" s="18" t="s">
        <v>212</v>
      </c>
      <c r="BM946" s="198" t="s">
        <v>1215</v>
      </c>
    </row>
    <row r="947" spans="1:65" s="2" customFormat="1" ht="14.45" customHeight="1">
      <c r="A947" s="35"/>
      <c r="B947" s="36"/>
      <c r="C947" s="187" t="s">
        <v>829</v>
      </c>
      <c r="D947" s="187" t="s">
        <v>162</v>
      </c>
      <c r="E947" s="188" t="s">
        <v>2601</v>
      </c>
      <c r="F947" s="189" t="s">
        <v>2602</v>
      </c>
      <c r="G947" s="190" t="s">
        <v>248</v>
      </c>
      <c r="H947" s="191">
        <v>1</v>
      </c>
      <c r="I947" s="192"/>
      <c r="J947" s="193">
        <f>ROUND(I947*H947,2)</f>
        <v>0</v>
      </c>
      <c r="K947" s="189" t="s">
        <v>1</v>
      </c>
      <c r="L947" s="40"/>
      <c r="M947" s="194" t="s">
        <v>1</v>
      </c>
      <c r="N947" s="195" t="s">
        <v>38</v>
      </c>
      <c r="O947" s="72"/>
      <c r="P947" s="196">
        <f>O947*H947</f>
        <v>0</v>
      </c>
      <c r="Q947" s="196">
        <v>0</v>
      </c>
      <c r="R947" s="196">
        <f>Q947*H947</f>
        <v>0</v>
      </c>
      <c r="S947" s="196">
        <v>0</v>
      </c>
      <c r="T947" s="19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8" t="s">
        <v>212</v>
      </c>
      <c r="AT947" s="198" t="s">
        <v>162</v>
      </c>
      <c r="AU947" s="198" t="s">
        <v>82</v>
      </c>
      <c r="AY947" s="18" t="s">
        <v>160</v>
      </c>
      <c r="BE947" s="199">
        <f>IF(N947="základní",J947,0)</f>
        <v>0</v>
      </c>
      <c r="BF947" s="199">
        <f>IF(N947="snížená",J947,0)</f>
        <v>0</v>
      </c>
      <c r="BG947" s="199">
        <f>IF(N947="zákl. přenesená",J947,0)</f>
        <v>0</v>
      </c>
      <c r="BH947" s="199">
        <f>IF(N947="sníž. přenesená",J947,0)</f>
        <v>0</v>
      </c>
      <c r="BI947" s="199">
        <f>IF(N947="nulová",J947,0)</f>
        <v>0</v>
      </c>
      <c r="BJ947" s="18" t="s">
        <v>80</v>
      </c>
      <c r="BK947" s="199">
        <f>ROUND(I947*H947,2)</f>
        <v>0</v>
      </c>
      <c r="BL947" s="18" t="s">
        <v>212</v>
      </c>
      <c r="BM947" s="198" t="s">
        <v>1219</v>
      </c>
    </row>
    <row r="948" spans="2:51" s="13" customFormat="1" ht="12">
      <c r="B948" s="200"/>
      <c r="C948" s="201"/>
      <c r="D948" s="202" t="s">
        <v>168</v>
      </c>
      <c r="E948" s="203" t="s">
        <v>1</v>
      </c>
      <c r="F948" s="204" t="s">
        <v>176</v>
      </c>
      <c r="G948" s="201"/>
      <c r="H948" s="203" t="s">
        <v>1</v>
      </c>
      <c r="I948" s="205"/>
      <c r="J948" s="201"/>
      <c r="K948" s="201"/>
      <c r="L948" s="206"/>
      <c r="M948" s="207"/>
      <c r="N948" s="208"/>
      <c r="O948" s="208"/>
      <c r="P948" s="208"/>
      <c r="Q948" s="208"/>
      <c r="R948" s="208"/>
      <c r="S948" s="208"/>
      <c r="T948" s="209"/>
      <c r="AT948" s="210" t="s">
        <v>168</v>
      </c>
      <c r="AU948" s="210" t="s">
        <v>82</v>
      </c>
      <c r="AV948" s="13" t="s">
        <v>80</v>
      </c>
      <c r="AW948" s="13" t="s">
        <v>30</v>
      </c>
      <c r="AX948" s="13" t="s">
        <v>73</v>
      </c>
      <c r="AY948" s="210" t="s">
        <v>160</v>
      </c>
    </row>
    <row r="949" spans="2:51" s="14" customFormat="1" ht="12">
      <c r="B949" s="211"/>
      <c r="C949" s="212"/>
      <c r="D949" s="202" t="s">
        <v>168</v>
      </c>
      <c r="E949" s="213" t="s">
        <v>1</v>
      </c>
      <c r="F949" s="214" t="s">
        <v>2603</v>
      </c>
      <c r="G949" s="212"/>
      <c r="H949" s="215">
        <v>1</v>
      </c>
      <c r="I949" s="216"/>
      <c r="J949" s="212"/>
      <c r="K949" s="212"/>
      <c r="L949" s="217"/>
      <c r="M949" s="218"/>
      <c r="N949" s="219"/>
      <c r="O949" s="219"/>
      <c r="P949" s="219"/>
      <c r="Q949" s="219"/>
      <c r="R949" s="219"/>
      <c r="S949" s="219"/>
      <c r="T949" s="220"/>
      <c r="AT949" s="221" t="s">
        <v>168</v>
      </c>
      <c r="AU949" s="221" t="s">
        <v>82</v>
      </c>
      <c r="AV949" s="14" t="s">
        <v>82</v>
      </c>
      <c r="AW949" s="14" t="s">
        <v>30</v>
      </c>
      <c r="AX949" s="14" t="s">
        <v>73</v>
      </c>
      <c r="AY949" s="221" t="s">
        <v>160</v>
      </c>
    </row>
    <row r="950" spans="2:51" s="15" customFormat="1" ht="12">
      <c r="B950" s="222"/>
      <c r="C950" s="223"/>
      <c r="D950" s="202" t="s">
        <v>168</v>
      </c>
      <c r="E950" s="224" t="s">
        <v>1</v>
      </c>
      <c r="F950" s="225" t="s">
        <v>179</v>
      </c>
      <c r="G950" s="223"/>
      <c r="H950" s="226">
        <v>1</v>
      </c>
      <c r="I950" s="227"/>
      <c r="J950" s="223"/>
      <c r="K950" s="223"/>
      <c r="L950" s="228"/>
      <c r="M950" s="229"/>
      <c r="N950" s="230"/>
      <c r="O950" s="230"/>
      <c r="P950" s="230"/>
      <c r="Q950" s="230"/>
      <c r="R950" s="230"/>
      <c r="S950" s="230"/>
      <c r="T950" s="231"/>
      <c r="AT950" s="232" t="s">
        <v>168</v>
      </c>
      <c r="AU950" s="232" t="s">
        <v>82</v>
      </c>
      <c r="AV950" s="15" t="s">
        <v>167</v>
      </c>
      <c r="AW950" s="15" t="s">
        <v>30</v>
      </c>
      <c r="AX950" s="15" t="s">
        <v>80</v>
      </c>
      <c r="AY950" s="232" t="s">
        <v>160</v>
      </c>
    </row>
    <row r="951" spans="2:63" s="12" customFormat="1" ht="22.9" customHeight="1">
      <c r="B951" s="171"/>
      <c r="C951" s="172"/>
      <c r="D951" s="173" t="s">
        <v>72</v>
      </c>
      <c r="E951" s="185" t="s">
        <v>1351</v>
      </c>
      <c r="F951" s="185" t="s">
        <v>1352</v>
      </c>
      <c r="G951" s="172"/>
      <c r="H951" s="172"/>
      <c r="I951" s="175"/>
      <c r="J951" s="186">
        <f>BK951</f>
        <v>0</v>
      </c>
      <c r="K951" s="172"/>
      <c r="L951" s="177"/>
      <c r="M951" s="178"/>
      <c r="N951" s="179"/>
      <c r="O951" s="179"/>
      <c r="P951" s="180">
        <f>SUM(P952:P956)</f>
        <v>0</v>
      </c>
      <c r="Q951" s="179"/>
      <c r="R951" s="180">
        <f>SUM(R952:R956)</f>
        <v>0</v>
      </c>
      <c r="S951" s="179"/>
      <c r="T951" s="181">
        <f>SUM(T952:T956)</f>
        <v>0</v>
      </c>
      <c r="AR951" s="182" t="s">
        <v>82</v>
      </c>
      <c r="AT951" s="183" t="s">
        <v>72</v>
      </c>
      <c r="AU951" s="183" t="s">
        <v>80</v>
      </c>
      <c r="AY951" s="182" t="s">
        <v>160</v>
      </c>
      <c r="BK951" s="184">
        <f>SUM(BK952:BK956)</f>
        <v>0</v>
      </c>
    </row>
    <row r="952" spans="1:65" s="2" customFormat="1" ht="24.2" customHeight="1">
      <c r="A952" s="35"/>
      <c r="B952" s="36"/>
      <c r="C952" s="187" t="s">
        <v>1223</v>
      </c>
      <c r="D952" s="187" t="s">
        <v>162</v>
      </c>
      <c r="E952" s="188" t="s">
        <v>1417</v>
      </c>
      <c r="F952" s="189" t="s">
        <v>1418</v>
      </c>
      <c r="G952" s="190" t="s">
        <v>222</v>
      </c>
      <c r="H952" s="191">
        <v>32.2</v>
      </c>
      <c r="I952" s="192"/>
      <c r="J952" s="193">
        <f>ROUND(I952*H952,2)</f>
        <v>0</v>
      </c>
      <c r="K952" s="189" t="s">
        <v>166</v>
      </c>
      <c r="L952" s="40"/>
      <c r="M952" s="194" t="s">
        <v>1</v>
      </c>
      <c r="N952" s="195" t="s">
        <v>38</v>
      </c>
      <c r="O952" s="72"/>
      <c r="P952" s="196">
        <f>O952*H952</f>
        <v>0</v>
      </c>
      <c r="Q952" s="196">
        <v>0</v>
      </c>
      <c r="R952" s="196">
        <f>Q952*H952</f>
        <v>0</v>
      </c>
      <c r="S952" s="196">
        <v>0</v>
      </c>
      <c r="T952" s="197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98" t="s">
        <v>212</v>
      </c>
      <c r="AT952" s="198" t="s">
        <v>162</v>
      </c>
      <c r="AU952" s="198" t="s">
        <v>82</v>
      </c>
      <c r="AY952" s="18" t="s">
        <v>160</v>
      </c>
      <c r="BE952" s="199">
        <f>IF(N952="základní",J952,0)</f>
        <v>0</v>
      </c>
      <c r="BF952" s="199">
        <f>IF(N952="snížená",J952,0)</f>
        <v>0</v>
      </c>
      <c r="BG952" s="199">
        <f>IF(N952="zákl. přenesená",J952,0)</f>
        <v>0</v>
      </c>
      <c r="BH952" s="199">
        <f>IF(N952="sníž. přenesená",J952,0)</f>
        <v>0</v>
      </c>
      <c r="BI952" s="199">
        <f>IF(N952="nulová",J952,0)</f>
        <v>0</v>
      </c>
      <c r="BJ952" s="18" t="s">
        <v>80</v>
      </c>
      <c r="BK952" s="199">
        <f>ROUND(I952*H952,2)</f>
        <v>0</v>
      </c>
      <c r="BL952" s="18" t="s">
        <v>212</v>
      </c>
      <c r="BM952" s="198" t="s">
        <v>1222</v>
      </c>
    </row>
    <row r="953" spans="2:51" s="14" customFormat="1" ht="12">
      <c r="B953" s="211"/>
      <c r="C953" s="212"/>
      <c r="D953" s="202" t="s">
        <v>168</v>
      </c>
      <c r="E953" s="213" t="s">
        <v>1</v>
      </c>
      <c r="F953" s="214" t="s">
        <v>2525</v>
      </c>
      <c r="G953" s="212"/>
      <c r="H953" s="215">
        <v>16.335</v>
      </c>
      <c r="I953" s="216"/>
      <c r="J953" s="212"/>
      <c r="K953" s="212"/>
      <c r="L953" s="217"/>
      <c r="M953" s="218"/>
      <c r="N953" s="219"/>
      <c r="O953" s="219"/>
      <c r="P953" s="219"/>
      <c r="Q953" s="219"/>
      <c r="R953" s="219"/>
      <c r="S953" s="219"/>
      <c r="T953" s="220"/>
      <c r="AT953" s="221" t="s">
        <v>168</v>
      </c>
      <c r="AU953" s="221" t="s">
        <v>82</v>
      </c>
      <c r="AV953" s="14" t="s">
        <v>82</v>
      </c>
      <c r="AW953" s="14" t="s">
        <v>30</v>
      </c>
      <c r="AX953" s="14" t="s">
        <v>73</v>
      </c>
      <c r="AY953" s="221" t="s">
        <v>160</v>
      </c>
    </row>
    <row r="954" spans="2:51" s="14" customFormat="1" ht="12">
      <c r="B954" s="211"/>
      <c r="C954" s="212"/>
      <c r="D954" s="202" t="s">
        <v>168</v>
      </c>
      <c r="E954" s="213" t="s">
        <v>1</v>
      </c>
      <c r="F954" s="214" t="s">
        <v>2409</v>
      </c>
      <c r="G954" s="212"/>
      <c r="H954" s="215">
        <v>15.865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168</v>
      </c>
      <c r="AU954" s="221" t="s">
        <v>82</v>
      </c>
      <c r="AV954" s="14" t="s">
        <v>82</v>
      </c>
      <c r="AW954" s="14" t="s">
        <v>30</v>
      </c>
      <c r="AX954" s="14" t="s">
        <v>73</v>
      </c>
      <c r="AY954" s="221" t="s">
        <v>160</v>
      </c>
    </row>
    <row r="955" spans="2:51" s="15" customFormat="1" ht="12">
      <c r="B955" s="222"/>
      <c r="C955" s="223"/>
      <c r="D955" s="202" t="s">
        <v>168</v>
      </c>
      <c r="E955" s="224" t="s">
        <v>1</v>
      </c>
      <c r="F955" s="225" t="s">
        <v>179</v>
      </c>
      <c r="G955" s="223"/>
      <c r="H955" s="226">
        <v>32.2</v>
      </c>
      <c r="I955" s="227"/>
      <c r="J955" s="223"/>
      <c r="K955" s="223"/>
      <c r="L955" s="228"/>
      <c r="M955" s="229"/>
      <c r="N955" s="230"/>
      <c r="O955" s="230"/>
      <c r="P955" s="230"/>
      <c r="Q955" s="230"/>
      <c r="R955" s="230"/>
      <c r="S955" s="230"/>
      <c r="T955" s="231"/>
      <c r="AT955" s="232" t="s">
        <v>168</v>
      </c>
      <c r="AU955" s="232" t="s">
        <v>82</v>
      </c>
      <c r="AV955" s="15" t="s">
        <v>167</v>
      </c>
      <c r="AW955" s="15" t="s">
        <v>30</v>
      </c>
      <c r="AX955" s="15" t="s">
        <v>80</v>
      </c>
      <c r="AY955" s="232" t="s">
        <v>160</v>
      </c>
    </row>
    <row r="956" spans="1:65" s="2" customFormat="1" ht="24.2" customHeight="1">
      <c r="A956" s="35"/>
      <c r="B956" s="36"/>
      <c r="C956" s="187" t="s">
        <v>833</v>
      </c>
      <c r="D956" s="187" t="s">
        <v>162</v>
      </c>
      <c r="E956" s="188" t="s">
        <v>2604</v>
      </c>
      <c r="F956" s="189" t="s">
        <v>2605</v>
      </c>
      <c r="G956" s="190" t="s">
        <v>1209</v>
      </c>
      <c r="H956" s="254"/>
      <c r="I956" s="192"/>
      <c r="J956" s="193">
        <f>ROUND(I956*H956,2)</f>
        <v>0</v>
      </c>
      <c r="K956" s="189" t="s">
        <v>166</v>
      </c>
      <c r="L956" s="40"/>
      <c r="M956" s="194" t="s">
        <v>1</v>
      </c>
      <c r="N956" s="195" t="s">
        <v>38</v>
      </c>
      <c r="O956" s="72"/>
      <c r="P956" s="196">
        <f>O956*H956</f>
        <v>0</v>
      </c>
      <c r="Q956" s="196">
        <v>0</v>
      </c>
      <c r="R956" s="196">
        <f>Q956*H956</f>
        <v>0</v>
      </c>
      <c r="S956" s="196">
        <v>0</v>
      </c>
      <c r="T956" s="197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8" t="s">
        <v>212</v>
      </c>
      <c r="AT956" s="198" t="s">
        <v>162</v>
      </c>
      <c r="AU956" s="198" t="s">
        <v>82</v>
      </c>
      <c r="AY956" s="18" t="s">
        <v>160</v>
      </c>
      <c r="BE956" s="199">
        <f>IF(N956="základní",J956,0)</f>
        <v>0</v>
      </c>
      <c r="BF956" s="199">
        <f>IF(N956="snížená",J956,0)</f>
        <v>0</v>
      </c>
      <c r="BG956" s="199">
        <f>IF(N956="zákl. přenesená",J956,0)</f>
        <v>0</v>
      </c>
      <c r="BH956" s="199">
        <f>IF(N956="sníž. přenesená",J956,0)</f>
        <v>0</v>
      </c>
      <c r="BI956" s="199">
        <f>IF(N956="nulová",J956,0)</f>
        <v>0</v>
      </c>
      <c r="BJ956" s="18" t="s">
        <v>80</v>
      </c>
      <c r="BK956" s="199">
        <f>ROUND(I956*H956,2)</f>
        <v>0</v>
      </c>
      <c r="BL956" s="18" t="s">
        <v>212</v>
      </c>
      <c r="BM956" s="198" t="s">
        <v>1226</v>
      </c>
    </row>
    <row r="957" spans="2:63" s="12" customFormat="1" ht="22.9" customHeight="1">
      <c r="B957" s="171"/>
      <c r="C957" s="172"/>
      <c r="D957" s="173" t="s">
        <v>72</v>
      </c>
      <c r="E957" s="185" t="s">
        <v>1431</v>
      </c>
      <c r="F957" s="185" t="s">
        <v>1432</v>
      </c>
      <c r="G957" s="172"/>
      <c r="H957" s="172"/>
      <c r="I957" s="175"/>
      <c r="J957" s="186">
        <f>BK957</f>
        <v>0</v>
      </c>
      <c r="K957" s="172"/>
      <c r="L957" s="177"/>
      <c r="M957" s="178"/>
      <c r="N957" s="179"/>
      <c r="O957" s="179"/>
      <c r="P957" s="180">
        <f>SUM(P958:P1039)</f>
        <v>0</v>
      </c>
      <c r="Q957" s="179"/>
      <c r="R957" s="180">
        <f>SUM(R958:R1039)</f>
        <v>0</v>
      </c>
      <c r="S957" s="179"/>
      <c r="T957" s="181">
        <f>SUM(T958:T1039)</f>
        <v>0</v>
      </c>
      <c r="AR957" s="182" t="s">
        <v>82</v>
      </c>
      <c r="AT957" s="183" t="s">
        <v>72</v>
      </c>
      <c r="AU957" s="183" t="s">
        <v>80</v>
      </c>
      <c r="AY957" s="182" t="s">
        <v>160</v>
      </c>
      <c r="BK957" s="184">
        <f>SUM(BK958:BK1039)</f>
        <v>0</v>
      </c>
    </row>
    <row r="958" spans="1:65" s="2" customFormat="1" ht="24.2" customHeight="1">
      <c r="A958" s="35"/>
      <c r="B958" s="36"/>
      <c r="C958" s="187" t="s">
        <v>1238</v>
      </c>
      <c r="D958" s="187" t="s">
        <v>162</v>
      </c>
      <c r="E958" s="188" t="s">
        <v>2606</v>
      </c>
      <c r="F958" s="189" t="s">
        <v>2607</v>
      </c>
      <c r="G958" s="190" t="s">
        <v>238</v>
      </c>
      <c r="H958" s="191">
        <v>56.59</v>
      </c>
      <c r="I958" s="192"/>
      <c r="J958" s="193">
        <f>ROUND(I958*H958,2)</f>
        <v>0</v>
      </c>
      <c r="K958" s="189" t="s">
        <v>166</v>
      </c>
      <c r="L958" s="40"/>
      <c r="M958" s="194" t="s">
        <v>1</v>
      </c>
      <c r="N958" s="195" t="s">
        <v>38</v>
      </c>
      <c r="O958" s="72"/>
      <c r="P958" s="196">
        <f>O958*H958</f>
        <v>0</v>
      </c>
      <c r="Q958" s="196">
        <v>0</v>
      </c>
      <c r="R958" s="196">
        <f>Q958*H958</f>
        <v>0</v>
      </c>
      <c r="S958" s="196">
        <v>0</v>
      </c>
      <c r="T958" s="197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98" t="s">
        <v>212</v>
      </c>
      <c r="AT958" s="198" t="s">
        <v>162</v>
      </c>
      <c r="AU958" s="198" t="s">
        <v>82</v>
      </c>
      <c r="AY958" s="18" t="s">
        <v>160</v>
      </c>
      <c r="BE958" s="199">
        <f>IF(N958="základní",J958,0)</f>
        <v>0</v>
      </c>
      <c r="BF958" s="199">
        <f>IF(N958="snížená",J958,0)</f>
        <v>0</v>
      </c>
      <c r="BG958" s="199">
        <f>IF(N958="zákl. přenesená",J958,0)</f>
        <v>0</v>
      </c>
      <c r="BH958" s="199">
        <f>IF(N958="sníž. přenesená",J958,0)</f>
        <v>0</v>
      </c>
      <c r="BI958" s="199">
        <f>IF(N958="nulová",J958,0)</f>
        <v>0</v>
      </c>
      <c r="BJ958" s="18" t="s">
        <v>80</v>
      </c>
      <c r="BK958" s="199">
        <f>ROUND(I958*H958,2)</f>
        <v>0</v>
      </c>
      <c r="BL958" s="18" t="s">
        <v>212</v>
      </c>
      <c r="BM958" s="198" t="s">
        <v>1231</v>
      </c>
    </row>
    <row r="959" spans="2:51" s="14" customFormat="1" ht="12">
      <c r="B959" s="211"/>
      <c r="C959" s="212"/>
      <c r="D959" s="202" t="s">
        <v>168</v>
      </c>
      <c r="E959" s="213" t="s">
        <v>1</v>
      </c>
      <c r="F959" s="214" t="s">
        <v>2608</v>
      </c>
      <c r="G959" s="212"/>
      <c r="H959" s="215">
        <v>17.358</v>
      </c>
      <c r="I959" s="216"/>
      <c r="J959" s="212"/>
      <c r="K959" s="212"/>
      <c r="L959" s="217"/>
      <c r="M959" s="218"/>
      <c r="N959" s="219"/>
      <c r="O959" s="219"/>
      <c r="P959" s="219"/>
      <c r="Q959" s="219"/>
      <c r="R959" s="219"/>
      <c r="S959" s="219"/>
      <c r="T959" s="220"/>
      <c r="AT959" s="221" t="s">
        <v>168</v>
      </c>
      <c r="AU959" s="221" t="s">
        <v>82</v>
      </c>
      <c r="AV959" s="14" t="s">
        <v>82</v>
      </c>
      <c r="AW959" s="14" t="s">
        <v>30</v>
      </c>
      <c r="AX959" s="14" t="s">
        <v>73</v>
      </c>
      <c r="AY959" s="221" t="s">
        <v>160</v>
      </c>
    </row>
    <row r="960" spans="2:51" s="14" customFormat="1" ht="12">
      <c r="B960" s="211"/>
      <c r="C960" s="212"/>
      <c r="D960" s="202" t="s">
        <v>168</v>
      </c>
      <c r="E960" s="213" t="s">
        <v>1</v>
      </c>
      <c r="F960" s="214" t="s">
        <v>2609</v>
      </c>
      <c r="G960" s="212"/>
      <c r="H960" s="215">
        <v>22.714</v>
      </c>
      <c r="I960" s="216"/>
      <c r="J960" s="212"/>
      <c r="K960" s="212"/>
      <c r="L960" s="217"/>
      <c r="M960" s="218"/>
      <c r="N960" s="219"/>
      <c r="O960" s="219"/>
      <c r="P960" s="219"/>
      <c r="Q960" s="219"/>
      <c r="R960" s="219"/>
      <c r="S960" s="219"/>
      <c r="T960" s="220"/>
      <c r="AT960" s="221" t="s">
        <v>168</v>
      </c>
      <c r="AU960" s="221" t="s">
        <v>82</v>
      </c>
      <c r="AV960" s="14" t="s">
        <v>82</v>
      </c>
      <c r="AW960" s="14" t="s">
        <v>30</v>
      </c>
      <c r="AX960" s="14" t="s">
        <v>73</v>
      </c>
      <c r="AY960" s="221" t="s">
        <v>160</v>
      </c>
    </row>
    <row r="961" spans="2:51" s="14" customFormat="1" ht="12">
      <c r="B961" s="211"/>
      <c r="C961" s="212"/>
      <c r="D961" s="202" t="s">
        <v>168</v>
      </c>
      <c r="E961" s="213" t="s">
        <v>1</v>
      </c>
      <c r="F961" s="214" t="s">
        <v>2610</v>
      </c>
      <c r="G961" s="212"/>
      <c r="H961" s="215">
        <v>16.518</v>
      </c>
      <c r="I961" s="216"/>
      <c r="J961" s="212"/>
      <c r="K961" s="212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168</v>
      </c>
      <c r="AU961" s="221" t="s">
        <v>82</v>
      </c>
      <c r="AV961" s="14" t="s">
        <v>82</v>
      </c>
      <c r="AW961" s="14" t="s">
        <v>30</v>
      </c>
      <c r="AX961" s="14" t="s">
        <v>73</v>
      </c>
      <c r="AY961" s="221" t="s">
        <v>160</v>
      </c>
    </row>
    <row r="962" spans="2:51" s="15" customFormat="1" ht="12">
      <c r="B962" s="222"/>
      <c r="C962" s="223"/>
      <c r="D962" s="202" t="s">
        <v>168</v>
      </c>
      <c r="E962" s="224" t="s">
        <v>1</v>
      </c>
      <c r="F962" s="225" t="s">
        <v>179</v>
      </c>
      <c r="G962" s="223"/>
      <c r="H962" s="226">
        <v>56.59</v>
      </c>
      <c r="I962" s="227"/>
      <c r="J962" s="223"/>
      <c r="K962" s="223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168</v>
      </c>
      <c r="AU962" s="232" t="s">
        <v>82</v>
      </c>
      <c r="AV962" s="15" t="s">
        <v>167</v>
      </c>
      <c r="AW962" s="15" t="s">
        <v>30</v>
      </c>
      <c r="AX962" s="15" t="s">
        <v>80</v>
      </c>
      <c r="AY962" s="232" t="s">
        <v>160</v>
      </c>
    </row>
    <row r="963" spans="1:65" s="2" customFormat="1" ht="24.2" customHeight="1">
      <c r="A963" s="35"/>
      <c r="B963" s="36"/>
      <c r="C963" s="187" t="s">
        <v>836</v>
      </c>
      <c r="D963" s="187" t="s">
        <v>162</v>
      </c>
      <c r="E963" s="188" t="s">
        <v>1445</v>
      </c>
      <c r="F963" s="189" t="s">
        <v>1446</v>
      </c>
      <c r="G963" s="190" t="s">
        <v>238</v>
      </c>
      <c r="H963" s="191">
        <v>129.565</v>
      </c>
      <c r="I963" s="192"/>
      <c r="J963" s="193">
        <f>ROUND(I963*H963,2)</f>
        <v>0</v>
      </c>
      <c r="K963" s="189" t="s">
        <v>166</v>
      </c>
      <c r="L963" s="40"/>
      <c r="M963" s="194" t="s">
        <v>1</v>
      </c>
      <c r="N963" s="195" t="s">
        <v>38</v>
      </c>
      <c r="O963" s="72"/>
      <c r="P963" s="196">
        <f>O963*H963</f>
        <v>0</v>
      </c>
      <c r="Q963" s="196">
        <v>0</v>
      </c>
      <c r="R963" s="196">
        <f>Q963*H963</f>
        <v>0</v>
      </c>
      <c r="S963" s="196">
        <v>0</v>
      </c>
      <c r="T963" s="197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198" t="s">
        <v>212</v>
      </c>
      <c r="AT963" s="198" t="s">
        <v>162</v>
      </c>
      <c r="AU963" s="198" t="s">
        <v>82</v>
      </c>
      <c r="AY963" s="18" t="s">
        <v>160</v>
      </c>
      <c r="BE963" s="199">
        <f>IF(N963="základní",J963,0)</f>
        <v>0</v>
      </c>
      <c r="BF963" s="199">
        <f>IF(N963="snížená",J963,0)</f>
        <v>0</v>
      </c>
      <c r="BG963" s="199">
        <f>IF(N963="zákl. přenesená",J963,0)</f>
        <v>0</v>
      </c>
      <c r="BH963" s="199">
        <f>IF(N963="sníž. přenesená",J963,0)</f>
        <v>0</v>
      </c>
      <c r="BI963" s="199">
        <f>IF(N963="nulová",J963,0)</f>
        <v>0</v>
      </c>
      <c r="BJ963" s="18" t="s">
        <v>80</v>
      </c>
      <c r="BK963" s="199">
        <f>ROUND(I963*H963,2)</f>
        <v>0</v>
      </c>
      <c r="BL963" s="18" t="s">
        <v>212</v>
      </c>
      <c r="BM963" s="198" t="s">
        <v>1241</v>
      </c>
    </row>
    <row r="964" spans="2:51" s="14" customFormat="1" ht="12">
      <c r="B964" s="211"/>
      <c r="C964" s="212"/>
      <c r="D964" s="202" t="s">
        <v>168</v>
      </c>
      <c r="E964" s="213" t="s">
        <v>1</v>
      </c>
      <c r="F964" s="214" t="s">
        <v>2611</v>
      </c>
      <c r="G964" s="212"/>
      <c r="H964" s="215">
        <v>48.582</v>
      </c>
      <c r="I964" s="216"/>
      <c r="J964" s="212"/>
      <c r="K964" s="212"/>
      <c r="L964" s="217"/>
      <c r="M964" s="218"/>
      <c r="N964" s="219"/>
      <c r="O964" s="219"/>
      <c r="P964" s="219"/>
      <c r="Q964" s="219"/>
      <c r="R964" s="219"/>
      <c r="S964" s="219"/>
      <c r="T964" s="220"/>
      <c r="AT964" s="221" t="s">
        <v>168</v>
      </c>
      <c r="AU964" s="221" t="s">
        <v>82</v>
      </c>
      <c r="AV964" s="14" t="s">
        <v>82</v>
      </c>
      <c r="AW964" s="14" t="s">
        <v>30</v>
      </c>
      <c r="AX964" s="14" t="s">
        <v>73</v>
      </c>
      <c r="AY964" s="221" t="s">
        <v>160</v>
      </c>
    </row>
    <row r="965" spans="2:51" s="14" customFormat="1" ht="12">
      <c r="B965" s="211"/>
      <c r="C965" s="212"/>
      <c r="D965" s="202" t="s">
        <v>168</v>
      </c>
      <c r="E965" s="213" t="s">
        <v>1</v>
      </c>
      <c r="F965" s="214" t="s">
        <v>2612</v>
      </c>
      <c r="G965" s="212"/>
      <c r="H965" s="215">
        <v>64.465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168</v>
      </c>
      <c r="AU965" s="221" t="s">
        <v>82</v>
      </c>
      <c r="AV965" s="14" t="s">
        <v>82</v>
      </c>
      <c r="AW965" s="14" t="s">
        <v>30</v>
      </c>
      <c r="AX965" s="14" t="s">
        <v>73</v>
      </c>
      <c r="AY965" s="221" t="s">
        <v>160</v>
      </c>
    </row>
    <row r="966" spans="2:51" s="14" customFormat="1" ht="12">
      <c r="B966" s="211"/>
      <c r="C966" s="212"/>
      <c r="D966" s="202" t="s">
        <v>168</v>
      </c>
      <c r="E966" s="213" t="s">
        <v>1</v>
      </c>
      <c r="F966" s="214" t="s">
        <v>2613</v>
      </c>
      <c r="G966" s="212"/>
      <c r="H966" s="215">
        <v>16.518</v>
      </c>
      <c r="I966" s="216"/>
      <c r="J966" s="212"/>
      <c r="K966" s="212"/>
      <c r="L966" s="217"/>
      <c r="M966" s="218"/>
      <c r="N966" s="219"/>
      <c r="O966" s="219"/>
      <c r="P966" s="219"/>
      <c r="Q966" s="219"/>
      <c r="R966" s="219"/>
      <c r="S966" s="219"/>
      <c r="T966" s="220"/>
      <c r="AT966" s="221" t="s">
        <v>168</v>
      </c>
      <c r="AU966" s="221" t="s">
        <v>82</v>
      </c>
      <c r="AV966" s="14" t="s">
        <v>82</v>
      </c>
      <c r="AW966" s="14" t="s">
        <v>30</v>
      </c>
      <c r="AX966" s="14" t="s">
        <v>73</v>
      </c>
      <c r="AY966" s="221" t="s">
        <v>160</v>
      </c>
    </row>
    <row r="967" spans="2:51" s="15" customFormat="1" ht="12">
      <c r="B967" s="222"/>
      <c r="C967" s="223"/>
      <c r="D967" s="202" t="s">
        <v>168</v>
      </c>
      <c r="E967" s="224" t="s">
        <v>1</v>
      </c>
      <c r="F967" s="225" t="s">
        <v>179</v>
      </c>
      <c r="G967" s="223"/>
      <c r="H967" s="226">
        <v>129.565</v>
      </c>
      <c r="I967" s="227"/>
      <c r="J967" s="223"/>
      <c r="K967" s="223"/>
      <c r="L967" s="228"/>
      <c r="M967" s="229"/>
      <c r="N967" s="230"/>
      <c r="O967" s="230"/>
      <c r="P967" s="230"/>
      <c r="Q967" s="230"/>
      <c r="R967" s="230"/>
      <c r="S967" s="230"/>
      <c r="T967" s="231"/>
      <c r="AT967" s="232" t="s">
        <v>168</v>
      </c>
      <c r="AU967" s="232" t="s">
        <v>82</v>
      </c>
      <c r="AV967" s="15" t="s">
        <v>167</v>
      </c>
      <c r="AW967" s="15" t="s">
        <v>30</v>
      </c>
      <c r="AX967" s="15" t="s">
        <v>80</v>
      </c>
      <c r="AY967" s="232" t="s">
        <v>160</v>
      </c>
    </row>
    <row r="968" spans="1:65" s="2" customFormat="1" ht="14.45" customHeight="1">
      <c r="A968" s="35"/>
      <c r="B968" s="36"/>
      <c r="C968" s="187" t="s">
        <v>1245</v>
      </c>
      <c r="D968" s="187" t="s">
        <v>162</v>
      </c>
      <c r="E968" s="188" t="s">
        <v>1449</v>
      </c>
      <c r="F968" s="189" t="s">
        <v>1450</v>
      </c>
      <c r="G968" s="190" t="s">
        <v>238</v>
      </c>
      <c r="H968" s="191">
        <v>32.63</v>
      </c>
      <c r="I968" s="192"/>
      <c r="J968" s="193">
        <f>ROUND(I968*H968,2)</f>
        <v>0</v>
      </c>
      <c r="K968" s="189" t="s">
        <v>166</v>
      </c>
      <c r="L968" s="40"/>
      <c r="M968" s="194" t="s">
        <v>1</v>
      </c>
      <c r="N968" s="195" t="s">
        <v>38</v>
      </c>
      <c r="O968" s="72"/>
      <c r="P968" s="196">
        <f>O968*H968</f>
        <v>0</v>
      </c>
      <c r="Q968" s="196">
        <v>0</v>
      </c>
      <c r="R968" s="196">
        <f>Q968*H968</f>
        <v>0</v>
      </c>
      <c r="S968" s="196">
        <v>0</v>
      </c>
      <c r="T968" s="197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198" t="s">
        <v>212</v>
      </c>
      <c r="AT968" s="198" t="s">
        <v>162</v>
      </c>
      <c r="AU968" s="198" t="s">
        <v>82</v>
      </c>
      <c r="AY968" s="18" t="s">
        <v>160</v>
      </c>
      <c r="BE968" s="199">
        <f>IF(N968="základní",J968,0)</f>
        <v>0</v>
      </c>
      <c r="BF968" s="199">
        <f>IF(N968="snížená",J968,0)</f>
        <v>0</v>
      </c>
      <c r="BG968" s="199">
        <f>IF(N968="zákl. přenesená",J968,0)</f>
        <v>0</v>
      </c>
      <c r="BH968" s="199">
        <f>IF(N968="sníž. přenesená",J968,0)</f>
        <v>0</v>
      </c>
      <c r="BI968" s="199">
        <f>IF(N968="nulová",J968,0)</f>
        <v>0</v>
      </c>
      <c r="BJ968" s="18" t="s">
        <v>80</v>
      </c>
      <c r="BK968" s="199">
        <f>ROUND(I968*H968,2)</f>
        <v>0</v>
      </c>
      <c r="BL968" s="18" t="s">
        <v>212</v>
      </c>
      <c r="BM968" s="198" t="s">
        <v>1244</v>
      </c>
    </row>
    <row r="969" spans="2:51" s="14" customFormat="1" ht="12">
      <c r="B969" s="211"/>
      <c r="C969" s="212"/>
      <c r="D969" s="202" t="s">
        <v>168</v>
      </c>
      <c r="E969" s="213" t="s">
        <v>1</v>
      </c>
      <c r="F969" s="214" t="s">
        <v>2614</v>
      </c>
      <c r="G969" s="212"/>
      <c r="H969" s="215">
        <v>5.01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168</v>
      </c>
      <c r="AU969" s="221" t="s">
        <v>82</v>
      </c>
      <c r="AV969" s="14" t="s">
        <v>82</v>
      </c>
      <c r="AW969" s="14" t="s">
        <v>30</v>
      </c>
      <c r="AX969" s="14" t="s">
        <v>73</v>
      </c>
      <c r="AY969" s="221" t="s">
        <v>160</v>
      </c>
    </row>
    <row r="970" spans="2:51" s="14" customFormat="1" ht="12">
      <c r="B970" s="211"/>
      <c r="C970" s="212"/>
      <c r="D970" s="202" t="s">
        <v>168</v>
      </c>
      <c r="E970" s="213" t="s">
        <v>1</v>
      </c>
      <c r="F970" s="214" t="s">
        <v>2615</v>
      </c>
      <c r="G970" s="212"/>
      <c r="H970" s="215">
        <v>1.1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168</v>
      </c>
      <c r="AU970" s="221" t="s">
        <v>82</v>
      </c>
      <c r="AV970" s="14" t="s">
        <v>82</v>
      </c>
      <c r="AW970" s="14" t="s">
        <v>30</v>
      </c>
      <c r="AX970" s="14" t="s">
        <v>73</v>
      </c>
      <c r="AY970" s="221" t="s">
        <v>160</v>
      </c>
    </row>
    <row r="971" spans="2:51" s="14" customFormat="1" ht="12">
      <c r="B971" s="211"/>
      <c r="C971" s="212"/>
      <c r="D971" s="202" t="s">
        <v>168</v>
      </c>
      <c r="E971" s="213" t="s">
        <v>1</v>
      </c>
      <c r="F971" s="214" t="s">
        <v>2616</v>
      </c>
      <c r="G971" s="212"/>
      <c r="H971" s="215">
        <v>3.9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168</v>
      </c>
      <c r="AU971" s="221" t="s">
        <v>82</v>
      </c>
      <c r="AV971" s="14" t="s">
        <v>82</v>
      </c>
      <c r="AW971" s="14" t="s">
        <v>30</v>
      </c>
      <c r="AX971" s="14" t="s">
        <v>73</v>
      </c>
      <c r="AY971" s="221" t="s">
        <v>160</v>
      </c>
    </row>
    <row r="972" spans="2:51" s="14" customFormat="1" ht="12">
      <c r="B972" s="211"/>
      <c r="C972" s="212"/>
      <c r="D972" s="202" t="s">
        <v>168</v>
      </c>
      <c r="E972" s="213" t="s">
        <v>1</v>
      </c>
      <c r="F972" s="214" t="s">
        <v>2617</v>
      </c>
      <c r="G972" s="212"/>
      <c r="H972" s="215">
        <v>10.32</v>
      </c>
      <c r="I972" s="216"/>
      <c r="J972" s="212"/>
      <c r="K972" s="212"/>
      <c r="L972" s="217"/>
      <c r="M972" s="218"/>
      <c r="N972" s="219"/>
      <c r="O972" s="219"/>
      <c r="P972" s="219"/>
      <c r="Q972" s="219"/>
      <c r="R972" s="219"/>
      <c r="S972" s="219"/>
      <c r="T972" s="220"/>
      <c r="AT972" s="221" t="s">
        <v>168</v>
      </c>
      <c r="AU972" s="221" t="s">
        <v>82</v>
      </c>
      <c r="AV972" s="14" t="s">
        <v>82</v>
      </c>
      <c r="AW972" s="14" t="s">
        <v>30</v>
      </c>
      <c r="AX972" s="14" t="s">
        <v>73</v>
      </c>
      <c r="AY972" s="221" t="s">
        <v>160</v>
      </c>
    </row>
    <row r="973" spans="2:51" s="14" customFormat="1" ht="12">
      <c r="B973" s="211"/>
      <c r="C973" s="212"/>
      <c r="D973" s="202" t="s">
        <v>168</v>
      </c>
      <c r="E973" s="213" t="s">
        <v>1</v>
      </c>
      <c r="F973" s="214" t="s">
        <v>2618</v>
      </c>
      <c r="G973" s="212"/>
      <c r="H973" s="215">
        <v>4.6</v>
      </c>
      <c r="I973" s="216"/>
      <c r="J973" s="212"/>
      <c r="K973" s="212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168</v>
      </c>
      <c r="AU973" s="221" t="s">
        <v>82</v>
      </c>
      <c r="AV973" s="14" t="s">
        <v>82</v>
      </c>
      <c r="AW973" s="14" t="s">
        <v>30</v>
      </c>
      <c r="AX973" s="14" t="s">
        <v>73</v>
      </c>
      <c r="AY973" s="221" t="s">
        <v>160</v>
      </c>
    </row>
    <row r="974" spans="2:51" s="14" customFormat="1" ht="12">
      <c r="B974" s="211"/>
      <c r="C974" s="212"/>
      <c r="D974" s="202" t="s">
        <v>168</v>
      </c>
      <c r="E974" s="213" t="s">
        <v>1</v>
      </c>
      <c r="F974" s="214" t="s">
        <v>2619</v>
      </c>
      <c r="G974" s="212"/>
      <c r="H974" s="215">
        <v>2.3</v>
      </c>
      <c r="I974" s="216"/>
      <c r="J974" s="212"/>
      <c r="K974" s="212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168</v>
      </c>
      <c r="AU974" s="221" t="s">
        <v>82</v>
      </c>
      <c r="AV974" s="14" t="s">
        <v>82</v>
      </c>
      <c r="AW974" s="14" t="s">
        <v>30</v>
      </c>
      <c r="AX974" s="14" t="s">
        <v>73</v>
      </c>
      <c r="AY974" s="221" t="s">
        <v>160</v>
      </c>
    </row>
    <row r="975" spans="2:51" s="14" customFormat="1" ht="12">
      <c r="B975" s="211"/>
      <c r="C975" s="212"/>
      <c r="D975" s="202" t="s">
        <v>168</v>
      </c>
      <c r="E975" s="213" t="s">
        <v>1</v>
      </c>
      <c r="F975" s="214" t="s">
        <v>2620</v>
      </c>
      <c r="G975" s="212"/>
      <c r="H975" s="215">
        <v>5.4</v>
      </c>
      <c r="I975" s="216"/>
      <c r="J975" s="212"/>
      <c r="K975" s="212"/>
      <c r="L975" s="217"/>
      <c r="M975" s="218"/>
      <c r="N975" s="219"/>
      <c r="O975" s="219"/>
      <c r="P975" s="219"/>
      <c r="Q975" s="219"/>
      <c r="R975" s="219"/>
      <c r="S975" s="219"/>
      <c r="T975" s="220"/>
      <c r="AT975" s="221" t="s">
        <v>168</v>
      </c>
      <c r="AU975" s="221" t="s">
        <v>82</v>
      </c>
      <c r="AV975" s="14" t="s">
        <v>82</v>
      </c>
      <c r="AW975" s="14" t="s">
        <v>30</v>
      </c>
      <c r="AX975" s="14" t="s">
        <v>73</v>
      </c>
      <c r="AY975" s="221" t="s">
        <v>160</v>
      </c>
    </row>
    <row r="976" spans="2:51" s="15" customFormat="1" ht="12">
      <c r="B976" s="222"/>
      <c r="C976" s="223"/>
      <c r="D976" s="202" t="s">
        <v>168</v>
      </c>
      <c r="E976" s="224" t="s">
        <v>1</v>
      </c>
      <c r="F976" s="225" t="s">
        <v>179</v>
      </c>
      <c r="G976" s="223"/>
      <c r="H976" s="226">
        <v>32.63</v>
      </c>
      <c r="I976" s="227"/>
      <c r="J976" s="223"/>
      <c r="K976" s="223"/>
      <c r="L976" s="228"/>
      <c r="M976" s="229"/>
      <c r="N976" s="230"/>
      <c r="O976" s="230"/>
      <c r="P976" s="230"/>
      <c r="Q976" s="230"/>
      <c r="R976" s="230"/>
      <c r="S976" s="230"/>
      <c r="T976" s="231"/>
      <c r="AT976" s="232" t="s">
        <v>168</v>
      </c>
      <c r="AU976" s="232" t="s">
        <v>82</v>
      </c>
      <c r="AV976" s="15" t="s">
        <v>167</v>
      </c>
      <c r="AW976" s="15" t="s">
        <v>30</v>
      </c>
      <c r="AX976" s="15" t="s">
        <v>80</v>
      </c>
      <c r="AY976" s="232" t="s">
        <v>160</v>
      </c>
    </row>
    <row r="977" spans="1:65" s="2" customFormat="1" ht="14.45" customHeight="1">
      <c r="A977" s="35"/>
      <c r="B977" s="36"/>
      <c r="C977" s="187" t="s">
        <v>843</v>
      </c>
      <c r="D977" s="187" t="s">
        <v>162</v>
      </c>
      <c r="E977" s="188" t="s">
        <v>2621</v>
      </c>
      <c r="F977" s="189" t="s">
        <v>2622</v>
      </c>
      <c r="G977" s="190" t="s">
        <v>238</v>
      </c>
      <c r="H977" s="191">
        <v>56.59</v>
      </c>
      <c r="I977" s="192"/>
      <c r="J977" s="193">
        <f>ROUND(I977*H977,2)</f>
        <v>0</v>
      </c>
      <c r="K977" s="189" t="s">
        <v>166</v>
      </c>
      <c r="L977" s="40"/>
      <c r="M977" s="194" t="s">
        <v>1</v>
      </c>
      <c r="N977" s="195" t="s">
        <v>38</v>
      </c>
      <c r="O977" s="72"/>
      <c r="P977" s="196">
        <f>O977*H977</f>
        <v>0</v>
      </c>
      <c r="Q977" s="196">
        <v>0</v>
      </c>
      <c r="R977" s="196">
        <f>Q977*H977</f>
        <v>0</v>
      </c>
      <c r="S977" s="196">
        <v>0</v>
      </c>
      <c r="T977" s="19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8" t="s">
        <v>212</v>
      </c>
      <c r="AT977" s="198" t="s">
        <v>162</v>
      </c>
      <c r="AU977" s="198" t="s">
        <v>82</v>
      </c>
      <c r="AY977" s="18" t="s">
        <v>160</v>
      </c>
      <c r="BE977" s="199">
        <f>IF(N977="základní",J977,0)</f>
        <v>0</v>
      </c>
      <c r="BF977" s="199">
        <f>IF(N977="snížená",J977,0)</f>
        <v>0</v>
      </c>
      <c r="BG977" s="199">
        <f>IF(N977="zákl. přenesená",J977,0)</f>
        <v>0</v>
      </c>
      <c r="BH977" s="199">
        <f>IF(N977="sníž. přenesená",J977,0)</f>
        <v>0</v>
      </c>
      <c r="BI977" s="199">
        <f>IF(N977="nulová",J977,0)</f>
        <v>0</v>
      </c>
      <c r="BJ977" s="18" t="s">
        <v>80</v>
      </c>
      <c r="BK977" s="199">
        <f>ROUND(I977*H977,2)</f>
        <v>0</v>
      </c>
      <c r="BL977" s="18" t="s">
        <v>212</v>
      </c>
      <c r="BM977" s="198" t="s">
        <v>1248</v>
      </c>
    </row>
    <row r="978" spans="2:51" s="14" customFormat="1" ht="12">
      <c r="B978" s="211"/>
      <c r="C978" s="212"/>
      <c r="D978" s="202" t="s">
        <v>168</v>
      </c>
      <c r="E978" s="213" t="s">
        <v>1</v>
      </c>
      <c r="F978" s="214" t="s">
        <v>2608</v>
      </c>
      <c r="G978" s="212"/>
      <c r="H978" s="215">
        <v>17.358</v>
      </c>
      <c r="I978" s="216"/>
      <c r="J978" s="212"/>
      <c r="K978" s="212"/>
      <c r="L978" s="217"/>
      <c r="M978" s="218"/>
      <c r="N978" s="219"/>
      <c r="O978" s="219"/>
      <c r="P978" s="219"/>
      <c r="Q978" s="219"/>
      <c r="R978" s="219"/>
      <c r="S978" s="219"/>
      <c r="T978" s="220"/>
      <c r="AT978" s="221" t="s">
        <v>168</v>
      </c>
      <c r="AU978" s="221" t="s">
        <v>82</v>
      </c>
      <c r="AV978" s="14" t="s">
        <v>82</v>
      </c>
      <c r="AW978" s="14" t="s">
        <v>30</v>
      </c>
      <c r="AX978" s="14" t="s">
        <v>73</v>
      </c>
      <c r="AY978" s="221" t="s">
        <v>160</v>
      </c>
    </row>
    <row r="979" spans="2:51" s="14" customFormat="1" ht="12">
      <c r="B979" s="211"/>
      <c r="C979" s="212"/>
      <c r="D979" s="202" t="s">
        <v>168</v>
      </c>
      <c r="E979" s="213" t="s">
        <v>1</v>
      </c>
      <c r="F979" s="214" t="s">
        <v>2609</v>
      </c>
      <c r="G979" s="212"/>
      <c r="H979" s="215">
        <v>22.714</v>
      </c>
      <c r="I979" s="216"/>
      <c r="J979" s="212"/>
      <c r="K979" s="212"/>
      <c r="L979" s="217"/>
      <c r="M979" s="218"/>
      <c r="N979" s="219"/>
      <c r="O979" s="219"/>
      <c r="P979" s="219"/>
      <c r="Q979" s="219"/>
      <c r="R979" s="219"/>
      <c r="S979" s="219"/>
      <c r="T979" s="220"/>
      <c r="AT979" s="221" t="s">
        <v>168</v>
      </c>
      <c r="AU979" s="221" t="s">
        <v>82</v>
      </c>
      <c r="AV979" s="14" t="s">
        <v>82</v>
      </c>
      <c r="AW979" s="14" t="s">
        <v>30</v>
      </c>
      <c r="AX979" s="14" t="s">
        <v>73</v>
      </c>
      <c r="AY979" s="221" t="s">
        <v>160</v>
      </c>
    </row>
    <row r="980" spans="2:51" s="14" customFormat="1" ht="12">
      <c r="B980" s="211"/>
      <c r="C980" s="212"/>
      <c r="D980" s="202" t="s">
        <v>168</v>
      </c>
      <c r="E980" s="213" t="s">
        <v>1</v>
      </c>
      <c r="F980" s="214" t="s">
        <v>2610</v>
      </c>
      <c r="G980" s="212"/>
      <c r="H980" s="215">
        <v>16.518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168</v>
      </c>
      <c r="AU980" s="221" t="s">
        <v>82</v>
      </c>
      <c r="AV980" s="14" t="s">
        <v>82</v>
      </c>
      <c r="AW980" s="14" t="s">
        <v>30</v>
      </c>
      <c r="AX980" s="14" t="s">
        <v>73</v>
      </c>
      <c r="AY980" s="221" t="s">
        <v>160</v>
      </c>
    </row>
    <row r="981" spans="2:51" s="15" customFormat="1" ht="12">
      <c r="B981" s="222"/>
      <c r="C981" s="223"/>
      <c r="D981" s="202" t="s">
        <v>168</v>
      </c>
      <c r="E981" s="224" t="s">
        <v>1</v>
      </c>
      <c r="F981" s="225" t="s">
        <v>179</v>
      </c>
      <c r="G981" s="223"/>
      <c r="H981" s="226">
        <v>56.59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168</v>
      </c>
      <c r="AU981" s="232" t="s">
        <v>82</v>
      </c>
      <c r="AV981" s="15" t="s">
        <v>167</v>
      </c>
      <c r="AW981" s="15" t="s">
        <v>30</v>
      </c>
      <c r="AX981" s="15" t="s">
        <v>80</v>
      </c>
      <c r="AY981" s="232" t="s">
        <v>160</v>
      </c>
    </row>
    <row r="982" spans="1:65" s="2" customFormat="1" ht="14.45" customHeight="1">
      <c r="A982" s="35"/>
      <c r="B982" s="36"/>
      <c r="C982" s="187" t="s">
        <v>1263</v>
      </c>
      <c r="D982" s="187" t="s">
        <v>162</v>
      </c>
      <c r="E982" s="188" t="s">
        <v>1487</v>
      </c>
      <c r="F982" s="189" t="s">
        <v>1488</v>
      </c>
      <c r="G982" s="190" t="s">
        <v>238</v>
      </c>
      <c r="H982" s="191">
        <v>15</v>
      </c>
      <c r="I982" s="192"/>
      <c r="J982" s="193">
        <f>ROUND(I982*H982,2)</f>
        <v>0</v>
      </c>
      <c r="K982" s="189" t="s">
        <v>166</v>
      </c>
      <c r="L982" s="40"/>
      <c r="M982" s="194" t="s">
        <v>1</v>
      </c>
      <c r="N982" s="195" t="s">
        <v>38</v>
      </c>
      <c r="O982" s="72"/>
      <c r="P982" s="196">
        <f>O982*H982</f>
        <v>0</v>
      </c>
      <c r="Q982" s="196">
        <v>0</v>
      </c>
      <c r="R982" s="196">
        <f>Q982*H982</f>
        <v>0</v>
      </c>
      <c r="S982" s="196">
        <v>0</v>
      </c>
      <c r="T982" s="197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8" t="s">
        <v>212</v>
      </c>
      <c r="AT982" s="198" t="s">
        <v>162</v>
      </c>
      <c r="AU982" s="198" t="s">
        <v>82</v>
      </c>
      <c r="AY982" s="18" t="s">
        <v>160</v>
      </c>
      <c r="BE982" s="199">
        <f>IF(N982="základní",J982,0)</f>
        <v>0</v>
      </c>
      <c r="BF982" s="199">
        <f>IF(N982="snížená",J982,0)</f>
        <v>0</v>
      </c>
      <c r="BG982" s="199">
        <f>IF(N982="zákl. přenesená",J982,0)</f>
        <v>0</v>
      </c>
      <c r="BH982" s="199">
        <f>IF(N982="sníž. přenesená",J982,0)</f>
        <v>0</v>
      </c>
      <c r="BI982" s="199">
        <f>IF(N982="nulová",J982,0)</f>
        <v>0</v>
      </c>
      <c r="BJ982" s="18" t="s">
        <v>80</v>
      </c>
      <c r="BK982" s="199">
        <f>ROUND(I982*H982,2)</f>
        <v>0</v>
      </c>
      <c r="BL982" s="18" t="s">
        <v>212</v>
      </c>
      <c r="BM982" s="198" t="s">
        <v>1258</v>
      </c>
    </row>
    <row r="983" spans="2:51" s="14" customFormat="1" ht="12">
      <c r="B983" s="211"/>
      <c r="C983" s="212"/>
      <c r="D983" s="202" t="s">
        <v>168</v>
      </c>
      <c r="E983" s="213" t="s">
        <v>1</v>
      </c>
      <c r="F983" s="214" t="s">
        <v>2623</v>
      </c>
      <c r="G983" s="212"/>
      <c r="H983" s="215">
        <v>7.5</v>
      </c>
      <c r="I983" s="216"/>
      <c r="J983" s="212"/>
      <c r="K983" s="212"/>
      <c r="L983" s="217"/>
      <c r="M983" s="218"/>
      <c r="N983" s="219"/>
      <c r="O983" s="219"/>
      <c r="P983" s="219"/>
      <c r="Q983" s="219"/>
      <c r="R983" s="219"/>
      <c r="S983" s="219"/>
      <c r="T983" s="220"/>
      <c r="AT983" s="221" t="s">
        <v>168</v>
      </c>
      <c r="AU983" s="221" t="s">
        <v>82</v>
      </c>
      <c r="AV983" s="14" t="s">
        <v>82</v>
      </c>
      <c r="AW983" s="14" t="s">
        <v>30</v>
      </c>
      <c r="AX983" s="14" t="s">
        <v>73</v>
      </c>
      <c r="AY983" s="221" t="s">
        <v>160</v>
      </c>
    </row>
    <row r="984" spans="2:51" s="14" customFormat="1" ht="12">
      <c r="B984" s="211"/>
      <c r="C984" s="212"/>
      <c r="D984" s="202" t="s">
        <v>168</v>
      </c>
      <c r="E984" s="213" t="s">
        <v>1</v>
      </c>
      <c r="F984" s="214" t="s">
        <v>2624</v>
      </c>
      <c r="G984" s="212"/>
      <c r="H984" s="215">
        <v>4.5</v>
      </c>
      <c r="I984" s="216"/>
      <c r="J984" s="212"/>
      <c r="K984" s="212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168</v>
      </c>
      <c r="AU984" s="221" t="s">
        <v>82</v>
      </c>
      <c r="AV984" s="14" t="s">
        <v>82</v>
      </c>
      <c r="AW984" s="14" t="s">
        <v>30</v>
      </c>
      <c r="AX984" s="14" t="s">
        <v>73</v>
      </c>
      <c r="AY984" s="221" t="s">
        <v>160</v>
      </c>
    </row>
    <row r="985" spans="2:51" s="14" customFormat="1" ht="12">
      <c r="B985" s="211"/>
      <c r="C985" s="212"/>
      <c r="D985" s="202" t="s">
        <v>168</v>
      </c>
      <c r="E985" s="213" t="s">
        <v>1</v>
      </c>
      <c r="F985" s="214" t="s">
        <v>2625</v>
      </c>
      <c r="G985" s="212"/>
      <c r="H985" s="215">
        <v>3</v>
      </c>
      <c r="I985" s="216"/>
      <c r="J985" s="212"/>
      <c r="K985" s="212"/>
      <c r="L985" s="217"/>
      <c r="M985" s="218"/>
      <c r="N985" s="219"/>
      <c r="O985" s="219"/>
      <c r="P985" s="219"/>
      <c r="Q985" s="219"/>
      <c r="R985" s="219"/>
      <c r="S985" s="219"/>
      <c r="T985" s="220"/>
      <c r="AT985" s="221" t="s">
        <v>168</v>
      </c>
      <c r="AU985" s="221" t="s">
        <v>82</v>
      </c>
      <c r="AV985" s="14" t="s">
        <v>82</v>
      </c>
      <c r="AW985" s="14" t="s">
        <v>30</v>
      </c>
      <c r="AX985" s="14" t="s">
        <v>73</v>
      </c>
      <c r="AY985" s="221" t="s">
        <v>160</v>
      </c>
    </row>
    <row r="986" spans="2:51" s="15" customFormat="1" ht="12">
      <c r="B986" s="222"/>
      <c r="C986" s="223"/>
      <c r="D986" s="202" t="s">
        <v>168</v>
      </c>
      <c r="E986" s="224" t="s">
        <v>1</v>
      </c>
      <c r="F986" s="225" t="s">
        <v>179</v>
      </c>
      <c r="G986" s="223"/>
      <c r="H986" s="226">
        <v>15</v>
      </c>
      <c r="I986" s="227"/>
      <c r="J986" s="223"/>
      <c r="K986" s="223"/>
      <c r="L986" s="228"/>
      <c r="M986" s="229"/>
      <c r="N986" s="230"/>
      <c r="O986" s="230"/>
      <c r="P986" s="230"/>
      <c r="Q986" s="230"/>
      <c r="R986" s="230"/>
      <c r="S986" s="230"/>
      <c r="T986" s="231"/>
      <c r="AT986" s="232" t="s">
        <v>168</v>
      </c>
      <c r="AU986" s="232" t="s">
        <v>82</v>
      </c>
      <c r="AV986" s="15" t="s">
        <v>167</v>
      </c>
      <c r="AW986" s="15" t="s">
        <v>30</v>
      </c>
      <c r="AX986" s="15" t="s">
        <v>80</v>
      </c>
      <c r="AY986" s="232" t="s">
        <v>160</v>
      </c>
    </row>
    <row r="987" spans="1:65" s="2" customFormat="1" ht="24.2" customHeight="1">
      <c r="A987" s="35"/>
      <c r="B987" s="36"/>
      <c r="C987" s="187" t="s">
        <v>848</v>
      </c>
      <c r="D987" s="187" t="s">
        <v>162</v>
      </c>
      <c r="E987" s="188" t="s">
        <v>2626</v>
      </c>
      <c r="F987" s="189" t="s">
        <v>2627</v>
      </c>
      <c r="G987" s="190" t="s">
        <v>238</v>
      </c>
      <c r="H987" s="191">
        <v>27.9</v>
      </c>
      <c r="I987" s="192"/>
      <c r="J987" s="193">
        <f>ROUND(I987*H987,2)</f>
        <v>0</v>
      </c>
      <c r="K987" s="189" t="s">
        <v>1</v>
      </c>
      <c r="L987" s="40"/>
      <c r="M987" s="194" t="s">
        <v>1</v>
      </c>
      <c r="N987" s="195" t="s">
        <v>38</v>
      </c>
      <c r="O987" s="72"/>
      <c r="P987" s="196">
        <f>O987*H987</f>
        <v>0</v>
      </c>
      <c r="Q987" s="196">
        <v>0</v>
      </c>
      <c r="R987" s="196">
        <f>Q987*H987</f>
        <v>0</v>
      </c>
      <c r="S987" s="196">
        <v>0</v>
      </c>
      <c r="T987" s="197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198" t="s">
        <v>212</v>
      </c>
      <c r="AT987" s="198" t="s">
        <v>162</v>
      </c>
      <c r="AU987" s="198" t="s">
        <v>82</v>
      </c>
      <c r="AY987" s="18" t="s">
        <v>160</v>
      </c>
      <c r="BE987" s="199">
        <f>IF(N987="základní",J987,0)</f>
        <v>0</v>
      </c>
      <c r="BF987" s="199">
        <f>IF(N987="snížená",J987,0)</f>
        <v>0</v>
      </c>
      <c r="BG987" s="199">
        <f>IF(N987="zákl. přenesená",J987,0)</f>
        <v>0</v>
      </c>
      <c r="BH987" s="199">
        <f>IF(N987="sníž. přenesená",J987,0)</f>
        <v>0</v>
      </c>
      <c r="BI987" s="199">
        <f>IF(N987="nulová",J987,0)</f>
        <v>0</v>
      </c>
      <c r="BJ987" s="18" t="s">
        <v>80</v>
      </c>
      <c r="BK987" s="199">
        <f>ROUND(I987*H987,2)</f>
        <v>0</v>
      </c>
      <c r="BL987" s="18" t="s">
        <v>212</v>
      </c>
      <c r="BM987" s="198" t="s">
        <v>1266</v>
      </c>
    </row>
    <row r="988" spans="2:51" s="14" customFormat="1" ht="12">
      <c r="B988" s="211"/>
      <c r="C988" s="212"/>
      <c r="D988" s="202" t="s">
        <v>168</v>
      </c>
      <c r="E988" s="213" t="s">
        <v>1</v>
      </c>
      <c r="F988" s="214" t="s">
        <v>2628</v>
      </c>
      <c r="G988" s="212"/>
      <c r="H988" s="215">
        <v>27.9</v>
      </c>
      <c r="I988" s="216"/>
      <c r="J988" s="212"/>
      <c r="K988" s="212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168</v>
      </c>
      <c r="AU988" s="221" t="s">
        <v>82</v>
      </c>
      <c r="AV988" s="14" t="s">
        <v>82</v>
      </c>
      <c r="AW988" s="14" t="s">
        <v>30</v>
      </c>
      <c r="AX988" s="14" t="s">
        <v>73</v>
      </c>
      <c r="AY988" s="221" t="s">
        <v>160</v>
      </c>
    </row>
    <row r="989" spans="2:51" s="15" customFormat="1" ht="12">
      <c r="B989" s="222"/>
      <c r="C989" s="223"/>
      <c r="D989" s="202" t="s">
        <v>168</v>
      </c>
      <c r="E989" s="224" t="s">
        <v>1</v>
      </c>
      <c r="F989" s="225" t="s">
        <v>179</v>
      </c>
      <c r="G989" s="223"/>
      <c r="H989" s="226">
        <v>27.9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168</v>
      </c>
      <c r="AU989" s="232" t="s">
        <v>82</v>
      </c>
      <c r="AV989" s="15" t="s">
        <v>167</v>
      </c>
      <c r="AW989" s="15" t="s">
        <v>30</v>
      </c>
      <c r="AX989" s="15" t="s">
        <v>80</v>
      </c>
      <c r="AY989" s="232" t="s">
        <v>160</v>
      </c>
    </row>
    <row r="990" spans="1:65" s="2" customFormat="1" ht="24.2" customHeight="1">
      <c r="A990" s="35"/>
      <c r="B990" s="36"/>
      <c r="C990" s="187" t="s">
        <v>1271</v>
      </c>
      <c r="D990" s="187" t="s">
        <v>162</v>
      </c>
      <c r="E990" s="188" t="s">
        <v>1507</v>
      </c>
      <c r="F990" s="189" t="s">
        <v>1508</v>
      </c>
      <c r="G990" s="190" t="s">
        <v>238</v>
      </c>
      <c r="H990" s="191">
        <v>57.37</v>
      </c>
      <c r="I990" s="192"/>
      <c r="J990" s="193">
        <f>ROUND(I990*H990,2)</f>
        <v>0</v>
      </c>
      <c r="K990" s="189" t="s">
        <v>166</v>
      </c>
      <c r="L990" s="40"/>
      <c r="M990" s="194" t="s">
        <v>1</v>
      </c>
      <c r="N990" s="195" t="s">
        <v>38</v>
      </c>
      <c r="O990" s="72"/>
      <c r="P990" s="196">
        <f>O990*H990</f>
        <v>0</v>
      </c>
      <c r="Q990" s="196">
        <v>0</v>
      </c>
      <c r="R990" s="196">
        <f>Q990*H990</f>
        <v>0</v>
      </c>
      <c r="S990" s="196">
        <v>0</v>
      </c>
      <c r="T990" s="197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98" t="s">
        <v>212</v>
      </c>
      <c r="AT990" s="198" t="s">
        <v>162</v>
      </c>
      <c r="AU990" s="198" t="s">
        <v>82</v>
      </c>
      <c r="AY990" s="18" t="s">
        <v>160</v>
      </c>
      <c r="BE990" s="199">
        <f>IF(N990="základní",J990,0)</f>
        <v>0</v>
      </c>
      <c r="BF990" s="199">
        <f>IF(N990="snížená",J990,0)</f>
        <v>0</v>
      </c>
      <c r="BG990" s="199">
        <f>IF(N990="zákl. přenesená",J990,0)</f>
        <v>0</v>
      </c>
      <c r="BH990" s="199">
        <f>IF(N990="sníž. přenesená",J990,0)</f>
        <v>0</v>
      </c>
      <c r="BI990" s="199">
        <f>IF(N990="nulová",J990,0)</f>
        <v>0</v>
      </c>
      <c r="BJ990" s="18" t="s">
        <v>80</v>
      </c>
      <c r="BK990" s="199">
        <f>ROUND(I990*H990,2)</f>
        <v>0</v>
      </c>
      <c r="BL990" s="18" t="s">
        <v>212</v>
      </c>
      <c r="BM990" s="198" t="s">
        <v>1269</v>
      </c>
    </row>
    <row r="991" spans="2:51" s="14" customFormat="1" ht="12">
      <c r="B991" s="211"/>
      <c r="C991" s="212"/>
      <c r="D991" s="202" t="s">
        <v>168</v>
      </c>
      <c r="E991" s="213" t="s">
        <v>1</v>
      </c>
      <c r="F991" s="214" t="s">
        <v>2629</v>
      </c>
      <c r="G991" s="212"/>
      <c r="H991" s="215">
        <v>22.97</v>
      </c>
      <c r="I991" s="216"/>
      <c r="J991" s="212"/>
      <c r="K991" s="212"/>
      <c r="L991" s="217"/>
      <c r="M991" s="218"/>
      <c r="N991" s="219"/>
      <c r="O991" s="219"/>
      <c r="P991" s="219"/>
      <c r="Q991" s="219"/>
      <c r="R991" s="219"/>
      <c r="S991" s="219"/>
      <c r="T991" s="220"/>
      <c r="AT991" s="221" t="s">
        <v>168</v>
      </c>
      <c r="AU991" s="221" t="s">
        <v>82</v>
      </c>
      <c r="AV991" s="14" t="s">
        <v>82</v>
      </c>
      <c r="AW991" s="14" t="s">
        <v>30</v>
      </c>
      <c r="AX991" s="14" t="s">
        <v>73</v>
      </c>
      <c r="AY991" s="221" t="s">
        <v>160</v>
      </c>
    </row>
    <row r="992" spans="2:51" s="14" customFormat="1" ht="12">
      <c r="B992" s="211"/>
      <c r="C992" s="212"/>
      <c r="D992" s="202" t="s">
        <v>168</v>
      </c>
      <c r="E992" s="213" t="s">
        <v>1</v>
      </c>
      <c r="F992" s="214" t="s">
        <v>2630</v>
      </c>
      <c r="G992" s="212"/>
      <c r="H992" s="215">
        <v>16.6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168</v>
      </c>
      <c r="AU992" s="221" t="s">
        <v>82</v>
      </c>
      <c r="AV992" s="14" t="s">
        <v>82</v>
      </c>
      <c r="AW992" s="14" t="s">
        <v>30</v>
      </c>
      <c r="AX992" s="14" t="s">
        <v>73</v>
      </c>
      <c r="AY992" s="221" t="s">
        <v>160</v>
      </c>
    </row>
    <row r="993" spans="2:51" s="14" customFormat="1" ht="12">
      <c r="B993" s="211"/>
      <c r="C993" s="212"/>
      <c r="D993" s="202" t="s">
        <v>168</v>
      </c>
      <c r="E993" s="213" t="s">
        <v>1</v>
      </c>
      <c r="F993" s="214" t="s">
        <v>2631</v>
      </c>
      <c r="G993" s="212"/>
      <c r="H993" s="215">
        <v>17.8</v>
      </c>
      <c r="I993" s="216"/>
      <c r="J993" s="212"/>
      <c r="K993" s="212"/>
      <c r="L993" s="217"/>
      <c r="M993" s="218"/>
      <c r="N993" s="219"/>
      <c r="O993" s="219"/>
      <c r="P993" s="219"/>
      <c r="Q993" s="219"/>
      <c r="R993" s="219"/>
      <c r="S993" s="219"/>
      <c r="T993" s="220"/>
      <c r="AT993" s="221" t="s">
        <v>168</v>
      </c>
      <c r="AU993" s="221" t="s">
        <v>82</v>
      </c>
      <c r="AV993" s="14" t="s">
        <v>82</v>
      </c>
      <c r="AW993" s="14" t="s">
        <v>30</v>
      </c>
      <c r="AX993" s="14" t="s">
        <v>73</v>
      </c>
      <c r="AY993" s="221" t="s">
        <v>160</v>
      </c>
    </row>
    <row r="994" spans="2:51" s="15" customFormat="1" ht="12">
      <c r="B994" s="222"/>
      <c r="C994" s="223"/>
      <c r="D994" s="202" t="s">
        <v>168</v>
      </c>
      <c r="E994" s="224" t="s">
        <v>1</v>
      </c>
      <c r="F994" s="225" t="s">
        <v>179</v>
      </c>
      <c r="G994" s="223"/>
      <c r="H994" s="226">
        <v>57.370000000000005</v>
      </c>
      <c r="I994" s="227"/>
      <c r="J994" s="223"/>
      <c r="K994" s="223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168</v>
      </c>
      <c r="AU994" s="232" t="s">
        <v>82</v>
      </c>
      <c r="AV994" s="15" t="s">
        <v>167</v>
      </c>
      <c r="AW994" s="15" t="s">
        <v>30</v>
      </c>
      <c r="AX994" s="15" t="s">
        <v>80</v>
      </c>
      <c r="AY994" s="232" t="s">
        <v>160</v>
      </c>
    </row>
    <row r="995" spans="1:65" s="2" customFormat="1" ht="24.2" customHeight="1">
      <c r="A995" s="35"/>
      <c r="B995" s="36"/>
      <c r="C995" s="187" t="s">
        <v>853</v>
      </c>
      <c r="D995" s="187" t="s">
        <v>162</v>
      </c>
      <c r="E995" s="188" t="s">
        <v>2632</v>
      </c>
      <c r="F995" s="189" t="s">
        <v>2633</v>
      </c>
      <c r="G995" s="190" t="s">
        <v>238</v>
      </c>
      <c r="H995" s="191">
        <v>8</v>
      </c>
      <c r="I995" s="192"/>
      <c r="J995" s="193">
        <f>ROUND(I995*H995,2)</f>
        <v>0</v>
      </c>
      <c r="K995" s="189" t="s">
        <v>166</v>
      </c>
      <c r="L995" s="40"/>
      <c r="M995" s="194" t="s">
        <v>1</v>
      </c>
      <c r="N995" s="195" t="s">
        <v>38</v>
      </c>
      <c r="O995" s="72"/>
      <c r="P995" s="196">
        <f>O995*H995</f>
        <v>0</v>
      </c>
      <c r="Q995" s="196">
        <v>0</v>
      </c>
      <c r="R995" s="196">
        <f>Q995*H995</f>
        <v>0</v>
      </c>
      <c r="S995" s="196">
        <v>0</v>
      </c>
      <c r="T995" s="197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198" t="s">
        <v>212</v>
      </c>
      <c r="AT995" s="198" t="s">
        <v>162</v>
      </c>
      <c r="AU995" s="198" t="s">
        <v>82</v>
      </c>
      <c r="AY995" s="18" t="s">
        <v>160</v>
      </c>
      <c r="BE995" s="199">
        <f>IF(N995="základní",J995,0)</f>
        <v>0</v>
      </c>
      <c r="BF995" s="199">
        <f>IF(N995="snížená",J995,0)</f>
        <v>0</v>
      </c>
      <c r="BG995" s="199">
        <f>IF(N995="zákl. přenesená",J995,0)</f>
        <v>0</v>
      </c>
      <c r="BH995" s="199">
        <f>IF(N995="sníž. přenesená",J995,0)</f>
        <v>0</v>
      </c>
      <c r="BI995" s="199">
        <f>IF(N995="nulová",J995,0)</f>
        <v>0</v>
      </c>
      <c r="BJ995" s="18" t="s">
        <v>80</v>
      </c>
      <c r="BK995" s="199">
        <f>ROUND(I995*H995,2)</f>
        <v>0</v>
      </c>
      <c r="BL995" s="18" t="s">
        <v>212</v>
      </c>
      <c r="BM995" s="198" t="s">
        <v>1274</v>
      </c>
    </row>
    <row r="996" spans="2:51" s="14" customFormat="1" ht="12">
      <c r="B996" s="211"/>
      <c r="C996" s="212"/>
      <c r="D996" s="202" t="s">
        <v>168</v>
      </c>
      <c r="E996" s="213" t="s">
        <v>1</v>
      </c>
      <c r="F996" s="214" t="s">
        <v>2634</v>
      </c>
      <c r="G996" s="212"/>
      <c r="H996" s="215">
        <v>8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168</v>
      </c>
      <c r="AU996" s="221" t="s">
        <v>82</v>
      </c>
      <c r="AV996" s="14" t="s">
        <v>82</v>
      </c>
      <c r="AW996" s="14" t="s">
        <v>30</v>
      </c>
      <c r="AX996" s="14" t="s">
        <v>73</v>
      </c>
      <c r="AY996" s="221" t="s">
        <v>160</v>
      </c>
    </row>
    <row r="997" spans="2:51" s="15" customFormat="1" ht="12">
      <c r="B997" s="222"/>
      <c r="C997" s="223"/>
      <c r="D997" s="202" t="s">
        <v>168</v>
      </c>
      <c r="E997" s="224" t="s">
        <v>1</v>
      </c>
      <c r="F997" s="225" t="s">
        <v>179</v>
      </c>
      <c r="G997" s="223"/>
      <c r="H997" s="226">
        <v>8</v>
      </c>
      <c r="I997" s="227"/>
      <c r="J997" s="223"/>
      <c r="K997" s="223"/>
      <c r="L997" s="228"/>
      <c r="M997" s="229"/>
      <c r="N997" s="230"/>
      <c r="O997" s="230"/>
      <c r="P997" s="230"/>
      <c r="Q997" s="230"/>
      <c r="R997" s="230"/>
      <c r="S997" s="230"/>
      <c r="T997" s="231"/>
      <c r="AT997" s="232" t="s">
        <v>168</v>
      </c>
      <c r="AU997" s="232" t="s">
        <v>82</v>
      </c>
      <c r="AV997" s="15" t="s">
        <v>167</v>
      </c>
      <c r="AW997" s="15" t="s">
        <v>30</v>
      </c>
      <c r="AX997" s="15" t="s">
        <v>80</v>
      </c>
      <c r="AY997" s="232" t="s">
        <v>160</v>
      </c>
    </row>
    <row r="998" spans="1:65" s="2" customFormat="1" ht="24.2" customHeight="1">
      <c r="A998" s="35"/>
      <c r="B998" s="36"/>
      <c r="C998" s="187" t="s">
        <v>1278</v>
      </c>
      <c r="D998" s="187" t="s">
        <v>162</v>
      </c>
      <c r="E998" s="188" t="s">
        <v>1512</v>
      </c>
      <c r="F998" s="189" t="s">
        <v>1513</v>
      </c>
      <c r="G998" s="190" t="s">
        <v>238</v>
      </c>
      <c r="H998" s="191">
        <v>40.2</v>
      </c>
      <c r="I998" s="192"/>
      <c r="J998" s="193">
        <f>ROUND(I998*H998,2)</f>
        <v>0</v>
      </c>
      <c r="K998" s="189" t="s">
        <v>166</v>
      </c>
      <c r="L998" s="40"/>
      <c r="M998" s="194" t="s">
        <v>1</v>
      </c>
      <c r="N998" s="195" t="s">
        <v>38</v>
      </c>
      <c r="O998" s="72"/>
      <c r="P998" s="196">
        <f>O998*H998</f>
        <v>0</v>
      </c>
      <c r="Q998" s="196">
        <v>0</v>
      </c>
      <c r="R998" s="196">
        <f>Q998*H998</f>
        <v>0</v>
      </c>
      <c r="S998" s="196">
        <v>0</v>
      </c>
      <c r="T998" s="197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8" t="s">
        <v>212</v>
      </c>
      <c r="AT998" s="198" t="s">
        <v>162</v>
      </c>
      <c r="AU998" s="198" t="s">
        <v>82</v>
      </c>
      <c r="AY998" s="18" t="s">
        <v>160</v>
      </c>
      <c r="BE998" s="199">
        <f>IF(N998="základní",J998,0)</f>
        <v>0</v>
      </c>
      <c r="BF998" s="199">
        <f>IF(N998="snížená",J998,0)</f>
        <v>0</v>
      </c>
      <c r="BG998" s="199">
        <f>IF(N998="zákl. přenesená",J998,0)</f>
        <v>0</v>
      </c>
      <c r="BH998" s="199">
        <f>IF(N998="sníž. přenesená",J998,0)</f>
        <v>0</v>
      </c>
      <c r="BI998" s="199">
        <f>IF(N998="nulová",J998,0)</f>
        <v>0</v>
      </c>
      <c r="BJ998" s="18" t="s">
        <v>80</v>
      </c>
      <c r="BK998" s="199">
        <f>ROUND(I998*H998,2)</f>
        <v>0</v>
      </c>
      <c r="BL998" s="18" t="s">
        <v>212</v>
      </c>
      <c r="BM998" s="198" t="s">
        <v>1277</v>
      </c>
    </row>
    <row r="999" spans="2:51" s="14" customFormat="1" ht="12">
      <c r="B999" s="211"/>
      <c r="C999" s="212"/>
      <c r="D999" s="202" t="s">
        <v>168</v>
      </c>
      <c r="E999" s="213" t="s">
        <v>1</v>
      </c>
      <c r="F999" s="214" t="s">
        <v>2635</v>
      </c>
      <c r="G999" s="212"/>
      <c r="H999" s="215">
        <v>40.2</v>
      </c>
      <c r="I999" s="216"/>
      <c r="J999" s="212"/>
      <c r="K999" s="212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168</v>
      </c>
      <c r="AU999" s="221" t="s">
        <v>82</v>
      </c>
      <c r="AV999" s="14" t="s">
        <v>82</v>
      </c>
      <c r="AW999" s="14" t="s">
        <v>30</v>
      </c>
      <c r="AX999" s="14" t="s">
        <v>73</v>
      </c>
      <c r="AY999" s="221" t="s">
        <v>160</v>
      </c>
    </row>
    <row r="1000" spans="2:51" s="15" customFormat="1" ht="12">
      <c r="B1000" s="222"/>
      <c r="C1000" s="223"/>
      <c r="D1000" s="202" t="s">
        <v>168</v>
      </c>
      <c r="E1000" s="224" t="s">
        <v>1</v>
      </c>
      <c r="F1000" s="225" t="s">
        <v>179</v>
      </c>
      <c r="G1000" s="223"/>
      <c r="H1000" s="226">
        <v>40.2</v>
      </c>
      <c r="I1000" s="227"/>
      <c r="J1000" s="223"/>
      <c r="K1000" s="223"/>
      <c r="L1000" s="228"/>
      <c r="M1000" s="229"/>
      <c r="N1000" s="230"/>
      <c r="O1000" s="230"/>
      <c r="P1000" s="230"/>
      <c r="Q1000" s="230"/>
      <c r="R1000" s="230"/>
      <c r="S1000" s="230"/>
      <c r="T1000" s="231"/>
      <c r="AT1000" s="232" t="s">
        <v>168</v>
      </c>
      <c r="AU1000" s="232" t="s">
        <v>82</v>
      </c>
      <c r="AV1000" s="15" t="s">
        <v>167</v>
      </c>
      <c r="AW1000" s="15" t="s">
        <v>30</v>
      </c>
      <c r="AX1000" s="15" t="s">
        <v>80</v>
      </c>
      <c r="AY1000" s="232" t="s">
        <v>160</v>
      </c>
    </row>
    <row r="1001" spans="1:65" s="2" customFormat="1" ht="24.2" customHeight="1">
      <c r="A1001" s="35"/>
      <c r="B1001" s="36"/>
      <c r="C1001" s="187" t="s">
        <v>857</v>
      </c>
      <c r="D1001" s="187" t="s">
        <v>162</v>
      </c>
      <c r="E1001" s="188" t="s">
        <v>2636</v>
      </c>
      <c r="F1001" s="189" t="s">
        <v>2637</v>
      </c>
      <c r="G1001" s="190" t="s">
        <v>222</v>
      </c>
      <c r="H1001" s="191">
        <v>36.557</v>
      </c>
      <c r="I1001" s="192"/>
      <c r="J1001" s="193">
        <f>ROUND(I1001*H1001,2)</f>
        <v>0</v>
      </c>
      <c r="K1001" s="189" t="s">
        <v>166</v>
      </c>
      <c r="L1001" s="40"/>
      <c r="M1001" s="194" t="s">
        <v>1</v>
      </c>
      <c r="N1001" s="195" t="s">
        <v>38</v>
      </c>
      <c r="O1001" s="72"/>
      <c r="P1001" s="196">
        <f>O1001*H1001</f>
        <v>0</v>
      </c>
      <c r="Q1001" s="196">
        <v>0</v>
      </c>
      <c r="R1001" s="196">
        <f>Q1001*H1001</f>
        <v>0</v>
      </c>
      <c r="S1001" s="196">
        <v>0</v>
      </c>
      <c r="T1001" s="197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198" t="s">
        <v>212</v>
      </c>
      <c r="AT1001" s="198" t="s">
        <v>162</v>
      </c>
      <c r="AU1001" s="198" t="s">
        <v>82</v>
      </c>
      <c r="AY1001" s="18" t="s">
        <v>160</v>
      </c>
      <c r="BE1001" s="199">
        <f>IF(N1001="základní",J1001,0)</f>
        <v>0</v>
      </c>
      <c r="BF1001" s="199">
        <f>IF(N1001="snížená",J1001,0)</f>
        <v>0</v>
      </c>
      <c r="BG1001" s="199">
        <f>IF(N1001="zákl. přenesená",J1001,0)</f>
        <v>0</v>
      </c>
      <c r="BH1001" s="199">
        <f>IF(N1001="sníž. přenesená",J1001,0)</f>
        <v>0</v>
      </c>
      <c r="BI1001" s="199">
        <f>IF(N1001="nulová",J1001,0)</f>
        <v>0</v>
      </c>
      <c r="BJ1001" s="18" t="s">
        <v>80</v>
      </c>
      <c r="BK1001" s="199">
        <f>ROUND(I1001*H1001,2)</f>
        <v>0</v>
      </c>
      <c r="BL1001" s="18" t="s">
        <v>212</v>
      </c>
      <c r="BM1001" s="198" t="s">
        <v>1281</v>
      </c>
    </row>
    <row r="1002" spans="2:51" s="14" customFormat="1" ht="12">
      <c r="B1002" s="211"/>
      <c r="C1002" s="212"/>
      <c r="D1002" s="202" t="s">
        <v>168</v>
      </c>
      <c r="E1002" s="213" t="s">
        <v>1</v>
      </c>
      <c r="F1002" s="214" t="s">
        <v>2638</v>
      </c>
      <c r="G1002" s="212"/>
      <c r="H1002" s="215">
        <v>23.585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168</v>
      </c>
      <c r="AU1002" s="221" t="s">
        <v>82</v>
      </c>
      <c r="AV1002" s="14" t="s">
        <v>82</v>
      </c>
      <c r="AW1002" s="14" t="s">
        <v>30</v>
      </c>
      <c r="AX1002" s="14" t="s">
        <v>73</v>
      </c>
      <c r="AY1002" s="221" t="s">
        <v>160</v>
      </c>
    </row>
    <row r="1003" spans="2:51" s="14" customFormat="1" ht="12">
      <c r="B1003" s="211"/>
      <c r="C1003" s="212"/>
      <c r="D1003" s="202" t="s">
        <v>168</v>
      </c>
      <c r="E1003" s="213" t="s">
        <v>1</v>
      </c>
      <c r="F1003" s="214" t="s">
        <v>2639</v>
      </c>
      <c r="G1003" s="212"/>
      <c r="H1003" s="215">
        <v>12.972</v>
      </c>
      <c r="I1003" s="216"/>
      <c r="J1003" s="212"/>
      <c r="K1003" s="212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168</v>
      </c>
      <c r="AU1003" s="221" t="s">
        <v>82</v>
      </c>
      <c r="AV1003" s="14" t="s">
        <v>82</v>
      </c>
      <c r="AW1003" s="14" t="s">
        <v>30</v>
      </c>
      <c r="AX1003" s="14" t="s">
        <v>73</v>
      </c>
      <c r="AY1003" s="221" t="s">
        <v>160</v>
      </c>
    </row>
    <row r="1004" spans="2:51" s="15" customFormat="1" ht="12">
      <c r="B1004" s="222"/>
      <c r="C1004" s="223"/>
      <c r="D1004" s="202" t="s">
        <v>168</v>
      </c>
      <c r="E1004" s="224" t="s">
        <v>1</v>
      </c>
      <c r="F1004" s="225" t="s">
        <v>179</v>
      </c>
      <c r="G1004" s="223"/>
      <c r="H1004" s="226">
        <v>36.557</v>
      </c>
      <c r="I1004" s="227"/>
      <c r="J1004" s="223"/>
      <c r="K1004" s="223"/>
      <c r="L1004" s="228"/>
      <c r="M1004" s="229"/>
      <c r="N1004" s="230"/>
      <c r="O1004" s="230"/>
      <c r="P1004" s="230"/>
      <c r="Q1004" s="230"/>
      <c r="R1004" s="230"/>
      <c r="S1004" s="230"/>
      <c r="T1004" s="231"/>
      <c r="AT1004" s="232" t="s">
        <v>168</v>
      </c>
      <c r="AU1004" s="232" t="s">
        <v>82</v>
      </c>
      <c r="AV1004" s="15" t="s">
        <v>167</v>
      </c>
      <c r="AW1004" s="15" t="s">
        <v>30</v>
      </c>
      <c r="AX1004" s="15" t="s">
        <v>80</v>
      </c>
      <c r="AY1004" s="232" t="s">
        <v>160</v>
      </c>
    </row>
    <row r="1005" spans="1:65" s="2" customFormat="1" ht="24.2" customHeight="1">
      <c r="A1005" s="35"/>
      <c r="B1005" s="36"/>
      <c r="C1005" s="187" t="s">
        <v>1294</v>
      </c>
      <c r="D1005" s="187" t="s">
        <v>162</v>
      </c>
      <c r="E1005" s="188" t="s">
        <v>2640</v>
      </c>
      <c r="F1005" s="189" t="s">
        <v>2641</v>
      </c>
      <c r="G1005" s="190" t="s">
        <v>800</v>
      </c>
      <c r="H1005" s="191">
        <v>2</v>
      </c>
      <c r="I1005" s="192"/>
      <c r="J1005" s="193">
        <f>ROUND(I1005*H1005,2)</f>
        <v>0</v>
      </c>
      <c r="K1005" s="189" t="s">
        <v>166</v>
      </c>
      <c r="L1005" s="40"/>
      <c r="M1005" s="194" t="s">
        <v>1</v>
      </c>
      <c r="N1005" s="195" t="s">
        <v>38</v>
      </c>
      <c r="O1005" s="72"/>
      <c r="P1005" s="196">
        <f>O1005*H1005</f>
        <v>0</v>
      </c>
      <c r="Q1005" s="196">
        <v>0</v>
      </c>
      <c r="R1005" s="196">
        <f>Q1005*H1005</f>
        <v>0</v>
      </c>
      <c r="S1005" s="196">
        <v>0</v>
      </c>
      <c r="T1005" s="197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198" t="s">
        <v>212</v>
      </c>
      <c r="AT1005" s="198" t="s">
        <v>162</v>
      </c>
      <c r="AU1005" s="198" t="s">
        <v>82</v>
      </c>
      <c r="AY1005" s="18" t="s">
        <v>160</v>
      </c>
      <c r="BE1005" s="199">
        <f>IF(N1005="základní",J1005,0)</f>
        <v>0</v>
      </c>
      <c r="BF1005" s="199">
        <f>IF(N1005="snížená",J1005,0)</f>
        <v>0</v>
      </c>
      <c r="BG1005" s="199">
        <f>IF(N1005="zákl. přenesená",J1005,0)</f>
        <v>0</v>
      </c>
      <c r="BH1005" s="199">
        <f>IF(N1005="sníž. přenesená",J1005,0)</f>
        <v>0</v>
      </c>
      <c r="BI1005" s="199">
        <f>IF(N1005="nulová",J1005,0)</f>
        <v>0</v>
      </c>
      <c r="BJ1005" s="18" t="s">
        <v>80</v>
      </c>
      <c r="BK1005" s="199">
        <f>ROUND(I1005*H1005,2)</f>
        <v>0</v>
      </c>
      <c r="BL1005" s="18" t="s">
        <v>212</v>
      </c>
      <c r="BM1005" s="198" t="s">
        <v>1284</v>
      </c>
    </row>
    <row r="1006" spans="1:65" s="2" customFormat="1" ht="24.2" customHeight="1">
      <c r="A1006" s="35"/>
      <c r="B1006" s="36"/>
      <c r="C1006" s="187" t="s">
        <v>861</v>
      </c>
      <c r="D1006" s="187" t="s">
        <v>162</v>
      </c>
      <c r="E1006" s="188" t="s">
        <v>1516</v>
      </c>
      <c r="F1006" s="189" t="s">
        <v>1517</v>
      </c>
      <c r="G1006" s="190" t="s">
        <v>800</v>
      </c>
      <c r="H1006" s="191">
        <v>12</v>
      </c>
      <c r="I1006" s="192"/>
      <c r="J1006" s="193">
        <f>ROUND(I1006*H1006,2)</f>
        <v>0</v>
      </c>
      <c r="K1006" s="189" t="s">
        <v>166</v>
      </c>
      <c r="L1006" s="40"/>
      <c r="M1006" s="194" t="s">
        <v>1</v>
      </c>
      <c r="N1006" s="195" t="s">
        <v>38</v>
      </c>
      <c r="O1006" s="72"/>
      <c r="P1006" s="196">
        <f>O1006*H1006</f>
        <v>0</v>
      </c>
      <c r="Q1006" s="196">
        <v>0</v>
      </c>
      <c r="R1006" s="196">
        <f>Q1006*H1006</f>
        <v>0</v>
      </c>
      <c r="S1006" s="196">
        <v>0</v>
      </c>
      <c r="T1006" s="197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8" t="s">
        <v>212</v>
      </c>
      <c r="AT1006" s="198" t="s">
        <v>162</v>
      </c>
      <c r="AU1006" s="198" t="s">
        <v>82</v>
      </c>
      <c r="AY1006" s="18" t="s">
        <v>160</v>
      </c>
      <c r="BE1006" s="199">
        <f>IF(N1006="základní",J1006,0)</f>
        <v>0</v>
      </c>
      <c r="BF1006" s="199">
        <f>IF(N1006="snížená",J1006,0)</f>
        <v>0</v>
      </c>
      <c r="BG1006" s="199">
        <f>IF(N1006="zákl. přenesená",J1006,0)</f>
        <v>0</v>
      </c>
      <c r="BH1006" s="199">
        <f>IF(N1006="sníž. přenesená",J1006,0)</f>
        <v>0</v>
      </c>
      <c r="BI1006" s="199">
        <f>IF(N1006="nulová",J1006,0)</f>
        <v>0</v>
      </c>
      <c r="BJ1006" s="18" t="s">
        <v>80</v>
      </c>
      <c r="BK1006" s="199">
        <f>ROUND(I1006*H1006,2)</f>
        <v>0</v>
      </c>
      <c r="BL1006" s="18" t="s">
        <v>212</v>
      </c>
      <c r="BM1006" s="198" t="s">
        <v>1297</v>
      </c>
    </row>
    <row r="1007" spans="1:65" s="2" customFormat="1" ht="24.2" customHeight="1">
      <c r="A1007" s="35"/>
      <c r="B1007" s="36"/>
      <c r="C1007" s="187" t="s">
        <v>1306</v>
      </c>
      <c r="D1007" s="187" t="s">
        <v>162</v>
      </c>
      <c r="E1007" s="188" t="s">
        <v>1520</v>
      </c>
      <c r="F1007" s="189" t="s">
        <v>1521</v>
      </c>
      <c r="G1007" s="190" t="s">
        <v>238</v>
      </c>
      <c r="H1007" s="191">
        <v>19.89</v>
      </c>
      <c r="I1007" s="192"/>
      <c r="J1007" s="193">
        <f>ROUND(I1007*H1007,2)</f>
        <v>0</v>
      </c>
      <c r="K1007" s="189" t="s">
        <v>166</v>
      </c>
      <c r="L1007" s="40"/>
      <c r="M1007" s="194" t="s">
        <v>1</v>
      </c>
      <c r="N1007" s="195" t="s">
        <v>38</v>
      </c>
      <c r="O1007" s="72"/>
      <c r="P1007" s="196">
        <f>O1007*H1007</f>
        <v>0</v>
      </c>
      <c r="Q1007" s="196">
        <v>0</v>
      </c>
      <c r="R1007" s="196">
        <f>Q1007*H1007</f>
        <v>0</v>
      </c>
      <c r="S1007" s="196">
        <v>0</v>
      </c>
      <c r="T1007" s="19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98" t="s">
        <v>212</v>
      </c>
      <c r="AT1007" s="198" t="s">
        <v>162</v>
      </c>
      <c r="AU1007" s="198" t="s">
        <v>82</v>
      </c>
      <c r="AY1007" s="18" t="s">
        <v>160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8" t="s">
        <v>80</v>
      </c>
      <c r="BK1007" s="199">
        <f>ROUND(I1007*H1007,2)</f>
        <v>0</v>
      </c>
      <c r="BL1007" s="18" t="s">
        <v>212</v>
      </c>
      <c r="BM1007" s="198" t="s">
        <v>1301</v>
      </c>
    </row>
    <row r="1008" spans="2:51" s="14" customFormat="1" ht="12">
      <c r="B1008" s="211"/>
      <c r="C1008" s="212"/>
      <c r="D1008" s="202" t="s">
        <v>168</v>
      </c>
      <c r="E1008" s="213" t="s">
        <v>1</v>
      </c>
      <c r="F1008" s="214" t="s">
        <v>2642</v>
      </c>
      <c r="G1008" s="212"/>
      <c r="H1008" s="215">
        <v>3.26</v>
      </c>
      <c r="I1008" s="216"/>
      <c r="J1008" s="212"/>
      <c r="K1008" s="212"/>
      <c r="L1008" s="217"/>
      <c r="M1008" s="218"/>
      <c r="N1008" s="219"/>
      <c r="O1008" s="219"/>
      <c r="P1008" s="219"/>
      <c r="Q1008" s="219"/>
      <c r="R1008" s="219"/>
      <c r="S1008" s="219"/>
      <c r="T1008" s="220"/>
      <c r="AT1008" s="221" t="s">
        <v>168</v>
      </c>
      <c r="AU1008" s="221" t="s">
        <v>82</v>
      </c>
      <c r="AV1008" s="14" t="s">
        <v>82</v>
      </c>
      <c r="AW1008" s="14" t="s">
        <v>30</v>
      </c>
      <c r="AX1008" s="14" t="s">
        <v>73</v>
      </c>
      <c r="AY1008" s="221" t="s">
        <v>160</v>
      </c>
    </row>
    <row r="1009" spans="2:51" s="14" customFormat="1" ht="12">
      <c r="B1009" s="211"/>
      <c r="C1009" s="212"/>
      <c r="D1009" s="202" t="s">
        <v>168</v>
      </c>
      <c r="E1009" s="213" t="s">
        <v>1</v>
      </c>
      <c r="F1009" s="214" t="s">
        <v>2643</v>
      </c>
      <c r="G1009" s="212"/>
      <c r="H1009" s="215">
        <v>1.63</v>
      </c>
      <c r="I1009" s="216"/>
      <c r="J1009" s="212"/>
      <c r="K1009" s="212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168</v>
      </c>
      <c r="AU1009" s="221" t="s">
        <v>82</v>
      </c>
      <c r="AV1009" s="14" t="s">
        <v>82</v>
      </c>
      <c r="AW1009" s="14" t="s">
        <v>30</v>
      </c>
      <c r="AX1009" s="14" t="s">
        <v>73</v>
      </c>
      <c r="AY1009" s="221" t="s">
        <v>160</v>
      </c>
    </row>
    <row r="1010" spans="2:51" s="14" customFormat="1" ht="12">
      <c r="B1010" s="211"/>
      <c r="C1010" s="212"/>
      <c r="D1010" s="202" t="s">
        <v>168</v>
      </c>
      <c r="E1010" s="213" t="s">
        <v>1</v>
      </c>
      <c r="F1010" s="214" t="s">
        <v>2644</v>
      </c>
      <c r="G1010" s="212"/>
      <c r="H1010" s="215">
        <v>1.02</v>
      </c>
      <c r="I1010" s="216"/>
      <c r="J1010" s="212"/>
      <c r="K1010" s="212"/>
      <c r="L1010" s="217"/>
      <c r="M1010" s="218"/>
      <c r="N1010" s="219"/>
      <c r="O1010" s="219"/>
      <c r="P1010" s="219"/>
      <c r="Q1010" s="219"/>
      <c r="R1010" s="219"/>
      <c r="S1010" s="219"/>
      <c r="T1010" s="220"/>
      <c r="AT1010" s="221" t="s">
        <v>168</v>
      </c>
      <c r="AU1010" s="221" t="s">
        <v>82</v>
      </c>
      <c r="AV1010" s="14" t="s">
        <v>82</v>
      </c>
      <c r="AW1010" s="14" t="s">
        <v>30</v>
      </c>
      <c r="AX1010" s="14" t="s">
        <v>73</v>
      </c>
      <c r="AY1010" s="221" t="s">
        <v>160</v>
      </c>
    </row>
    <row r="1011" spans="2:51" s="14" customFormat="1" ht="12">
      <c r="B1011" s="211"/>
      <c r="C1011" s="212"/>
      <c r="D1011" s="202" t="s">
        <v>168</v>
      </c>
      <c r="E1011" s="213" t="s">
        <v>1</v>
      </c>
      <c r="F1011" s="214" t="s">
        <v>2645</v>
      </c>
      <c r="G1011" s="212"/>
      <c r="H1011" s="215">
        <v>3.82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168</v>
      </c>
      <c r="AU1011" s="221" t="s">
        <v>82</v>
      </c>
      <c r="AV1011" s="14" t="s">
        <v>82</v>
      </c>
      <c r="AW1011" s="14" t="s">
        <v>30</v>
      </c>
      <c r="AX1011" s="14" t="s">
        <v>73</v>
      </c>
      <c r="AY1011" s="221" t="s">
        <v>160</v>
      </c>
    </row>
    <row r="1012" spans="2:51" s="14" customFormat="1" ht="12">
      <c r="B1012" s="211"/>
      <c r="C1012" s="212"/>
      <c r="D1012" s="202" t="s">
        <v>168</v>
      </c>
      <c r="E1012" s="213" t="s">
        <v>1</v>
      </c>
      <c r="F1012" s="214" t="s">
        <v>2646</v>
      </c>
      <c r="G1012" s="212"/>
      <c r="H1012" s="215">
        <v>10.16</v>
      </c>
      <c r="I1012" s="216"/>
      <c r="J1012" s="212"/>
      <c r="K1012" s="212"/>
      <c r="L1012" s="217"/>
      <c r="M1012" s="218"/>
      <c r="N1012" s="219"/>
      <c r="O1012" s="219"/>
      <c r="P1012" s="219"/>
      <c r="Q1012" s="219"/>
      <c r="R1012" s="219"/>
      <c r="S1012" s="219"/>
      <c r="T1012" s="220"/>
      <c r="AT1012" s="221" t="s">
        <v>168</v>
      </c>
      <c r="AU1012" s="221" t="s">
        <v>82</v>
      </c>
      <c r="AV1012" s="14" t="s">
        <v>82</v>
      </c>
      <c r="AW1012" s="14" t="s">
        <v>30</v>
      </c>
      <c r="AX1012" s="14" t="s">
        <v>73</v>
      </c>
      <c r="AY1012" s="221" t="s">
        <v>160</v>
      </c>
    </row>
    <row r="1013" spans="2:51" s="15" customFormat="1" ht="12">
      <c r="B1013" s="222"/>
      <c r="C1013" s="223"/>
      <c r="D1013" s="202" t="s">
        <v>168</v>
      </c>
      <c r="E1013" s="224" t="s">
        <v>1</v>
      </c>
      <c r="F1013" s="225" t="s">
        <v>179</v>
      </c>
      <c r="G1013" s="223"/>
      <c r="H1013" s="226">
        <v>19.89</v>
      </c>
      <c r="I1013" s="227"/>
      <c r="J1013" s="223"/>
      <c r="K1013" s="223"/>
      <c r="L1013" s="228"/>
      <c r="M1013" s="229"/>
      <c r="N1013" s="230"/>
      <c r="O1013" s="230"/>
      <c r="P1013" s="230"/>
      <c r="Q1013" s="230"/>
      <c r="R1013" s="230"/>
      <c r="S1013" s="230"/>
      <c r="T1013" s="231"/>
      <c r="AT1013" s="232" t="s">
        <v>168</v>
      </c>
      <c r="AU1013" s="232" t="s">
        <v>82</v>
      </c>
      <c r="AV1013" s="15" t="s">
        <v>167</v>
      </c>
      <c r="AW1013" s="15" t="s">
        <v>30</v>
      </c>
      <c r="AX1013" s="15" t="s">
        <v>80</v>
      </c>
      <c r="AY1013" s="232" t="s">
        <v>160</v>
      </c>
    </row>
    <row r="1014" spans="1:65" s="2" customFormat="1" ht="24.2" customHeight="1">
      <c r="A1014" s="35"/>
      <c r="B1014" s="36"/>
      <c r="C1014" s="187" t="s">
        <v>866</v>
      </c>
      <c r="D1014" s="187" t="s">
        <v>162</v>
      </c>
      <c r="E1014" s="188" t="s">
        <v>1535</v>
      </c>
      <c r="F1014" s="189" t="s">
        <v>1536</v>
      </c>
      <c r="G1014" s="190" t="s">
        <v>238</v>
      </c>
      <c r="H1014" s="191">
        <v>2.4</v>
      </c>
      <c r="I1014" s="192"/>
      <c r="J1014" s="193">
        <f>ROUND(I1014*H1014,2)</f>
        <v>0</v>
      </c>
      <c r="K1014" s="189" t="s">
        <v>166</v>
      </c>
      <c r="L1014" s="40"/>
      <c r="M1014" s="194" t="s">
        <v>1</v>
      </c>
      <c r="N1014" s="195" t="s">
        <v>38</v>
      </c>
      <c r="O1014" s="72"/>
      <c r="P1014" s="196">
        <f>O1014*H1014</f>
        <v>0</v>
      </c>
      <c r="Q1014" s="196">
        <v>0</v>
      </c>
      <c r="R1014" s="196">
        <f>Q1014*H1014</f>
        <v>0</v>
      </c>
      <c r="S1014" s="196">
        <v>0</v>
      </c>
      <c r="T1014" s="197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198" t="s">
        <v>212</v>
      </c>
      <c r="AT1014" s="198" t="s">
        <v>162</v>
      </c>
      <c r="AU1014" s="198" t="s">
        <v>82</v>
      </c>
      <c r="AY1014" s="18" t="s">
        <v>160</v>
      </c>
      <c r="BE1014" s="199">
        <f>IF(N1014="základní",J1014,0)</f>
        <v>0</v>
      </c>
      <c r="BF1014" s="199">
        <f>IF(N1014="snížená",J1014,0)</f>
        <v>0</v>
      </c>
      <c r="BG1014" s="199">
        <f>IF(N1014="zákl. přenesená",J1014,0)</f>
        <v>0</v>
      </c>
      <c r="BH1014" s="199">
        <f>IF(N1014="sníž. přenesená",J1014,0)</f>
        <v>0</v>
      </c>
      <c r="BI1014" s="199">
        <f>IF(N1014="nulová",J1014,0)</f>
        <v>0</v>
      </c>
      <c r="BJ1014" s="18" t="s">
        <v>80</v>
      </c>
      <c r="BK1014" s="199">
        <f>ROUND(I1014*H1014,2)</f>
        <v>0</v>
      </c>
      <c r="BL1014" s="18" t="s">
        <v>212</v>
      </c>
      <c r="BM1014" s="198" t="s">
        <v>1309</v>
      </c>
    </row>
    <row r="1015" spans="2:51" s="14" customFormat="1" ht="12">
      <c r="B1015" s="211"/>
      <c r="C1015" s="212"/>
      <c r="D1015" s="202" t="s">
        <v>168</v>
      </c>
      <c r="E1015" s="213" t="s">
        <v>1</v>
      </c>
      <c r="F1015" s="214" t="s">
        <v>2647</v>
      </c>
      <c r="G1015" s="212"/>
      <c r="H1015" s="215">
        <v>2.4</v>
      </c>
      <c r="I1015" s="216"/>
      <c r="J1015" s="212"/>
      <c r="K1015" s="212"/>
      <c r="L1015" s="217"/>
      <c r="M1015" s="218"/>
      <c r="N1015" s="219"/>
      <c r="O1015" s="219"/>
      <c r="P1015" s="219"/>
      <c r="Q1015" s="219"/>
      <c r="R1015" s="219"/>
      <c r="S1015" s="219"/>
      <c r="T1015" s="220"/>
      <c r="AT1015" s="221" t="s">
        <v>168</v>
      </c>
      <c r="AU1015" s="221" t="s">
        <v>82</v>
      </c>
      <c r="AV1015" s="14" t="s">
        <v>82</v>
      </c>
      <c r="AW1015" s="14" t="s">
        <v>30</v>
      </c>
      <c r="AX1015" s="14" t="s">
        <v>73</v>
      </c>
      <c r="AY1015" s="221" t="s">
        <v>160</v>
      </c>
    </row>
    <row r="1016" spans="2:51" s="15" customFormat="1" ht="12">
      <c r="B1016" s="222"/>
      <c r="C1016" s="223"/>
      <c r="D1016" s="202" t="s">
        <v>168</v>
      </c>
      <c r="E1016" s="224" t="s">
        <v>1</v>
      </c>
      <c r="F1016" s="225" t="s">
        <v>179</v>
      </c>
      <c r="G1016" s="223"/>
      <c r="H1016" s="226">
        <v>2.4</v>
      </c>
      <c r="I1016" s="227"/>
      <c r="J1016" s="223"/>
      <c r="K1016" s="223"/>
      <c r="L1016" s="228"/>
      <c r="M1016" s="229"/>
      <c r="N1016" s="230"/>
      <c r="O1016" s="230"/>
      <c r="P1016" s="230"/>
      <c r="Q1016" s="230"/>
      <c r="R1016" s="230"/>
      <c r="S1016" s="230"/>
      <c r="T1016" s="231"/>
      <c r="AT1016" s="232" t="s">
        <v>168</v>
      </c>
      <c r="AU1016" s="232" t="s">
        <v>82</v>
      </c>
      <c r="AV1016" s="15" t="s">
        <v>167</v>
      </c>
      <c r="AW1016" s="15" t="s">
        <v>30</v>
      </c>
      <c r="AX1016" s="15" t="s">
        <v>80</v>
      </c>
      <c r="AY1016" s="232" t="s">
        <v>160</v>
      </c>
    </row>
    <row r="1017" spans="1:65" s="2" customFormat="1" ht="24.2" customHeight="1">
      <c r="A1017" s="35"/>
      <c r="B1017" s="36"/>
      <c r="C1017" s="187" t="s">
        <v>1324</v>
      </c>
      <c r="D1017" s="187" t="s">
        <v>162</v>
      </c>
      <c r="E1017" s="188" t="s">
        <v>1543</v>
      </c>
      <c r="F1017" s="189" t="s">
        <v>1544</v>
      </c>
      <c r="G1017" s="190" t="s">
        <v>238</v>
      </c>
      <c r="H1017" s="191">
        <v>4.98</v>
      </c>
      <c r="I1017" s="192"/>
      <c r="J1017" s="193">
        <f>ROUND(I1017*H1017,2)</f>
        <v>0</v>
      </c>
      <c r="K1017" s="189" t="s">
        <v>166</v>
      </c>
      <c r="L1017" s="40"/>
      <c r="M1017" s="194" t="s">
        <v>1</v>
      </c>
      <c r="N1017" s="195" t="s">
        <v>38</v>
      </c>
      <c r="O1017" s="72"/>
      <c r="P1017" s="196">
        <f>O1017*H1017</f>
        <v>0</v>
      </c>
      <c r="Q1017" s="196">
        <v>0</v>
      </c>
      <c r="R1017" s="196">
        <f>Q1017*H1017</f>
        <v>0</v>
      </c>
      <c r="S1017" s="196">
        <v>0</v>
      </c>
      <c r="T1017" s="197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98" t="s">
        <v>212</v>
      </c>
      <c r="AT1017" s="198" t="s">
        <v>162</v>
      </c>
      <c r="AU1017" s="198" t="s">
        <v>82</v>
      </c>
      <c r="AY1017" s="18" t="s">
        <v>160</v>
      </c>
      <c r="BE1017" s="199">
        <f>IF(N1017="základní",J1017,0)</f>
        <v>0</v>
      </c>
      <c r="BF1017" s="199">
        <f>IF(N1017="snížená",J1017,0)</f>
        <v>0</v>
      </c>
      <c r="BG1017" s="199">
        <f>IF(N1017="zákl. přenesená",J1017,0)</f>
        <v>0</v>
      </c>
      <c r="BH1017" s="199">
        <f>IF(N1017="sníž. přenesená",J1017,0)</f>
        <v>0</v>
      </c>
      <c r="BI1017" s="199">
        <f>IF(N1017="nulová",J1017,0)</f>
        <v>0</v>
      </c>
      <c r="BJ1017" s="18" t="s">
        <v>80</v>
      </c>
      <c r="BK1017" s="199">
        <f>ROUND(I1017*H1017,2)</f>
        <v>0</v>
      </c>
      <c r="BL1017" s="18" t="s">
        <v>212</v>
      </c>
      <c r="BM1017" s="198" t="s">
        <v>1313</v>
      </c>
    </row>
    <row r="1018" spans="2:51" s="14" customFormat="1" ht="12">
      <c r="B1018" s="211"/>
      <c r="C1018" s="212"/>
      <c r="D1018" s="202" t="s">
        <v>168</v>
      </c>
      <c r="E1018" s="213" t="s">
        <v>1</v>
      </c>
      <c r="F1018" s="214" t="s">
        <v>2648</v>
      </c>
      <c r="G1018" s="212"/>
      <c r="H1018" s="215">
        <v>4.98</v>
      </c>
      <c r="I1018" s="216"/>
      <c r="J1018" s="212"/>
      <c r="K1018" s="212"/>
      <c r="L1018" s="217"/>
      <c r="M1018" s="218"/>
      <c r="N1018" s="219"/>
      <c r="O1018" s="219"/>
      <c r="P1018" s="219"/>
      <c r="Q1018" s="219"/>
      <c r="R1018" s="219"/>
      <c r="S1018" s="219"/>
      <c r="T1018" s="220"/>
      <c r="AT1018" s="221" t="s">
        <v>168</v>
      </c>
      <c r="AU1018" s="221" t="s">
        <v>82</v>
      </c>
      <c r="AV1018" s="14" t="s">
        <v>82</v>
      </c>
      <c r="AW1018" s="14" t="s">
        <v>30</v>
      </c>
      <c r="AX1018" s="14" t="s">
        <v>73</v>
      </c>
      <c r="AY1018" s="221" t="s">
        <v>160</v>
      </c>
    </row>
    <row r="1019" spans="2:51" s="15" customFormat="1" ht="12">
      <c r="B1019" s="222"/>
      <c r="C1019" s="223"/>
      <c r="D1019" s="202" t="s">
        <v>168</v>
      </c>
      <c r="E1019" s="224" t="s">
        <v>1</v>
      </c>
      <c r="F1019" s="225" t="s">
        <v>179</v>
      </c>
      <c r="G1019" s="223"/>
      <c r="H1019" s="226">
        <v>4.98</v>
      </c>
      <c r="I1019" s="227"/>
      <c r="J1019" s="223"/>
      <c r="K1019" s="223"/>
      <c r="L1019" s="228"/>
      <c r="M1019" s="229"/>
      <c r="N1019" s="230"/>
      <c r="O1019" s="230"/>
      <c r="P1019" s="230"/>
      <c r="Q1019" s="230"/>
      <c r="R1019" s="230"/>
      <c r="S1019" s="230"/>
      <c r="T1019" s="231"/>
      <c r="AT1019" s="232" t="s">
        <v>168</v>
      </c>
      <c r="AU1019" s="232" t="s">
        <v>82</v>
      </c>
      <c r="AV1019" s="15" t="s">
        <v>167</v>
      </c>
      <c r="AW1019" s="15" t="s">
        <v>30</v>
      </c>
      <c r="AX1019" s="15" t="s">
        <v>80</v>
      </c>
      <c r="AY1019" s="232" t="s">
        <v>160</v>
      </c>
    </row>
    <row r="1020" spans="1:65" s="2" customFormat="1" ht="24.2" customHeight="1">
      <c r="A1020" s="35"/>
      <c r="B1020" s="36"/>
      <c r="C1020" s="187" t="s">
        <v>870</v>
      </c>
      <c r="D1020" s="187" t="s">
        <v>162</v>
      </c>
      <c r="E1020" s="188" t="s">
        <v>1580</v>
      </c>
      <c r="F1020" s="189" t="s">
        <v>1581</v>
      </c>
      <c r="G1020" s="190" t="s">
        <v>238</v>
      </c>
      <c r="H1020" s="191">
        <v>2.28</v>
      </c>
      <c r="I1020" s="192"/>
      <c r="J1020" s="193">
        <f>ROUND(I1020*H1020,2)</f>
        <v>0</v>
      </c>
      <c r="K1020" s="189" t="s">
        <v>1</v>
      </c>
      <c r="L1020" s="40"/>
      <c r="M1020" s="194" t="s">
        <v>1</v>
      </c>
      <c r="N1020" s="195" t="s">
        <v>38</v>
      </c>
      <c r="O1020" s="72"/>
      <c r="P1020" s="196">
        <f>O1020*H1020</f>
        <v>0</v>
      </c>
      <c r="Q1020" s="196">
        <v>0</v>
      </c>
      <c r="R1020" s="196">
        <f>Q1020*H1020</f>
        <v>0</v>
      </c>
      <c r="S1020" s="196">
        <v>0</v>
      </c>
      <c r="T1020" s="197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198" t="s">
        <v>212</v>
      </c>
      <c r="AT1020" s="198" t="s">
        <v>162</v>
      </c>
      <c r="AU1020" s="198" t="s">
        <v>82</v>
      </c>
      <c r="AY1020" s="18" t="s">
        <v>160</v>
      </c>
      <c r="BE1020" s="199">
        <f>IF(N1020="základní",J1020,0)</f>
        <v>0</v>
      </c>
      <c r="BF1020" s="199">
        <f>IF(N1020="snížená",J1020,0)</f>
        <v>0</v>
      </c>
      <c r="BG1020" s="199">
        <f>IF(N1020="zákl. přenesená",J1020,0)</f>
        <v>0</v>
      </c>
      <c r="BH1020" s="199">
        <f>IF(N1020="sníž. přenesená",J1020,0)</f>
        <v>0</v>
      </c>
      <c r="BI1020" s="199">
        <f>IF(N1020="nulová",J1020,0)</f>
        <v>0</v>
      </c>
      <c r="BJ1020" s="18" t="s">
        <v>80</v>
      </c>
      <c r="BK1020" s="199">
        <f>ROUND(I1020*H1020,2)</f>
        <v>0</v>
      </c>
      <c r="BL1020" s="18" t="s">
        <v>212</v>
      </c>
      <c r="BM1020" s="198" t="s">
        <v>1327</v>
      </c>
    </row>
    <row r="1021" spans="2:51" s="14" customFormat="1" ht="12">
      <c r="B1021" s="211"/>
      <c r="C1021" s="212"/>
      <c r="D1021" s="202" t="s">
        <v>168</v>
      </c>
      <c r="E1021" s="213" t="s">
        <v>1</v>
      </c>
      <c r="F1021" s="214" t="s">
        <v>2649</v>
      </c>
      <c r="G1021" s="212"/>
      <c r="H1021" s="215">
        <v>2.28</v>
      </c>
      <c r="I1021" s="216"/>
      <c r="J1021" s="212"/>
      <c r="K1021" s="212"/>
      <c r="L1021" s="217"/>
      <c r="M1021" s="218"/>
      <c r="N1021" s="219"/>
      <c r="O1021" s="219"/>
      <c r="P1021" s="219"/>
      <c r="Q1021" s="219"/>
      <c r="R1021" s="219"/>
      <c r="S1021" s="219"/>
      <c r="T1021" s="220"/>
      <c r="AT1021" s="221" t="s">
        <v>168</v>
      </c>
      <c r="AU1021" s="221" t="s">
        <v>82</v>
      </c>
      <c r="AV1021" s="14" t="s">
        <v>82</v>
      </c>
      <c r="AW1021" s="14" t="s">
        <v>30</v>
      </c>
      <c r="AX1021" s="14" t="s">
        <v>73</v>
      </c>
      <c r="AY1021" s="221" t="s">
        <v>160</v>
      </c>
    </row>
    <row r="1022" spans="2:51" s="15" customFormat="1" ht="12">
      <c r="B1022" s="222"/>
      <c r="C1022" s="223"/>
      <c r="D1022" s="202" t="s">
        <v>168</v>
      </c>
      <c r="E1022" s="224" t="s">
        <v>1</v>
      </c>
      <c r="F1022" s="225" t="s">
        <v>179</v>
      </c>
      <c r="G1022" s="223"/>
      <c r="H1022" s="226">
        <v>2.28</v>
      </c>
      <c r="I1022" s="227"/>
      <c r="J1022" s="223"/>
      <c r="K1022" s="223"/>
      <c r="L1022" s="228"/>
      <c r="M1022" s="229"/>
      <c r="N1022" s="230"/>
      <c r="O1022" s="230"/>
      <c r="P1022" s="230"/>
      <c r="Q1022" s="230"/>
      <c r="R1022" s="230"/>
      <c r="S1022" s="230"/>
      <c r="T1022" s="231"/>
      <c r="AT1022" s="232" t="s">
        <v>168</v>
      </c>
      <c r="AU1022" s="232" t="s">
        <v>82</v>
      </c>
      <c r="AV1022" s="15" t="s">
        <v>167</v>
      </c>
      <c r="AW1022" s="15" t="s">
        <v>30</v>
      </c>
      <c r="AX1022" s="15" t="s">
        <v>80</v>
      </c>
      <c r="AY1022" s="232" t="s">
        <v>160</v>
      </c>
    </row>
    <row r="1023" spans="1:65" s="2" customFormat="1" ht="24.2" customHeight="1">
      <c r="A1023" s="35"/>
      <c r="B1023" s="36"/>
      <c r="C1023" s="187" t="s">
        <v>1332</v>
      </c>
      <c r="D1023" s="187" t="s">
        <v>162</v>
      </c>
      <c r="E1023" s="188" t="s">
        <v>1586</v>
      </c>
      <c r="F1023" s="189" t="s">
        <v>1587</v>
      </c>
      <c r="G1023" s="190" t="s">
        <v>238</v>
      </c>
      <c r="H1023" s="191">
        <v>14.79</v>
      </c>
      <c r="I1023" s="192"/>
      <c r="J1023" s="193">
        <f>ROUND(I1023*H1023,2)</f>
        <v>0</v>
      </c>
      <c r="K1023" s="189" t="s">
        <v>1</v>
      </c>
      <c r="L1023" s="40"/>
      <c r="M1023" s="194" t="s">
        <v>1</v>
      </c>
      <c r="N1023" s="195" t="s">
        <v>38</v>
      </c>
      <c r="O1023" s="72"/>
      <c r="P1023" s="196">
        <f>O1023*H1023</f>
        <v>0</v>
      </c>
      <c r="Q1023" s="196">
        <v>0</v>
      </c>
      <c r="R1023" s="196">
        <f>Q1023*H1023</f>
        <v>0</v>
      </c>
      <c r="S1023" s="196">
        <v>0</v>
      </c>
      <c r="T1023" s="197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98" t="s">
        <v>212</v>
      </c>
      <c r="AT1023" s="198" t="s">
        <v>162</v>
      </c>
      <c r="AU1023" s="198" t="s">
        <v>82</v>
      </c>
      <c r="AY1023" s="18" t="s">
        <v>160</v>
      </c>
      <c r="BE1023" s="199">
        <f>IF(N1023="základní",J1023,0)</f>
        <v>0</v>
      </c>
      <c r="BF1023" s="199">
        <f>IF(N1023="snížená",J1023,0)</f>
        <v>0</v>
      </c>
      <c r="BG1023" s="199">
        <f>IF(N1023="zákl. přenesená",J1023,0)</f>
        <v>0</v>
      </c>
      <c r="BH1023" s="199">
        <f>IF(N1023="sníž. přenesená",J1023,0)</f>
        <v>0</v>
      </c>
      <c r="BI1023" s="199">
        <f>IF(N1023="nulová",J1023,0)</f>
        <v>0</v>
      </c>
      <c r="BJ1023" s="18" t="s">
        <v>80</v>
      </c>
      <c r="BK1023" s="199">
        <f>ROUND(I1023*H1023,2)</f>
        <v>0</v>
      </c>
      <c r="BL1023" s="18" t="s">
        <v>212</v>
      </c>
      <c r="BM1023" s="198" t="s">
        <v>1331</v>
      </c>
    </row>
    <row r="1024" spans="2:51" s="14" customFormat="1" ht="12">
      <c r="B1024" s="211"/>
      <c r="C1024" s="212"/>
      <c r="D1024" s="202" t="s">
        <v>168</v>
      </c>
      <c r="E1024" s="213" t="s">
        <v>1</v>
      </c>
      <c r="F1024" s="214" t="s">
        <v>2650</v>
      </c>
      <c r="G1024" s="212"/>
      <c r="H1024" s="215">
        <v>5.04</v>
      </c>
      <c r="I1024" s="216"/>
      <c r="J1024" s="212"/>
      <c r="K1024" s="212"/>
      <c r="L1024" s="217"/>
      <c r="M1024" s="218"/>
      <c r="N1024" s="219"/>
      <c r="O1024" s="219"/>
      <c r="P1024" s="219"/>
      <c r="Q1024" s="219"/>
      <c r="R1024" s="219"/>
      <c r="S1024" s="219"/>
      <c r="T1024" s="220"/>
      <c r="AT1024" s="221" t="s">
        <v>168</v>
      </c>
      <c r="AU1024" s="221" t="s">
        <v>82</v>
      </c>
      <c r="AV1024" s="14" t="s">
        <v>82</v>
      </c>
      <c r="AW1024" s="14" t="s">
        <v>30</v>
      </c>
      <c r="AX1024" s="14" t="s">
        <v>73</v>
      </c>
      <c r="AY1024" s="221" t="s">
        <v>160</v>
      </c>
    </row>
    <row r="1025" spans="2:51" s="14" customFormat="1" ht="12">
      <c r="B1025" s="211"/>
      <c r="C1025" s="212"/>
      <c r="D1025" s="202" t="s">
        <v>168</v>
      </c>
      <c r="E1025" s="213" t="s">
        <v>1</v>
      </c>
      <c r="F1025" s="214" t="s">
        <v>2651</v>
      </c>
      <c r="G1025" s="212"/>
      <c r="H1025" s="215">
        <v>9.75</v>
      </c>
      <c r="I1025" s="216"/>
      <c r="J1025" s="212"/>
      <c r="K1025" s="212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168</v>
      </c>
      <c r="AU1025" s="221" t="s">
        <v>82</v>
      </c>
      <c r="AV1025" s="14" t="s">
        <v>82</v>
      </c>
      <c r="AW1025" s="14" t="s">
        <v>30</v>
      </c>
      <c r="AX1025" s="14" t="s">
        <v>73</v>
      </c>
      <c r="AY1025" s="221" t="s">
        <v>160</v>
      </c>
    </row>
    <row r="1026" spans="2:51" s="15" customFormat="1" ht="12">
      <c r="B1026" s="222"/>
      <c r="C1026" s="223"/>
      <c r="D1026" s="202" t="s">
        <v>168</v>
      </c>
      <c r="E1026" s="224" t="s">
        <v>1</v>
      </c>
      <c r="F1026" s="225" t="s">
        <v>179</v>
      </c>
      <c r="G1026" s="223"/>
      <c r="H1026" s="226">
        <v>14.79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168</v>
      </c>
      <c r="AU1026" s="232" t="s">
        <v>82</v>
      </c>
      <c r="AV1026" s="15" t="s">
        <v>167</v>
      </c>
      <c r="AW1026" s="15" t="s">
        <v>30</v>
      </c>
      <c r="AX1026" s="15" t="s">
        <v>80</v>
      </c>
      <c r="AY1026" s="232" t="s">
        <v>160</v>
      </c>
    </row>
    <row r="1027" spans="1:65" s="2" customFormat="1" ht="14.45" customHeight="1">
      <c r="A1027" s="35"/>
      <c r="B1027" s="36"/>
      <c r="C1027" s="187" t="s">
        <v>875</v>
      </c>
      <c r="D1027" s="187" t="s">
        <v>162</v>
      </c>
      <c r="E1027" s="188" t="s">
        <v>1621</v>
      </c>
      <c r="F1027" s="189" t="s">
        <v>1622</v>
      </c>
      <c r="G1027" s="190" t="s">
        <v>238</v>
      </c>
      <c r="H1027" s="191">
        <v>57.37</v>
      </c>
      <c r="I1027" s="192"/>
      <c r="J1027" s="193">
        <f>ROUND(I1027*H1027,2)</f>
        <v>0</v>
      </c>
      <c r="K1027" s="189" t="s">
        <v>166</v>
      </c>
      <c r="L1027" s="40"/>
      <c r="M1027" s="194" t="s">
        <v>1</v>
      </c>
      <c r="N1027" s="195" t="s">
        <v>38</v>
      </c>
      <c r="O1027" s="72"/>
      <c r="P1027" s="196">
        <f>O1027*H1027</f>
        <v>0</v>
      </c>
      <c r="Q1027" s="196">
        <v>0</v>
      </c>
      <c r="R1027" s="196">
        <f>Q1027*H1027</f>
        <v>0</v>
      </c>
      <c r="S1027" s="196">
        <v>0</v>
      </c>
      <c r="T1027" s="197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98" t="s">
        <v>212</v>
      </c>
      <c r="AT1027" s="198" t="s">
        <v>162</v>
      </c>
      <c r="AU1027" s="198" t="s">
        <v>82</v>
      </c>
      <c r="AY1027" s="18" t="s">
        <v>160</v>
      </c>
      <c r="BE1027" s="199">
        <f>IF(N1027="základní",J1027,0)</f>
        <v>0</v>
      </c>
      <c r="BF1027" s="199">
        <f>IF(N1027="snížená",J1027,0)</f>
        <v>0</v>
      </c>
      <c r="BG1027" s="199">
        <f>IF(N1027="zákl. přenesená",J1027,0)</f>
        <v>0</v>
      </c>
      <c r="BH1027" s="199">
        <f>IF(N1027="sníž. přenesená",J1027,0)</f>
        <v>0</v>
      </c>
      <c r="BI1027" s="199">
        <f>IF(N1027="nulová",J1027,0)</f>
        <v>0</v>
      </c>
      <c r="BJ1027" s="18" t="s">
        <v>80</v>
      </c>
      <c r="BK1027" s="199">
        <f>ROUND(I1027*H1027,2)</f>
        <v>0</v>
      </c>
      <c r="BL1027" s="18" t="s">
        <v>212</v>
      </c>
      <c r="BM1027" s="198" t="s">
        <v>1335</v>
      </c>
    </row>
    <row r="1028" spans="2:51" s="14" customFormat="1" ht="12">
      <c r="B1028" s="211"/>
      <c r="C1028" s="212"/>
      <c r="D1028" s="202" t="s">
        <v>168</v>
      </c>
      <c r="E1028" s="213" t="s">
        <v>1</v>
      </c>
      <c r="F1028" s="214" t="s">
        <v>2631</v>
      </c>
      <c r="G1028" s="212"/>
      <c r="H1028" s="215">
        <v>17.8</v>
      </c>
      <c r="I1028" s="216"/>
      <c r="J1028" s="212"/>
      <c r="K1028" s="212"/>
      <c r="L1028" s="217"/>
      <c r="M1028" s="218"/>
      <c r="N1028" s="219"/>
      <c r="O1028" s="219"/>
      <c r="P1028" s="219"/>
      <c r="Q1028" s="219"/>
      <c r="R1028" s="219"/>
      <c r="S1028" s="219"/>
      <c r="T1028" s="220"/>
      <c r="AT1028" s="221" t="s">
        <v>168</v>
      </c>
      <c r="AU1028" s="221" t="s">
        <v>82</v>
      </c>
      <c r="AV1028" s="14" t="s">
        <v>82</v>
      </c>
      <c r="AW1028" s="14" t="s">
        <v>30</v>
      </c>
      <c r="AX1028" s="14" t="s">
        <v>73</v>
      </c>
      <c r="AY1028" s="221" t="s">
        <v>160</v>
      </c>
    </row>
    <row r="1029" spans="2:51" s="14" customFormat="1" ht="12">
      <c r="B1029" s="211"/>
      <c r="C1029" s="212"/>
      <c r="D1029" s="202" t="s">
        <v>168</v>
      </c>
      <c r="E1029" s="213" t="s">
        <v>1</v>
      </c>
      <c r="F1029" s="214" t="s">
        <v>2652</v>
      </c>
      <c r="G1029" s="212"/>
      <c r="H1029" s="215">
        <v>22.97</v>
      </c>
      <c r="I1029" s="216"/>
      <c r="J1029" s="212"/>
      <c r="K1029" s="212"/>
      <c r="L1029" s="217"/>
      <c r="M1029" s="218"/>
      <c r="N1029" s="219"/>
      <c r="O1029" s="219"/>
      <c r="P1029" s="219"/>
      <c r="Q1029" s="219"/>
      <c r="R1029" s="219"/>
      <c r="S1029" s="219"/>
      <c r="T1029" s="220"/>
      <c r="AT1029" s="221" t="s">
        <v>168</v>
      </c>
      <c r="AU1029" s="221" t="s">
        <v>82</v>
      </c>
      <c r="AV1029" s="14" t="s">
        <v>82</v>
      </c>
      <c r="AW1029" s="14" t="s">
        <v>30</v>
      </c>
      <c r="AX1029" s="14" t="s">
        <v>73</v>
      </c>
      <c r="AY1029" s="221" t="s">
        <v>160</v>
      </c>
    </row>
    <row r="1030" spans="2:51" s="14" customFormat="1" ht="12">
      <c r="B1030" s="211"/>
      <c r="C1030" s="212"/>
      <c r="D1030" s="202" t="s">
        <v>168</v>
      </c>
      <c r="E1030" s="213" t="s">
        <v>1</v>
      </c>
      <c r="F1030" s="214" t="s">
        <v>2630</v>
      </c>
      <c r="G1030" s="212"/>
      <c r="H1030" s="215">
        <v>16.6</v>
      </c>
      <c r="I1030" s="216"/>
      <c r="J1030" s="212"/>
      <c r="K1030" s="212"/>
      <c r="L1030" s="217"/>
      <c r="M1030" s="218"/>
      <c r="N1030" s="219"/>
      <c r="O1030" s="219"/>
      <c r="P1030" s="219"/>
      <c r="Q1030" s="219"/>
      <c r="R1030" s="219"/>
      <c r="S1030" s="219"/>
      <c r="T1030" s="220"/>
      <c r="AT1030" s="221" t="s">
        <v>168</v>
      </c>
      <c r="AU1030" s="221" t="s">
        <v>82</v>
      </c>
      <c r="AV1030" s="14" t="s">
        <v>82</v>
      </c>
      <c r="AW1030" s="14" t="s">
        <v>30</v>
      </c>
      <c r="AX1030" s="14" t="s">
        <v>73</v>
      </c>
      <c r="AY1030" s="221" t="s">
        <v>160</v>
      </c>
    </row>
    <row r="1031" spans="2:51" s="15" customFormat="1" ht="12">
      <c r="B1031" s="222"/>
      <c r="C1031" s="223"/>
      <c r="D1031" s="202" t="s">
        <v>168</v>
      </c>
      <c r="E1031" s="224" t="s">
        <v>1</v>
      </c>
      <c r="F1031" s="225" t="s">
        <v>179</v>
      </c>
      <c r="G1031" s="223"/>
      <c r="H1031" s="226">
        <v>57.37</v>
      </c>
      <c r="I1031" s="227"/>
      <c r="J1031" s="223"/>
      <c r="K1031" s="223"/>
      <c r="L1031" s="228"/>
      <c r="M1031" s="229"/>
      <c r="N1031" s="230"/>
      <c r="O1031" s="230"/>
      <c r="P1031" s="230"/>
      <c r="Q1031" s="230"/>
      <c r="R1031" s="230"/>
      <c r="S1031" s="230"/>
      <c r="T1031" s="231"/>
      <c r="AT1031" s="232" t="s">
        <v>168</v>
      </c>
      <c r="AU1031" s="232" t="s">
        <v>82</v>
      </c>
      <c r="AV1031" s="15" t="s">
        <v>167</v>
      </c>
      <c r="AW1031" s="15" t="s">
        <v>30</v>
      </c>
      <c r="AX1031" s="15" t="s">
        <v>80</v>
      </c>
      <c r="AY1031" s="232" t="s">
        <v>160</v>
      </c>
    </row>
    <row r="1032" spans="1:65" s="2" customFormat="1" ht="24.2" customHeight="1">
      <c r="A1032" s="35"/>
      <c r="B1032" s="36"/>
      <c r="C1032" s="187" t="s">
        <v>1342</v>
      </c>
      <c r="D1032" s="187" t="s">
        <v>162</v>
      </c>
      <c r="E1032" s="188" t="s">
        <v>2653</v>
      </c>
      <c r="F1032" s="189" t="s">
        <v>2654</v>
      </c>
      <c r="G1032" s="190" t="s">
        <v>238</v>
      </c>
      <c r="H1032" s="191">
        <v>12.1</v>
      </c>
      <c r="I1032" s="192"/>
      <c r="J1032" s="193">
        <f>ROUND(I1032*H1032,2)</f>
        <v>0</v>
      </c>
      <c r="K1032" s="189" t="s">
        <v>166</v>
      </c>
      <c r="L1032" s="40"/>
      <c r="M1032" s="194" t="s">
        <v>1</v>
      </c>
      <c r="N1032" s="195" t="s">
        <v>38</v>
      </c>
      <c r="O1032" s="72"/>
      <c r="P1032" s="196">
        <f>O1032*H1032</f>
        <v>0</v>
      </c>
      <c r="Q1032" s="196">
        <v>0</v>
      </c>
      <c r="R1032" s="196">
        <f>Q1032*H1032</f>
        <v>0</v>
      </c>
      <c r="S1032" s="196">
        <v>0</v>
      </c>
      <c r="T1032" s="197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8" t="s">
        <v>212</v>
      </c>
      <c r="AT1032" s="198" t="s">
        <v>162</v>
      </c>
      <c r="AU1032" s="198" t="s">
        <v>82</v>
      </c>
      <c r="AY1032" s="18" t="s">
        <v>160</v>
      </c>
      <c r="BE1032" s="199">
        <f>IF(N1032="základní",J1032,0)</f>
        <v>0</v>
      </c>
      <c r="BF1032" s="199">
        <f>IF(N1032="snížená",J1032,0)</f>
        <v>0</v>
      </c>
      <c r="BG1032" s="199">
        <f>IF(N1032="zákl. přenesená",J1032,0)</f>
        <v>0</v>
      </c>
      <c r="BH1032" s="199">
        <f>IF(N1032="sníž. přenesená",J1032,0)</f>
        <v>0</v>
      </c>
      <c r="BI1032" s="199">
        <f>IF(N1032="nulová",J1032,0)</f>
        <v>0</v>
      </c>
      <c r="BJ1032" s="18" t="s">
        <v>80</v>
      </c>
      <c r="BK1032" s="199">
        <f>ROUND(I1032*H1032,2)</f>
        <v>0</v>
      </c>
      <c r="BL1032" s="18" t="s">
        <v>212</v>
      </c>
      <c r="BM1032" s="198" t="s">
        <v>1340</v>
      </c>
    </row>
    <row r="1033" spans="2:51" s="14" customFormat="1" ht="12">
      <c r="B1033" s="211"/>
      <c r="C1033" s="212"/>
      <c r="D1033" s="202" t="s">
        <v>168</v>
      </c>
      <c r="E1033" s="213" t="s">
        <v>1</v>
      </c>
      <c r="F1033" s="214" t="s">
        <v>2655</v>
      </c>
      <c r="G1033" s="212"/>
      <c r="H1033" s="215">
        <v>4.6</v>
      </c>
      <c r="I1033" s="216"/>
      <c r="J1033" s="212"/>
      <c r="K1033" s="212"/>
      <c r="L1033" s="217"/>
      <c r="M1033" s="218"/>
      <c r="N1033" s="219"/>
      <c r="O1033" s="219"/>
      <c r="P1033" s="219"/>
      <c r="Q1033" s="219"/>
      <c r="R1033" s="219"/>
      <c r="S1033" s="219"/>
      <c r="T1033" s="220"/>
      <c r="AT1033" s="221" t="s">
        <v>168</v>
      </c>
      <c r="AU1033" s="221" t="s">
        <v>82</v>
      </c>
      <c r="AV1033" s="14" t="s">
        <v>82</v>
      </c>
      <c r="AW1033" s="14" t="s">
        <v>30</v>
      </c>
      <c r="AX1033" s="14" t="s">
        <v>73</v>
      </c>
      <c r="AY1033" s="221" t="s">
        <v>160</v>
      </c>
    </row>
    <row r="1034" spans="2:51" s="14" customFormat="1" ht="12">
      <c r="B1034" s="211"/>
      <c r="C1034" s="212"/>
      <c r="D1034" s="202" t="s">
        <v>168</v>
      </c>
      <c r="E1034" s="213" t="s">
        <v>1</v>
      </c>
      <c r="F1034" s="214" t="s">
        <v>2656</v>
      </c>
      <c r="G1034" s="212"/>
      <c r="H1034" s="215">
        <v>7.5</v>
      </c>
      <c r="I1034" s="216"/>
      <c r="J1034" s="212"/>
      <c r="K1034" s="212"/>
      <c r="L1034" s="217"/>
      <c r="M1034" s="218"/>
      <c r="N1034" s="219"/>
      <c r="O1034" s="219"/>
      <c r="P1034" s="219"/>
      <c r="Q1034" s="219"/>
      <c r="R1034" s="219"/>
      <c r="S1034" s="219"/>
      <c r="T1034" s="220"/>
      <c r="AT1034" s="221" t="s">
        <v>168</v>
      </c>
      <c r="AU1034" s="221" t="s">
        <v>82</v>
      </c>
      <c r="AV1034" s="14" t="s">
        <v>82</v>
      </c>
      <c r="AW1034" s="14" t="s">
        <v>30</v>
      </c>
      <c r="AX1034" s="14" t="s">
        <v>73</v>
      </c>
      <c r="AY1034" s="221" t="s">
        <v>160</v>
      </c>
    </row>
    <row r="1035" spans="2:51" s="15" customFormat="1" ht="12">
      <c r="B1035" s="222"/>
      <c r="C1035" s="223"/>
      <c r="D1035" s="202" t="s">
        <v>168</v>
      </c>
      <c r="E1035" s="224" t="s">
        <v>1</v>
      </c>
      <c r="F1035" s="225" t="s">
        <v>179</v>
      </c>
      <c r="G1035" s="223"/>
      <c r="H1035" s="226">
        <v>12.1</v>
      </c>
      <c r="I1035" s="227"/>
      <c r="J1035" s="223"/>
      <c r="K1035" s="223"/>
      <c r="L1035" s="228"/>
      <c r="M1035" s="229"/>
      <c r="N1035" s="230"/>
      <c r="O1035" s="230"/>
      <c r="P1035" s="230"/>
      <c r="Q1035" s="230"/>
      <c r="R1035" s="230"/>
      <c r="S1035" s="230"/>
      <c r="T1035" s="231"/>
      <c r="AT1035" s="232" t="s">
        <v>168</v>
      </c>
      <c r="AU1035" s="232" t="s">
        <v>82</v>
      </c>
      <c r="AV1035" s="15" t="s">
        <v>167</v>
      </c>
      <c r="AW1035" s="15" t="s">
        <v>30</v>
      </c>
      <c r="AX1035" s="15" t="s">
        <v>80</v>
      </c>
      <c r="AY1035" s="232" t="s">
        <v>160</v>
      </c>
    </row>
    <row r="1036" spans="1:65" s="2" customFormat="1" ht="24.2" customHeight="1">
      <c r="A1036" s="35"/>
      <c r="B1036" s="36"/>
      <c r="C1036" s="187" t="s">
        <v>884</v>
      </c>
      <c r="D1036" s="187" t="s">
        <v>162</v>
      </c>
      <c r="E1036" s="188" t="s">
        <v>1629</v>
      </c>
      <c r="F1036" s="189" t="s">
        <v>1630</v>
      </c>
      <c r="G1036" s="190" t="s">
        <v>238</v>
      </c>
      <c r="H1036" s="191">
        <v>8.4</v>
      </c>
      <c r="I1036" s="192"/>
      <c r="J1036" s="193">
        <f>ROUND(I1036*H1036,2)</f>
        <v>0</v>
      </c>
      <c r="K1036" s="189" t="s">
        <v>1</v>
      </c>
      <c r="L1036" s="40"/>
      <c r="M1036" s="194" t="s">
        <v>1</v>
      </c>
      <c r="N1036" s="195" t="s">
        <v>38</v>
      </c>
      <c r="O1036" s="72"/>
      <c r="P1036" s="196">
        <f>O1036*H1036</f>
        <v>0</v>
      </c>
      <c r="Q1036" s="196">
        <v>0</v>
      </c>
      <c r="R1036" s="196">
        <f>Q1036*H1036</f>
        <v>0</v>
      </c>
      <c r="S1036" s="196">
        <v>0</v>
      </c>
      <c r="T1036" s="197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198" t="s">
        <v>212</v>
      </c>
      <c r="AT1036" s="198" t="s">
        <v>162</v>
      </c>
      <c r="AU1036" s="198" t="s">
        <v>82</v>
      </c>
      <c r="AY1036" s="18" t="s">
        <v>160</v>
      </c>
      <c r="BE1036" s="199">
        <f>IF(N1036="základní",J1036,0)</f>
        <v>0</v>
      </c>
      <c r="BF1036" s="199">
        <f>IF(N1036="snížená",J1036,0)</f>
        <v>0</v>
      </c>
      <c r="BG1036" s="199">
        <f>IF(N1036="zákl. přenesená",J1036,0)</f>
        <v>0</v>
      </c>
      <c r="BH1036" s="199">
        <f>IF(N1036="sníž. přenesená",J1036,0)</f>
        <v>0</v>
      </c>
      <c r="BI1036" s="199">
        <f>IF(N1036="nulová",J1036,0)</f>
        <v>0</v>
      </c>
      <c r="BJ1036" s="18" t="s">
        <v>80</v>
      </c>
      <c r="BK1036" s="199">
        <f>ROUND(I1036*H1036,2)</f>
        <v>0</v>
      </c>
      <c r="BL1036" s="18" t="s">
        <v>212</v>
      </c>
      <c r="BM1036" s="198" t="s">
        <v>1345</v>
      </c>
    </row>
    <row r="1037" spans="2:51" s="14" customFormat="1" ht="12">
      <c r="B1037" s="211"/>
      <c r="C1037" s="212"/>
      <c r="D1037" s="202" t="s">
        <v>168</v>
      </c>
      <c r="E1037" s="213" t="s">
        <v>1</v>
      </c>
      <c r="F1037" s="214" t="s">
        <v>2657</v>
      </c>
      <c r="G1037" s="212"/>
      <c r="H1037" s="215">
        <v>8.4</v>
      </c>
      <c r="I1037" s="216"/>
      <c r="J1037" s="212"/>
      <c r="K1037" s="212"/>
      <c r="L1037" s="217"/>
      <c r="M1037" s="218"/>
      <c r="N1037" s="219"/>
      <c r="O1037" s="219"/>
      <c r="P1037" s="219"/>
      <c r="Q1037" s="219"/>
      <c r="R1037" s="219"/>
      <c r="S1037" s="219"/>
      <c r="T1037" s="220"/>
      <c r="AT1037" s="221" t="s">
        <v>168</v>
      </c>
      <c r="AU1037" s="221" t="s">
        <v>82</v>
      </c>
      <c r="AV1037" s="14" t="s">
        <v>82</v>
      </c>
      <c r="AW1037" s="14" t="s">
        <v>30</v>
      </c>
      <c r="AX1037" s="14" t="s">
        <v>73</v>
      </c>
      <c r="AY1037" s="221" t="s">
        <v>160</v>
      </c>
    </row>
    <row r="1038" spans="2:51" s="15" customFormat="1" ht="12">
      <c r="B1038" s="222"/>
      <c r="C1038" s="223"/>
      <c r="D1038" s="202" t="s">
        <v>168</v>
      </c>
      <c r="E1038" s="224" t="s">
        <v>1</v>
      </c>
      <c r="F1038" s="225" t="s">
        <v>179</v>
      </c>
      <c r="G1038" s="223"/>
      <c r="H1038" s="226">
        <v>8.4</v>
      </c>
      <c r="I1038" s="227"/>
      <c r="J1038" s="223"/>
      <c r="K1038" s="223"/>
      <c r="L1038" s="228"/>
      <c r="M1038" s="229"/>
      <c r="N1038" s="230"/>
      <c r="O1038" s="230"/>
      <c r="P1038" s="230"/>
      <c r="Q1038" s="230"/>
      <c r="R1038" s="230"/>
      <c r="S1038" s="230"/>
      <c r="T1038" s="231"/>
      <c r="AT1038" s="232" t="s">
        <v>168</v>
      </c>
      <c r="AU1038" s="232" t="s">
        <v>82</v>
      </c>
      <c r="AV1038" s="15" t="s">
        <v>167</v>
      </c>
      <c r="AW1038" s="15" t="s">
        <v>30</v>
      </c>
      <c r="AX1038" s="15" t="s">
        <v>80</v>
      </c>
      <c r="AY1038" s="232" t="s">
        <v>160</v>
      </c>
    </row>
    <row r="1039" spans="1:65" s="2" customFormat="1" ht="24.2" customHeight="1">
      <c r="A1039" s="35"/>
      <c r="B1039" s="36"/>
      <c r="C1039" s="187" t="s">
        <v>1353</v>
      </c>
      <c r="D1039" s="187" t="s">
        <v>162</v>
      </c>
      <c r="E1039" s="188" t="s">
        <v>2658</v>
      </c>
      <c r="F1039" s="189" t="s">
        <v>2659</v>
      </c>
      <c r="G1039" s="190" t="s">
        <v>1209</v>
      </c>
      <c r="H1039" s="254"/>
      <c r="I1039" s="192"/>
      <c r="J1039" s="193">
        <f>ROUND(I1039*H1039,2)</f>
        <v>0</v>
      </c>
      <c r="K1039" s="189" t="s">
        <v>166</v>
      </c>
      <c r="L1039" s="40"/>
      <c r="M1039" s="194" t="s">
        <v>1</v>
      </c>
      <c r="N1039" s="195" t="s">
        <v>38</v>
      </c>
      <c r="O1039" s="72"/>
      <c r="P1039" s="196">
        <f>O1039*H1039</f>
        <v>0</v>
      </c>
      <c r="Q1039" s="196">
        <v>0</v>
      </c>
      <c r="R1039" s="196">
        <f>Q1039*H1039</f>
        <v>0</v>
      </c>
      <c r="S1039" s="196">
        <v>0</v>
      </c>
      <c r="T1039" s="197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98" t="s">
        <v>212</v>
      </c>
      <c r="AT1039" s="198" t="s">
        <v>162</v>
      </c>
      <c r="AU1039" s="198" t="s">
        <v>82</v>
      </c>
      <c r="AY1039" s="18" t="s">
        <v>160</v>
      </c>
      <c r="BE1039" s="199">
        <f>IF(N1039="základní",J1039,0)</f>
        <v>0</v>
      </c>
      <c r="BF1039" s="199">
        <f>IF(N1039="snížená",J1039,0)</f>
        <v>0</v>
      </c>
      <c r="BG1039" s="199">
        <f>IF(N1039="zákl. přenesená",J1039,0)</f>
        <v>0</v>
      </c>
      <c r="BH1039" s="199">
        <f>IF(N1039="sníž. přenesená",J1039,0)</f>
        <v>0</v>
      </c>
      <c r="BI1039" s="199">
        <f>IF(N1039="nulová",J1039,0)</f>
        <v>0</v>
      </c>
      <c r="BJ1039" s="18" t="s">
        <v>80</v>
      </c>
      <c r="BK1039" s="199">
        <f>ROUND(I1039*H1039,2)</f>
        <v>0</v>
      </c>
      <c r="BL1039" s="18" t="s">
        <v>212</v>
      </c>
      <c r="BM1039" s="198" t="s">
        <v>1350</v>
      </c>
    </row>
    <row r="1040" spans="2:63" s="12" customFormat="1" ht="22.9" customHeight="1">
      <c r="B1040" s="171"/>
      <c r="C1040" s="172"/>
      <c r="D1040" s="173" t="s">
        <v>72</v>
      </c>
      <c r="E1040" s="185" t="s">
        <v>1678</v>
      </c>
      <c r="F1040" s="185" t="s">
        <v>1679</v>
      </c>
      <c r="G1040" s="172"/>
      <c r="H1040" s="172"/>
      <c r="I1040" s="175"/>
      <c r="J1040" s="186">
        <f>BK1040</f>
        <v>0</v>
      </c>
      <c r="K1040" s="172"/>
      <c r="L1040" s="177"/>
      <c r="M1040" s="178"/>
      <c r="N1040" s="179"/>
      <c r="O1040" s="179"/>
      <c r="P1040" s="180">
        <f>SUM(P1041:P1118)</f>
        <v>0</v>
      </c>
      <c r="Q1040" s="179"/>
      <c r="R1040" s="180">
        <f>SUM(R1041:R1118)</f>
        <v>0</v>
      </c>
      <c r="S1040" s="179"/>
      <c r="T1040" s="181">
        <f>SUM(T1041:T1118)</f>
        <v>0</v>
      </c>
      <c r="AR1040" s="182" t="s">
        <v>82</v>
      </c>
      <c r="AT1040" s="183" t="s">
        <v>72</v>
      </c>
      <c r="AU1040" s="183" t="s">
        <v>80</v>
      </c>
      <c r="AY1040" s="182" t="s">
        <v>160</v>
      </c>
      <c r="BK1040" s="184">
        <f>SUM(BK1041:BK1118)</f>
        <v>0</v>
      </c>
    </row>
    <row r="1041" spans="1:65" s="2" customFormat="1" ht="24.2" customHeight="1">
      <c r="A1041" s="35"/>
      <c r="B1041" s="36"/>
      <c r="C1041" s="187" t="s">
        <v>888</v>
      </c>
      <c r="D1041" s="187" t="s">
        <v>162</v>
      </c>
      <c r="E1041" s="188" t="s">
        <v>1700</v>
      </c>
      <c r="F1041" s="189" t="s">
        <v>1701</v>
      </c>
      <c r="G1041" s="190" t="s">
        <v>800</v>
      </c>
      <c r="H1041" s="191">
        <v>13</v>
      </c>
      <c r="I1041" s="192"/>
      <c r="J1041" s="193">
        <f>ROUND(I1041*H1041,2)</f>
        <v>0</v>
      </c>
      <c r="K1041" s="189" t="s">
        <v>166</v>
      </c>
      <c r="L1041" s="40"/>
      <c r="M1041" s="194" t="s">
        <v>1</v>
      </c>
      <c r="N1041" s="195" t="s">
        <v>38</v>
      </c>
      <c r="O1041" s="72"/>
      <c r="P1041" s="196">
        <f>O1041*H1041</f>
        <v>0</v>
      </c>
      <c r="Q1041" s="196">
        <v>0</v>
      </c>
      <c r="R1041" s="196">
        <f>Q1041*H1041</f>
        <v>0</v>
      </c>
      <c r="S1041" s="196">
        <v>0</v>
      </c>
      <c r="T1041" s="19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198" t="s">
        <v>212</v>
      </c>
      <c r="AT1041" s="198" t="s">
        <v>162</v>
      </c>
      <c r="AU1041" s="198" t="s">
        <v>82</v>
      </c>
      <c r="AY1041" s="18" t="s">
        <v>160</v>
      </c>
      <c r="BE1041" s="199">
        <f>IF(N1041="základní",J1041,0)</f>
        <v>0</v>
      </c>
      <c r="BF1041" s="199">
        <f>IF(N1041="snížená",J1041,0)</f>
        <v>0</v>
      </c>
      <c r="BG1041" s="199">
        <f>IF(N1041="zákl. přenesená",J1041,0)</f>
        <v>0</v>
      </c>
      <c r="BH1041" s="199">
        <f>IF(N1041="sníž. přenesená",J1041,0)</f>
        <v>0</v>
      </c>
      <c r="BI1041" s="199">
        <f>IF(N1041="nulová",J1041,0)</f>
        <v>0</v>
      </c>
      <c r="BJ1041" s="18" t="s">
        <v>80</v>
      </c>
      <c r="BK1041" s="199">
        <f>ROUND(I1041*H1041,2)</f>
        <v>0</v>
      </c>
      <c r="BL1041" s="18" t="s">
        <v>212</v>
      </c>
      <c r="BM1041" s="198" t="s">
        <v>1356</v>
      </c>
    </row>
    <row r="1042" spans="2:51" s="13" customFormat="1" ht="12">
      <c r="B1042" s="200"/>
      <c r="C1042" s="201"/>
      <c r="D1042" s="202" t="s">
        <v>168</v>
      </c>
      <c r="E1042" s="203" t="s">
        <v>1</v>
      </c>
      <c r="F1042" s="204" t="s">
        <v>176</v>
      </c>
      <c r="G1042" s="201"/>
      <c r="H1042" s="203" t="s">
        <v>1</v>
      </c>
      <c r="I1042" s="205"/>
      <c r="J1042" s="201"/>
      <c r="K1042" s="201"/>
      <c r="L1042" s="206"/>
      <c r="M1042" s="207"/>
      <c r="N1042" s="208"/>
      <c r="O1042" s="208"/>
      <c r="P1042" s="208"/>
      <c r="Q1042" s="208"/>
      <c r="R1042" s="208"/>
      <c r="S1042" s="208"/>
      <c r="T1042" s="209"/>
      <c r="AT1042" s="210" t="s">
        <v>168</v>
      </c>
      <c r="AU1042" s="210" t="s">
        <v>82</v>
      </c>
      <c r="AV1042" s="13" t="s">
        <v>80</v>
      </c>
      <c r="AW1042" s="13" t="s">
        <v>30</v>
      </c>
      <c r="AX1042" s="13" t="s">
        <v>73</v>
      </c>
      <c r="AY1042" s="210" t="s">
        <v>160</v>
      </c>
    </row>
    <row r="1043" spans="2:51" s="14" customFormat="1" ht="12">
      <c r="B1043" s="211"/>
      <c r="C1043" s="212"/>
      <c r="D1043" s="202" t="s">
        <v>168</v>
      </c>
      <c r="E1043" s="213" t="s">
        <v>1</v>
      </c>
      <c r="F1043" s="214" t="s">
        <v>2660</v>
      </c>
      <c r="G1043" s="212"/>
      <c r="H1043" s="215">
        <v>3</v>
      </c>
      <c r="I1043" s="216"/>
      <c r="J1043" s="212"/>
      <c r="K1043" s="212"/>
      <c r="L1043" s="217"/>
      <c r="M1043" s="218"/>
      <c r="N1043" s="219"/>
      <c r="O1043" s="219"/>
      <c r="P1043" s="219"/>
      <c r="Q1043" s="219"/>
      <c r="R1043" s="219"/>
      <c r="S1043" s="219"/>
      <c r="T1043" s="220"/>
      <c r="AT1043" s="221" t="s">
        <v>168</v>
      </c>
      <c r="AU1043" s="221" t="s">
        <v>82</v>
      </c>
      <c r="AV1043" s="14" t="s">
        <v>82</v>
      </c>
      <c r="AW1043" s="14" t="s">
        <v>30</v>
      </c>
      <c r="AX1043" s="14" t="s">
        <v>73</v>
      </c>
      <c r="AY1043" s="221" t="s">
        <v>160</v>
      </c>
    </row>
    <row r="1044" spans="2:51" s="14" customFormat="1" ht="12">
      <c r="B1044" s="211"/>
      <c r="C1044" s="212"/>
      <c r="D1044" s="202" t="s">
        <v>168</v>
      </c>
      <c r="E1044" s="213" t="s">
        <v>1</v>
      </c>
      <c r="F1044" s="214" t="s">
        <v>2661</v>
      </c>
      <c r="G1044" s="212"/>
      <c r="H1044" s="215">
        <v>2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168</v>
      </c>
      <c r="AU1044" s="221" t="s">
        <v>82</v>
      </c>
      <c r="AV1044" s="14" t="s">
        <v>82</v>
      </c>
      <c r="AW1044" s="14" t="s">
        <v>30</v>
      </c>
      <c r="AX1044" s="14" t="s">
        <v>73</v>
      </c>
      <c r="AY1044" s="221" t="s">
        <v>160</v>
      </c>
    </row>
    <row r="1045" spans="2:51" s="14" customFormat="1" ht="12">
      <c r="B1045" s="211"/>
      <c r="C1045" s="212"/>
      <c r="D1045" s="202" t="s">
        <v>168</v>
      </c>
      <c r="E1045" s="213" t="s">
        <v>1</v>
      </c>
      <c r="F1045" s="214" t="s">
        <v>2662</v>
      </c>
      <c r="G1045" s="212"/>
      <c r="H1045" s="215">
        <v>1</v>
      </c>
      <c r="I1045" s="216"/>
      <c r="J1045" s="212"/>
      <c r="K1045" s="212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168</v>
      </c>
      <c r="AU1045" s="221" t="s">
        <v>82</v>
      </c>
      <c r="AV1045" s="14" t="s">
        <v>82</v>
      </c>
      <c r="AW1045" s="14" t="s">
        <v>30</v>
      </c>
      <c r="AX1045" s="14" t="s">
        <v>73</v>
      </c>
      <c r="AY1045" s="221" t="s">
        <v>160</v>
      </c>
    </row>
    <row r="1046" spans="2:51" s="14" customFormat="1" ht="12">
      <c r="B1046" s="211"/>
      <c r="C1046" s="212"/>
      <c r="D1046" s="202" t="s">
        <v>168</v>
      </c>
      <c r="E1046" s="213" t="s">
        <v>1</v>
      </c>
      <c r="F1046" s="214" t="s">
        <v>2663</v>
      </c>
      <c r="G1046" s="212"/>
      <c r="H1046" s="215">
        <v>3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168</v>
      </c>
      <c r="AU1046" s="221" t="s">
        <v>82</v>
      </c>
      <c r="AV1046" s="14" t="s">
        <v>82</v>
      </c>
      <c r="AW1046" s="14" t="s">
        <v>30</v>
      </c>
      <c r="AX1046" s="14" t="s">
        <v>73</v>
      </c>
      <c r="AY1046" s="221" t="s">
        <v>160</v>
      </c>
    </row>
    <row r="1047" spans="2:51" s="14" customFormat="1" ht="12">
      <c r="B1047" s="211"/>
      <c r="C1047" s="212"/>
      <c r="D1047" s="202" t="s">
        <v>168</v>
      </c>
      <c r="E1047" s="213" t="s">
        <v>1</v>
      </c>
      <c r="F1047" s="214" t="s">
        <v>2664</v>
      </c>
      <c r="G1047" s="212"/>
      <c r="H1047" s="215">
        <v>4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168</v>
      </c>
      <c r="AU1047" s="221" t="s">
        <v>82</v>
      </c>
      <c r="AV1047" s="14" t="s">
        <v>82</v>
      </c>
      <c r="AW1047" s="14" t="s">
        <v>30</v>
      </c>
      <c r="AX1047" s="14" t="s">
        <v>73</v>
      </c>
      <c r="AY1047" s="221" t="s">
        <v>160</v>
      </c>
    </row>
    <row r="1048" spans="2:51" s="15" customFormat="1" ht="12">
      <c r="B1048" s="222"/>
      <c r="C1048" s="223"/>
      <c r="D1048" s="202" t="s">
        <v>168</v>
      </c>
      <c r="E1048" s="224" t="s">
        <v>1</v>
      </c>
      <c r="F1048" s="225" t="s">
        <v>179</v>
      </c>
      <c r="G1048" s="223"/>
      <c r="H1048" s="226">
        <v>13</v>
      </c>
      <c r="I1048" s="227"/>
      <c r="J1048" s="223"/>
      <c r="K1048" s="223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168</v>
      </c>
      <c r="AU1048" s="232" t="s">
        <v>82</v>
      </c>
      <c r="AV1048" s="15" t="s">
        <v>167</v>
      </c>
      <c r="AW1048" s="15" t="s">
        <v>30</v>
      </c>
      <c r="AX1048" s="15" t="s">
        <v>80</v>
      </c>
      <c r="AY1048" s="232" t="s">
        <v>160</v>
      </c>
    </row>
    <row r="1049" spans="1:65" s="2" customFormat="1" ht="24.2" customHeight="1">
      <c r="A1049" s="35"/>
      <c r="B1049" s="36"/>
      <c r="C1049" s="187" t="s">
        <v>1369</v>
      </c>
      <c r="D1049" s="187" t="s">
        <v>162</v>
      </c>
      <c r="E1049" s="188" t="s">
        <v>1727</v>
      </c>
      <c r="F1049" s="189" t="s">
        <v>1728</v>
      </c>
      <c r="G1049" s="190" t="s">
        <v>238</v>
      </c>
      <c r="H1049" s="191">
        <v>111.28</v>
      </c>
      <c r="I1049" s="192"/>
      <c r="J1049" s="193">
        <f>ROUND(I1049*H1049,2)</f>
        <v>0</v>
      </c>
      <c r="K1049" s="189" t="s">
        <v>1</v>
      </c>
      <c r="L1049" s="40"/>
      <c r="M1049" s="194" t="s">
        <v>1</v>
      </c>
      <c r="N1049" s="195" t="s">
        <v>38</v>
      </c>
      <c r="O1049" s="72"/>
      <c r="P1049" s="196">
        <f>O1049*H1049</f>
        <v>0</v>
      </c>
      <c r="Q1049" s="196">
        <v>0</v>
      </c>
      <c r="R1049" s="196">
        <f>Q1049*H1049</f>
        <v>0</v>
      </c>
      <c r="S1049" s="196">
        <v>0</v>
      </c>
      <c r="T1049" s="197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198" t="s">
        <v>212</v>
      </c>
      <c r="AT1049" s="198" t="s">
        <v>162</v>
      </c>
      <c r="AU1049" s="198" t="s">
        <v>82</v>
      </c>
      <c r="AY1049" s="18" t="s">
        <v>160</v>
      </c>
      <c r="BE1049" s="199">
        <f>IF(N1049="základní",J1049,0)</f>
        <v>0</v>
      </c>
      <c r="BF1049" s="199">
        <f>IF(N1049="snížená",J1049,0)</f>
        <v>0</v>
      </c>
      <c r="BG1049" s="199">
        <f>IF(N1049="zákl. přenesená",J1049,0)</f>
        <v>0</v>
      </c>
      <c r="BH1049" s="199">
        <f>IF(N1049="sníž. přenesená",J1049,0)</f>
        <v>0</v>
      </c>
      <c r="BI1049" s="199">
        <f>IF(N1049="nulová",J1049,0)</f>
        <v>0</v>
      </c>
      <c r="BJ1049" s="18" t="s">
        <v>80</v>
      </c>
      <c r="BK1049" s="199">
        <f>ROUND(I1049*H1049,2)</f>
        <v>0</v>
      </c>
      <c r="BL1049" s="18" t="s">
        <v>212</v>
      </c>
      <c r="BM1049" s="198" t="s">
        <v>1367</v>
      </c>
    </row>
    <row r="1050" spans="2:51" s="14" customFormat="1" ht="12">
      <c r="B1050" s="211"/>
      <c r="C1050" s="212"/>
      <c r="D1050" s="202" t="s">
        <v>168</v>
      </c>
      <c r="E1050" s="213" t="s">
        <v>1</v>
      </c>
      <c r="F1050" s="214" t="s">
        <v>2665</v>
      </c>
      <c r="G1050" s="212"/>
      <c r="H1050" s="215">
        <v>5.4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168</v>
      </c>
      <c r="AU1050" s="221" t="s">
        <v>82</v>
      </c>
      <c r="AV1050" s="14" t="s">
        <v>82</v>
      </c>
      <c r="AW1050" s="14" t="s">
        <v>30</v>
      </c>
      <c r="AX1050" s="14" t="s">
        <v>73</v>
      </c>
      <c r="AY1050" s="221" t="s">
        <v>160</v>
      </c>
    </row>
    <row r="1051" spans="2:51" s="14" customFormat="1" ht="12">
      <c r="B1051" s="211"/>
      <c r="C1051" s="212"/>
      <c r="D1051" s="202" t="s">
        <v>168</v>
      </c>
      <c r="E1051" s="213" t="s">
        <v>1</v>
      </c>
      <c r="F1051" s="214" t="s">
        <v>2666</v>
      </c>
      <c r="G1051" s="212"/>
      <c r="H1051" s="215">
        <v>10.8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168</v>
      </c>
      <c r="AU1051" s="221" t="s">
        <v>82</v>
      </c>
      <c r="AV1051" s="14" t="s">
        <v>82</v>
      </c>
      <c r="AW1051" s="14" t="s">
        <v>30</v>
      </c>
      <c r="AX1051" s="14" t="s">
        <v>73</v>
      </c>
      <c r="AY1051" s="221" t="s">
        <v>160</v>
      </c>
    </row>
    <row r="1052" spans="2:51" s="14" customFormat="1" ht="12">
      <c r="B1052" s="211"/>
      <c r="C1052" s="212"/>
      <c r="D1052" s="202" t="s">
        <v>168</v>
      </c>
      <c r="E1052" s="213" t="s">
        <v>1</v>
      </c>
      <c r="F1052" s="214" t="s">
        <v>2667</v>
      </c>
      <c r="G1052" s="212"/>
      <c r="H1052" s="215">
        <v>16.38</v>
      </c>
      <c r="I1052" s="216"/>
      <c r="J1052" s="212"/>
      <c r="K1052" s="212"/>
      <c r="L1052" s="217"/>
      <c r="M1052" s="218"/>
      <c r="N1052" s="219"/>
      <c r="O1052" s="219"/>
      <c r="P1052" s="219"/>
      <c r="Q1052" s="219"/>
      <c r="R1052" s="219"/>
      <c r="S1052" s="219"/>
      <c r="T1052" s="220"/>
      <c r="AT1052" s="221" t="s">
        <v>168</v>
      </c>
      <c r="AU1052" s="221" t="s">
        <v>82</v>
      </c>
      <c r="AV1052" s="14" t="s">
        <v>82</v>
      </c>
      <c r="AW1052" s="14" t="s">
        <v>30</v>
      </c>
      <c r="AX1052" s="14" t="s">
        <v>73</v>
      </c>
      <c r="AY1052" s="221" t="s">
        <v>160</v>
      </c>
    </row>
    <row r="1053" spans="2:51" s="14" customFormat="1" ht="12">
      <c r="B1053" s="211"/>
      <c r="C1053" s="212"/>
      <c r="D1053" s="202" t="s">
        <v>168</v>
      </c>
      <c r="E1053" s="213" t="s">
        <v>1</v>
      </c>
      <c r="F1053" s="214" t="s">
        <v>2668</v>
      </c>
      <c r="G1053" s="212"/>
      <c r="H1053" s="215">
        <v>19.14</v>
      </c>
      <c r="I1053" s="216"/>
      <c r="J1053" s="212"/>
      <c r="K1053" s="212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168</v>
      </c>
      <c r="AU1053" s="221" t="s">
        <v>82</v>
      </c>
      <c r="AV1053" s="14" t="s">
        <v>82</v>
      </c>
      <c r="AW1053" s="14" t="s">
        <v>30</v>
      </c>
      <c r="AX1053" s="14" t="s">
        <v>73</v>
      </c>
      <c r="AY1053" s="221" t="s">
        <v>160</v>
      </c>
    </row>
    <row r="1054" spans="2:51" s="14" customFormat="1" ht="12">
      <c r="B1054" s="211"/>
      <c r="C1054" s="212"/>
      <c r="D1054" s="202" t="s">
        <v>168</v>
      </c>
      <c r="E1054" s="213" t="s">
        <v>1</v>
      </c>
      <c r="F1054" s="214" t="s">
        <v>2669</v>
      </c>
      <c r="G1054" s="212"/>
      <c r="H1054" s="215">
        <v>6.62</v>
      </c>
      <c r="I1054" s="216"/>
      <c r="J1054" s="212"/>
      <c r="K1054" s="212"/>
      <c r="L1054" s="217"/>
      <c r="M1054" s="218"/>
      <c r="N1054" s="219"/>
      <c r="O1054" s="219"/>
      <c r="P1054" s="219"/>
      <c r="Q1054" s="219"/>
      <c r="R1054" s="219"/>
      <c r="S1054" s="219"/>
      <c r="T1054" s="220"/>
      <c r="AT1054" s="221" t="s">
        <v>168</v>
      </c>
      <c r="AU1054" s="221" t="s">
        <v>82</v>
      </c>
      <c r="AV1054" s="14" t="s">
        <v>82</v>
      </c>
      <c r="AW1054" s="14" t="s">
        <v>30</v>
      </c>
      <c r="AX1054" s="14" t="s">
        <v>73</v>
      </c>
      <c r="AY1054" s="221" t="s">
        <v>160</v>
      </c>
    </row>
    <row r="1055" spans="2:51" s="14" customFormat="1" ht="12">
      <c r="B1055" s="211"/>
      <c r="C1055" s="212"/>
      <c r="D1055" s="202" t="s">
        <v>168</v>
      </c>
      <c r="E1055" s="213" t="s">
        <v>1</v>
      </c>
      <c r="F1055" s="214" t="s">
        <v>2670</v>
      </c>
      <c r="G1055" s="212"/>
      <c r="H1055" s="215">
        <v>11.02</v>
      </c>
      <c r="I1055" s="216"/>
      <c r="J1055" s="212"/>
      <c r="K1055" s="212"/>
      <c r="L1055" s="217"/>
      <c r="M1055" s="218"/>
      <c r="N1055" s="219"/>
      <c r="O1055" s="219"/>
      <c r="P1055" s="219"/>
      <c r="Q1055" s="219"/>
      <c r="R1055" s="219"/>
      <c r="S1055" s="219"/>
      <c r="T1055" s="220"/>
      <c r="AT1055" s="221" t="s">
        <v>168</v>
      </c>
      <c r="AU1055" s="221" t="s">
        <v>82</v>
      </c>
      <c r="AV1055" s="14" t="s">
        <v>82</v>
      </c>
      <c r="AW1055" s="14" t="s">
        <v>30</v>
      </c>
      <c r="AX1055" s="14" t="s">
        <v>73</v>
      </c>
      <c r="AY1055" s="221" t="s">
        <v>160</v>
      </c>
    </row>
    <row r="1056" spans="2:51" s="14" customFormat="1" ht="12">
      <c r="B1056" s="211"/>
      <c r="C1056" s="212"/>
      <c r="D1056" s="202" t="s">
        <v>168</v>
      </c>
      <c r="E1056" s="213" t="s">
        <v>1</v>
      </c>
      <c r="F1056" s="214" t="s">
        <v>2671</v>
      </c>
      <c r="G1056" s="212"/>
      <c r="H1056" s="215">
        <v>41.92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168</v>
      </c>
      <c r="AU1056" s="221" t="s">
        <v>82</v>
      </c>
      <c r="AV1056" s="14" t="s">
        <v>82</v>
      </c>
      <c r="AW1056" s="14" t="s">
        <v>30</v>
      </c>
      <c r="AX1056" s="14" t="s">
        <v>73</v>
      </c>
      <c r="AY1056" s="221" t="s">
        <v>160</v>
      </c>
    </row>
    <row r="1057" spans="2:51" s="15" customFormat="1" ht="12">
      <c r="B1057" s="222"/>
      <c r="C1057" s="223"/>
      <c r="D1057" s="202" t="s">
        <v>168</v>
      </c>
      <c r="E1057" s="224" t="s">
        <v>1</v>
      </c>
      <c r="F1057" s="225" t="s">
        <v>179</v>
      </c>
      <c r="G1057" s="223"/>
      <c r="H1057" s="226">
        <v>111.28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168</v>
      </c>
      <c r="AU1057" s="232" t="s">
        <v>82</v>
      </c>
      <c r="AV1057" s="15" t="s">
        <v>167</v>
      </c>
      <c r="AW1057" s="15" t="s">
        <v>30</v>
      </c>
      <c r="AX1057" s="15" t="s">
        <v>80</v>
      </c>
      <c r="AY1057" s="232" t="s">
        <v>160</v>
      </c>
    </row>
    <row r="1058" spans="1:65" s="2" customFormat="1" ht="24.2" customHeight="1">
      <c r="A1058" s="35"/>
      <c r="B1058" s="36"/>
      <c r="C1058" s="187" t="s">
        <v>892</v>
      </c>
      <c r="D1058" s="187" t="s">
        <v>162</v>
      </c>
      <c r="E1058" s="188" t="s">
        <v>1742</v>
      </c>
      <c r="F1058" s="189" t="s">
        <v>1743</v>
      </c>
      <c r="G1058" s="190" t="s">
        <v>238</v>
      </c>
      <c r="H1058" s="191">
        <v>34.64</v>
      </c>
      <c r="I1058" s="192"/>
      <c r="J1058" s="193">
        <f>ROUND(I1058*H1058,2)</f>
        <v>0</v>
      </c>
      <c r="K1058" s="189" t="s">
        <v>1</v>
      </c>
      <c r="L1058" s="40"/>
      <c r="M1058" s="194" t="s">
        <v>1</v>
      </c>
      <c r="N1058" s="195" t="s">
        <v>38</v>
      </c>
      <c r="O1058" s="72"/>
      <c r="P1058" s="196">
        <f>O1058*H1058</f>
        <v>0</v>
      </c>
      <c r="Q1058" s="196">
        <v>0</v>
      </c>
      <c r="R1058" s="196">
        <f>Q1058*H1058</f>
        <v>0</v>
      </c>
      <c r="S1058" s="196">
        <v>0</v>
      </c>
      <c r="T1058" s="197">
        <f>S1058*H1058</f>
        <v>0</v>
      </c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R1058" s="198" t="s">
        <v>212</v>
      </c>
      <c r="AT1058" s="198" t="s">
        <v>162</v>
      </c>
      <c r="AU1058" s="198" t="s">
        <v>82</v>
      </c>
      <c r="AY1058" s="18" t="s">
        <v>160</v>
      </c>
      <c r="BE1058" s="199">
        <f>IF(N1058="základní",J1058,0)</f>
        <v>0</v>
      </c>
      <c r="BF1058" s="199">
        <f>IF(N1058="snížená",J1058,0)</f>
        <v>0</v>
      </c>
      <c r="BG1058" s="199">
        <f>IF(N1058="zákl. přenesená",J1058,0)</f>
        <v>0</v>
      </c>
      <c r="BH1058" s="199">
        <f>IF(N1058="sníž. přenesená",J1058,0)</f>
        <v>0</v>
      </c>
      <c r="BI1058" s="199">
        <f>IF(N1058="nulová",J1058,0)</f>
        <v>0</v>
      </c>
      <c r="BJ1058" s="18" t="s">
        <v>80</v>
      </c>
      <c r="BK1058" s="199">
        <f>ROUND(I1058*H1058,2)</f>
        <v>0</v>
      </c>
      <c r="BL1058" s="18" t="s">
        <v>212</v>
      </c>
      <c r="BM1058" s="198" t="s">
        <v>1372</v>
      </c>
    </row>
    <row r="1059" spans="2:51" s="14" customFormat="1" ht="12">
      <c r="B1059" s="211"/>
      <c r="C1059" s="212"/>
      <c r="D1059" s="202" t="s">
        <v>168</v>
      </c>
      <c r="E1059" s="213" t="s">
        <v>1</v>
      </c>
      <c r="F1059" s="214" t="s">
        <v>2672</v>
      </c>
      <c r="G1059" s="212"/>
      <c r="H1059" s="215">
        <v>4.68</v>
      </c>
      <c r="I1059" s="216"/>
      <c r="J1059" s="212"/>
      <c r="K1059" s="212"/>
      <c r="L1059" s="217"/>
      <c r="M1059" s="218"/>
      <c r="N1059" s="219"/>
      <c r="O1059" s="219"/>
      <c r="P1059" s="219"/>
      <c r="Q1059" s="219"/>
      <c r="R1059" s="219"/>
      <c r="S1059" s="219"/>
      <c r="T1059" s="220"/>
      <c r="AT1059" s="221" t="s">
        <v>168</v>
      </c>
      <c r="AU1059" s="221" t="s">
        <v>82</v>
      </c>
      <c r="AV1059" s="14" t="s">
        <v>82</v>
      </c>
      <c r="AW1059" s="14" t="s">
        <v>30</v>
      </c>
      <c r="AX1059" s="14" t="s">
        <v>73</v>
      </c>
      <c r="AY1059" s="221" t="s">
        <v>160</v>
      </c>
    </row>
    <row r="1060" spans="2:51" s="14" customFormat="1" ht="12">
      <c r="B1060" s="211"/>
      <c r="C1060" s="212"/>
      <c r="D1060" s="202" t="s">
        <v>168</v>
      </c>
      <c r="E1060" s="213" t="s">
        <v>1</v>
      </c>
      <c r="F1060" s="214" t="s">
        <v>2673</v>
      </c>
      <c r="G1060" s="212"/>
      <c r="H1060" s="215">
        <v>4.68</v>
      </c>
      <c r="I1060" s="216"/>
      <c r="J1060" s="212"/>
      <c r="K1060" s="212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168</v>
      </c>
      <c r="AU1060" s="221" t="s">
        <v>82</v>
      </c>
      <c r="AV1060" s="14" t="s">
        <v>82</v>
      </c>
      <c r="AW1060" s="14" t="s">
        <v>30</v>
      </c>
      <c r="AX1060" s="14" t="s">
        <v>73</v>
      </c>
      <c r="AY1060" s="221" t="s">
        <v>160</v>
      </c>
    </row>
    <row r="1061" spans="2:51" s="14" customFormat="1" ht="12">
      <c r="B1061" s="211"/>
      <c r="C1061" s="212"/>
      <c r="D1061" s="202" t="s">
        <v>168</v>
      </c>
      <c r="E1061" s="213" t="s">
        <v>1</v>
      </c>
      <c r="F1061" s="214" t="s">
        <v>2674</v>
      </c>
      <c r="G1061" s="212"/>
      <c r="H1061" s="215">
        <v>5.4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168</v>
      </c>
      <c r="AU1061" s="221" t="s">
        <v>82</v>
      </c>
      <c r="AV1061" s="14" t="s">
        <v>82</v>
      </c>
      <c r="AW1061" s="14" t="s">
        <v>30</v>
      </c>
      <c r="AX1061" s="14" t="s">
        <v>73</v>
      </c>
      <c r="AY1061" s="221" t="s">
        <v>160</v>
      </c>
    </row>
    <row r="1062" spans="2:51" s="14" customFormat="1" ht="12">
      <c r="B1062" s="211"/>
      <c r="C1062" s="212"/>
      <c r="D1062" s="202" t="s">
        <v>168</v>
      </c>
      <c r="E1062" s="213" t="s">
        <v>1</v>
      </c>
      <c r="F1062" s="214" t="s">
        <v>2675</v>
      </c>
      <c r="G1062" s="212"/>
      <c r="H1062" s="215">
        <v>5.16</v>
      </c>
      <c r="I1062" s="216"/>
      <c r="J1062" s="212"/>
      <c r="K1062" s="212"/>
      <c r="L1062" s="217"/>
      <c r="M1062" s="218"/>
      <c r="N1062" s="219"/>
      <c r="O1062" s="219"/>
      <c r="P1062" s="219"/>
      <c r="Q1062" s="219"/>
      <c r="R1062" s="219"/>
      <c r="S1062" s="219"/>
      <c r="T1062" s="220"/>
      <c r="AT1062" s="221" t="s">
        <v>168</v>
      </c>
      <c r="AU1062" s="221" t="s">
        <v>82</v>
      </c>
      <c r="AV1062" s="14" t="s">
        <v>82</v>
      </c>
      <c r="AW1062" s="14" t="s">
        <v>30</v>
      </c>
      <c r="AX1062" s="14" t="s">
        <v>73</v>
      </c>
      <c r="AY1062" s="221" t="s">
        <v>160</v>
      </c>
    </row>
    <row r="1063" spans="2:51" s="14" customFormat="1" ht="12">
      <c r="B1063" s="211"/>
      <c r="C1063" s="212"/>
      <c r="D1063" s="202" t="s">
        <v>168</v>
      </c>
      <c r="E1063" s="213" t="s">
        <v>1</v>
      </c>
      <c r="F1063" s="214" t="s">
        <v>2676</v>
      </c>
      <c r="G1063" s="212"/>
      <c r="H1063" s="215">
        <v>1.1</v>
      </c>
      <c r="I1063" s="216"/>
      <c r="J1063" s="212"/>
      <c r="K1063" s="212"/>
      <c r="L1063" s="217"/>
      <c r="M1063" s="218"/>
      <c r="N1063" s="219"/>
      <c r="O1063" s="219"/>
      <c r="P1063" s="219"/>
      <c r="Q1063" s="219"/>
      <c r="R1063" s="219"/>
      <c r="S1063" s="219"/>
      <c r="T1063" s="220"/>
      <c r="AT1063" s="221" t="s">
        <v>168</v>
      </c>
      <c r="AU1063" s="221" t="s">
        <v>82</v>
      </c>
      <c r="AV1063" s="14" t="s">
        <v>82</v>
      </c>
      <c r="AW1063" s="14" t="s">
        <v>30</v>
      </c>
      <c r="AX1063" s="14" t="s">
        <v>73</v>
      </c>
      <c r="AY1063" s="221" t="s">
        <v>160</v>
      </c>
    </row>
    <row r="1064" spans="2:51" s="14" customFormat="1" ht="12">
      <c r="B1064" s="211"/>
      <c r="C1064" s="212"/>
      <c r="D1064" s="202" t="s">
        <v>168</v>
      </c>
      <c r="E1064" s="213" t="s">
        <v>1</v>
      </c>
      <c r="F1064" s="214" t="s">
        <v>2677</v>
      </c>
      <c r="G1064" s="212"/>
      <c r="H1064" s="215">
        <v>3.7</v>
      </c>
      <c r="I1064" s="216"/>
      <c r="J1064" s="212"/>
      <c r="K1064" s="212"/>
      <c r="L1064" s="217"/>
      <c r="M1064" s="218"/>
      <c r="N1064" s="219"/>
      <c r="O1064" s="219"/>
      <c r="P1064" s="219"/>
      <c r="Q1064" s="219"/>
      <c r="R1064" s="219"/>
      <c r="S1064" s="219"/>
      <c r="T1064" s="220"/>
      <c r="AT1064" s="221" t="s">
        <v>168</v>
      </c>
      <c r="AU1064" s="221" t="s">
        <v>82</v>
      </c>
      <c r="AV1064" s="14" t="s">
        <v>82</v>
      </c>
      <c r="AW1064" s="14" t="s">
        <v>30</v>
      </c>
      <c r="AX1064" s="14" t="s">
        <v>73</v>
      </c>
      <c r="AY1064" s="221" t="s">
        <v>160</v>
      </c>
    </row>
    <row r="1065" spans="2:51" s="14" customFormat="1" ht="12">
      <c r="B1065" s="211"/>
      <c r="C1065" s="212"/>
      <c r="D1065" s="202" t="s">
        <v>168</v>
      </c>
      <c r="E1065" s="213" t="s">
        <v>1</v>
      </c>
      <c r="F1065" s="214" t="s">
        <v>2678</v>
      </c>
      <c r="G1065" s="212"/>
      <c r="H1065" s="215">
        <v>9.92</v>
      </c>
      <c r="I1065" s="216"/>
      <c r="J1065" s="212"/>
      <c r="K1065" s="212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168</v>
      </c>
      <c r="AU1065" s="221" t="s">
        <v>82</v>
      </c>
      <c r="AV1065" s="14" t="s">
        <v>82</v>
      </c>
      <c r="AW1065" s="14" t="s">
        <v>30</v>
      </c>
      <c r="AX1065" s="14" t="s">
        <v>73</v>
      </c>
      <c r="AY1065" s="221" t="s">
        <v>160</v>
      </c>
    </row>
    <row r="1066" spans="2:51" s="15" customFormat="1" ht="12">
      <c r="B1066" s="222"/>
      <c r="C1066" s="223"/>
      <c r="D1066" s="202" t="s">
        <v>168</v>
      </c>
      <c r="E1066" s="224" t="s">
        <v>1</v>
      </c>
      <c r="F1066" s="225" t="s">
        <v>179</v>
      </c>
      <c r="G1066" s="223"/>
      <c r="H1066" s="226">
        <v>34.64</v>
      </c>
      <c r="I1066" s="227"/>
      <c r="J1066" s="223"/>
      <c r="K1066" s="223"/>
      <c r="L1066" s="228"/>
      <c r="M1066" s="229"/>
      <c r="N1066" s="230"/>
      <c r="O1066" s="230"/>
      <c r="P1066" s="230"/>
      <c r="Q1066" s="230"/>
      <c r="R1066" s="230"/>
      <c r="S1066" s="230"/>
      <c r="T1066" s="231"/>
      <c r="AT1066" s="232" t="s">
        <v>168</v>
      </c>
      <c r="AU1066" s="232" t="s">
        <v>82</v>
      </c>
      <c r="AV1066" s="15" t="s">
        <v>167</v>
      </c>
      <c r="AW1066" s="15" t="s">
        <v>30</v>
      </c>
      <c r="AX1066" s="15" t="s">
        <v>80</v>
      </c>
      <c r="AY1066" s="232" t="s">
        <v>160</v>
      </c>
    </row>
    <row r="1067" spans="1:65" s="2" customFormat="1" ht="14.45" customHeight="1">
      <c r="A1067" s="35"/>
      <c r="B1067" s="36"/>
      <c r="C1067" s="187" t="s">
        <v>1378</v>
      </c>
      <c r="D1067" s="187" t="s">
        <v>162</v>
      </c>
      <c r="E1067" s="188" t="s">
        <v>1752</v>
      </c>
      <c r="F1067" s="189" t="s">
        <v>1753</v>
      </c>
      <c r="G1067" s="190" t="s">
        <v>800</v>
      </c>
      <c r="H1067" s="191">
        <v>17</v>
      </c>
      <c r="I1067" s="192"/>
      <c r="J1067" s="193">
        <f>ROUND(I1067*H1067,2)</f>
        <v>0</v>
      </c>
      <c r="K1067" s="189" t="s">
        <v>1</v>
      </c>
      <c r="L1067" s="40"/>
      <c r="M1067" s="194" t="s">
        <v>1</v>
      </c>
      <c r="N1067" s="195" t="s">
        <v>38</v>
      </c>
      <c r="O1067" s="72"/>
      <c r="P1067" s="196">
        <f>O1067*H1067</f>
        <v>0</v>
      </c>
      <c r="Q1067" s="196">
        <v>0</v>
      </c>
      <c r="R1067" s="196">
        <f>Q1067*H1067</f>
        <v>0</v>
      </c>
      <c r="S1067" s="196">
        <v>0</v>
      </c>
      <c r="T1067" s="197">
        <f>S1067*H1067</f>
        <v>0</v>
      </c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R1067" s="198" t="s">
        <v>212</v>
      </c>
      <c r="AT1067" s="198" t="s">
        <v>162</v>
      </c>
      <c r="AU1067" s="198" t="s">
        <v>82</v>
      </c>
      <c r="AY1067" s="18" t="s">
        <v>160</v>
      </c>
      <c r="BE1067" s="199">
        <f>IF(N1067="základní",J1067,0)</f>
        <v>0</v>
      </c>
      <c r="BF1067" s="199">
        <f>IF(N1067="snížená",J1067,0)</f>
        <v>0</v>
      </c>
      <c r="BG1067" s="199">
        <f>IF(N1067="zákl. přenesená",J1067,0)</f>
        <v>0</v>
      </c>
      <c r="BH1067" s="199">
        <f>IF(N1067="sníž. přenesená",J1067,0)</f>
        <v>0</v>
      </c>
      <c r="BI1067" s="199">
        <f>IF(N1067="nulová",J1067,0)</f>
        <v>0</v>
      </c>
      <c r="BJ1067" s="18" t="s">
        <v>80</v>
      </c>
      <c r="BK1067" s="199">
        <f>ROUND(I1067*H1067,2)</f>
        <v>0</v>
      </c>
      <c r="BL1067" s="18" t="s">
        <v>212</v>
      </c>
      <c r="BM1067" s="198" t="s">
        <v>1375</v>
      </c>
    </row>
    <row r="1068" spans="1:65" s="2" customFormat="1" ht="24.2" customHeight="1">
      <c r="A1068" s="35"/>
      <c r="B1068" s="36"/>
      <c r="C1068" s="187" t="s">
        <v>899</v>
      </c>
      <c r="D1068" s="187" t="s">
        <v>162</v>
      </c>
      <c r="E1068" s="188" t="s">
        <v>1756</v>
      </c>
      <c r="F1068" s="189" t="s">
        <v>1757</v>
      </c>
      <c r="G1068" s="190" t="s">
        <v>222</v>
      </c>
      <c r="H1068" s="191">
        <v>39.416</v>
      </c>
      <c r="I1068" s="192"/>
      <c r="J1068" s="193">
        <f>ROUND(I1068*H1068,2)</f>
        <v>0</v>
      </c>
      <c r="K1068" s="189" t="s">
        <v>166</v>
      </c>
      <c r="L1068" s="40"/>
      <c r="M1068" s="194" t="s">
        <v>1</v>
      </c>
      <c r="N1068" s="195" t="s">
        <v>38</v>
      </c>
      <c r="O1068" s="72"/>
      <c r="P1068" s="196">
        <f>O1068*H1068</f>
        <v>0</v>
      </c>
      <c r="Q1068" s="196">
        <v>0</v>
      </c>
      <c r="R1068" s="196">
        <f>Q1068*H1068</f>
        <v>0</v>
      </c>
      <c r="S1068" s="196">
        <v>0</v>
      </c>
      <c r="T1068" s="197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8" t="s">
        <v>212</v>
      </c>
      <c r="AT1068" s="198" t="s">
        <v>162</v>
      </c>
      <c r="AU1068" s="198" t="s">
        <v>82</v>
      </c>
      <c r="AY1068" s="18" t="s">
        <v>160</v>
      </c>
      <c r="BE1068" s="199">
        <f>IF(N1068="základní",J1068,0)</f>
        <v>0</v>
      </c>
      <c r="BF1068" s="199">
        <f>IF(N1068="snížená",J1068,0)</f>
        <v>0</v>
      </c>
      <c r="BG1068" s="199">
        <f>IF(N1068="zákl. přenesená",J1068,0)</f>
        <v>0</v>
      </c>
      <c r="BH1068" s="199">
        <f>IF(N1068="sníž. přenesená",J1068,0)</f>
        <v>0</v>
      </c>
      <c r="BI1068" s="199">
        <f>IF(N1068="nulová",J1068,0)</f>
        <v>0</v>
      </c>
      <c r="BJ1068" s="18" t="s">
        <v>80</v>
      </c>
      <c r="BK1068" s="199">
        <f>ROUND(I1068*H1068,2)</f>
        <v>0</v>
      </c>
      <c r="BL1068" s="18" t="s">
        <v>212</v>
      </c>
      <c r="BM1068" s="198" t="s">
        <v>1381</v>
      </c>
    </row>
    <row r="1069" spans="2:51" s="14" customFormat="1" ht="12">
      <c r="B1069" s="211"/>
      <c r="C1069" s="212"/>
      <c r="D1069" s="202" t="s">
        <v>168</v>
      </c>
      <c r="E1069" s="213" t="s">
        <v>1</v>
      </c>
      <c r="F1069" s="214" t="s">
        <v>2679</v>
      </c>
      <c r="G1069" s="212"/>
      <c r="H1069" s="215">
        <v>3.58</v>
      </c>
      <c r="I1069" s="216"/>
      <c r="J1069" s="212"/>
      <c r="K1069" s="212"/>
      <c r="L1069" s="217"/>
      <c r="M1069" s="218"/>
      <c r="N1069" s="219"/>
      <c r="O1069" s="219"/>
      <c r="P1069" s="219"/>
      <c r="Q1069" s="219"/>
      <c r="R1069" s="219"/>
      <c r="S1069" s="219"/>
      <c r="T1069" s="220"/>
      <c r="AT1069" s="221" t="s">
        <v>168</v>
      </c>
      <c r="AU1069" s="221" t="s">
        <v>82</v>
      </c>
      <c r="AV1069" s="14" t="s">
        <v>82</v>
      </c>
      <c r="AW1069" s="14" t="s">
        <v>30</v>
      </c>
      <c r="AX1069" s="14" t="s">
        <v>73</v>
      </c>
      <c r="AY1069" s="221" t="s">
        <v>160</v>
      </c>
    </row>
    <row r="1070" spans="2:51" s="14" customFormat="1" ht="12">
      <c r="B1070" s="211"/>
      <c r="C1070" s="212"/>
      <c r="D1070" s="202" t="s">
        <v>168</v>
      </c>
      <c r="E1070" s="213" t="s">
        <v>1</v>
      </c>
      <c r="F1070" s="214" t="s">
        <v>2680</v>
      </c>
      <c r="G1070" s="212"/>
      <c r="H1070" s="215">
        <v>7.16</v>
      </c>
      <c r="I1070" s="216"/>
      <c r="J1070" s="212"/>
      <c r="K1070" s="212"/>
      <c r="L1070" s="217"/>
      <c r="M1070" s="218"/>
      <c r="N1070" s="219"/>
      <c r="O1070" s="219"/>
      <c r="P1070" s="219"/>
      <c r="Q1070" s="219"/>
      <c r="R1070" s="219"/>
      <c r="S1070" s="219"/>
      <c r="T1070" s="220"/>
      <c r="AT1070" s="221" t="s">
        <v>168</v>
      </c>
      <c r="AU1070" s="221" t="s">
        <v>82</v>
      </c>
      <c r="AV1070" s="14" t="s">
        <v>82</v>
      </c>
      <c r="AW1070" s="14" t="s">
        <v>30</v>
      </c>
      <c r="AX1070" s="14" t="s">
        <v>73</v>
      </c>
      <c r="AY1070" s="221" t="s">
        <v>160</v>
      </c>
    </row>
    <row r="1071" spans="2:51" s="14" customFormat="1" ht="12">
      <c r="B1071" s="211"/>
      <c r="C1071" s="212"/>
      <c r="D1071" s="202" t="s">
        <v>168</v>
      </c>
      <c r="E1071" s="213" t="s">
        <v>1</v>
      </c>
      <c r="F1071" s="214" t="s">
        <v>2681</v>
      </c>
      <c r="G1071" s="212"/>
      <c r="H1071" s="215">
        <v>9.882</v>
      </c>
      <c r="I1071" s="216"/>
      <c r="J1071" s="212"/>
      <c r="K1071" s="212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168</v>
      </c>
      <c r="AU1071" s="221" t="s">
        <v>82</v>
      </c>
      <c r="AV1071" s="14" t="s">
        <v>82</v>
      </c>
      <c r="AW1071" s="14" t="s">
        <v>30</v>
      </c>
      <c r="AX1071" s="14" t="s">
        <v>73</v>
      </c>
      <c r="AY1071" s="221" t="s">
        <v>160</v>
      </c>
    </row>
    <row r="1072" spans="2:51" s="14" customFormat="1" ht="12">
      <c r="B1072" s="211"/>
      <c r="C1072" s="212"/>
      <c r="D1072" s="202" t="s">
        <v>168</v>
      </c>
      <c r="E1072" s="213" t="s">
        <v>1</v>
      </c>
      <c r="F1072" s="214" t="s">
        <v>2682</v>
      </c>
      <c r="G1072" s="212"/>
      <c r="H1072" s="215">
        <v>12.023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168</v>
      </c>
      <c r="AU1072" s="221" t="s">
        <v>82</v>
      </c>
      <c r="AV1072" s="14" t="s">
        <v>82</v>
      </c>
      <c r="AW1072" s="14" t="s">
        <v>30</v>
      </c>
      <c r="AX1072" s="14" t="s">
        <v>73</v>
      </c>
      <c r="AY1072" s="221" t="s">
        <v>160</v>
      </c>
    </row>
    <row r="1073" spans="2:51" s="14" customFormat="1" ht="12">
      <c r="B1073" s="211"/>
      <c r="C1073" s="212"/>
      <c r="D1073" s="202" t="s">
        <v>168</v>
      </c>
      <c r="E1073" s="213" t="s">
        <v>1</v>
      </c>
      <c r="F1073" s="214" t="s">
        <v>2683</v>
      </c>
      <c r="G1073" s="212"/>
      <c r="H1073" s="215">
        <v>6.771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168</v>
      </c>
      <c r="AU1073" s="221" t="s">
        <v>82</v>
      </c>
      <c r="AV1073" s="14" t="s">
        <v>82</v>
      </c>
      <c r="AW1073" s="14" t="s">
        <v>30</v>
      </c>
      <c r="AX1073" s="14" t="s">
        <v>73</v>
      </c>
      <c r="AY1073" s="221" t="s">
        <v>160</v>
      </c>
    </row>
    <row r="1074" spans="2:51" s="15" customFormat="1" ht="12">
      <c r="B1074" s="222"/>
      <c r="C1074" s="223"/>
      <c r="D1074" s="202" t="s">
        <v>168</v>
      </c>
      <c r="E1074" s="224" t="s">
        <v>1</v>
      </c>
      <c r="F1074" s="225" t="s">
        <v>179</v>
      </c>
      <c r="G1074" s="223"/>
      <c r="H1074" s="226">
        <v>39.416</v>
      </c>
      <c r="I1074" s="227"/>
      <c r="J1074" s="223"/>
      <c r="K1074" s="223"/>
      <c r="L1074" s="228"/>
      <c r="M1074" s="229"/>
      <c r="N1074" s="230"/>
      <c r="O1074" s="230"/>
      <c r="P1074" s="230"/>
      <c r="Q1074" s="230"/>
      <c r="R1074" s="230"/>
      <c r="S1074" s="230"/>
      <c r="T1074" s="231"/>
      <c r="AT1074" s="232" t="s">
        <v>168</v>
      </c>
      <c r="AU1074" s="232" t="s">
        <v>82</v>
      </c>
      <c r="AV1074" s="15" t="s">
        <v>167</v>
      </c>
      <c r="AW1074" s="15" t="s">
        <v>30</v>
      </c>
      <c r="AX1074" s="15" t="s">
        <v>80</v>
      </c>
      <c r="AY1074" s="232" t="s">
        <v>160</v>
      </c>
    </row>
    <row r="1075" spans="1:65" s="2" customFormat="1" ht="14.45" customHeight="1">
      <c r="A1075" s="35"/>
      <c r="B1075" s="36"/>
      <c r="C1075" s="233" t="s">
        <v>1390</v>
      </c>
      <c r="D1075" s="233" t="s">
        <v>205</v>
      </c>
      <c r="E1075" s="234" t="s">
        <v>2684</v>
      </c>
      <c r="F1075" s="235" t="s">
        <v>2685</v>
      </c>
      <c r="G1075" s="236" t="s">
        <v>800</v>
      </c>
      <c r="H1075" s="237">
        <v>1</v>
      </c>
      <c r="I1075" s="238"/>
      <c r="J1075" s="239">
        <f>ROUND(I1075*H1075,2)</f>
        <v>0</v>
      </c>
      <c r="K1075" s="235" t="s">
        <v>1</v>
      </c>
      <c r="L1075" s="240"/>
      <c r="M1075" s="241" t="s">
        <v>1</v>
      </c>
      <c r="N1075" s="242" t="s">
        <v>38</v>
      </c>
      <c r="O1075" s="72"/>
      <c r="P1075" s="196">
        <f>O1075*H1075</f>
        <v>0</v>
      </c>
      <c r="Q1075" s="196">
        <v>0</v>
      </c>
      <c r="R1075" s="196">
        <f>Q1075*H1075</f>
        <v>0</v>
      </c>
      <c r="S1075" s="196">
        <v>0</v>
      </c>
      <c r="T1075" s="197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8" t="s">
        <v>255</v>
      </c>
      <c r="AT1075" s="198" t="s">
        <v>205</v>
      </c>
      <c r="AU1075" s="198" t="s">
        <v>82</v>
      </c>
      <c r="AY1075" s="18" t="s">
        <v>160</v>
      </c>
      <c r="BE1075" s="199">
        <f>IF(N1075="základní",J1075,0)</f>
        <v>0</v>
      </c>
      <c r="BF1075" s="199">
        <f>IF(N1075="snížená",J1075,0)</f>
        <v>0</v>
      </c>
      <c r="BG1075" s="199">
        <f>IF(N1075="zákl. přenesená",J1075,0)</f>
        <v>0</v>
      </c>
      <c r="BH1075" s="199">
        <f>IF(N1075="sníž. přenesená",J1075,0)</f>
        <v>0</v>
      </c>
      <c r="BI1075" s="199">
        <f>IF(N1075="nulová",J1075,0)</f>
        <v>0</v>
      </c>
      <c r="BJ1075" s="18" t="s">
        <v>80</v>
      </c>
      <c r="BK1075" s="199">
        <f>ROUND(I1075*H1075,2)</f>
        <v>0</v>
      </c>
      <c r="BL1075" s="18" t="s">
        <v>212</v>
      </c>
      <c r="BM1075" s="198" t="s">
        <v>1385</v>
      </c>
    </row>
    <row r="1076" spans="1:65" s="2" customFormat="1" ht="14.45" customHeight="1">
      <c r="A1076" s="35"/>
      <c r="B1076" s="36"/>
      <c r="C1076" s="233" t="s">
        <v>904</v>
      </c>
      <c r="D1076" s="233" t="s">
        <v>205</v>
      </c>
      <c r="E1076" s="234" t="s">
        <v>2686</v>
      </c>
      <c r="F1076" s="235" t="s">
        <v>2687</v>
      </c>
      <c r="G1076" s="236" t="s">
        <v>800</v>
      </c>
      <c r="H1076" s="237">
        <v>2</v>
      </c>
      <c r="I1076" s="238"/>
      <c r="J1076" s="239">
        <f>ROUND(I1076*H1076,2)</f>
        <v>0</v>
      </c>
      <c r="K1076" s="235" t="s">
        <v>1</v>
      </c>
      <c r="L1076" s="240"/>
      <c r="M1076" s="241" t="s">
        <v>1</v>
      </c>
      <c r="N1076" s="242" t="s">
        <v>38</v>
      </c>
      <c r="O1076" s="72"/>
      <c r="P1076" s="196">
        <f>O1076*H1076</f>
        <v>0</v>
      </c>
      <c r="Q1076" s="196">
        <v>0</v>
      </c>
      <c r="R1076" s="196">
        <f>Q1076*H1076</f>
        <v>0</v>
      </c>
      <c r="S1076" s="196">
        <v>0</v>
      </c>
      <c r="T1076" s="197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98" t="s">
        <v>255</v>
      </c>
      <c r="AT1076" s="198" t="s">
        <v>205</v>
      </c>
      <c r="AU1076" s="198" t="s">
        <v>82</v>
      </c>
      <c r="AY1076" s="18" t="s">
        <v>160</v>
      </c>
      <c r="BE1076" s="199">
        <f>IF(N1076="základní",J1076,0)</f>
        <v>0</v>
      </c>
      <c r="BF1076" s="199">
        <f>IF(N1076="snížená",J1076,0)</f>
        <v>0</v>
      </c>
      <c r="BG1076" s="199">
        <f>IF(N1076="zákl. přenesená",J1076,0)</f>
        <v>0</v>
      </c>
      <c r="BH1076" s="199">
        <f>IF(N1076="sníž. přenesená",J1076,0)</f>
        <v>0</v>
      </c>
      <c r="BI1076" s="199">
        <f>IF(N1076="nulová",J1076,0)</f>
        <v>0</v>
      </c>
      <c r="BJ1076" s="18" t="s">
        <v>80</v>
      </c>
      <c r="BK1076" s="199">
        <f>ROUND(I1076*H1076,2)</f>
        <v>0</v>
      </c>
      <c r="BL1076" s="18" t="s">
        <v>212</v>
      </c>
      <c r="BM1076" s="198" t="s">
        <v>1393</v>
      </c>
    </row>
    <row r="1077" spans="1:65" s="2" customFormat="1" ht="14.45" customHeight="1">
      <c r="A1077" s="35"/>
      <c r="B1077" s="36"/>
      <c r="C1077" s="233" t="s">
        <v>1396</v>
      </c>
      <c r="D1077" s="233" t="s">
        <v>205</v>
      </c>
      <c r="E1077" s="234" t="s">
        <v>2688</v>
      </c>
      <c r="F1077" s="235" t="s">
        <v>2689</v>
      </c>
      <c r="G1077" s="236" t="s">
        <v>800</v>
      </c>
      <c r="H1077" s="237">
        <v>3</v>
      </c>
      <c r="I1077" s="238"/>
      <c r="J1077" s="239">
        <f>ROUND(I1077*H1077,2)</f>
        <v>0</v>
      </c>
      <c r="K1077" s="235" t="s">
        <v>1</v>
      </c>
      <c r="L1077" s="240"/>
      <c r="M1077" s="241" t="s">
        <v>1</v>
      </c>
      <c r="N1077" s="242" t="s">
        <v>38</v>
      </c>
      <c r="O1077" s="72"/>
      <c r="P1077" s="196">
        <f>O1077*H1077</f>
        <v>0</v>
      </c>
      <c r="Q1077" s="196">
        <v>0</v>
      </c>
      <c r="R1077" s="196">
        <f>Q1077*H1077</f>
        <v>0</v>
      </c>
      <c r="S1077" s="196">
        <v>0</v>
      </c>
      <c r="T1077" s="197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98" t="s">
        <v>255</v>
      </c>
      <c r="AT1077" s="198" t="s">
        <v>205</v>
      </c>
      <c r="AU1077" s="198" t="s">
        <v>82</v>
      </c>
      <c r="AY1077" s="18" t="s">
        <v>160</v>
      </c>
      <c r="BE1077" s="199">
        <f>IF(N1077="základní",J1077,0)</f>
        <v>0</v>
      </c>
      <c r="BF1077" s="199">
        <f>IF(N1077="snížená",J1077,0)</f>
        <v>0</v>
      </c>
      <c r="BG1077" s="199">
        <f>IF(N1077="zákl. přenesená",J1077,0)</f>
        <v>0</v>
      </c>
      <c r="BH1077" s="199">
        <f>IF(N1077="sníž. přenesená",J1077,0)</f>
        <v>0</v>
      </c>
      <c r="BI1077" s="199">
        <f>IF(N1077="nulová",J1077,0)</f>
        <v>0</v>
      </c>
      <c r="BJ1077" s="18" t="s">
        <v>80</v>
      </c>
      <c r="BK1077" s="199">
        <f>ROUND(I1077*H1077,2)</f>
        <v>0</v>
      </c>
      <c r="BL1077" s="18" t="s">
        <v>212</v>
      </c>
      <c r="BM1077" s="198" t="s">
        <v>1395</v>
      </c>
    </row>
    <row r="1078" spans="1:65" s="2" customFormat="1" ht="14.45" customHeight="1">
      <c r="A1078" s="35"/>
      <c r="B1078" s="36"/>
      <c r="C1078" s="233" t="s">
        <v>907</v>
      </c>
      <c r="D1078" s="233" t="s">
        <v>205</v>
      </c>
      <c r="E1078" s="234" t="s">
        <v>2690</v>
      </c>
      <c r="F1078" s="235" t="s">
        <v>2691</v>
      </c>
      <c r="G1078" s="236" t="s">
        <v>800</v>
      </c>
      <c r="H1078" s="237">
        <v>3</v>
      </c>
      <c r="I1078" s="238"/>
      <c r="J1078" s="239">
        <f>ROUND(I1078*H1078,2)</f>
        <v>0</v>
      </c>
      <c r="K1078" s="235" t="s">
        <v>1</v>
      </c>
      <c r="L1078" s="240"/>
      <c r="M1078" s="241" t="s">
        <v>1</v>
      </c>
      <c r="N1078" s="242" t="s">
        <v>38</v>
      </c>
      <c r="O1078" s="72"/>
      <c r="P1078" s="196">
        <f>O1078*H1078</f>
        <v>0</v>
      </c>
      <c r="Q1078" s="196">
        <v>0</v>
      </c>
      <c r="R1078" s="196">
        <f>Q1078*H1078</f>
        <v>0</v>
      </c>
      <c r="S1078" s="196">
        <v>0</v>
      </c>
      <c r="T1078" s="197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8" t="s">
        <v>255</v>
      </c>
      <c r="AT1078" s="198" t="s">
        <v>205</v>
      </c>
      <c r="AU1078" s="198" t="s">
        <v>82</v>
      </c>
      <c r="AY1078" s="18" t="s">
        <v>160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8" t="s">
        <v>80</v>
      </c>
      <c r="BK1078" s="199">
        <f>ROUND(I1078*H1078,2)</f>
        <v>0</v>
      </c>
      <c r="BL1078" s="18" t="s">
        <v>212</v>
      </c>
      <c r="BM1078" s="198" t="s">
        <v>1399</v>
      </c>
    </row>
    <row r="1079" spans="1:65" s="2" customFormat="1" ht="14.45" customHeight="1">
      <c r="A1079" s="35"/>
      <c r="B1079" s="36"/>
      <c r="C1079" s="233" t="s">
        <v>1407</v>
      </c>
      <c r="D1079" s="233" t="s">
        <v>205</v>
      </c>
      <c r="E1079" s="234" t="s">
        <v>2692</v>
      </c>
      <c r="F1079" s="235" t="s">
        <v>2693</v>
      </c>
      <c r="G1079" s="236" t="s">
        <v>800</v>
      </c>
      <c r="H1079" s="237">
        <v>2</v>
      </c>
      <c r="I1079" s="238"/>
      <c r="J1079" s="239">
        <f>ROUND(I1079*H1079,2)</f>
        <v>0</v>
      </c>
      <c r="K1079" s="235" t="s">
        <v>1</v>
      </c>
      <c r="L1079" s="240"/>
      <c r="M1079" s="241" t="s">
        <v>1</v>
      </c>
      <c r="N1079" s="242" t="s">
        <v>38</v>
      </c>
      <c r="O1079" s="72"/>
      <c r="P1079" s="196">
        <f>O1079*H1079</f>
        <v>0</v>
      </c>
      <c r="Q1079" s="196">
        <v>0</v>
      </c>
      <c r="R1079" s="196">
        <f>Q1079*H1079</f>
        <v>0</v>
      </c>
      <c r="S1079" s="196">
        <v>0</v>
      </c>
      <c r="T1079" s="197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198" t="s">
        <v>255</v>
      </c>
      <c r="AT1079" s="198" t="s">
        <v>205</v>
      </c>
      <c r="AU1079" s="198" t="s">
        <v>82</v>
      </c>
      <c r="AY1079" s="18" t="s">
        <v>160</v>
      </c>
      <c r="BE1079" s="199">
        <f>IF(N1079="základní",J1079,0)</f>
        <v>0</v>
      </c>
      <c r="BF1079" s="199">
        <f>IF(N1079="snížená",J1079,0)</f>
        <v>0</v>
      </c>
      <c r="BG1079" s="199">
        <f>IF(N1079="zákl. přenesená",J1079,0)</f>
        <v>0</v>
      </c>
      <c r="BH1079" s="199">
        <f>IF(N1079="sníž. přenesená",J1079,0)</f>
        <v>0</v>
      </c>
      <c r="BI1079" s="199">
        <f>IF(N1079="nulová",J1079,0)</f>
        <v>0</v>
      </c>
      <c r="BJ1079" s="18" t="s">
        <v>80</v>
      </c>
      <c r="BK1079" s="199">
        <f>ROUND(I1079*H1079,2)</f>
        <v>0</v>
      </c>
      <c r="BL1079" s="18" t="s">
        <v>212</v>
      </c>
      <c r="BM1079" s="198" t="s">
        <v>1403</v>
      </c>
    </row>
    <row r="1080" spans="1:65" s="2" customFormat="1" ht="24.2" customHeight="1">
      <c r="A1080" s="35"/>
      <c r="B1080" s="36"/>
      <c r="C1080" s="187" t="s">
        <v>911</v>
      </c>
      <c r="D1080" s="187" t="s">
        <v>162</v>
      </c>
      <c r="E1080" s="188" t="s">
        <v>1813</v>
      </c>
      <c r="F1080" s="189" t="s">
        <v>1814</v>
      </c>
      <c r="G1080" s="190" t="s">
        <v>222</v>
      </c>
      <c r="H1080" s="191">
        <v>39.68</v>
      </c>
      <c r="I1080" s="192"/>
      <c r="J1080" s="193">
        <f>ROUND(I1080*H1080,2)</f>
        <v>0</v>
      </c>
      <c r="K1080" s="189" t="s">
        <v>166</v>
      </c>
      <c r="L1080" s="40"/>
      <c r="M1080" s="194" t="s">
        <v>1</v>
      </c>
      <c r="N1080" s="195" t="s">
        <v>38</v>
      </c>
      <c r="O1080" s="72"/>
      <c r="P1080" s="196">
        <f>O1080*H1080</f>
        <v>0</v>
      </c>
      <c r="Q1080" s="196">
        <v>0</v>
      </c>
      <c r="R1080" s="196">
        <f>Q1080*H1080</f>
        <v>0</v>
      </c>
      <c r="S1080" s="196">
        <v>0</v>
      </c>
      <c r="T1080" s="197">
        <f>S1080*H1080</f>
        <v>0</v>
      </c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R1080" s="198" t="s">
        <v>212</v>
      </c>
      <c r="AT1080" s="198" t="s">
        <v>162</v>
      </c>
      <c r="AU1080" s="198" t="s">
        <v>82</v>
      </c>
      <c r="AY1080" s="18" t="s">
        <v>160</v>
      </c>
      <c r="BE1080" s="199">
        <f>IF(N1080="základní",J1080,0)</f>
        <v>0</v>
      </c>
      <c r="BF1080" s="199">
        <f>IF(N1080="snížená",J1080,0)</f>
        <v>0</v>
      </c>
      <c r="BG1080" s="199">
        <f>IF(N1080="zákl. přenesená",J1080,0)</f>
        <v>0</v>
      </c>
      <c r="BH1080" s="199">
        <f>IF(N1080="sníž. přenesená",J1080,0)</f>
        <v>0</v>
      </c>
      <c r="BI1080" s="199">
        <f>IF(N1080="nulová",J1080,0)</f>
        <v>0</v>
      </c>
      <c r="BJ1080" s="18" t="s">
        <v>80</v>
      </c>
      <c r="BK1080" s="199">
        <f>ROUND(I1080*H1080,2)</f>
        <v>0</v>
      </c>
      <c r="BL1080" s="18" t="s">
        <v>212</v>
      </c>
      <c r="BM1080" s="198" t="s">
        <v>1410</v>
      </c>
    </row>
    <row r="1081" spans="2:51" s="14" customFormat="1" ht="12">
      <c r="B1081" s="211"/>
      <c r="C1081" s="212"/>
      <c r="D1081" s="202" t="s">
        <v>168</v>
      </c>
      <c r="E1081" s="213" t="s">
        <v>1</v>
      </c>
      <c r="F1081" s="214" t="s">
        <v>2694</v>
      </c>
      <c r="G1081" s="212"/>
      <c r="H1081" s="215">
        <v>39.68</v>
      </c>
      <c r="I1081" s="216"/>
      <c r="J1081" s="212"/>
      <c r="K1081" s="212"/>
      <c r="L1081" s="217"/>
      <c r="M1081" s="218"/>
      <c r="N1081" s="219"/>
      <c r="O1081" s="219"/>
      <c r="P1081" s="219"/>
      <c r="Q1081" s="219"/>
      <c r="R1081" s="219"/>
      <c r="S1081" s="219"/>
      <c r="T1081" s="220"/>
      <c r="AT1081" s="221" t="s">
        <v>168</v>
      </c>
      <c r="AU1081" s="221" t="s">
        <v>82</v>
      </c>
      <c r="AV1081" s="14" t="s">
        <v>82</v>
      </c>
      <c r="AW1081" s="14" t="s">
        <v>30</v>
      </c>
      <c r="AX1081" s="14" t="s">
        <v>73</v>
      </c>
      <c r="AY1081" s="221" t="s">
        <v>160</v>
      </c>
    </row>
    <row r="1082" spans="2:51" s="15" customFormat="1" ht="12">
      <c r="B1082" s="222"/>
      <c r="C1082" s="223"/>
      <c r="D1082" s="202" t="s">
        <v>168</v>
      </c>
      <c r="E1082" s="224" t="s">
        <v>1</v>
      </c>
      <c r="F1082" s="225" t="s">
        <v>179</v>
      </c>
      <c r="G1082" s="223"/>
      <c r="H1082" s="226">
        <v>39.68</v>
      </c>
      <c r="I1082" s="227"/>
      <c r="J1082" s="223"/>
      <c r="K1082" s="223"/>
      <c r="L1082" s="228"/>
      <c r="M1082" s="229"/>
      <c r="N1082" s="230"/>
      <c r="O1082" s="230"/>
      <c r="P1082" s="230"/>
      <c r="Q1082" s="230"/>
      <c r="R1082" s="230"/>
      <c r="S1082" s="230"/>
      <c r="T1082" s="231"/>
      <c r="AT1082" s="232" t="s">
        <v>168</v>
      </c>
      <c r="AU1082" s="232" t="s">
        <v>82</v>
      </c>
      <c r="AV1082" s="15" t="s">
        <v>167</v>
      </c>
      <c r="AW1082" s="15" t="s">
        <v>30</v>
      </c>
      <c r="AX1082" s="15" t="s">
        <v>80</v>
      </c>
      <c r="AY1082" s="232" t="s">
        <v>160</v>
      </c>
    </row>
    <row r="1083" spans="1:65" s="2" customFormat="1" ht="14.45" customHeight="1">
      <c r="A1083" s="35"/>
      <c r="B1083" s="36"/>
      <c r="C1083" s="233" t="s">
        <v>1416</v>
      </c>
      <c r="D1083" s="233" t="s">
        <v>205</v>
      </c>
      <c r="E1083" s="234" t="s">
        <v>2695</v>
      </c>
      <c r="F1083" s="235" t="s">
        <v>2696</v>
      </c>
      <c r="G1083" s="236" t="s">
        <v>800</v>
      </c>
      <c r="H1083" s="237">
        <v>4</v>
      </c>
      <c r="I1083" s="238"/>
      <c r="J1083" s="239">
        <f>ROUND(I1083*H1083,2)</f>
        <v>0</v>
      </c>
      <c r="K1083" s="235" t="s">
        <v>1</v>
      </c>
      <c r="L1083" s="240"/>
      <c r="M1083" s="241" t="s">
        <v>1</v>
      </c>
      <c r="N1083" s="242" t="s">
        <v>38</v>
      </c>
      <c r="O1083" s="72"/>
      <c r="P1083" s="196">
        <f>O1083*H1083</f>
        <v>0</v>
      </c>
      <c r="Q1083" s="196">
        <v>0</v>
      </c>
      <c r="R1083" s="196">
        <f>Q1083*H1083</f>
        <v>0</v>
      </c>
      <c r="S1083" s="196">
        <v>0</v>
      </c>
      <c r="T1083" s="197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198" t="s">
        <v>255</v>
      </c>
      <c r="AT1083" s="198" t="s">
        <v>205</v>
      </c>
      <c r="AU1083" s="198" t="s">
        <v>82</v>
      </c>
      <c r="AY1083" s="18" t="s">
        <v>160</v>
      </c>
      <c r="BE1083" s="199">
        <f>IF(N1083="základní",J1083,0)</f>
        <v>0</v>
      </c>
      <c r="BF1083" s="199">
        <f>IF(N1083="snížená",J1083,0)</f>
        <v>0</v>
      </c>
      <c r="BG1083" s="199">
        <f>IF(N1083="zákl. přenesená",J1083,0)</f>
        <v>0</v>
      </c>
      <c r="BH1083" s="199">
        <f>IF(N1083="sníž. přenesená",J1083,0)</f>
        <v>0</v>
      </c>
      <c r="BI1083" s="199">
        <f>IF(N1083="nulová",J1083,0)</f>
        <v>0</v>
      </c>
      <c r="BJ1083" s="18" t="s">
        <v>80</v>
      </c>
      <c r="BK1083" s="199">
        <f>ROUND(I1083*H1083,2)</f>
        <v>0</v>
      </c>
      <c r="BL1083" s="18" t="s">
        <v>212</v>
      </c>
      <c r="BM1083" s="198" t="s">
        <v>1413</v>
      </c>
    </row>
    <row r="1084" spans="1:65" s="2" customFormat="1" ht="24.2" customHeight="1">
      <c r="A1084" s="35"/>
      <c r="B1084" s="36"/>
      <c r="C1084" s="187" t="s">
        <v>914</v>
      </c>
      <c r="D1084" s="187" t="s">
        <v>162</v>
      </c>
      <c r="E1084" s="188" t="s">
        <v>1822</v>
      </c>
      <c r="F1084" s="189" t="s">
        <v>1823</v>
      </c>
      <c r="G1084" s="190" t="s">
        <v>800</v>
      </c>
      <c r="H1084" s="191">
        <v>2</v>
      </c>
      <c r="I1084" s="192"/>
      <c r="J1084" s="193">
        <f>ROUND(I1084*H1084,2)</f>
        <v>0</v>
      </c>
      <c r="K1084" s="189" t="s">
        <v>166</v>
      </c>
      <c r="L1084" s="40"/>
      <c r="M1084" s="194" t="s">
        <v>1</v>
      </c>
      <c r="N1084" s="195" t="s">
        <v>38</v>
      </c>
      <c r="O1084" s="72"/>
      <c r="P1084" s="196">
        <f>O1084*H1084</f>
        <v>0</v>
      </c>
      <c r="Q1084" s="196">
        <v>0</v>
      </c>
      <c r="R1084" s="196">
        <f>Q1084*H1084</f>
        <v>0</v>
      </c>
      <c r="S1084" s="196">
        <v>0</v>
      </c>
      <c r="T1084" s="197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198" t="s">
        <v>212</v>
      </c>
      <c r="AT1084" s="198" t="s">
        <v>162</v>
      </c>
      <c r="AU1084" s="198" t="s">
        <v>82</v>
      </c>
      <c r="AY1084" s="18" t="s">
        <v>160</v>
      </c>
      <c r="BE1084" s="199">
        <f>IF(N1084="základní",J1084,0)</f>
        <v>0</v>
      </c>
      <c r="BF1084" s="199">
        <f>IF(N1084="snížená",J1084,0)</f>
        <v>0</v>
      </c>
      <c r="BG1084" s="199">
        <f>IF(N1084="zákl. přenesená",J1084,0)</f>
        <v>0</v>
      </c>
      <c r="BH1084" s="199">
        <f>IF(N1084="sníž. přenesená",J1084,0)</f>
        <v>0</v>
      </c>
      <c r="BI1084" s="199">
        <f>IF(N1084="nulová",J1084,0)</f>
        <v>0</v>
      </c>
      <c r="BJ1084" s="18" t="s">
        <v>80</v>
      </c>
      <c r="BK1084" s="199">
        <f>ROUND(I1084*H1084,2)</f>
        <v>0</v>
      </c>
      <c r="BL1084" s="18" t="s">
        <v>212</v>
      </c>
      <c r="BM1084" s="198" t="s">
        <v>1419</v>
      </c>
    </row>
    <row r="1085" spans="2:51" s="14" customFormat="1" ht="12">
      <c r="B1085" s="211"/>
      <c r="C1085" s="212"/>
      <c r="D1085" s="202" t="s">
        <v>168</v>
      </c>
      <c r="E1085" s="213" t="s">
        <v>1</v>
      </c>
      <c r="F1085" s="214" t="s">
        <v>2697</v>
      </c>
      <c r="G1085" s="212"/>
      <c r="H1085" s="215">
        <v>2</v>
      </c>
      <c r="I1085" s="216"/>
      <c r="J1085" s="212"/>
      <c r="K1085" s="212"/>
      <c r="L1085" s="217"/>
      <c r="M1085" s="218"/>
      <c r="N1085" s="219"/>
      <c r="O1085" s="219"/>
      <c r="P1085" s="219"/>
      <c r="Q1085" s="219"/>
      <c r="R1085" s="219"/>
      <c r="S1085" s="219"/>
      <c r="T1085" s="220"/>
      <c r="AT1085" s="221" t="s">
        <v>168</v>
      </c>
      <c r="AU1085" s="221" t="s">
        <v>82</v>
      </c>
      <c r="AV1085" s="14" t="s">
        <v>82</v>
      </c>
      <c r="AW1085" s="14" t="s">
        <v>30</v>
      </c>
      <c r="AX1085" s="14" t="s">
        <v>73</v>
      </c>
      <c r="AY1085" s="221" t="s">
        <v>160</v>
      </c>
    </row>
    <row r="1086" spans="2:51" s="15" customFormat="1" ht="12">
      <c r="B1086" s="222"/>
      <c r="C1086" s="223"/>
      <c r="D1086" s="202" t="s">
        <v>168</v>
      </c>
      <c r="E1086" s="224" t="s">
        <v>1</v>
      </c>
      <c r="F1086" s="225" t="s">
        <v>179</v>
      </c>
      <c r="G1086" s="223"/>
      <c r="H1086" s="226">
        <v>2</v>
      </c>
      <c r="I1086" s="227"/>
      <c r="J1086" s="223"/>
      <c r="K1086" s="223"/>
      <c r="L1086" s="228"/>
      <c r="M1086" s="229"/>
      <c r="N1086" s="230"/>
      <c r="O1086" s="230"/>
      <c r="P1086" s="230"/>
      <c r="Q1086" s="230"/>
      <c r="R1086" s="230"/>
      <c r="S1086" s="230"/>
      <c r="T1086" s="231"/>
      <c r="AT1086" s="232" t="s">
        <v>168</v>
      </c>
      <c r="AU1086" s="232" t="s">
        <v>82</v>
      </c>
      <c r="AV1086" s="15" t="s">
        <v>167</v>
      </c>
      <c r="AW1086" s="15" t="s">
        <v>30</v>
      </c>
      <c r="AX1086" s="15" t="s">
        <v>80</v>
      </c>
      <c r="AY1086" s="232" t="s">
        <v>160</v>
      </c>
    </row>
    <row r="1087" spans="1:65" s="2" customFormat="1" ht="14.45" customHeight="1">
      <c r="A1087" s="35"/>
      <c r="B1087" s="36"/>
      <c r="C1087" s="233" t="s">
        <v>1424</v>
      </c>
      <c r="D1087" s="233" t="s">
        <v>205</v>
      </c>
      <c r="E1087" s="234" t="s">
        <v>2698</v>
      </c>
      <c r="F1087" s="235" t="s">
        <v>2699</v>
      </c>
      <c r="G1087" s="236" t="s">
        <v>800</v>
      </c>
      <c r="H1087" s="237">
        <v>2</v>
      </c>
      <c r="I1087" s="238"/>
      <c r="J1087" s="239">
        <f>ROUND(I1087*H1087,2)</f>
        <v>0</v>
      </c>
      <c r="K1087" s="235" t="s">
        <v>1</v>
      </c>
      <c r="L1087" s="240"/>
      <c r="M1087" s="241" t="s">
        <v>1</v>
      </c>
      <c r="N1087" s="242" t="s">
        <v>38</v>
      </c>
      <c r="O1087" s="72"/>
      <c r="P1087" s="196">
        <f>O1087*H1087</f>
        <v>0</v>
      </c>
      <c r="Q1087" s="196">
        <v>0</v>
      </c>
      <c r="R1087" s="196">
        <f>Q1087*H1087</f>
        <v>0</v>
      </c>
      <c r="S1087" s="196">
        <v>0</v>
      </c>
      <c r="T1087" s="197">
        <f>S1087*H1087</f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198" t="s">
        <v>255</v>
      </c>
      <c r="AT1087" s="198" t="s">
        <v>205</v>
      </c>
      <c r="AU1087" s="198" t="s">
        <v>82</v>
      </c>
      <c r="AY1087" s="18" t="s">
        <v>160</v>
      </c>
      <c r="BE1087" s="199">
        <f>IF(N1087="základní",J1087,0)</f>
        <v>0</v>
      </c>
      <c r="BF1087" s="199">
        <f>IF(N1087="snížená",J1087,0)</f>
        <v>0</v>
      </c>
      <c r="BG1087" s="199">
        <f>IF(N1087="zákl. přenesená",J1087,0)</f>
        <v>0</v>
      </c>
      <c r="BH1087" s="199">
        <f>IF(N1087="sníž. přenesená",J1087,0)</f>
        <v>0</v>
      </c>
      <c r="BI1087" s="199">
        <f>IF(N1087="nulová",J1087,0)</f>
        <v>0</v>
      </c>
      <c r="BJ1087" s="18" t="s">
        <v>80</v>
      </c>
      <c r="BK1087" s="199">
        <f>ROUND(I1087*H1087,2)</f>
        <v>0</v>
      </c>
      <c r="BL1087" s="18" t="s">
        <v>212</v>
      </c>
      <c r="BM1087" s="198" t="s">
        <v>1423</v>
      </c>
    </row>
    <row r="1088" spans="1:65" s="2" customFormat="1" ht="24.2" customHeight="1">
      <c r="A1088" s="35"/>
      <c r="B1088" s="36"/>
      <c r="C1088" s="187" t="s">
        <v>918</v>
      </c>
      <c r="D1088" s="187" t="s">
        <v>162</v>
      </c>
      <c r="E1088" s="188" t="s">
        <v>1859</v>
      </c>
      <c r="F1088" s="189" t="s">
        <v>1860</v>
      </c>
      <c r="G1088" s="190" t="s">
        <v>800</v>
      </c>
      <c r="H1088" s="191">
        <v>2</v>
      </c>
      <c r="I1088" s="192"/>
      <c r="J1088" s="193">
        <f>ROUND(I1088*H1088,2)</f>
        <v>0</v>
      </c>
      <c r="K1088" s="189" t="s">
        <v>166</v>
      </c>
      <c r="L1088" s="40"/>
      <c r="M1088" s="194" t="s">
        <v>1</v>
      </c>
      <c r="N1088" s="195" t="s">
        <v>38</v>
      </c>
      <c r="O1088" s="72"/>
      <c r="P1088" s="196">
        <f>O1088*H1088</f>
        <v>0</v>
      </c>
      <c r="Q1088" s="196">
        <v>0</v>
      </c>
      <c r="R1088" s="196">
        <f>Q1088*H1088</f>
        <v>0</v>
      </c>
      <c r="S1088" s="196">
        <v>0</v>
      </c>
      <c r="T1088" s="197">
        <f>S1088*H1088</f>
        <v>0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198" t="s">
        <v>212</v>
      </c>
      <c r="AT1088" s="198" t="s">
        <v>162</v>
      </c>
      <c r="AU1088" s="198" t="s">
        <v>82</v>
      </c>
      <c r="AY1088" s="18" t="s">
        <v>160</v>
      </c>
      <c r="BE1088" s="199">
        <f>IF(N1088="základní",J1088,0)</f>
        <v>0</v>
      </c>
      <c r="BF1088" s="199">
        <f>IF(N1088="snížená",J1088,0)</f>
        <v>0</v>
      </c>
      <c r="BG1088" s="199">
        <f>IF(N1088="zákl. přenesená",J1088,0)</f>
        <v>0</v>
      </c>
      <c r="BH1088" s="199">
        <f>IF(N1088="sníž. přenesená",J1088,0)</f>
        <v>0</v>
      </c>
      <c r="BI1088" s="199">
        <f>IF(N1088="nulová",J1088,0)</f>
        <v>0</v>
      </c>
      <c r="BJ1088" s="18" t="s">
        <v>80</v>
      </c>
      <c r="BK1088" s="199">
        <f>ROUND(I1088*H1088,2)</f>
        <v>0</v>
      </c>
      <c r="BL1088" s="18" t="s">
        <v>212</v>
      </c>
      <c r="BM1088" s="198" t="s">
        <v>1427</v>
      </c>
    </row>
    <row r="1089" spans="1:65" s="2" customFormat="1" ht="14.45" customHeight="1">
      <c r="A1089" s="35"/>
      <c r="B1089" s="36"/>
      <c r="C1089" s="233" t="s">
        <v>1433</v>
      </c>
      <c r="D1089" s="233" t="s">
        <v>205</v>
      </c>
      <c r="E1089" s="234" t="s">
        <v>2700</v>
      </c>
      <c r="F1089" s="235" t="s">
        <v>2701</v>
      </c>
      <c r="G1089" s="236" t="s">
        <v>800</v>
      </c>
      <c r="H1089" s="237">
        <v>1</v>
      </c>
      <c r="I1089" s="238"/>
      <c r="J1089" s="239">
        <f>ROUND(I1089*H1089,2)</f>
        <v>0</v>
      </c>
      <c r="K1089" s="235" t="s">
        <v>1</v>
      </c>
      <c r="L1089" s="240"/>
      <c r="M1089" s="241" t="s">
        <v>1</v>
      </c>
      <c r="N1089" s="242" t="s">
        <v>38</v>
      </c>
      <c r="O1089" s="72"/>
      <c r="P1089" s="196">
        <f>O1089*H1089</f>
        <v>0</v>
      </c>
      <c r="Q1089" s="196">
        <v>0</v>
      </c>
      <c r="R1089" s="196">
        <f>Q1089*H1089</f>
        <v>0</v>
      </c>
      <c r="S1089" s="196">
        <v>0</v>
      </c>
      <c r="T1089" s="197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198" t="s">
        <v>255</v>
      </c>
      <c r="AT1089" s="198" t="s">
        <v>205</v>
      </c>
      <c r="AU1089" s="198" t="s">
        <v>82</v>
      </c>
      <c r="AY1089" s="18" t="s">
        <v>160</v>
      </c>
      <c r="BE1089" s="199">
        <f>IF(N1089="základní",J1089,0)</f>
        <v>0</v>
      </c>
      <c r="BF1089" s="199">
        <f>IF(N1089="snížená",J1089,0)</f>
        <v>0</v>
      </c>
      <c r="BG1089" s="199">
        <f>IF(N1089="zákl. přenesená",J1089,0)</f>
        <v>0</v>
      </c>
      <c r="BH1089" s="199">
        <f>IF(N1089="sníž. přenesená",J1089,0)</f>
        <v>0</v>
      </c>
      <c r="BI1089" s="199">
        <f>IF(N1089="nulová",J1089,0)</f>
        <v>0</v>
      </c>
      <c r="BJ1089" s="18" t="s">
        <v>80</v>
      </c>
      <c r="BK1089" s="199">
        <f>ROUND(I1089*H1089,2)</f>
        <v>0</v>
      </c>
      <c r="BL1089" s="18" t="s">
        <v>212</v>
      </c>
      <c r="BM1089" s="198" t="s">
        <v>1430</v>
      </c>
    </row>
    <row r="1090" spans="1:65" s="2" customFormat="1" ht="14.45" customHeight="1">
      <c r="A1090" s="35"/>
      <c r="B1090" s="36"/>
      <c r="C1090" s="233" t="s">
        <v>922</v>
      </c>
      <c r="D1090" s="233" t="s">
        <v>205</v>
      </c>
      <c r="E1090" s="234" t="s">
        <v>2702</v>
      </c>
      <c r="F1090" s="235" t="s">
        <v>2703</v>
      </c>
      <c r="G1090" s="236" t="s">
        <v>800</v>
      </c>
      <c r="H1090" s="237">
        <v>1</v>
      </c>
      <c r="I1090" s="238"/>
      <c r="J1090" s="239">
        <f>ROUND(I1090*H1090,2)</f>
        <v>0</v>
      </c>
      <c r="K1090" s="235" t="s">
        <v>1</v>
      </c>
      <c r="L1090" s="240"/>
      <c r="M1090" s="241" t="s">
        <v>1</v>
      </c>
      <c r="N1090" s="242" t="s">
        <v>38</v>
      </c>
      <c r="O1090" s="72"/>
      <c r="P1090" s="196">
        <f>O1090*H1090</f>
        <v>0</v>
      </c>
      <c r="Q1090" s="196">
        <v>0</v>
      </c>
      <c r="R1090" s="196">
        <f>Q1090*H1090</f>
        <v>0</v>
      </c>
      <c r="S1090" s="196">
        <v>0</v>
      </c>
      <c r="T1090" s="197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8" t="s">
        <v>255</v>
      </c>
      <c r="AT1090" s="198" t="s">
        <v>205</v>
      </c>
      <c r="AU1090" s="198" t="s">
        <v>82</v>
      </c>
      <c r="AY1090" s="18" t="s">
        <v>160</v>
      </c>
      <c r="BE1090" s="199">
        <f>IF(N1090="základní",J1090,0)</f>
        <v>0</v>
      </c>
      <c r="BF1090" s="199">
        <f>IF(N1090="snížená",J1090,0)</f>
        <v>0</v>
      </c>
      <c r="BG1090" s="199">
        <f>IF(N1090="zákl. přenesená",J1090,0)</f>
        <v>0</v>
      </c>
      <c r="BH1090" s="199">
        <f>IF(N1090="sníž. přenesená",J1090,0)</f>
        <v>0</v>
      </c>
      <c r="BI1090" s="199">
        <f>IF(N1090="nulová",J1090,0)</f>
        <v>0</v>
      </c>
      <c r="BJ1090" s="18" t="s">
        <v>80</v>
      </c>
      <c r="BK1090" s="199">
        <f>ROUND(I1090*H1090,2)</f>
        <v>0</v>
      </c>
      <c r="BL1090" s="18" t="s">
        <v>212</v>
      </c>
      <c r="BM1090" s="198" t="s">
        <v>1436</v>
      </c>
    </row>
    <row r="1091" spans="1:65" s="2" customFormat="1" ht="24.2" customHeight="1">
      <c r="A1091" s="35"/>
      <c r="B1091" s="36"/>
      <c r="C1091" s="187" t="s">
        <v>1444</v>
      </c>
      <c r="D1091" s="187" t="s">
        <v>162</v>
      </c>
      <c r="E1091" s="188" t="s">
        <v>1866</v>
      </c>
      <c r="F1091" s="189" t="s">
        <v>1867</v>
      </c>
      <c r="G1091" s="190" t="s">
        <v>800</v>
      </c>
      <c r="H1091" s="191">
        <v>4</v>
      </c>
      <c r="I1091" s="192"/>
      <c r="J1091" s="193">
        <f>ROUND(I1091*H1091,2)</f>
        <v>0</v>
      </c>
      <c r="K1091" s="189" t="s">
        <v>166</v>
      </c>
      <c r="L1091" s="40"/>
      <c r="M1091" s="194" t="s">
        <v>1</v>
      </c>
      <c r="N1091" s="195" t="s">
        <v>38</v>
      </c>
      <c r="O1091" s="72"/>
      <c r="P1091" s="196">
        <f>O1091*H1091</f>
        <v>0</v>
      </c>
      <c r="Q1091" s="196">
        <v>0</v>
      </c>
      <c r="R1091" s="196">
        <f>Q1091*H1091</f>
        <v>0</v>
      </c>
      <c r="S1091" s="196">
        <v>0</v>
      </c>
      <c r="T1091" s="197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198" t="s">
        <v>212</v>
      </c>
      <c r="AT1091" s="198" t="s">
        <v>162</v>
      </c>
      <c r="AU1091" s="198" t="s">
        <v>82</v>
      </c>
      <c r="AY1091" s="18" t="s">
        <v>160</v>
      </c>
      <c r="BE1091" s="199">
        <f>IF(N1091="základní",J1091,0)</f>
        <v>0</v>
      </c>
      <c r="BF1091" s="199">
        <f>IF(N1091="snížená",J1091,0)</f>
        <v>0</v>
      </c>
      <c r="BG1091" s="199">
        <f>IF(N1091="zákl. přenesená",J1091,0)</f>
        <v>0</v>
      </c>
      <c r="BH1091" s="199">
        <f>IF(N1091="sníž. přenesená",J1091,0)</f>
        <v>0</v>
      </c>
      <c r="BI1091" s="199">
        <f>IF(N1091="nulová",J1091,0)</f>
        <v>0</v>
      </c>
      <c r="BJ1091" s="18" t="s">
        <v>80</v>
      </c>
      <c r="BK1091" s="199">
        <f>ROUND(I1091*H1091,2)</f>
        <v>0</v>
      </c>
      <c r="BL1091" s="18" t="s">
        <v>212</v>
      </c>
      <c r="BM1091" s="198" t="s">
        <v>1439</v>
      </c>
    </row>
    <row r="1092" spans="2:51" s="13" customFormat="1" ht="12">
      <c r="B1092" s="200"/>
      <c r="C1092" s="201"/>
      <c r="D1092" s="202" t="s">
        <v>168</v>
      </c>
      <c r="E1092" s="203" t="s">
        <v>1</v>
      </c>
      <c r="F1092" s="204" t="s">
        <v>176</v>
      </c>
      <c r="G1092" s="201"/>
      <c r="H1092" s="203" t="s">
        <v>1</v>
      </c>
      <c r="I1092" s="205"/>
      <c r="J1092" s="201"/>
      <c r="K1092" s="201"/>
      <c r="L1092" s="206"/>
      <c r="M1092" s="207"/>
      <c r="N1092" s="208"/>
      <c r="O1092" s="208"/>
      <c r="P1092" s="208"/>
      <c r="Q1092" s="208"/>
      <c r="R1092" s="208"/>
      <c r="S1092" s="208"/>
      <c r="T1092" s="209"/>
      <c r="AT1092" s="210" t="s">
        <v>168</v>
      </c>
      <c r="AU1092" s="210" t="s">
        <v>82</v>
      </c>
      <c r="AV1092" s="13" t="s">
        <v>80</v>
      </c>
      <c r="AW1092" s="13" t="s">
        <v>30</v>
      </c>
      <c r="AX1092" s="13" t="s">
        <v>73</v>
      </c>
      <c r="AY1092" s="210" t="s">
        <v>160</v>
      </c>
    </row>
    <row r="1093" spans="2:51" s="14" customFormat="1" ht="12">
      <c r="B1093" s="211"/>
      <c r="C1093" s="212"/>
      <c r="D1093" s="202" t="s">
        <v>168</v>
      </c>
      <c r="E1093" s="213" t="s">
        <v>1</v>
      </c>
      <c r="F1093" s="214" t="s">
        <v>2704</v>
      </c>
      <c r="G1093" s="212"/>
      <c r="H1093" s="215">
        <v>4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168</v>
      </c>
      <c r="AU1093" s="221" t="s">
        <v>82</v>
      </c>
      <c r="AV1093" s="14" t="s">
        <v>82</v>
      </c>
      <c r="AW1093" s="14" t="s">
        <v>30</v>
      </c>
      <c r="AX1093" s="14" t="s">
        <v>73</v>
      </c>
      <c r="AY1093" s="221" t="s">
        <v>160</v>
      </c>
    </row>
    <row r="1094" spans="2:51" s="15" customFormat="1" ht="12">
      <c r="B1094" s="222"/>
      <c r="C1094" s="223"/>
      <c r="D1094" s="202" t="s">
        <v>168</v>
      </c>
      <c r="E1094" s="224" t="s">
        <v>1</v>
      </c>
      <c r="F1094" s="225" t="s">
        <v>179</v>
      </c>
      <c r="G1094" s="223"/>
      <c r="H1094" s="226">
        <v>4</v>
      </c>
      <c r="I1094" s="227"/>
      <c r="J1094" s="223"/>
      <c r="K1094" s="223"/>
      <c r="L1094" s="228"/>
      <c r="M1094" s="229"/>
      <c r="N1094" s="230"/>
      <c r="O1094" s="230"/>
      <c r="P1094" s="230"/>
      <c r="Q1094" s="230"/>
      <c r="R1094" s="230"/>
      <c r="S1094" s="230"/>
      <c r="T1094" s="231"/>
      <c r="AT1094" s="232" t="s">
        <v>168</v>
      </c>
      <c r="AU1094" s="232" t="s">
        <v>82</v>
      </c>
      <c r="AV1094" s="15" t="s">
        <v>167</v>
      </c>
      <c r="AW1094" s="15" t="s">
        <v>30</v>
      </c>
      <c r="AX1094" s="15" t="s">
        <v>80</v>
      </c>
      <c r="AY1094" s="232" t="s">
        <v>160</v>
      </c>
    </row>
    <row r="1095" spans="1:65" s="2" customFormat="1" ht="24.2" customHeight="1">
      <c r="A1095" s="35"/>
      <c r="B1095" s="36"/>
      <c r="C1095" s="187" t="s">
        <v>926</v>
      </c>
      <c r="D1095" s="187" t="s">
        <v>162</v>
      </c>
      <c r="E1095" s="188" t="s">
        <v>1899</v>
      </c>
      <c r="F1095" s="189" t="s">
        <v>1900</v>
      </c>
      <c r="G1095" s="190" t="s">
        <v>800</v>
      </c>
      <c r="H1095" s="191">
        <v>2</v>
      </c>
      <c r="I1095" s="192"/>
      <c r="J1095" s="193">
        <f>ROUND(I1095*H1095,2)</f>
        <v>0</v>
      </c>
      <c r="K1095" s="189" t="s">
        <v>166</v>
      </c>
      <c r="L1095" s="40"/>
      <c r="M1095" s="194" t="s">
        <v>1</v>
      </c>
      <c r="N1095" s="195" t="s">
        <v>38</v>
      </c>
      <c r="O1095" s="72"/>
      <c r="P1095" s="196">
        <f>O1095*H1095</f>
        <v>0</v>
      </c>
      <c r="Q1095" s="196">
        <v>0</v>
      </c>
      <c r="R1095" s="196">
        <f>Q1095*H1095</f>
        <v>0</v>
      </c>
      <c r="S1095" s="196">
        <v>0</v>
      </c>
      <c r="T1095" s="197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98" t="s">
        <v>212</v>
      </c>
      <c r="AT1095" s="198" t="s">
        <v>162</v>
      </c>
      <c r="AU1095" s="198" t="s">
        <v>82</v>
      </c>
      <c r="AY1095" s="18" t="s">
        <v>160</v>
      </c>
      <c r="BE1095" s="199">
        <f>IF(N1095="základní",J1095,0)</f>
        <v>0</v>
      </c>
      <c r="BF1095" s="199">
        <f>IF(N1095="snížená",J1095,0)</f>
        <v>0</v>
      </c>
      <c r="BG1095" s="199">
        <f>IF(N1095="zákl. přenesená",J1095,0)</f>
        <v>0</v>
      </c>
      <c r="BH1095" s="199">
        <f>IF(N1095="sníž. přenesená",J1095,0)</f>
        <v>0</v>
      </c>
      <c r="BI1095" s="199">
        <f>IF(N1095="nulová",J1095,0)</f>
        <v>0</v>
      </c>
      <c r="BJ1095" s="18" t="s">
        <v>80</v>
      </c>
      <c r="BK1095" s="199">
        <f>ROUND(I1095*H1095,2)</f>
        <v>0</v>
      </c>
      <c r="BL1095" s="18" t="s">
        <v>212</v>
      </c>
      <c r="BM1095" s="198" t="s">
        <v>1447</v>
      </c>
    </row>
    <row r="1096" spans="2:51" s="13" customFormat="1" ht="12">
      <c r="B1096" s="200"/>
      <c r="C1096" s="201"/>
      <c r="D1096" s="202" t="s">
        <v>168</v>
      </c>
      <c r="E1096" s="203" t="s">
        <v>1</v>
      </c>
      <c r="F1096" s="204" t="s">
        <v>2705</v>
      </c>
      <c r="G1096" s="201"/>
      <c r="H1096" s="203" t="s">
        <v>1</v>
      </c>
      <c r="I1096" s="205"/>
      <c r="J1096" s="201"/>
      <c r="K1096" s="201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168</v>
      </c>
      <c r="AU1096" s="210" t="s">
        <v>82</v>
      </c>
      <c r="AV1096" s="13" t="s">
        <v>80</v>
      </c>
      <c r="AW1096" s="13" t="s">
        <v>30</v>
      </c>
      <c r="AX1096" s="13" t="s">
        <v>73</v>
      </c>
      <c r="AY1096" s="210" t="s">
        <v>160</v>
      </c>
    </row>
    <row r="1097" spans="2:51" s="14" customFormat="1" ht="12">
      <c r="B1097" s="211"/>
      <c r="C1097" s="212"/>
      <c r="D1097" s="202" t="s">
        <v>168</v>
      </c>
      <c r="E1097" s="213" t="s">
        <v>1</v>
      </c>
      <c r="F1097" s="214" t="s">
        <v>82</v>
      </c>
      <c r="G1097" s="212"/>
      <c r="H1097" s="215">
        <v>2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168</v>
      </c>
      <c r="AU1097" s="221" t="s">
        <v>82</v>
      </c>
      <c r="AV1097" s="14" t="s">
        <v>82</v>
      </c>
      <c r="AW1097" s="14" t="s">
        <v>30</v>
      </c>
      <c r="AX1097" s="14" t="s">
        <v>73</v>
      </c>
      <c r="AY1097" s="221" t="s">
        <v>160</v>
      </c>
    </row>
    <row r="1098" spans="2:51" s="15" customFormat="1" ht="12">
      <c r="B1098" s="222"/>
      <c r="C1098" s="223"/>
      <c r="D1098" s="202" t="s">
        <v>168</v>
      </c>
      <c r="E1098" s="224" t="s">
        <v>1</v>
      </c>
      <c r="F1098" s="225" t="s">
        <v>179</v>
      </c>
      <c r="G1098" s="223"/>
      <c r="H1098" s="226">
        <v>2</v>
      </c>
      <c r="I1098" s="227"/>
      <c r="J1098" s="223"/>
      <c r="K1098" s="223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168</v>
      </c>
      <c r="AU1098" s="232" t="s">
        <v>82</v>
      </c>
      <c r="AV1098" s="15" t="s">
        <v>167</v>
      </c>
      <c r="AW1098" s="15" t="s">
        <v>30</v>
      </c>
      <c r="AX1098" s="15" t="s">
        <v>80</v>
      </c>
      <c r="AY1098" s="232" t="s">
        <v>160</v>
      </c>
    </row>
    <row r="1099" spans="1:65" s="2" customFormat="1" ht="14.45" customHeight="1">
      <c r="A1099" s="35"/>
      <c r="B1099" s="36"/>
      <c r="C1099" s="233" t="s">
        <v>1469</v>
      </c>
      <c r="D1099" s="233" t="s">
        <v>205</v>
      </c>
      <c r="E1099" s="234" t="s">
        <v>1906</v>
      </c>
      <c r="F1099" s="235" t="s">
        <v>1907</v>
      </c>
      <c r="G1099" s="236" t="s">
        <v>238</v>
      </c>
      <c r="H1099" s="237">
        <v>1.21</v>
      </c>
      <c r="I1099" s="238"/>
      <c r="J1099" s="239">
        <f>ROUND(I1099*H1099,2)</f>
        <v>0</v>
      </c>
      <c r="K1099" s="235" t="s">
        <v>1</v>
      </c>
      <c r="L1099" s="240"/>
      <c r="M1099" s="241" t="s">
        <v>1</v>
      </c>
      <c r="N1099" s="242" t="s">
        <v>38</v>
      </c>
      <c r="O1099" s="72"/>
      <c r="P1099" s="196">
        <f>O1099*H1099</f>
        <v>0</v>
      </c>
      <c r="Q1099" s="196">
        <v>0</v>
      </c>
      <c r="R1099" s="196">
        <f>Q1099*H1099</f>
        <v>0</v>
      </c>
      <c r="S1099" s="196">
        <v>0</v>
      </c>
      <c r="T1099" s="197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8" t="s">
        <v>255</v>
      </c>
      <c r="AT1099" s="198" t="s">
        <v>205</v>
      </c>
      <c r="AU1099" s="198" t="s">
        <v>82</v>
      </c>
      <c r="AY1099" s="18" t="s">
        <v>160</v>
      </c>
      <c r="BE1099" s="199">
        <f>IF(N1099="základní",J1099,0)</f>
        <v>0</v>
      </c>
      <c r="BF1099" s="199">
        <f>IF(N1099="snížená",J1099,0)</f>
        <v>0</v>
      </c>
      <c r="BG1099" s="199">
        <f>IF(N1099="zákl. přenesená",J1099,0)</f>
        <v>0</v>
      </c>
      <c r="BH1099" s="199">
        <f>IF(N1099="sníž. přenesená",J1099,0)</f>
        <v>0</v>
      </c>
      <c r="BI1099" s="199">
        <f>IF(N1099="nulová",J1099,0)</f>
        <v>0</v>
      </c>
      <c r="BJ1099" s="18" t="s">
        <v>80</v>
      </c>
      <c r="BK1099" s="199">
        <f>ROUND(I1099*H1099,2)</f>
        <v>0</v>
      </c>
      <c r="BL1099" s="18" t="s">
        <v>212</v>
      </c>
      <c r="BM1099" s="198" t="s">
        <v>1451</v>
      </c>
    </row>
    <row r="1100" spans="1:65" s="2" customFormat="1" ht="24.2" customHeight="1">
      <c r="A1100" s="35"/>
      <c r="B1100" s="36"/>
      <c r="C1100" s="187" t="s">
        <v>930</v>
      </c>
      <c r="D1100" s="187" t="s">
        <v>162</v>
      </c>
      <c r="E1100" s="188" t="s">
        <v>1936</v>
      </c>
      <c r="F1100" s="189" t="s">
        <v>1937</v>
      </c>
      <c r="G1100" s="190" t="s">
        <v>800</v>
      </c>
      <c r="H1100" s="191">
        <v>15</v>
      </c>
      <c r="I1100" s="192"/>
      <c r="J1100" s="193">
        <f>ROUND(I1100*H1100,2)</f>
        <v>0</v>
      </c>
      <c r="K1100" s="189" t="s">
        <v>166</v>
      </c>
      <c r="L1100" s="40"/>
      <c r="M1100" s="194" t="s">
        <v>1</v>
      </c>
      <c r="N1100" s="195" t="s">
        <v>38</v>
      </c>
      <c r="O1100" s="72"/>
      <c r="P1100" s="196">
        <f>O1100*H1100</f>
        <v>0</v>
      </c>
      <c r="Q1100" s="196">
        <v>0</v>
      </c>
      <c r="R1100" s="196">
        <f>Q1100*H1100</f>
        <v>0</v>
      </c>
      <c r="S1100" s="196">
        <v>0</v>
      </c>
      <c r="T1100" s="197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198" t="s">
        <v>212</v>
      </c>
      <c r="AT1100" s="198" t="s">
        <v>162</v>
      </c>
      <c r="AU1100" s="198" t="s">
        <v>82</v>
      </c>
      <c r="AY1100" s="18" t="s">
        <v>160</v>
      </c>
      <c r="BE1100" s="199">
        <f>IF(N1100="základní",J1100,0)</f>
        <v>0</v>
      </c>
      <c r="BF1100" s="199">
        <f>IF(N1100="snížená",J1100,0)</f>
        <v>0</v>
      </c>
      <c r="BG1100" s="199">
        <f>IF(N1100="zákl. přenesená",J1100,0)</f>
        <v>0</v>
      </c>
      <c r="BH1100" s="199">
        <f>IF(N1100="sníž. přenesená",J1100,0)</f>
        <v>0</v>
      </c>
      <c r="BI1100" s="199">
        <f>IF(N1100="nulová",J1100,0)</f>
        <v>0</v>
      </c>
      <c r="BJ1100" s="18" t="s">
        <v>80</v>
      </c>
      <c r="BK1100" s="199">
        <f>ROUND(I1100*H1100,2)</f>
        <v>0</v>
      </c>
      <c r="BL1100" s="18" t="s">
        <v>212</v>
      </c>
      <c r="BM1100" s="198" t="s">
        <v>1472</v>
      </c>
    </row>
    <row r="1101" spans="2:51" s="14" customFormat="1" ht="12">
      <c r="B1101" s="211"/>
      <c r="C1101" s="212"/>
      <c r="D1101" s="202" t="s">
        <v>168</v>
      </c>
      <c r="E1101" s="213" t="s">
        <v>1</v>
      </c>
      <c r="F1101" s="214" t="s">
        <v>2706</v>
      </c>
      <c r="G1101" s="212"/>
      <c r="H1101" s="215">
        <v>1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168</v>
      </c>
      <c r="AU1101" s="221" t="s">
        <v>82</v>
      </c>
      <c r="AV1101" s="14" t="s">
        <v>82</v>
      </c>
      <c r="AW1101" s="14" t="s">
        <v>30</v>
      </c>
      <c r="AX1101" s="14" t="s">
        <v>73</v>
      </c>
      <c r="AY1101" s="221" t="s">
        <v>160</v>
      </c>
    </row>
    <row r="1102" spans="2:51" s="14" customFormat="1" ht="12">
      <c r="B1102" s="211"/>
      <c r="C1102" s="212"/>
      <c r="D1102" s="202" t="s">
        <v>168</v>
      </c>
      <c r="E1102" s="213" t="s">
        <v>1</v>
      </c>
      <c r="F1102" s="214" t="s">
        <v>2707</v>
      </c>
      <c r="G1102" s="212"/>
      <c r="H1102" s="215">
        <v>2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168</v>
      </c>
      <c r="AU1102" s="221" t="s">
        <v>82</v>
      </c>
      <c r="AV1102" s="14" t="s">
        <v>82</v>
      </c>
      <c r="AW1102" s="14" t="s">
        <v>30</v>
      </c>
      <c r="AX1102" s="14" t="s">
        <v>73</v>
      </c>
      <c r="AY1102" s="221" t="s">
        <v>160</v>
      </c>
    </row>
    <row r="1103" spans="2:51" s="14" customFormat="1" ht="12">
      <c r="B1103" s="211"/>
      <c r="C1103" s="212"/>
      <c r="D1103" s="202" t="s">
        <v>168</v>
      </c>
      <c r="E1103" s="213" t="s">
        <v>1</v>
      </c>
      <c r="F1103" s="214" t="s">
        <v>2708</v>
      </c>
      <c r="G1103" s="212"/>
      <c r="H1103" s="215">
        <v>3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168</v>
      </c>
      <c r="AU1103" s="221" t="s">
        <v>82</v>
      </c>
      <c r="AV1103" s="14" t="s">
        <v>82</v>
      </c>
      <c r="AW1103" s="14" t="s">
        <v>30</v>
      </c>
      <c r="AX1103" s="14" t="s">
        <v>73</v>
      </c>
      <c r="AY1103" s="221" t="s">
        <v>160</v>
      </c>
    </row>
    <row r="1104" spans="2:51" s="14" customFormat="1" ht="12">
      <c r="B1104" s="211"/>
      <c r="C1104" s="212"/>
      <c r="D1104" s="202" t="s">
        <v>168</v>
      </c>
      <c r="E1104" s="213" t="s">
        <v>1</v>
      </c>
      <c r="F1104" s="214" t="s">
        <v>2709</v>
      </c>
      <c r="G1104" s="212"/>
      <c r="H1104" s="215">
        <v>3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168</v>
      </c>
      <c r="AU1104" s="221" t="s">
        <v>82</v>
      </c>
      <c r="AV1104" s="14" t="s">
        <v>82</v>
      </c>
      <c r="AW1104" s="14" t="s">
        <v>30</v>
      </c>
      <c r="AX1104" s="14" t="s">
        <v>73</v>
      </c>
      <c r="AY1104" s="221" t="s">
        <v>160</v>
      </c>
    </row>
    <row r="1105" spans="2:51" s="14" customFormat="1" ht="12">
      <c r="B1105" s="211"/>
      <c r="C1105" s="212"/>
      <c r="D1105" s="202" t="s">
        <v>168</v>
      </c>
      <c r="E1105" s="213" t="s">
        <v>1</v>
      </c>
      <c r="F1105" s="214" t="s">
        <v>2710</v>
      </c>
      <c r="G1105" s="212"/>
      <c r="H1105" s="215">
        <v>2</v>
      </c>
      <c r="I1105" s="216"/>
      <c r="J1105" s="212"/>
      <c r="K1105" s="212"/>
      <c r="L1105" s="217"/>
      <c r="M1105" s="218"/>
      <c r="N1105" s="219"/>
      <c r="O1105" s="219"/>
      <c r="P1105" s="219"/>
      <c r="Q1105" s="219"/>
      <c r="R1105" s="219"/>
      <c r="S1105" s="219"/>
      <c r="T1105" s="220"/>
      <c r="AT1105" s="221" t="s">
        <v>168</v>
      </c>
      <c r="AU1105" s="221" t="s">
        <v>82</v>
      </c>
      <c r="AV1105" s="14" t="s">
        <v>82</v>
      </c>
      <c r="AW1105" s="14" t="s">
        <v>30</v>
      </c>
      <c r="AX1105" s="14" t="s">
        <v>73</v>
      </c>
      <c r="AY1105" s="221" t="s">
        <v>160</v>
      </c>
    </row>
    <row r="1106" spans="2:51" s="14" customFormat="1" ht="12">
      <c r="B1106" s="211"/>
      <c r="C1106" s="212"/>
      <c r="D1106" s="202" t="s">
        <v>168</v>
      </c>
      <c r="E1106" s="213" t="s">
        <v>1</v>
      </c>
      <c r="F1106" s="214" t="s">
        <v>2711</v>
      </c>
      <c r="G1106" s="212"/>
      <c r="H1106" s="215">
        <v>4</v>
      </c>
      <c r="I1106" s="216"/>
      <c r="J1106" s="212"/>
      <c r="K1106" s="212"/>
      <c r="L1106" s="217"/>
      <c r="M1106" s="218"/>
      <c r="N1106" s="219"/>
      <c r="O1106" s="219"/>
      <c r="P1106" s="219"/>
      <c r="Q1106" s="219"/>
      <c r="R1106" s="219"/>
      <c r="S1106" s="219"/>
      <c r="T1106" s="220"/>
      <c r="AT1106" s="221" t="s">
        <v>168</v>
      </c>
      <c r="AU1106" s="221" t="s">
        <v>82</v>
      </c>
      <c r="AV1106" s="14" t="s">
        <v>82</v>
      </c>
      <c r="AW1106" s="14" t="s">
        <v>30</v>
      </c>
      <c r="AX1106" s="14" t="s">
        <v>73</v>
      </c>
      <c r="AY1106" s="221" t="s">
        <v>160</v>
      </c>
    </row>
    <row r="1107" spans="2:51" s="15" customFormat="1" ht="12">
      <c r="B1107" s="222"/>
      <c r="C1107" s="223"/>
      <c r="D1107" s="202" t="s">
        <v>168</v>
      </c>
      <c r="E1107" s="224" t="s">
        <v>1</v>
      </c>
      <c r="F1107" s="225" t="s">
        <v>179</v>
      </c>
      <c r="G1107" s="223"/>
      <c r="H1107" s="226">
        <v>15</v>
      </c>
      <c r="I1107" s="227"/>
      <c r="J1107" s="223"/>
      <c r="K1107" s="223"/>
      <c r="L1107" s="228"/>
      <c r="M1107" s="229"/>
      <c r="N1107" s="230"/>
      <c r="O1107" s="230"/>
      <c r="P1107" s="230"/>
      <c r="Q1107" s="230"/>
      <c r="R1107" s="230"/>
      <c r="S1107" s="230"/>
      <c r="T1107" s="231"/>
      <c r="AT1107" s="232" t="s">
        <v>168</v>
      </c>
      <c r="AU1107" s="232" t="s">
        <v>82</v>
      </c>
      <c r="AV1107" s="15" t="s">
        <v>167</v>
      </c>
      <c r="AW1107" s="15" t="s">
        <v>30</v>
      </c>
      <c r="AX1107" s="15" t="s">
        <v>80</v>
      </c>
      <c r="AY1107" s="232" t="s">
        <v>160</v>
      </c>
    </row>
    <row r="1108" spans="1:65" s="2" customFormat="1" ht="14.45" customHeight="1">
      <c r="A1108" s="35"/>
      <c r="B1108" s="36"/>
      <c r="C1108" s="233" t="s">
        <v>1486</v>
      </c>
      <c r="D1108" s="233" t="s">
        <v>205</v>
      </c>
      <c r="E1108" s="234" t="s">
        <v>1906</v>
      </c>
      <c r="F1108" s="235" t="s">
        <v>1907</v>
      </c>
      <c r="G1108" s="236" t="s">
        <v>238</v>
      </c>
      <c r="H1108" s="237">
        <v>34.76</v>
      </c>
      <c r="I1108" s="238"/>
      <c r="J1108" s="239">
        <f>ROUND(I1108*H1108,2)</f>
        <v>0</v>
      </c>
      <c r="K1108" s="235" t="s">
        <v>1</v>
      </c>
      <c r="L1108" s="240"/>
      <c r="M1108" s="241" t="s">
        <v>1</v>
      </c>
      <c r="N1108" s="242" t="s">
        <v>38</v>
      </c>
      <c r="O1108" s="72"/>
      <c r="P1108" s="196">
        <f>O1108*H1108</f>
        <v>0</v>
      </c>
      <c r="Q1108" s="196">
        <v>0</v>
      </c>
      <c r="R1108" s="196">
        <f>Q1108*H1108</f>
        <v>0</v>
      </c>
      <c r="S1108" s="196">
        <v>0</v>
      </c>
      <c r="T1108" s="197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98" t="s">
        <v>255</v>
      </c>
      <c r="AT1108" s="198" t="s">
        <v>205</v>
      </c>
      <c r="AU1108" s="198" t="s">
        <v>82</v>
      </c>
      <c r="AY1108" s="18" t="s">
        <v>160</v>
      </c>
      <c r="BE1108" s="199">
        <f>IF(N1108="základní",J1108,0)</f>
        <v>0</v>
      </c>
      <c r="BF1108" s="199">
        <f>IF(N1108="snížená",J1108,0)</f>
        <v>0</v>
      </c>
      <c r="BG1108" s="199">
        <f>IF(N1108="zákl. přenesená",J1108,0)</f>
        <v>0</v>
      </c>
      <c r="BH1108" s="199">
        <f>IF(N1108="sníž. přenesená",J1108,0)</f>
        <v>0</v>
      </c>
      <c r="BI1108" s="199">
        <f>IF(N1108="nulová",J1108,0)</f>
        <v>0</v>
      </c>
      <c r="BJ1108" s="18" t="s">
        <v>80</v>
      </c>
      <c r="BK1108" s="199">
        <f>ROUND(I1108*H1108,2)</f>
        <v>0</v>
      </c>
      <c r="BL1108" s="18" t="s">
        <v>212</v>
      </c>
      <c r="BM1108" s="198" t="s">
        <v>1483</v>
      </c>
    </row>
    <row r="1109" spans="2:51" s="14" customFormat="1" ht="12">
      <c r="B1109" s="211"/>
      <c r="C1109" s="212"/>
      <c r="D1109" s="202" t="s">
        <v>168</v>
      </c>
      <c r="E1109" s="213" t="s">
        <v>1</v>
      </c>
      <c r="F1109" s="214" t="s">
        <v>2712</v>
      </c>
      <c r="G1109" s="212"/>
      <c r="H1109" s="215">
        <v>2.34</v>
      </c>
      <c r="I1109" s="216"/>
      <c r="J1109" s="212"/>
      <c r="K1109" s="212"/>
      <c r="L1109" s="217"/>
      <c r="M1109" s="218"/>
      <c r="N1109" s="219"/>
      <c r="O1109" s="219"/>
      <c r="P1109" s="219"/>
      <c r="Q1109" s="219"/>
      <c r="R1109" s="219"/>
      <c r="S1109" s="219"/>
      <c r="T1109" s="220"/>
      <c r="AT1109" s="221" t="s">
        <v>168</v>
      </c>
      <c r="AU1109" s="221" t="s">
        <v>82</v>
      </c>
      <c r="AV1109" s="14" t="s">
        <v>82</v>
      </c>
      <c r="AW1109" s="14" t="s">
        <v>30</v>
      </c>
      <c r="AX1109" s="14" t="s">
        <v>73</v>
      </c>
      <c r="AY1109" s="221" t="s">
        <v>160</v>
      </c>
    </row>
    <row r="1110" spans="2:51" s="14" customFormat="1" ht="12">
      <c r="B1110" s="211"/>
      <c r="C1110" s="212"/>
      <c r="D1110" s="202" t="s">
        <v>168</v>
      </c>
      <c r="E1110" s="213" t="s">
        <v>1</v>
      </c>
      <c r="F1110" s="214" t="s">
        <v>2713</v>
      </c>
      <c r="G1110" s="212"/>
      <c r="H1110" s="215">
        <v>4.68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168</v>
      </c>
      <c r="AU1110" s="221" t="s">
        <v>82</v>
      </c>
      <c r="AV1110" s="14" t="s">
        <v>82</v>
      </c>
      <c r="AW1110" s="14" t="s">
        <v>30</v>
      </c>
      <c r="AX1110" s="14" t="s">
        <v>73</v>
      </c>
      <c r="AY1110" s="221" t="s">
        <v>160</v>
      </c>
    </row>
    <row r="1111" spans="2:51" s="14" customFormat="1" ht="12">
      <c r="B1111" s="211"/>
      <c r="C1111" s="212"/>
      <c r="D1111" s="202" t="s">
        <v>168</v>
      </c>
      <c r="E1111" s="213" t="s">
        <v>1</v>
      </c>
      <c r="F1111" s="214" t="s">
        <v>2714</v>
      </c>
      <c r="G1111" s="212"/>
      <c r="H1111" s="215">
        <v>5.4</v>
      </c>
      <c r="I1111" s="216"/>
      <c r="J1111" s="212"/>
      <c r="K1111" s="212"/>
      <c r="L1111" s="217"/>
      <c r="M1111" s="218"/>
      <c r="N1111" s="219"/>
      <c r="O1111" s="219"/>
      <c r="P1111" s="219"/>
      <c r="Q1111" s="219"/>
      <c r="R1111" s="219"/>
      <c r="S1111" s="219"/>
      <c r="T1111" s="220"/>
      <c r="AT1111" s="221" t="s">
        <v>168</v>
      </c>
      <c r="AU1111" s="221" t="s">
        <v>82</v>
      </c>
      <c r="AV1111" s="14" t="s">
        <v>82</v>
      </c>
      <c r="AW1111" s="14" t="s">
        <v>30</v>
      </c>
      <c r="AX1111" s="14" t="s">
        <v>73</v>
      </c>
      <c r="AY1111" s="221" t="s">
        <v>160</v>
      </c>
    </row>
    <row r="1112" spans="2:51" s="14" customFormat="1" ht="12">
      <c r="B1112" s="211"/>
      <c r="C1112" s="212"/>
      <c r="D1112" s="202" t="s">
        <v>168</v>
      </c>
      <c r="E1112" s="213" t="s">
        <v>1</v>
      </c>
      <c r="F1112" s="214" t="s">
        <v>2715</v>
      </c>
      <c r="G1112" s="212"/>
      <c r="H1112" s="215">
        <v>5.16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168</v>
      </c>
      <c r="AU1112" s="221" t="s">
        <v>82</v>
      </c>
      <c r="AV1112" s="14" t="s">
        <v>82</v>
      </c>
      <c r="AW1112" s="14" t="s">
        <v>30</v>
      </c>
      <c r="AX1112" s="14" t="s">
        <v>73</v>
      </c>
      <c r="AY1112" s="221" t="s">
        <v>160</v>
      </c>
    </row>
    <row r="1113" spans="2:51" s="14" customFormat="1" ht="12">
      <c r="B1113" s="211"/>
      <c r="C1113" s="212"/>
      <c r="D1113" s="202" t="s">
        <v>168</v>
      </c>
      <c r="E1113" s="213" t="s">
        <v>1</v>
      </c>
      <c r="F1113" s="214" t="s">
        <v>2716</v>
      </c>
      <c r="G1113" s="212"/>
      <c r="H1113" s="215">
        <v>3.7</v>
      </c>
      <c r="I1113" s="216"/>
      <c r="J1113" s="212"/>
      <c r="K1113" s="212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168</v>
      </c>
      <c r="AU1113" s="221" t="s">
        <v>82</v>
      </c>
      <c r="AV1113" s="14" t="s">
        <v>82</v>
      </c>
      <c r="AW1113" s="14" t="s">
        <v>30</v>
      </c>
      <c r="AX1113" s="14" t="s">
        <v>73</v>
      </c>
      <c r="AY1113" s="221" t="s">
        <v>160</v>
      </c>
    </row>
    <row r="1114" spans="2:51" s="14" customFormat="1" ht="12">
      <c r="B1114" s="211"/>
      <c r="C1114" s="212"/>
      <c r="D1114" s="202" t="s">
        <v>168</v>
      </c>
      <c r="E1114" s="213" t="s">
        <v>1</v>
      </c>
      <c r="F1114" s="214" t="s">
        <v>2717</v>
      </c>
      <c r="G1114" s="212"/>
      <c r="H1114" s="215">
        <v>10.32</v>
      </c>
      <c r="I1114" s="216"/>
      <c r="J1114" s="212"/>
      <c r="K1114" s="212"/>
      <c r="L1114" s="217"/>
      <c r="M1114" s="218"/>
      <c r="N1114" s="219"/>
      <c r="O1114" s="219"/>
      <c r="P1114" s="219"/>
      <c r="Q1114" s="219"/>
      <c r="R1114" s="219"/>
      <c r="S1114" s="219"/>
      <c r="T1114" s="220"/>
      <c r="AT1114" s="221" t="s">
        <v>168</v>
      </c>
      <c r="AU1114" s="221" t="s">
        <v>82</v>
      </c>
      <c r="AV1114" s="14" t="s">
        <v>82</v>
      </c>
      <c r="AW1114" s="14" t="s">
        <v>30</v>
      </c>
      <c r="AX1114" s="14" t="s">
        <v>73</v>
      </c>
      <c r="AY1114" s="221" t="s">
        <v>160</v>
      </c>
    </row>
    <row r="1115" spans="2:51" s="15" customFormat="1" ht="12">
      <c r="B1115" s="222"/>
      <c r="C1115" s="223"/>
      <c r="D1115" s="202" t="s">
        <v>168</v>
      </c>
      <c r="E1115" s="224" t="s">
        <v>1</v>
      </c>
      <c r="F1115" s="225" t="s">
        <v>179</v>
      </c>
      <c r="G1115" s="223"/>
      <c r="H1115" s="226">
        <v>31.599999999999998</v>
      </c>
      <c r="I1115" s="227"/>
      <c r="J1115" s="223"/>
      <c r="K1115" s="223"/>
      <c r="L1115" s="228"/>
      <c r="M1115" s="229"/>
      <c r="N1115" s="230"/>
      <c r="O1115" s="230"/>
      <c r="P1115" s="230"/>
      <c r="Q1115" s="230"/>
      <c r="R1115" s="230"/>
      <c r="S1115" s="230"/>
      <c r="T1115" s="231"/>
      <c r="AT1115" s="232" t="s">
        <v>168</v>
      </c>
      <c r="AU1115" s="232" t="s">
        <v>82</v>
      </c>
      <c r="AV1115" s="15" t="s">
        <v>167</v>
      </c>
      <c r="AW1115" s="15" t="s">
        <v>30</v>
      </c>
      <c r="AX1115" s="15" t="s">
        <v>73</v>
      </c>
      <c r="AY1115" s="232" t="s">
        <v>160</v>
      </c>
    </row>
    <row r="1116" spans="2:51" s="14" customFormat="1" ht="12">
      <c r="B1116" s="211"/>
      <c r="C1116" s="212"/>
      <c r="D1116" s="202" t="s">
        <v>168</v>
      </c>
      <c r="E1116" s="213" t="s">
        <v>1</v>
      </c>
      <c r="F1116" s="214" t="s">
        <v>2718</v>
      </c>
      <c r="G1116" s="212"/>
      <c r="H1116" s="215">
        <v>34.76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168</v>
      </c>
      <c r="AU1116" s="221" t="s">
        <v>82</v>
      </c>
      <c r="AV1116" s="14" t="s">
        <v>82</v>
      </c>
      <c r="AW1116" s="14" t="s">
        <v>30</v>
      </c>
      <c r="AX1116" s="14" t="s">
        <v>73</v>
      </c>
      <c r="AY1116" s="221" t="s">
        <v>160</v>
      </c>
    </row>
    <row r="1117" spans="2:51" s="15" customFormat="1" ht="12">
      <c r="B1117" s="222"/>
      <c r="C1117" s="223"/>
      <c r="D1117" s="202" t="s">
        <v>168</v>
      </c>
      <c r="E1117" s="224" t="s">
        <v>1</v>
      </c>
      <c r="F1117" s="225" t="s">
        <v>179</v>
      </c>
      <c r="G1117" s="223"/>
      <c r="H1117" s="226">
        <v>34.76</v>
      </c>
      <c r="I1117" s="227"/>
      <c r="J1117" s="223"/>
      <c r="K1117" s="223"/>
      <c r="L1117" s="228"/>
      <c r="M1117" s="229"/>
      <c r="N1117" s="230"/>
      <c r="O1117" s="230"/>
      <c r="P1117" s="230"/>
      <c r="Q1117" s="230"/>
      <c r="R1117" s="230"/>
      <c r="S1117" s="230"/>
      <c r="T1117" s="231"/>
      <c r="AT1117" s="232" t="s">
        <v>168</v>
      </c>
      <c r="AU1117" s="232" t="s">
        <v>82</v>
      </c>
      <c r="AV1117" s="15" t="s">
        <v>167</v>
      </c>
      <c r="AW1117" s="15" t="s">
        <v>30</v>
      </c>
      <c r="AX1117" s="15" t="s">
        <v>80</v>
      </c>
      <c r="AY1117" s="232" t="s">
        <v>160</v>
      </c>
    </row>
    <row r="1118" spans="1:65" s="2" customFormat="1" ht="24.2" customHeight="1">
      <c r="A1118" s="35"/>
      <c r="B1118" s="36"/>
      <c r="C1118" s="187" t="s">
        <v>935</v>
      </c>
      <c r="D1118" s="187" t="s">
        <v>162</v>
      </c>
      <c r="E1118" s="188" t="s">
        <v>2719</v>
      </c>
      <c r="F1118" s="189" t="s">
        <v>2720</v>
      </c>
      <c r="G1118" s="190" t="s">
        <v>1209</v>
      </c>
      <c r="H1118" s="254"/>
      <c r="I1118" s="192"/>
      <c r="J1118" s="193">
        <f>ROUND(I1118*H1118,2)</f>
        <v>0</v>
      </c>
      <c r="K1118" s="189" t="s">
        <v>166</v>
      </c>
      <c r="L1118" s="40"/>
      <c r="M1118" s="194" t="s">
        <v>1</v>
      </c>
      <c r="N1118" s="195" t="s">
        <v>38</v>
      </c>
      <c r="O1118" s="72"/>
      <c r="P1118" s="196">
        <f>O1118*H1118</f>
        <v>0</v>
      </c>
      <c r="Q1118" s="196">
        <v>0</v>
      </c>
      <c r="R1118" s="196">
        <f>Q1118*H1118</f>
        <v>0</v>
      </c>
      <c r="S1118" s="196">
        <v>0</v>
      </c>
      <c r="T1118" s="197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8" t="s">
        <v>212</v>
      </c>
      <c r="AT1118" s="198" t="s">
        <v>162</v>
      </c>
      <c r="AU1118" s="198" t="s">
        <v>82</v>
      </c>
      <c r="AY1118" s="18" t="s">
        <v>160</v>
      </c>
      <c r="BE1118" s="199">
        <f>IF(N1118="základní",J1118,0)</f>
        <v>0</v>
      </c>
      <c r="BF1118" s="199">
        <f>IF(N1118="snížená",J1118,0)</f>
        <v>0</v>
      </c>
      <c r="BG1118" s="199">
        <f>IF(N1118="zákl. přenesená",J1118,0)</f>
        <v>0</v>
      </c>
      <c r="BH1118" s="199">
        <f>IF(N1118="sníž. přenesená",J1118,0)</f>
        <v>0</v>
      </c>
      <c r="BI1118" s="199">
        <f>IF(N1118="nulová",J1118,0)</f>
        <v>0</v>
      </c>
      <c r="BJ1118" s="18" t="s">
        <v>80</v>
      </c>
      <c r="BK1118" s="199">
        <f>ROUND(I1118*H1118,2)</f>
        <v>0</v>
      </c>
      <c r="BL1118" s="18" t="s">
        <v>212</v>
      </c>
      <c r="BM1118" s="198" t="s">
        <v>1489</v>
      </c>
    </row>
    <row r="1119" spans="2:63" s="12" customFormat="1" ht="22.9" customHeight="1">
      <c r="B1119" s="171"/>
      <c r="C1119" s="172"/>
      <c r="D1119" s="173" t="s">
        <v>72</v>
      </c>
      <c r="E1119" s="185" t="s">
        <v>1954</v>
      </c>
      <c r="F1119" s="185" t="s">
        <v>1955</v>
      </c>
      <c r="G1119" s="172"/>
      <c r="H1119" s="172"/>
      <c r="I1119" s="175"/>
      <c r="J1119" s="186">
        <f>BK1119</f>
        <v>0</v>
      </c>
      <c r="K1119" s="172"/>
      <c r="L1119" s="177"/>
      <c r="M1119" s="178"/>
      <c r="N1119" s="179"/>
      <c r="O1119" s="179"/>
      <c r="P1119" s="180">
        <f>SUM(P1120:P1133)</f>
        <v>0</v>
      </c>
      <c r="Q1119" s="179"/>
      <c r="R1119" s="180">
        <f>SUM(R1120:R1133)</f>
        <v>0</v>
      </c>
      <c r="S1119" s="179"/>
      <c r="T1119" s="181">
        <f>SUM(T1120:T1133)</f>
        <v>0</v>
      </c>
      <c r="AR1119" s="182" t="s">
        <v>82</v>
      </c>
      <c r="AT1119" s="183" t="s">
        <v>72</v>
      </c>
      <c r="AU1119" s="183" t="s">
        <v>80</v>
      </c>
      <c r="AY1119" s="182" t="s">
        <v>160</v>
      </c>
      <c r="BK1119" s="184">
        <f>SUM(BK1120:BK1133)</f>
        <v>0</v>
      </c>
    </row>
    <row r="1120" spans="1:65" s="2" customFormat="1" ht="14.45" customHeight="1">
      <c r="A1120" s="35"/>
      <c r="B1120" s="36"/>
      <c r="C1120" s="187" t="s">
        <v>1494</v>
      </c>
      <c r="D1120" s="187" t="s">
        <v>162</v>
      </c>
      <c r="E1120" s="188" t="s">
        <v>1957</v>
      </c>
      <c r="F1120" s="189" t="s">
        <v>1958</v>
      </c>
      <c r="G1120" s="190" t="s">
        <v>222</v>
      </c>
      <c r="H1120" s="191">
        <v>21.071</v>
      </c>
      <c r="I1120" s="192"/>
      <c r="J1120" s="193">
        <f>ROUND(I1120*H1120,2)</f>
        <v>0</v>
      </c>
      <c r="K1120" s="189" t="s">
        <v>1</v>
      </c>
      <c r="L1120" s="40"/>
      <c r="M1120" s="194" t="s">
        <v>1</v>
      </c>
      <c r="N1120" s="195" t="s">
        <v>38</v>
      </c>
      <c r="O1120" s="72"/>
      <c r="P1120" s="196">
        <f>O1120*H1120</f>
        <v>0</v>
      </c>
      <c r="Q1120" s="196">
        <v>0</v>
      </c>
      <c r="R1120" s="196">
        <f>Q1120*H1120</f>
        <v>0</v>
      </c>
      <c r="S1120" s="196">
        <v>0</v>
      </c>
      <c r="T1120" s="197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8" t="s">
        <v>212</v>
      </c>
      <c r="AT1120" s="198" t="s">
        <v>162</v>
      </c>
      <c r="AU1120" s="198" t="s">
        <v>82</v>
      </c>
      <c r="AY1120" s="18" t="s">
        <v>160</v>
      </c>
      <c r="BE1120" s="199">
        <f>IF(N1120="základní",J1120,0)</f>
        <v>0</v>
      </c>
      <c r="BF1120" s="199">
        <f>IF(N1120="snížená",J1120,0)</f>
        <v>0</v>
      </c>
      <c r="BG1120" s="199">
        <f>IF(N1120="zákl. přenesená",J1120,0)</f>
        <v>0</v>
      </c>
      <c r="BH1120" s="199">
        <f>IF(N1120="sníž. přenesená",J1120,0)</f>
        <v>0</v>
      </c>
      <c r="BI1120" s="199">
        <f>IF(N1120="nulová",J1120,0)</f>
        <v>0</v>
      </c>
      <c r="BJ1120" s="18" t="s">
        <v>80</v>
      </c>
      <c r="BK1120" s="199">
        <f>ROUND(I1120*H1120,2)</f>
        <v>0</v>
      </c>
      <c r="BL1120" s="18" t="s">
        <v>212</v>
      </c>
      <c r="BM1120" s="198" t="s">
        <v>1492</v>
      </c>
    </row>
    <row r="1121" spans="2:51" s="13" customFormat="1" ht="12">
      <c r="B1121" s="200"/>
      <c r="C1121" s="201"/>
      <c r="D1121" s="202" t="s">
        <v>168</v>
      </c>
      <c r="E1121" s="203" t="s">
        <v>1</v>
      </c>
      <c r="F1121" s="204" t="s">
        <v>387</v>
      </c>
      <c r="G1121" s="201"/>
      <c r="H1121" s="203" t="s">
        <v>1</v>
      </c>
      <c r="I1121" s="205"/>
      <c r="J1121" s="201"/>
      <c r="K1121" s="201"/>
      <c r="L1121" s="206"/>
      <c r="M1121" s="207"/>
      <c r="N1121" s="208"/>
      <c r="O1121" s="208"/>
      <c r="P1121" s="208"/>
      <c r="Q1121" s="208"/>
      <c r="R1121" s="208"/>
      <c r="S1121" s="208"/>
      <c r="T1121" s="209"/>
      <c r="AT1121" s="210" t="s">
        <v>168</v>
      </c>
      <c r="AU1121" s="210" t="s">
        <v>82</v>
      </c>
      <c r="AV1121" s="13" t="s">
        <v>80</v>
      </c>
      <c r="AW1121" s="13" t="s">
        <v>30</v>
      </c>
      <c r="AX1121" s="13" t="s">
        <v>73</v>
      </c>
      <c r="AY1121" s="210" t="s">
        <v>160</v>
      </c>
    </row>
    <row r="1122" spans="2:51" s="14" customFormat="1" ht="12">
      <c r="B1122" s="211"/>
      <c r="C1122" s="212"/>
      <c r="D1122" s="202" t="s">
        <v>168</v>
      </c>
      <c r="E1122" s="213" t="s">
        <v>1</v>
      </c>
      <c r="F1122" s="214" t="s">
        <v>2721</v>
      </c>
      <c r="G1122" s="212"/>
      <c r="H1122" s="215">
        <v>12.023</v>
      </c>
      <c r="I1122" s="216"/>
      <c r="J1122" s="212"/>
      <c r="K1122" s="212"/>
      <c r="L1122" s="217"/>
      <c r="M1122" s="218"/>
      <c r="N1122" s="219"/>
      <c r="O1122" s="219"/>
      <c r="P1122" s="219"/>
      <c r="Q1122" s="219"/>
      <c r="R1122" s="219"/>
      <c r="S1122" s="219"/>
      <c r="T1122" s="220"/>
      <c r="AT1122" s="221" t="s">
        <v>168</v>
      </c>
      <c r="AU1122" s="221" t="s">
        <v>82</v>
      </c>
      <c r="AV1122" s="14" t="s">
        <v>82</v>
      </c>
      <c r="AW1122" s="14" t="s">
        <v>30</v>
      </c>
      <c r="AX1122" s="14" t="s">
        <v>73</v>
      </c>
      <c r="AY1122" s="221" t="s">
        <v>160</v>
      </c>
    </row>
    <row r="1123" spans="2:51" s="14" customFormat="1" ht="12">
      <c r="B1123" s="211"/>
      <c r="C1123" s="212"/>
      <c r="D1123" s="202" t="s">
        <v>168</v>
      </c>
      <c r="E1123" s="213" t="s">
        <v>1</v>
      </c>
      <c r="F1123" s="214" t="s">
        <v>2722</v>
      </c>
      <c r="G1123" s="212"/>
      <c r="H1123" s="215">
        <v>2.277</v>
      </c>
      <c r="I1123" s="216"/>
      <c r="J1123" s="212"/>
      <c r="K1123" s="212"/>
      <c r="L1123" s="217"/>
      <c r="M1123" s="218"/>
      <c r="N1123" s="219"/>
      <c r="O1123" s="219"/>
      <c r="P1123" s="219"/>
      <c r="Q1123" s="219"/>
      <c r="R1123" s="219"/>
      <c r="S1123" s="219"/>
      <c r="T1123" s="220"/>
      <c r="AT1123" s="221" t="s">
        <v>168</v>
      </c>
      <c r="AU1123" s="221" t="s">
        <v>82</v>
      </c>
      <c r="AV1123" s="14" t="s">
        <v>82</v>
      </c>
      <c r="AW1123" s="14" t="s">
        <v>30</v>
      </c>
      <c r="AX1123" s="14" t="s">
        <v>73</v>
      </c>
      <c r="AY1123" s="221" t="s">
        <v>160</v>
      </c>
    </row>
    <row r="1124" spans="2:51" s="14" customFormat="1" ht="12">
      <c r="B1124" s="211"/>
      <c r="C1124" s="212"/>
      <c r="D1124" s="202" t="s">
        <v>168</v>
      </c>
      <c r="E1124" s="213" t="s">
        <v>1</v>
      </c>
      <c r="F1124" s="214" t="s">
        <v>2683</v>
      </c>
      <c r="G1124" s="212"/>
      <c r="H1124" s="215">
        <v>6.771</v>
      </c>
      <c r="I1124" s="216"/>
      <c r="J1124" s="212"/>
      <c r="K1124" s="212"/>
      <c r="L1124" s="217"/>
      <c r="M1124" s="218"/>
      <c r="N1124" s="219"/>
      <c r="O1124" s="219"/>
      <c r="P1124" s="219"/>
      <c r="Q1124" s="219"/>
      <c r="R1124" s="219"/>
      <c r="S1124" s="219"/>
      <c r="T1124" s="220"/>
      <c r="AT1124" s="221" t="s">
        <v>168</v>
      </c>
      <c r="AU1124" s="221" t="s">
        <v>82</v>
      </c>
      <c r="AV1124" s="14" t="s">
        <v>82</v>
      </c>
      <c r="AW1124" s="14" t="s">
        <v>30</v>
      </c>
      <c r="AX1124" s="14" t="s">
        <v>73</v>
      </c>
      <c r="AY1124" s="221" t="s">
        <v>160</v>
      </c>
    </row>
    <row r="1125" spans="2:51" s="15" customFormat="1" ht="12">
      <c r="B1125" s="222"/>
      <c r="C1125" s="223"/>
      <c r="D1125" s="202" t="s">
        <v>168</v>
      </c>
      <c r="E1125" s="224" t="s">
        <v>1</v>
      </c>
      <c r="F1125" s="225" t="s">
        <v>179</v>
      </c>
      <c r="G1125" s="223"/>
      <c r="H1125" s="226">
        <v>21.071</v>
      </c>
      <c r="I1125" s="227"/>
      <c r="J1125" s="223"/>
      <c r="K1125" s="223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168</v>
      </c>
      <c r="AU1125" s="232" t="s">
        <v>82</v>
      </c>
      <c r="AV1125" s="15" t="s">
        <v>167</v>
      </c>
      <c r="AW1125" s="15" t="s">
        <v>30</v>
      </c>
      <c r="AX1125" s="15" t="s">
        <v>80</v>
      </c>
      <c r="AY1125" s="232" t="s">
        <v>160</v>
      </c>
    </row>
    <row r="1126" spans="1:65" s="2" customFormat="1" ht="24.2" customHeight="1">
      <c r="A1126" s="35"/>
      <c r="B1126" s="36"/>
      <c r="C1126" s="187" t="s">
        <v>939</v>
      </c>
      <c r="D1126" s="187" t="s">
        <v>162</v>
      </c>
      <c r="E1126" s="188" t="s">
        <v>2006</v>
      </c>
      <c r="F1126" s="189" t="s">
        <v>2007</v>
      </c>
      <c r="G1126" s="190" t="s">
        <v>800</v>
      </c>
      <c r="H1126" s="191">
        <v>4</v>
      </c>
      <c r="I1126" s="192"/>
      <c r="J1126" s="193">
        <f>ROUND(I1126*H1126,2)</f>
        <v>0</v>
      </c>
      <c r="K1126" s="189" t="s">
        <v>1</v>
      </c>
      <c r="L1126" s="40"/>
      <c r="M1126" s="194" t="s">
        <v>1</v>
      </c>
      <c r="N1126" s="195" t="s">
        <v>38</v>
      </c>
      <c r="O1126" s="72"/>
      <c r="P1126" s="196">
        <f>O1126*H1126</f>
        <v>0</v>
      </c>
      <c r="Q1126" s="196">
        <v>0</v>
      </c>
      <c r="R1126" s="196">
        <f>Q1126*H1126</f>
        <v>0</v>
      </c>
      <c r="S1126" s="196">
        <v>0</v>
      </c>
      <c r="T1126" s="197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8" t="s">
        <v>212</v>
      </c>
      <c r="AT1126" s="198" t="s">
        <v>162</v>
      </c>
      <c r="AU1126" s="198" t="s">
        <v>82</v>
      </c>
      <c r="AY1126" s="18" t="s">
        <v>160</v>
      </c>
      <c r="BE1126" s="199">
        <f>IF(N1126="základní",J1126,0)</f>
        <v>0</v>
      </c>
      <c r="BF1126" s="199">
        <f>IF(N1126="snížená",J1126,0)</f>
        <v>0</v>
      </c>
      <c r="BG1126" s="199">
        <f>IF(N1126="zákl. přenesená",J1126,0)</f>
        <v>0</v>
      </c>
      <c r="BH1126" s="199">
        <f>IF(N1126="sníž. přenesená",J1126,0)</f>
        <v>0</v>
      </c>
      <c r="BI1126" s="199">
        <f>IF(N1126="nulová",J1126,0)</f>
        <v>0</v>
      </c>
      <c r="BJ1126" s="18" t="s">
        <v>80</v>
      </c>
      <c r="BK1126" s="199">
        <f>ROUND(I1126*H1126,2)</f>
        <v>0</v>
      </c>
      <c r="BL1126" s="18" t="s">
        <v>212</v>
      </c>
      <c r="BM1126" s="198" t="s">
        <v>1497</v>
      </c>
    </row>
    <row r="1127" spans="1:65" s="2" customFormat="1" ht="24.2" customHeight="1">
      <c r="A1127" s="35"/>
      <c r="B1127" s="36"/>
      <c r="C1127" s="187" t="s">
        <v>1503</v>
      </c>
      <c r="D1127" s="187" t="s">
        <v>162</v>
      </c>
      <c r="E1127" s="188" t="s">
        <v>2723</v>
      </c>
      <c r="F1127" s="189" t="s">
        <v>2724</v>
      </c>
      <c r="G1127" s="190" t="s">
        <v>238</v>
      </c>
      <c r="H1127" s="191">
        <v>64.329</v>
      </c>
      <c r="I1127" s="192"/>
      <c r="J1127" s="193">
        <f>ROUND(I1127*H1127,2)</f>
        <v>0</v>
      </c>
      <c r="K1127" s="189" t="s">
        <v>166</v>
      </c>
      <c r="L1127" s="40"/>
      <c r="M1127" s="194" t="s">
        <v>1</v>
      </c>
      <c r="N1127" s="195" t="s">
        <v>38</v>
      </c>
      <c r="O1127" s="72"/>
      <c r="P1127" s="196">
        <f>O1127*H1127</f>
        <v>0</v>
      </c>
      <c r="Q1127" s="196">
        <v>0</v>
      </c>
      <c r="R1127" s="196">
        <f>Q1127*H1127</f>
        <v>0</v>
      </c>
      <c r="S1127" s="196">
        <v>0</v>
      </c>
      <c r="T1127" s="197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8" t="s">
        <v>212</v>
      </c>
      <c r="AT1127" s="198" t="s">
        <v>162</v>
      </c>
      <c r="AU1127" s="198" t="s">
        <v>82</v>
      </c>
      <c r="AY1127" s="18" t="s">
        <v>160</v>
      </c>
      <c r="BE1127" s="199">
        <f>IF(N1127="základní",J1127,0)</f>
        <v>0</v>
      </c>
      <c r="BF1127" s="199">
        <f>IF(N1127="snížená",J1127,0)</f>
        <v>0</v>
      </c>
      <c r="BG1127" s="199">
        <f>IF(N1127="zákl. přenesená",J1127,0)</f>
        <v>0</v>
      </c>
      <c r="BH1127" s="199">
        <f>IF(N1127="sníž. přenesená",J1127,0)</f>
        <v>0</v>
      </c>
      <c r="BI1127" s="199">
        <f>IF(N1127="nulová",J1127,0)</f>
        <v>0</v>
      </c>
      <c r="BJ1127" s="18" t="s">
        <v>80</v>
      </c>
      <c r="BK1127" s="199">
        <f>ROUND(I1127*H1127,2)</f>
        <v>0</v>
      </c>
      <c r="BL1127" s="18" t="s">
        <v>212</v>
      </c>
      <c r="BM1127" s="198" t="s">
        <v>1501</v>
      </c>
    </row>
    <row r="1128" spans="2:51" s="14" customFormat="1" ht="12">
      <c r="B1128" s="211"/>
      <c r="C1128" s="212"/>
      <c r="D1128" s="202" t="s">
        <v>168</v>
      </c>
      <c r="E1128" s="213" t="s">
        <v>1</v>
      </c>
      <c r="F1128" s="214" t="s">
        <v>2725</v>
      </c>
      <c r="G1128" s="212"/>
      <c r="H1128" s="215">
        <v>64.329</v>
      </c>
      <c r="I1128" s="216"/>
      <c r="J1128" s="212"/>
      <c r="K1128" s="212"/>
      <c r="L1128" s="217"/>
      <c r="M1128" s="218"/>
      <c r="N1128" s="219"/>
      <c r="O1128" s="219"/>
      <c r="P1128" s="219"/>
      <c r="Q1128" s="219"/>
      <c r="R1128" s="219"/>
      <c r="S1128" s="219"/>
      <c r="T1128" s="220"/>
      <c r="AT1128" s="221" t="s">
        <v>168</v>
      </c>
      <c r="AU1128" s="221" t="s">
        <v>82</v>
      </c>
      <c r="AV1128" s="14" t="s">
        <v>82</v>
      </c>
      <c r="AW1128" s="14" t="s">
        <v>30</v>
      </c>
      <c r="AX1128" s="14" t="s">
        <v>73</v>
      </c>
      <c r="AY1128" s="221" t="s">
        <v>160</v>
      </c>
    </row>
    <row r="1129" spans="2:51" s="15" customFormat="1" ht="12">
      <c r="B1129" s="222"/>
      <c r="C1129" s="223"/>
      <c r="D1129" s="202" t="s">
        <v>168</v>
      </c>
      <c r="E1129" s="224" t="s">
        <v>1</v>
      </c>
      <c r="F1129" s="225" t="s">
        <v>179</v>
      </c>
      <c r="G1129" s="223"/>
      <c r="H1129" s="226">
        <v>64.329</v>
      </c>
      <c r="I1129" s="227"/>
      <c r="J1129" s="223"/>
      <c r="K1129" s="223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168</v>
      </c>
      <c r="AU1129" s="232" t="s">
        <v>82</v>
      </c>
      <c r="AV1129" s="15" t="s">
        <v>167</v>
      </c>
      <c r="AW1129" s="15" t="s">
        <v>30</v>
      </c>
      <c r="AX1129" s="15" t="s">
        <v>80</v>
      </c>
      <c r="AY1129" s="232" t="s">
        <v>160</v>
      </c>
    </row>
    <row r="1130" spans="1:65" s="2" customFormat="1" ht="14.45" customHeight="1">
      <c r="A1130" s="35"/>
      <c r="B1130" s="36"/>
      <c r="C1130" s="187" t="s">
        <v>944</v>
      </c>
      <c r="D1130" s="187" t="s">
        <v>162</v>
      </c>
      <c r="E1130" s="188" t="s">
        <v>2726</v>
      </c>
      <c r="F1130" s="189" t="s">
        <v>2727</v>
      </c>
      <c r="G1130" s="190" t="s">
        <v>248</v>
      </c>
      <c r="H1130" s="191">
        <v>1</v>
      </c>
      <c r="I1130" s="192"/>
      <c r="J1130" s="193">
        <f>ROUND(I1130*H1130,2)</f>
        <v>0</v>
      </c>
      <c r="K1130" s="189" t="s">
        <v>1</v>
      </c>
      <c r="L1130" s="40"/>
      <c r="M1130" s="194" t="s">
        <v>1</v>
      </c>
      <c r="N1130" s="195" t="s">
        <v>38</v>
      </c>
      <c r="O1130" s="72"/>
      <c r="P1130" s="196">
        <f>O1130*H1130</f>
        <v>0</v>
      </c>
      <c r="Q1130" s="196">
        <v>0</v>
      </c>
      <c r="R1130" s="196">
        <f>Q1130*H1130</f>
        <v>0</v>
      </c>
      <c r="S1130" s="196">
        <v>0</v>
      </c>
      <c r="T1130" s="197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8" t="s">
        <v>212</v>
      </c>
      <c r="AT1130" s="198" t="s">
        <v>162</v>
      </c>
      <c r="AU1130" s="198" t="s">
        <v>82</v>
      </c>
      <c r="AY1130" s="18" t="s">
        <v>160</v>
      </c>
      <c r="BE1130" s="199">
        <f>IF(N1130="základní",J1130,0)</f>
        <v>0</v>
      </c>
      <c r="BF1130" s="199">
        <f>IF(N1130="snížená",J1130,0)</f>
        <v>0</v>
      </c>
      <c r="BG1130" s="199">
        <f>IF(N1130="zákl. přenesená",J1130,0)</f>
        <v>0</v>
      </c>
      <c r="BH1130" s="199">
        <f>IF(N1130="sníž. přenesená",J1130,0)</f>
        <v>0</v>
      </c>
      <c r="BI1130" s="199">
        <f>IF(N1130="nulová",J1130,0)</f>
        <v>0</v>
      </c>
      <c r="BJ1130" s="18" t="s">
        <v>80</v>
      </c>
      <c r="BK1130" s="199">
        <f>ROUND(I1130*H1130,2)</f>
        <v>0</v>
      </c>
      <c r="BL1130" s="18" t="s">
        <v>212</v>
      </c>
      <c r="BM1130" s="198" t="s">
        <v>1506</v>
      </c>
    </row>
    <row r="1131" spans="1:65" s="2" customFormat="1" ht="14.45" customHeight="1">
      <c r="A1131" s="35"/>
      <c r="B1131" s="36"/>
      <c r="C1131" s="187" t="s">
        <v>1511</v>
      </c>
      <c r="D1131" s="187" t="s">
        <v>162</v>
      </c>
      <c r="E1131" s="188" t="s">
        <v>2728</v>
      </c>
      <c r="F1131" s="189" t="s">
        <v>2729</v>
      </c>
      <c r="G1131" s="190" t="s">
        <v>248</v>
      </c>
      <c r="H1131" s="191">
        <v>1</v>
      </c>
      <c r="I1131" s="192"/>
      <c r="J1131" s="193">
        <f>ROUND(I1131*H1131,2)</f>
        <v>0</v>
      </c>
      <c r="K1131" s="189" t="s">
        <v>1</v>
      </c>
      <c r="L1131" s="40"/>
      <c r="M1131" s="194" t="s">
        <v>1</v>
      </c>
      <c r="N1131" s="195" t="s">
        <v>38</v>
      </c>
      <c r="O1131" s="72"/>
      <c r="P1131" s="196">
        <f>O1131*H1131</f>
        <v>0</v>
      </c>
      <c r="Q1131" s="196">
        <v>0</v>
      </c>
      <c r="R1131" s="196">
        <f>Q1131*H1131</f>
        <v>0</v>
      </c>
      <c r="S1131" s="196">
        <v>0</v>
      </c>
      <c r="T1131" s="197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8" t="s">
        <v>212</v>
      </c>
      <c r="AT1131" s="198" t="s">
        <v>162</v>
      </c>
      <c r="AU1131" s="198" t="s">
        <v>82</v>
      </c>
      <c r="AY1131" s="18" t="s">
        <v>160</v>
      </c>
      <c r="BE1131" s="199">
        <f>IF(N1131="základní",J1131,0)</f>
        <v>0</v>
      </c>
      <c r="BF1131" s="199">
        <f>IF(N1131="snížená",J1131,0)</f>
        <v>0</v>
      </c>
      <c r="BG1131" s="199">
        <f>IF(N1131="zákl. přenesená",J1131,0)</f>
        <v>0</v>
      </c>
      <c r="BH1131" s="199">
        <f>IF(N1131="sníž. přenesená",J1131,0)</f>
        <v>0</v>
      </c>
      <c r="BI1131" s="199">
        <f>IF(N1131="nulová",J1131,0)</f>
        <v>0</v>
      </c>
      <c r="BJ1131" s="18" t="s">
        <v>80</v>
      </c>
      <c r="BK1131" s="199">
        <f>ROUND(I1131*H1131,2)</f>
        <v>0</v>
      </c>
      <c r="BL1131" s="18" t="s">
        <v>212</v>
      </c>
      <c r="BM1131" s="198" t="s">
        <v>1509</v>
      </c>
    </row>
    <row r="1132" spans="1:65" s="2" customFormat="1" ht="14.45" customHeight="1">
      <c r="A1132" s="35"/>
      <c r="B1132" s="36"/>
      <c r="C1132" s="187" t="s">
        <v>947</v>
      </c>
      <c r="D1132" s="187" t="s">
        <v>162</v>
      </c>
      <c r="E1132" s="188" t="s">
        <v>2730</v>
      </c>
      <c r="F1132" s="189" t="s">
        <v>2731</v>
      </c>
      <c r="G1132" s="190" t="s">
        <v>800</v>
      </c>
      <c r="H1132" s="191">
        <v>1</v>
      </c>
      <c r="I1132" s="192"/>
      <c r="J1132" s="193">
        <f>ROUND(I1132*H1132,2)</f>
        <v>0</v>
      </c>
      <c r="K1132" s="189" t="s">
        <v>1</v>
      </c>
      <c r="L1132" s="40"/>
      <c r="M1132" s="194" t="s">
        <v>1</v>
      </c>
      <c r="N1132" s="195" t="s">
        <v>38</v>
      </c>
      <c r="O1132" s="72"/>
      <c r="P1132" s="196">
        <f>O1132*H1132</f>
        <v>0</v>
      </c>
      <c r="Q1132" s="196">
        <v>0</v>
      </c>
      <c r="R1132" s="196">
        <f>Q1132*H1132</f>
        <v>0</v>
      </c>
      <c r="S1132" s="196">
        <v>0</v>
      </c>
      <c r="T1132" s="197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8" t="s">
        <v>212</v>
      </c>
      <c r="AT1132" s="198" t="s">
        <v>162</v>
      </c>
      <c r="AU1132" s="198" t="s">
        <v>82</v>
      </c>
      <c r="AY1132" s="18" t="s">
        <v>160</v>
      </c>
      <c r="BE1132" s="199">
        <f>IF(N1132="základní",J1132,0)</f>
        <v>0</v>
      </c>
      <c r="BF1132" s="199">
        <f>IF(N1132="snížená",J1132,0)</f>
        <v>0</v>
      </c>
      <c r="BG1132" s="199">
        <f>IF(N1132="zákl. přenesená",J1132,0)</f>
        <v>0</v>
      </c>
      <c r="BH1132" s="199">
        <f>IF(N1132="sníž. přenesená",J1132,0)</f>
        <v>0</v>
      </c>
      <c r="BI1132" s="199">
        <f>IF(N1132="nulová",J1132,0)</f>
        <v>0</v>
      </c>
      <c r="BJ1132" s="18" t="s">
        <v>80</v>
      </c>
      <c r="BK1132" s="199">
        <f>ROUND(I1132*H1132,2)</f>
        <v>0</v>
      </c>
      <c r="BL1132" s="18" t="s">
        <v>212</v>
      </c>
      <c r="BM1132" s="198" t="s">
        <v>1514</v>
      </c>
    </row>
    <row r="1133" spans="1:65" s="2" customFormat="1" ht="24.2" customHeight="1">
      <c r="A1133" s="35"/>
      <c r="B1133" s="36"/>
      <c r="C1133" s="187" t="s">
        <v>1519</v>
      </c>
      <c r="D1133" s="187" t="s">
        <v>162</v>
      </c>
      <c r="E1133" s="188" t="s">
        <v>2732</v>
      </c>
      <c r="F1133" s="189" t="s">
        <v>2733</v>
      </c>
      <c r="G1133" s="190" t="s">
        <v>1209</v>
      </c>
      <c r="H1133" s="254"/>
      <c r="I1133" s="192"/>
      <c r="J1133" s="193">
        <f>ROUND(I1133*H1133,2)</f>
        <v>0</v>
      </c>
      <c r="K1133" s="189" t="s">
        <v>166</v>
      </c>
      <c r="L1133" s="40"/>
      <c r="M1133" s="194" t="s">
        <v>1</v>
      </c>
      <c r="N1133" s="195" t="s">
        <v>38</v>
      </c>
      <c r="O1133" s="72"/>
      <c r="P1133" s="196">
        <f>O1133*H1133</f>
        <v>0</v>
      </c>
      <c r="Q1133" s="196">
        <v>0</v>
      </c>
      <c r="R1133" s="196">
        <f>Q1133*H1133</f>
        <v>0</v>
      </c>
      <c r="S1133" s="196">
        <v>0</v>
      </c>
      <c r="T1133" s="197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8" t="s">
        <v>212</v>
      </c>
      <c r="AT1133" s="198" t="s">
        <v>162</v>
      </c>
      <c r="AU1133" s="198" t="s">
        <v>82</v>
      </c>
      <c r="AY1133" s="18" t="s">
        <v>160</v>
      </c>
      <c r="BE1133" s="199">
        <f>IF(N1133="základní",J1133,0)</f>
        <v>0</v>
      </c>
      <c r="BF1133" s="199">
        <f>IF(N1133="snížená",J1133,0)</f>
        <v>0</v>
      </c>
      <c r="BG1133" s="199">
        <f>IF(N1133="zákl. přenesená",J1133,0)</f>
        <v>0</v>
      </c>
      <c r="BH1133" s="199">
        <f>IF(N1133="sníž. přenesená",J1133,0)</f>
        <v>0</v>
      </c>
      <c r="BI1133" s="199">
        <f>IF(N1133="nulová",J1133,0)</f>
        <v>0</v>
      </c>
      <c r="BJ1133" s="18" t="s">
        <v>80</v>
      </c>
      <c r="BK1133" s="199">
        <f>ROUND(I1133*H1133,2)</f>
        <v>0</v>
      </c>
      <c r="BL1133" s="18" t="s">
        <v>212</v>
      </c>
      <c r="BM1133" s="198" t="s">
        <v>1518</v>
      </c>
    </row>
    <row r="1134" spans="2:63" s="12" customFormat="1" ht="22.9" customHeight="1">
      <c r="B1134" s="171"/>
      <c r="C1134" s="172"/>
      <c r="D1134" s="173" t="s">
        <v>72</v>
      </c>
      <c r="E1134" s="185" t="s">
        <v>2734</v>
      </c>
      <c r="F1134" s="185" t="s">
        <v>2735</v>
      </c>
      <c r="G1134" s="172"/>
      <c r="H1134" s="172"/>
      <c r="I1134" s="175"/>
      <c r="J1134" s="186">
        <f>BK1134</f>
        <v>0</v>
      </c>
      <c r="K1134" s="172"/>
      <c r="L1134" s="177"/>
      <c r="M1134" s="178"/>
      <c r="N1134" s="179"/>
      <c r="O1134" s="179"/>
      <c r="P1134" s="180">
        <f>SUM(P1135:P1160)</f>
        <v>0</v>
      </c>
      <c r="Q1134" s="179"/>
      <c r="R1134" s="180">
        <f>SUM(R1135:R1160)</f>
        <v>0</v>
      </c>
      <c r="S1134" s="179"/>
      <c r="T1134" s="181">
        <f>SUM(T1135:T1160)</f>
        <v>0</v>
      </c>
      <c r="AR1134" s="182" t="s">
        <v>82</v>
      </c>
      <c r="AT1134" s="183" t="s">
        <v>72</v>
      </c>
      <c r="AU1134" s="183" t="s">
        <v>80</v>
      </c>
      <c r="AY1134" s="182" t="s">
        <v>160</v>
      </c>
      <c r="BK1134" s="184">
        <f>SUM(BK1135:BK1160)</f>
        <v>0</v>
      </c>
    </row>
    <row r="1135" spans="1:65" s="2" customFormat="1" ht="14.45" customHeight="1">
      <c r="A1135" s="35"/>
      <c r="B1135" s="36"/>
      <c r="C1135" s="187" t="s">
        <v>952</v>
      </c>
      <c r="D1135" s="187" t="s">
        <v>162</v>
      </c>
      <c r="E1135" s="188" t="s">
        <v>2736</v>
      </c>
      <c r="F1135" s="189" t="s">
        <v>2737</v>
      </c>
      <c r="G1135" s="190" t="s">
        <v>222</v>
      </c>
      <c r="H1135" s="191">
        <v>9.48</v>
      </c>
      <c r="I1135" s="192"/>
      <c r="J1135" s="193">
        <f>ROUND(I1135*H1135,2)</f>
        <v>0</v>
      </c>
      <c r="K1135" s="189" t="s">
        <v>166</v>
      </c>
      <c r="L1135" s="40"/>
      <c r="M1135" s="194" t="s">
        <v>1</v>
      </c>
      <c r="N1135" s="195" t="s">
        <v>38</v>
      </c>
      <c r="O1135" s="72"/>
      <c r="P1135" s="196">
        <f>O1135*H1135</f>
        <v>0</v>
      </c>
      <c r="Q1135" s="196">
        <v>0</v>
      </c>
      <c r="R1135" s="196">
        <f>Q1135*H1135</f>
        <v>0</v>
      </c>
      <c r="S1135" s="196">
        <v>0</v>
      </c>
      <c r="T1135" s="197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8" t="s">
        <v>212</v>
      </c>
      <c r="AT1135" s="198" t="s">
        <v>162</v>
      </c>
      <c r="AU1135" s="198" t="s">
        <v>82</v>
      </c>
      <c r="AY1135" s="18" t="s">
        <v>160</v>
      </c>
      <c r="BE1135" s="199">
        <f>IF(N1135="základní",J1135,0)</f>
        <v>0</v>
      </c>
      <c r="BF1135" s="199">
        <f>IF(N1135="snížená",J1135,0)</f>
        <v>0</v>
      </c>
      <c r="BG1135" s="199">
        <f>IF(N1135="zákl. přenesená",J1135,0)</f>
        <v>0</v>
      </c>
      <c r="BH1135" s="199">
        <f>IF(N1135="sníž. přenesená",J1135,0)</f>
        <v>0</v>
      </c>
      <c r="BI1135" s="199">
        <f>IF(N1135="nulová",J1135,0)</f>
        <v>0</v>
      </c>
      <c r="BJ1135" s="18" t="s">
        <v>80</v>
      </c>
      <c r="BK1135" s="199">
        <f>ROUND(I1135*H1135,2)</f>
        <v>0</v>
      </c>
      <c r="BL1135" s="18" t="s">
        <v>212</v>
      </c>
      <c r="BM1135" s="198" t="s">
        <v>1522</v>
      </c>
    </row>
    <row r="1136" spans="2:51" s="14" customFormat="1" ht="12">
      <c r="B1136" s="211"/>
      <c r="C1136" s="212"/>
      <c r="D1136" s="202" t="s">
        <v>168</v>
      </c>
      <c r="E1136" s="213" t="s">
        <v>1</v>
      </c>
      <c r="F1136" s="214" t="s">
        <v>2738</v>
      </c>
      <c r="G1136" s="212"/>
      <c r="H1136" s="215">
        <v>9.48</v>
      </c>
      <c r="I1136" s="216"/>
      <c r="J1136" s="212"/>
      <c r="K1136" s="212"/>
      <c r="L1136" s="217"/>
      <c r="M1136" s="218"/>
      <c r="N1136" s="219"/>
      <c r="O1136" s="219"/>
      <c r="P1136" s="219"/>
      <c r="Q1136" s="219"/>
      <c r="R1136" s="219"/>
      <c r="S1136" s="219"/>
      <c r="T1136" s="220"/>
      <c r="AT1136" s="221" t="s">
        <v>168</v>
      </c>
      <c r="AU1136" s="221" t="s">
        <v>82</v>
      </c>
      <c r="AV1136" s="14" t="s">
        <v>82</v>
      </c>
      <c r="AW1136" s="14" t="s">
        <v>30</v>
      </c>
      <c r="AX1136" s="14" t="s">
        <v>73</v>
      </c>
      <c r="AY1136" s="221" t="s">
        <v>160</v>
      </c>
    </row>
    <row r="1137" spans="2:51" s="15" customFormat="1" ht="12">
      <c r="B1137" s="222"/>
      <c r="C1137" s="223"/>
      <c r="D1137" s="202" t="s">
        <v>168</v>
      </c>
      <c r="E1137" s="224" t="s">
        <v>1</v>
      </c>
      <c r="F1137" s="225" t="s">
        <v>179</v>
      </c>
      <c r="G1137" s="223"/>
      <c r="H1137" s="226">
        <v>9.48</v>
      </c>
      <c r="I1137" s="227"/>
      <c r="J1137" s="223"/>
      <c r="K1137" s="223"/>
      <c r="L1137" s="228"/>
      <c r="M1137" s="229"/>
      <c r="N1137" s="230"/>
      <c r="O1137" s="230"/>
      <c r="P1137" s="230"/>
      <c r="Q1137" s="230"/>
      <c r="R1137" s="230"/>
      <c r="S1137" s="230"/>
      <c r="T1137" s="231"/>
      <c r="AT1137" s="232" t="s">
        <v>168</v>
      </c>
      <c r="AU1137" s="232" t="s">
        <v>82</v>
      </c>
      <c r="AV1137" s="15" t="s">
        <v>167</v>
      </c>
      <c r="AW1137" s="15" t="s">
        <v>30</v>
      </c>
      <c r="AX1137" s="15" t="s">
        <v>80</v>
      </c>
      <c r="AY1137" s="232" t="s">
        <v>160</v>
      </c>
    </row>
    <row r="1138" spans="1:65" s="2" customFormat="1" ht="14.45" customHeight="1">
      <c r="A1138" s="35"/>
      <c r="B1138" s="36"/>
      <c r="C1138" s="187" t="s">
        <v>1534</v>
      </c>
      <c r="D1138" s="187" t="s">
        <v>162</v>
      </c>
      <c r="E1138" s="188" t="s">
        <v>2739</v>
      </c>
      <c r="F1138" s="189" t="s">
        <v>2740</v>
      </c>
      <c r="G1138" s="190" t="s">
        <v>222</v>
      </c>
      <c r="H1138" s="191">
        <v>9.48</v>
      </c>
      <c r="I1138" s="192"/>
      <c r="J1138" s="193">
        <f>ROUND(I1138*H1138,2)</f>
        <v>0</v>
      </c>
      <c r="K1138" s="189" t="s">
        <v>166</v>
      </c>
      <c r="L1138" s="40"/>
      <c r="M1138" s="194" t="s">
        <v>1</v>
      </c>
      <c r="N1138" s="195" t="s">
        <v>38</v>
      </c>
      <c r="O1138" s="72"/>
      <c r="P1138" s="196">
        <f>O1138*H1138</f>
        <v>0</v>
      </c>
      <c r="Q1138" s="196">
        <v>0</v>
      </c>
      <c r="R1138" s="196">
        <f>Q1138*H1138</f>
        <v>0</v>
      </c>
      <c r="S1138" s="196">
        <v>0</v>
      </c>
      <c r="T1138" s="197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8" t="s">
        <v>212</v>
      </c>
      <c r="AT1138" s="198" t="s">
        <v>162</v>
      </c>
      <c r="AU1138" s="198" t="s">
        <v>82</v>
      </c>
      <c r="AY1138" s="18" t="s">
        <v>160</v>
      </c>
      <c r="BE1138" s="199">
        <f>IF(N1138="základní",J1138,0)</f>
        <v>0</v>
      </c>
      <c r="BF1138" s="199">
        <f>IF(N1138="snížená",J1138,0)</f>
        <v>0</v>
      </c>
      <c r="BG1138" s="199">
        <f>IF(N1138="zákl. přenesená",J1138,0)</f>
        <v>0</v>
      </c>
      <c r="BH1138" s="199">
        <f>IF(N1138="sníž. přenesená",J1138,0)</f>
        <v>0</v>
      </c>
      <c r="BI1138" s="199">
        <f>IF(N1138="nulová",J1138,0)</f>
        <v>0</v>
      </c>
      <c r="BJ1138" s="18" t="s">
        <v>80</v>
      </c>
      <c r="BK1138" s="199">
        <f>ROUND(I1138*H1138,2)</f>
        <v>0</v>
      </c>
      <c r="BL1138" s="18" t="s">
        <v>212</v>
      </c>
      <c r="BM1138" s="198" t="s">
        <v>1530</v>
      </c>
    </row>
    <row r="1139" spans="1:65" s="2" customFormat="1" ht="24.2" customHeight="1">
      <c r="A1139" s="35"/>
      <c r="B1139" s="36"/>
      <c r="C1139" s="187" t="s">
        <v>959</v>
      </c>
      <c r="D1139" s="187" t="s">
        <v>162</v>
      </c>
      <c r="E1139" s="188" t="s">
        <v>2741</v>
      </c>
      <c r="F1139" s="189" t="s">
        <v>2742</v>
      </c>
      <c r="G1139" s="190" t="s">
        <v>222</v>
      </c>
      <c r="H1139" s="191">
        <v>0.44</v>
      </c>
      <c r="I1139" s="192"/>
      <c r="J1139" s="193">
        <f>ROUND(I1139*H1139,2)</f>
        <v>0</v>
      </c>
      <c r="K1139" s="189" t="s">
        <v>166</v>
      </c>
      <c r="L1139" s="40"/>
      <c r="M1139" s="194" t="s">
        <v>1</v>
      </c>
      <c r="N1139" s="195" t="s">
        <v>38</v>
      </c>
      <c r="O1139" s="72"/>
      <c r="P1139" s="196">
        <f>O1139*H1139</f>
        <v>0</v>
      </c>
      <c r="Q1139" s="196">
        <v>0</v>
      </c>
      <c r="R1139" s="196">
        <f>Q1139*H1139</f>
        <v>0</v>
      </c>
      <c r="S1139" s="196">
        <v>0</v>
      </c>
      <c r="T1139" s="197">
        <f>S1139*H1139</f>
        <v>0</v>
      </c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R1139" s="198" t="s">
        <v>212</v>
      </c>
      <c r="AT1139" s="198" t="s">
        <v>162</v>
      </c>
      <c r="AU1139" s="198" t="s">
        <v>82</v>
      </c>
      <c r="AY1139" s="18" t="s">
        <v>160</v>
      </c>
      <c r="BE1139" s="199">
        <f>IF(N1139="základní",J1139,0)</f>
        <v>0</v>
      </c>
      <c r="BF1139" s="199">
        <f>IF(N1139="snížená",J1139,0)</f>
        <v>0</v>
      </c>
      <c r="BG1139" s="199">
        <f>IF(N1139="zákl. přenesená",J1139,0)</f>
        <v>0</v>
      </c>
      <c r="BH1139" s="199">
        <f>IF(N1139="sníž. přenesená",J1139,0)</f>
        <v>0</v>
      </c>
      <c r="BI1139" s="199">
        <f>IF(N1139="nulová",J1139,0)</f>
        <v>0</v>
      </c>
      <c r="BJ1139" s="18" t="s">
        <v>80</v>
      </c>
      <c r="BK1139" s="199">
        <f>ROUND(I1139*H1139,2)</f>
        <v>0</v>
      </c>
      <c r="BL1139" s="18" t="s">
        <v>212</v>
      </c>
      <c r="BM1139" s="198" t="s">
        <v>1537</v>
      </c>
    </row>
    <row r="1140" spans="2:51" s="13" customFormat="1" ht="12">
      <c r="B1140" s="200"/>
      <c r="C1140" s="201"/>
      <c r="D1140" s="202" t="s">
        <v>168</v>
      </c>
      <c r="E1140" s="203" t="s">
        <v>1</v>
      </c>
      <c r="F1140" s="204" t="s">
        <v>2743</v>
      </c>
      <c r="G1140" s="201"/>
      <c r="H1140" s="203" t="s">
        <v>1</v>
      </c>
      <c r="I1140" s="205"/>
      <c r="J1140" s="201"/>
      <c r="K1140" s="201"/>
      <c r="L1140" s="206"/>
      <c r="M1140" s="207"/>
      <c r="N1140" s="208"/>
      <c r="O1140" s="208"/>
      <c r="P1140" s="208"/>
      <c r="Q1140" s="208"/>
      <c r="R1140" s="208"/>
      <c r="S1140" s="208"/>
      <c r="T1140" s="209"/>
      <c r="AT1140" s="210" t="s">
        <v>168</v>
      </c>
      <c r="AU1140" s="210" t="s">
        <v>82</v>
      </c>
      <c r="AV1140" s="13" t="s">
        <v>80</v>
      </c>
      <c r="AW1140" s="13" t="s">
        <v>30</v>
      </c>
      <c r="AX1140" s="13" t="s">
        <v>73</v>
      </c>
      <c r="AY1140" s="210" t="s">
        <v>160</v>
      </c>
    </row>
    <row r="1141" spans="2:51" s="14" customFormat="1" ht="12">
      <c r="B1141" s="211"/>
      <c r="C1141" s="212"/>
      <c r="D1141" s="202" t="s">
        <v>168</v>
      </c>
      <c r="E1141" s="213" t="s">
        <v>1</v>
      </c>
      <c r="F1141" s="214" t="s">
        <v>2744</v>
      </c>
      <c r="G1141" s="212"/>
      <c r="H1141" s="215">
        <v>0.22</v>
      </c>
      <c r="I1141" s="216"/>
      <c r="J1141" s="212"/>
      <c r="K1141" s="212"/>
      <c r="L1141" s="217"/>
      <c r="M1141" s="218"/>
      <c r="N1141" s="219"/>
      <c r="O1141" s="219"/>
      <c r="P1141" s="219"/>
      <c r="Q1141" s="219"/>
      <c r="R1141" s="219"/>
      <c r="S1141" s="219"/>
      <c r="T1141" s="220"/>
      <c r="AT1141" s="221" t="s">
        <v>168</v>
      </c>
      <c r="AU1141" s="221" t="s">
        <v>82</v>
      </c>
      <c r="AV1141" s="14" t="s">
        <v>82</v>
      </c>
      <c r="AW1141" s="14" t="s">
        <v>30</v>
      </c>
      <c r="AX1141" s="14" t="s">
        <v>73</v>
      </c>
      <c r="AY1141" s="221" t="s">
        <v>160</v>
      </c>
    </row>
    <row r="1142" spans="2:51" s="14" customFormat="1" ht="12">
      <c r="B1142" s="211"/>
      <c r="C1142" s="212"/>
      <c r="D1142" s="202" t="s">
        <v>168</v>
      </c>
      <c r="E1142" s="213" t="s">
        <v>1</v>
      </c>
      <c r="F1142" s="214" t="s">
        <v>2745</v>
      </c>
      <c r="G1142" s="212"/>
      <c r="H1142" s="215">
        <v>0.22</v>
      </c>
      <c r="I1142" s="216"/>
      <c r="J1142" s="212"/>
      <c r="K1142" s="212"/>
      <c r="L1142" s="217"/>
      <c r="M1142" s="218"/>
      <c r="N1142" s="219"/>
      <c r="O1142" s="219"/>
      <c r="P1142" s="219"/>
      <c r="Q1142" s="219"/>
      <c r="R1142" s="219"/>
      <c r="S1142" s="219"/>
      <c r="T1142" s="220"/>
      <c r="AT1142" s="221" t="s">
        <v>168</v>
      </c>
      <c r="AU1142" s="221" t="s">
        <v>82</v>
      </c>
      <c r="AV1142" s="14" t="s">
        <v>82</v>
      </c>
      <c r="AW1142" s="14" t="s">
        <v>30</v>
      </c>
      <c r="AX1142" s="14" t="s">
        <v>73</v>
      </c>
      <c r="AY1142" s="221" t="s">
        <v>160</v>
      </c>
    </row>
    <row r="1143" spans="2:51" s="15" customFormat="1" ht="12">
      <c r="B1143" s="222"/>
      <c r="C1143" s="223"/>
      <c r="D1143" s="202" t="s">
        <v>168</v>
      </c>
      <c r="E1143" s="224" t="s">
        <v>1</v>
      </c>
      <c r="F1143" s="225" t="s">
        <v>179</v>
      </c>
      <c r="G1143" s="223"/>
      <c r="H1143" s="226">
        <v>0.44</v>
      </c>
      <c r="I1143" s="227"/>
      <c r="J1143" s="223"/>
      <c r="K1143" s="223"/>
      <c r="L1143" s="228"/>
      <c r="M1143" s="229"/>
      <c r="N1143" s="230"/>
      <c r="O1143" s="230"/>
      <c r="P1143" s="230"/>
      <c r="Q1143" s="230"/>
      <c r="R1143" s="230"/>
      <c r="S1143" s="230"/>
      <c r="T1143" s="231"/>
      <c r="AT1143" s="232" t="s">
        <v>168</v>
      </c>
      <c r="AU1143" s="232" t="s">
        <v>82</v>
      </c>
      <c r="AV1143" s="15" t="s">
        <v>167</v>
      </c>
      <c r="AW1143" s="15" t="s">
        <v>30</v>
      </c>
      <c r="AX1143" s="15" t="s">
        <v>80</v>
      </c>
      <c r="AY1143" s="232" t="s">
        <v>160</v>
      </c>
    </row>
    <row r="1144" spans="1:65" s="2" customFormat="1" ht="24.2" customHeight="1">
      <c r="A1144" s="35"/>
      <c r="B1144" s="36"/>
      <c r="C1144" s="187" t="s">
        <v>1547</v>
      </c>
      <c r="D1144" s="187" t="s">
        <v>162</v>
      </c>
      <c r="E1144" s="188" t="s">
        <v>2746</v>
      </c>
      <c r="F1144" s="189" t="s">
        <v>2747</v>
      </c>
      <c r="G1144" s="190" t="s">
        <v>222</v>
      </c>
      <c r="H1144" s="191">
        <v>8.48</v>
      </c>
      <c r="I1144" s="192"/>
      <c r="J1144" s="193">
        <f>ROUND(I1144*H1144,2)</f>
        <v>0</v>
      </c>
      <c r="K1144" s="189" t="s">
        <v>166</v>
      </c>
      <c r="L1144" s="40"/>
      <c r="M1144" s="194" t="s">
        <v>1</v>
      </c>
      <c r="N1144" s="195" t="s">
        <v>38</v>
      </c>
      <c r="O1144" s="72"/>
      <c r="P1144" s="196">
        <f>O1144*H1144</f>
        <v>0</v>
      </c>
      <c r="Q1144" s="196">
        <v>0</v>
      </c>
      <c r="R1144" s="196">
        <f>Q1144*H1144</f>
        <v>0</v>
      </c>
      <c r="S1144" s="196">
        <v>0</v>
      </c>
      <c r="T1144" s="197">
        <f>S1144*H1144</f>
        <v>0</v>
      </c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R1144" s="198" t="s">
        <v>212</v>
      </c>
      <c r="AT1144" s="198" t="s">
        <v>162</v>
      </c>
      <c r="AU1144" s="198" t="s">
        <v>82</v>
      </c>
      <c r="AY1144" s="18" t="s">
        <v>160</v>
      </c>
      <c r="BE1144" s="199">
        <f>IF(N1144="základní",J1144,0)</f>
        <v>0</v>
      </c>
      <c r="BF1144" s="199">
        <f>IF(N1144="snížená",J1144,0)</f>
        <v>0</v>
      </c>
      <c r="BG1144" s="199">
        <f>IF(N1144="zákl. přenesená",J1144,0)</f>
        <v>0</v>
      </c>
      <c r="BH1144" s="199">
        <f>IF(N1144="sníž. přenesená",J1144,0)</f>
        <v>0</v>
      </c>
      <c r="BI1144" s="199">
        <f>IF(N1144="nulová",J1144,0)</f>
        <v>0</v>
      </c>
      <c r="BJ1144" s="18" t="s">
        <v>80</v>
      </c>
      <c r="BK1144" s="199">
        <f>ROUND(I1144*H1144,2)</f>
        <v>0</v>
      </c>
      <c r="BL1144" s="18" t="s">
        <v>212</v>
      </c>
      <c r="BM1144" s="198" t="s">
        <v>1545</v>
      </c>
    </row>
    <row r="1145" spans="2:51" s="13" customFormat="1" ht="12">
      <c r="B1145" s="200"/>
      <c r="C1145" s="201"/>
      <c r="D1145" s="202" t="s">
        <v>168</v>
      </c>
      <c r="E1145" s="203" t="s">
        <v>1</v>
      </c>
      <c r="F1145" s="204" t="s">
        <v>2743</v>
      </c>
      <c r="G1145" s="201"/>
      <c r="H1145" s="203" t="s">
        <v>1</v>
      </c>
      <c r="I1145" s="205"/>
      <c r="J1145" s="201"/>
      <c r="K1145" s="201"/>
      <c r="L1145" s="206"/>
      <c r="M1145" s="207"/>
      <c r="N1145" s="208"/>
      <c r="O1145" s="208"/>
      <c r="P1145" s="208"/>
      <c r="Q1145" s="208"/>
      <c r="R1145" s="208"/>
      <c r="S1145" s="208"/>
      <c r="T1145" s="209"/>
      <c r="AT1145" s="210" t="s">
        <v>168</v>
      </c>
      <c r="AU1145" s="210" t="s">
        <v>82</v>
      </c>
      <c r="AV1145" s="13" t="s">
        <v>80</v>
      </c>
      <c r="AW1145" s="13" t="s">
        <v>30</v>
      </c>
      <c r="AX1145" s="13" t="s">
        <v>73</v>
      </c>
      <c r="AY1145" s="210" t="s">
        <v>160</v>
      </c>
    </row>
    <row r="1146" spans="2:51" s="14" customFormat="1" ht="12">
      <c r="B1146" s="211"/>
      <c r="C1146" s="212"/>
      <c r="D1146" s="202" t="s">
        <v>168</v>
      </c>
      <c r="E1146" s="213" t="s">
        <v>1</v>
      </c>
      <c r="F1146" s="214" t="s">
        <v>2748</v>
      </c>
      <c r="G1146" s="212"/>
      <c r="H1146" s="215">
        <v>2.2</v>
      </c>
      <c r="I1146" s="216"/>
      <c r="J1146" s="212"/>
      <c r="K1146" s="212"/>
      <c r="L1146" s="217"/>
      <c r="M1146" s="218"/>
      <c r="N1146" s="219"/>
      <c r="O1146" s="219"/>
      <c r="P1146" s="219"/>
      <c r="Q1146" s="219"/>
      <c r="R1146" s="219"/>
      <c r="S1146" s="219"/>
      <c r="T1146" s="220"/>
      <c r="AT1146" s="221" t="s">
        <v>168</v>
      </c>
      <c r="AU1146" s="221" t="s">
        <v>82</v>
      </c>
      <c r="AV1146" s="14" t="s">
        <v>82</v>
      </c>
      <c r="AW1146" s="14" t="s">
        <v>30</v>
      </c>
      <c r="AX1146" s="14" t="s">
        <v>73</v>
      </c>
      <c r="AY1146" s="221" t="s">
        <v>160</v>
      </c>
    </row>
    <row r="1147" spans="2:51" s="14" customFormat="1" ht="12">
      <c r="B1147" s="211"/>
      <c r="C1147" s="212"/>
      <c r="D1147" s="202" t="s">
        <v>168</v>
      </c>
      <c r="E1147" s="213" t="s">
        <v>1</v>
      </c>
      <c r="F1147" s="214" t="s">
        <v>2749</v>
      </c>
      <c r="G1147" s="212"/>
      <c r="H1147" s="215">
        <v>2.2</v>
      </c>
      <c r="I1147" s="216"/>
      <c r="J1147" s="212"/>
      <c r="K1147" s="212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168</v>
      </c>
      <c r="AU1147" s="221" t="s">
        <v>82</v>
      </c>
      <c r="AV1147" s="14" t="s">
        <v>82</v>
      </c>
      <c r="AW1147" s="14" t="s">
        <v>30</v>
      </c>
      <c r="AX1147" s="14" t="s">
        <v>73</v>
      </c>
      <c r="AY1147" s="221" t="s">
        <v>160</v>
      </c>
    </row>
    <row r="1148" spans="2:51" s="14" customFormat="1" ht="12">
      <c r="B1148" s="211"/>
      <c r="C1148" s="212"/>
      <c r="D1148" s="202" t="s">
        <v>168</v>
      </c>
      <c r="E1148" s="213" t="s">
        <v>1</v>
      </c>
      <c r="F1148" s="214" t="s">
        <v>2750</v>
      </c>
      <c r="G1148" s="212"/>
      <c r="H1148" s="215">
        <v>2.94</v>
      </c>
      <c r="I1148" s="216"/>
      <c r="J1148" s="212"/>
      <c r="K1148" s="212"/>
      <c r="L1148" s="217"/>
      <c r="M1148" s="218"/>
      <c r="N1148" s="219"/>
      <c r="O1148" s="219"/>
      <c r="P1148" s="219"/>
      <c r="Q1148" s="219"/>
      <c r="R1148" s="219"/>
      <c r="S1148" s="219"/>
      <c r="T1148" s="220"/>
      <c r="AT1148" s="221" t="s">
        <v>168</v>
      </c>
      <c r="AU1148" s="221" t="s">
        <v>82</v>
      </c>
      <c r="AV1148" s="14" t="s">
        <v>82</v>
      </c>
      <c r="AW1148" s="14" t="s">
        <v>30</v>
      </c>
      <c r="AX1148" s="14" t="s">
        <v>73</v>
      </c>
      <c r="AY1148" s="221" t="s">
        <v>160</v>
      </c>
    </row>
    <row r="1149" spans="2:51" s="14" customFormat="1" ht="12">
      <c r="B1149" s="211"/>
      <c r="C1149" s="212"/>
      <c r="D1149" s="202" t="s">
        <v>168</v>
      </c>
      <c r="E1149" s="213" t="s">
        <v>1</v>
      </c>
      <c r="F1149" s="214" t="s">
        <v>2751</v>
      </c>
      <c r="G1149" s="212"/>
      <c r="H1149" s="215">
        <v>1.14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168</v>
      </c>
      <c r="AU1149" s="221" t="s">
        <v>82</v>
      </c>
      <c r="AV1149" s="14" t="s">
        <v>82</v>
      </c>
      <c r="AW1149" s="14" t="s">
        <v>30</v>
      </c>
      <c r="AX1149" s="14" t="s">
        <v>73</v>
      </c>
      <c r="AY1149" s="221" t="s">
        <v>160</v>
      </c>
    </row>
    <row r="1150" spans="2:51" s="15" customFormat="1" ht="12">
      <c r="B1150" s="222"/>
      <c r="C1150" s="223"/>
      <c r="D1150" s="202" t="s">
        <v>168</v>
      </c>
      <c r="E1150" s="224" t="s">
        <v>1</v>
      </c>
      <c r="F1150" s="225" t="s">
        <v>179</v>
      </c>
      <c r="G1150" s="223"/>
      <c r="H1150" s="226">
        <v>8.48</v>
      </c>
      <c r="I1150" s="227"/>
      <c r="J1150" s="223"/>
      <c r="K1150" s="223"/>
      <c r="L1150" s="228"/>
      <c r="M1150" s="229"/>
      <c r="N1150" s="230"/>
      <c r="O1150" s="230"/>
      <c r="P1150" s="230"/>
      <c r="Q1150" s="230"/>
      <c r="R1150" s="230"/>
      <c r="S1150" s="230"/>
      <c r="T1150" s="231"/>
      <c r="AT1150" s="232" t="s">
        <v>168</v>
      </c>
      <c r="AU1150" s="232" t="s">
        <v>82</v>
      </c>
      <c r="AV1150" s="15" t="s">
        <v>167</v>
      </c>
      <c r="AW1150" s="15" t="s">
        <v>30</v>
      </c>
      <c r="AX1150" s="15" t="s">
        <v>80</v>
      </c>
      <c r="AY1150" s="232" t="s">
        <v>160</v>
      </c>
    </row>
    <row r="1151" spans="1:65" s="2" customFormat="1" ht="24.2" customHeight="1">
      <c r="A1151" s="35"/>
      <c r="B1151" s="36"/>
      <c r="C1151" s="233" t="s">
        <v>966</v>
      </c>
      <c r="D1151" s="233" t="s">
        <v>205</v>
      </c>
      <c r="E1151" s="234" t="s">
        <v>2752</v>
      </c>
      <c r="F1151" s="235" t="s">
        <v>2753</v>
      </c>
      <c r="G1151" s="236" t="s">
        <v>222</v>
      </c>
      <c r="H1151" s="237">
        <v>9.752</v>
      </c>
      <c r="I1151" s="238"/>
      <c r="J1151" s="239">
        <f>ROUND(I1151*H1151,2)</f>
        <v>0</v>
      </c>
      <c r="K1151" s="235" t="s">
        <v>166</v>
      </c>
      <c r="L1151" s="240"/>
      <c r="M1151" s="241" t="s">
        <v>1</v>
      </c>
      <c r="N1151" s="242" t="s">
        <v>38</v>
      </c>
      <c r="O1151" s="72"/>
      <c r="P1151" s="196">
        <f>O1151*H1151</f>
        <v>0</v>
      </c>
      <c r="Q1151" s="196">
        <v>0</v>
      </c>
      <c r="R1151" s="196">
        <f>Q1151*H1151</f>
        <v>0</v>
      </c>
      <c r="S1151" s="196">
        <v>0</v>
      </c>
      <c r="T1151" s="197">
        <f>S1151*H1151</f>
        <v>0</v>
      </c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R1151" s="198" t="s">
        <v>255</v>
      </c>
      <c r="AT1151" s="198" t="s">
        <v>205</v>
      </c>
      <c r="AU1151" s="198" t="s">
        <v>82</v>
      </c>
      <c r="AY1151" s="18" t="s">
        <v>160</v>
      </c>
      <c r="BE1151" s="199">
        <f>IF(N1151="základní",J1151,0)</f>
        <v>0</v>
      </c>
      <c r="BF1151" s="199">
        <f>IF(N1151="snížená",J1151,0)</f>
        <v>0</v>
      </c>
      <c r="BG1151" s="199">
        <f>IF(N1151="zákl. přenesená",J1151,0)</f>
        <v>0</v>
      </c>
      <c r="BH1151" s="199">
        <f>IF(N1151="sníž. přenesená",J1151,0)</f>
        <v>0</v>
      </c>
      <c r="BI1151" s="199">
        <f>IF(N1151="nulová",J1151,0)</f>
        <v>0</v>
      </c>
      <c r="BJ1151" s="18" t="s">
        <v>80</v>
      </c>
      <c r="BK1151" s="199">
        <f>ROUND(I1151*H1151,2)</f>
        <v>0</v>
      </c>
      <c r="BL1151" s="18" t="s">
        <v>212</v>
      </c>
      <c r="BM1151" s="198" t="s">
        <v>1550</v>
      </c>
    </row>
    <row r="1152" spans="2:51" s="14" customFormat="1" ht="12">
      <c r="B1152" s="211"/>
      <c r="C1152" s="212"/>
      <c r="D1152" s="202" t="s">
        <v>168</v>
      </c>
      <c r="E1152" s="213" t="s">
        <v>1</v>
      </c>
      <c r="F1152" s="214" t="s">
        <v>2754</v>
      </c>
      <c r="G1152" s="212"/>
      <c r="H1152" s="215">
        <v>9.752</v>
      </c>
      <c r="I1152" s="216"/>
      <c r="J1152" s="212"/>
      <c r="K1152" s="212"/>
      <c r="L1152" s="217"/>
      <c r="M1152" s="218"/>
      <c r="N1152" s="219"/>
      <c r="O1152" s="219"/>
      <c r="P1152" s="219"/>
      <c r="Q1152" s="219"/>
      <c r="R1152" s="219"/>
      <c r="S1152" s="219"/>
      <c r="T1152" s="220"/>
      <c r="AT1152" s="221" t="s">
        <v>168</v>
      </c>
      <c r="AU1152" s="221" t="s">
        <v>82</v>
      </c>
      <c r="AV1152" s="14" t="s">
        <v>82</v>
      </c>
      <c r="AW1152" s="14" t="s">
        <v>30</v>
      </c>
      <c r="AX1152" s="14" t="s">
        <v>73</v>
      </c>
      <c r="AY1152" s="221" t="s">
        <v>160</v>
      </c>
    </row>
    <row r="1153" spans="2:51" s="15" customFormat="1" ht="12">
      <c r="B1153" s="222"/>
      <c r="C1153" s="223"/>
      <c r="D1153" s="202" t="s">
        <v>168</v>
      </c>
      <c r="E1153" s="224" t="s">
        <v>1</v>
      </c>
      <c r="F1153" s="225" t="s">
        <v>179</v>
      </c>
      <c r="G1153" s="223"/>
      <c r="H1153" s="226">
        <v>9.752</v>
      </c>
      <c r="I1153" s="227"/>
      <c r="J1153" s="223"/>
      <c r="K1153" s="223"/>
      <c r="L1153" s="228"/>
      <c r="M1153" s="229"/>
      <c r="N1153" s="230"/>
      <c r="O1153" s="230"/>
      <c r="P1153" s="230"/>
      <c r="Q1153" s="230"/>
      <c r="R1153" s="230"/>
      <c r="S1153" s="230"/>
      <c r="T1153" s="231"/>
      <c r="AT1153" s="232" t="s">
        <v>168</v>
      </c>
      <c r="AU1153" s="232" t="s">
        <v>82</v>
      </c>
      <c r="AV1153" s="15" t="s">
        <v>167</v>
      </c>
      <c r="AW1153" s="15" t="s">
        <v>30</v>
      </c>
      <c r="AX1153" s="15" t="s">
        <v>80</v>
      </c>
      <c r="AY1153" s="232" t="s">
        <v>160</v>
      </c>
    </row>
    <row r="1154" spans="1:65" s="2" customFormat="1" ht="14.45" customHeight="1">
      <c r="A1154" s="35"/>
      <c r="B1154" s="36"/>
      <c r="C1154" s="187" t="s">
        <v>1579</v>
      </c>
      <c r="D1154" s="187" t="s">
        <v>162</v>
      </c>
      <c r="E1154" s="188" t="s">
        <v>2755</v>
      </c>
      <c r="F1154" s="189" t="s">
        <v>2756</v>
      </c>
      <c r="G1154" s="190" t="s">
        <v>238</v>
      </c>
      <c r="H1154" s="191">
        <v>20</v>
      </c>
      <c r="I1154" s="192"/>
      <c r="J1154" s="193">
        <f>ROUND(I1154*H1154,2)</f>
        <v>0</v>
      </c>
      <c r="K1154" s="189" t="s">
        <v>166</v>
      </c>
      <c r="L1154" s="40"/>
      <c r="M1154" s="194" t="s">
        <v>1</v>
      </c>
      <c r="N1154" s="195" t="s">
        <v>38</v>
      </c>
      <c r="O1154" s="72"/>
      <c r="P1154" s="196">
        <f>O1154*H1154</f>
        <v>0</v>
      </c>
      <c r="Q1154" s="196">
        <v>0</v>
      </c>
      <c r="R1154" s="196">
        <f>Q1154*H1154</f>
        <v>0</v>
      </c>
      <c r="S1154" s="196">
        <v>0</v>
      </c>
      <c r="T1154" s="197">
        <f>S1154*H1154</f>
        <v>0</v>
      </c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R1154" s="198" t="s">
        <v>212</v>
      </c>
      <c r="AT1154" s="198" t="s">
        <v>162</v>
      </c>
      <c r="AU1154" s="198" t="s">
        <v>82</v>
      </c>
      <c r="AY1154" s="18" t="s">
        <v>160</v>
      </c>
      <c r="BE1154" s="199">
        <f>IF(N1154="základní",J1154,0)</f>
        <v>0</v>
      </c>
      <c r="BF1154" s="199">
        <f>IF(N1154="snížená",J1154,0)</f>
        <v>0</v>
      </c>
      <c r="BG1154" s="199">
        <f>IF(N1154="zákl. přenesená",J1154,0)</f>
        <v>0</v>
      </c>
      <c r="BH1154" s="199">
        <f>IF(N1154="sníž. přenesená",J1154,0)</f>
        <v>0</v>
      </c>
      <c r="BI1154" s="199">
        <f>IF(N1154="nulová",J1154,0)</f>
        <v>0</v>
      </c>
      <c r="BJ1154" s="18" t="s">
        <v>80</v>
      </c>
      <c r="BK1154" s="199">
        <f>ROUND(I1154*H1154,2)</f>
        <v>0</v>
      </c>
      <c r="BL1154" s="18" t="s">
        <v>212</v>
      </c>
      <c r="BM1154" s="198" t="s">
        <v>1571</v>
      </c>
    </row>
    <row r="1155" spans="1:65" s="2" customFormat="1" ht="24.2" customHeight="1">
      <c r="A1155" s="35"/>
      <c r="B1155" s="36"/>
      <c r="C1155" s="187" t="s">
        <v>970</v>
      </c>
      <c r="D1155" s="187" t="s">
        <v>162</v>
      </c>
      <c r="E1155" s="188" t="s">
        <v>2757</v>
      </c>
      <c r="F1155" s="189" t="s">
        <v>2758</v>
      </c>
      <c r="G1155" s="190" t="s">
        <v>238</v>
      </c>
      <c r="H1155" s="191">
        <v>5</v>
      </c>
      <c r="I1155" s="192"/>
      <c r="J1155" s="193">
        <f>ROUND(I1155*H1155,2)</f>
        <v>0</v>
      </c>
      <c r="K1155" s="189" t="s">
        <v>166</v>
      </c>
      <c r="L1155" s="40"/>
      <c r="M1155" s="194" t="s">
        <v>1</v>
      </c>
      <c r="N1155" s="195" t="s">
        <v>38</v>
      </c>
      <c r="O1155" s="72"/>
      <c r="P1155" s="196">
        <f>O1155*H1155</f>
        <v>0</v>
      </c>
      <c r="Q1155" s="196">
        <v>0</v>
      </c>
      <c r="R1155" s="196">
        <f>Q1155*H1155</f>
        <v>0</v>
      </c>
      <c r="S1155" s="196">
        <v>0</v>
      </c>
      <c r="T1155" s="197">
        <f>S1155*H1155</f>
        <v>0</v>
      </c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R1155" s="198" t="s">
        <v>212</v>
      </c>
      <c r="AT1155" s="198" t="s">
        <v>162</v>
      </c>
      <c r="AU1155" s="198" t="s">
        <v>82</v>
      </c>
      <c r="AY1155" s="18" t="s">
        <v>160</v>
      </c>
      <c r="BE1155" s="199">
        <f>IF(N1155="základní",J1155,0)</f>
        <v>0</v>
      </c>
      <c r="BF1155" s="199">
        <f>IF(N1155="snížená",J1155,0)</f>
        <v>0</v>
      </c>
      <c r="BG1155" s="199">
        <f>IF(N1155="zákl. přenesená",J1155,0)</f>
        <v>0</v>
      </c>
      <c r="BH1155" s="199">
        <f>IF(N1155="sníž. přenesená",J1155,0)</f>
        <v>0</v>
      </c>
      <c r="BI1155" s="199">
        <f>IF(N1155="nulová",J1155,0)</f>
        <v>0</v>
      </c>
      <c r="BJ1155" s="18" t="s">
        <v>80</v>
      </c>
      <c r="BK1155" s="199">
        <f>ROUND(I1155*H1155,2)</f>
        <v>0</v>
      </c>
      <c r="BL1155" s="18" t="s">
        <v>212</v>
      </c>
      <c r="BM1155" s="198" t="s">
        <v>1582</v>
      </c>
    </row>
    <row r="1156" spans="2:51" s="14" customFormat="1" ht="12">
      <c r="B1156" s="211"/>
      <c r="C1156" s="212"/>
      <c r="D1156" s="202" t="s">
        <v>168</v>
      </c>
      <c r="E1156" s="213" t="s">
        <v>1</v>
      </c>
      <c r="F1156" s="214" t="s">
        <v>2615</v>
      </c>
      <c r="G1156" s="212"/>
      <c r="H1156" s="215">
        <v>1.1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168</v>
      </c>
      <c r="AU1156" s="221" t="s">
        <v>82</v>
      </c>
      <c r="AV1156" s="14" t="s">
        <v>82</v>
      </c>
      <c r="AW1156" s="14" t="s">
        <v>30</v>
      </c>
      <c r="AX1156" s="14" t="s">
        <v>73</v>
      </c>
      <c r="AY1156" s="221" t="s">
        <v>160</v>
      </c>
    </row>
    <row r="1157" spans="2:51" s="14" customFormat="1" ht="12">
      <c r="B1157" s="211"/>
      <c r="C1157" s="212"/>
      <c r="D1157" s="202" t="s">
        <v>168</v>
      </c>
      <c r="E1157" s="213" t="s">
        <v>1</v>
      </c>
      <c r="F1157" s="214" t="s">
        <v>2616</v>
      </c>
      <c r="G1157" s="212"/>
      <c r="H1157" s="215">
        <v>3.9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168</v>
      </c>
      <c r="AU1157" s="221" t="s">
        <v>82</v>
      </c>
      <c r="AV1157" s="14" t="s">
        <v>82</v>
      </c>
      <c r="AW1157" s="14" t="s">
        <v>30</v>
      </c>
      <c r="AX1157" s="14" t="s">
        <v>73</v>
      </c>
      <c r="AY1157" s="221" t="s">
        <v>160</v>
      </c>
    </row>
    <row r="1158" spans="2:51" s="15" customFormat="1" ht="12">
      <c r="B1158" s="222"/>
      <c r="C1158" s="223"/>
      <c r="D1158" s="202" t="s">
        <v>168</v>
      </c>
      <c r="E1158" s="224" t="s">
        <v>1</v>
      </c>
      <c r="F1158" s="225" t="s">
        <v>179</v>
      </c>
      <c r="G1158" s="223"/>
      <c r="H1158" s="226">
        <v>5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168</v>
      </c>
      <c r="AU1158" s="232" t="s">
        <v>82</v>
      </c>
      <c r="AV1158" s="15" t="s">
        <v>167</v>
      </c>
      <c r="AW1158" s="15" t="s">
        <v>30</v>
      </c>
      <c r="AX1158" s="15" t="s">
        <v>80</v>
      </c>
      <c r="AY1158" s="232" t="s">
        <v>160</v>
      </c>
    </row>
    <row r="1159" spans="1:65" s="2" customFormat="1" ht="24.2" customHeight="1">
      <c r="A1159" s="35"/>
      <c r="B1159" s="36"/>
      <c r="C1159" s="233" t="s">
        <v>1596</v>
      </c>
      <c r="D1159" s="233" t="s">
        <v>205</v>
      </c>
      <c r="E1159" s="234" t="s">
        <v>2752</v>
      </c>
      <c r="F1159" s="235" t="s">
        <v>2753</v>
      </c>
      <c r="G1159" s="236" t="s">
        <v>222</v>
      </c>
      <c r="H1159" s="237">
        <v>1.15</v>
      </c>
      <c r="I1159" s="238"/>
      <c r="J1159" s="239">
        <f>ROUND(I1159*H1159,2)</f>
        <v>0</v>
      </c>
      <c r="K1159" s="235" t="s">
        <v>166</v>
      </c>
      <c r="L1159" s="240"/>
      <c r="M1159" s="241" t="s">
        <v>1</v>
      </c>
      <c r="N1159" s="242" t="s">
        <v>38</v>
      </c>
      <c r="O1159" s="72"/>
      <c r="P1159" s="196">
        <f>O1159*H1159</f>
        <v>0</v>
      </c>
      <c r="Q1159" s="196">
        <v>0</v>
      </c>
      <c r="R1159" s="196">
        <f>Q1159*H1159</f>
        <v>0</v>
      </c>
      <c r="S1159" s="196">
        <v>0</v>
      </c>
      <c r="T1159" s="197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8" t="s">
        <v>255</v>
      </c>
      <c r="AT1159" s="198" t="s">
        <v>205</v>
      </c>
      <c r="AU1159" s="198" t="s">
        <v>82</v>
      </c>
      <c r="AY1159" s="18" t="s">
        <v>160</v>
      </c>
      <c r="BE1159" s="199">
        <f>IF(N1159="základní",J1159,0)</f>
        <v>0</v>
      </c>
      <c r="BF1159" s="199">
        <f>IF(N1159="snížená",J1159,0)</f>
        <v>0</v>
      </c>
      <c r="BG1159" s="199">
        <f>IF(N1159="zákl. přenesená",J1159,0)</f>
        <v>0</v>
      </c>
      <c r="BH1159" s="199">
        <f>IF(N1159="sníž. přenesená",J1159,0)</f>
        <v>0</v>
      </c>
      <c r="BI1159" s="199">
        <f>IF(N1159="nulová",J1159,0)</f>
        <v>0</v>
      </c>
      <c r="BJ1159" s="18" t="s">
        <v>80</v>
      </c>
      <c r="BK1159" s="199">
        <f>ROUND(I1159*H1159,2)</f>
        <v>0</v>
      </c>
      <c r="BL1159" s="18" t="s">
        <v>212</v>
      </c>
      <c r="BM1159" s="198" t="s">
        <v>1588</v>
      </c>
    </row>
    <row r="1160" spans="1:65" s="2" customFormat="1" ht="24.2" customHeight="1">
      <c r="A1160" s="35"/>
      <c r="B1160" s="36"/>
      <c r="C1160" s="187" t="s">
        <v>976</v>
      </c>
      <c r="D1160" s="187" t="s">
        <v>162</v>
      </c>
      <c r="E1160" s="188" t="s">
        <v>2759</v>
      </c>
      <c r="F1160" s="189" t="s">
        <v>2760</v>
      </c>
      <c r="G1160" s="190" t="s">
        <v>193</v>
      </c>
      <c r="H1160" s="191">
        <v>0.232</v>
      </c>
      <c r="I1160" s="192"/>
      <c r="J1160" s="193">
        <f>ROUND(I1160*H1160,2)</f>
        <v>0</v>
      </c>
      <c r="K1160" s="189" t="s">
        <v>166</v>
      </c>
      <c r="L1160" s="40"/>
      <c r="M1160" s="194" t="s">
        <v>1</v>
      </c>
      <c r="N1160" s="195" t="s">
        <v>38</v>
      </c>
      <c r="O1160" s="72"/>
      <c r="P1160" s="196">
        <f>O1160*H1160</f>
        <v>0</v>
      </c>
      <c r="Q1160" s="196">
        <v>0</v>
      </c>
      <c r="R1160" s="196">
        <f>Q1160*H1160</f>
        <v>0</v>
      </c>
      <c r="S1160" s="196">
        <v>0</v>
      </c>
      <c r="T1160" s="197">
        <f>S1160*H1160</f>
        <v>0</v>
      </c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R1160" s="198" t="s">
        <v>212</v>
      </c>
      <c r="AT1160" s="198" t="s">
        <v>162</v>
      </c>
      <c r="AU1160" s="198" t="s">
        <v>82</v>
      </c>
      <c r="AY1160" s="18" t="s">
        <v>160</v>
      </c>
      <c r="BE1160" s="199">
        <f>IF(N1160="základní",J1160,0)</f>
        <v>0</v>
      </c>
      <c r="BF1160" s="199">
        <f>IF(N1160="snížená",J1160,0)</f>
        <v>0</v>
      </c>
      <c r="BG1160" s="199">
        <f>IF(N1160="zákl. přenesená",J1160,0)</f>
        <v>0</v>
      </c>
      <c r="BH1160" s="199">
        <f>IF(N1160="sníž. přenesená",J1160,0)</f>
        <v>0</v>
      </c>
      <c r="BI1160" s="199">
        <f>IF(N1160="nulová",J1160,0)</f>
        <v>0</v>
      </c>
      <c r="BJ1160" s="18" t="s">
        <v>80</v>
      </c>
      <c r="BK1160" s="199">
        <f>ROUND(I1160*H1160,2)</f>
        <v>0</v>
      </c>
      <c r="BL1160" s="18" t="s">
        <v>212</v>
      </c>
      <c r="BM1160" s="198" t="s">
        <v>1599</v>
      </c>
    </row>
    <row r="1161" spans="2:63" s="12" customFormat="1" ht="22.9" customHeight="1">
      <c r="B1161" s="171"/>
      <c r="C1161" s="172"/>
      <c r="D1161" s="173" t="s">
        <v>72</v>
      </c>
      <c r="E1161" s="185" t="s">
        <v>2031</v>
      </c>
      <c r="F1161" s="185" t="s">
        <v>2032</v>
      </c>
      <c r="G1161" s="172"/>
      <c r="H1161" s="172"/>
      <c r="I1161" s="175"/>
      <c r="J1161" s="186">
        <f>BK1161</f>
        <v>0</v>
      </c>
      <c r="K1161" s="172"/>
      <c r="L1161" s="177"/>
      <c r="M1161" s="178"/>
      <c r="N1161" s="179"/>
      <c r="O1161" s="179"/>
      <c r="P1161" s="180">
        <f>SUM(P1162:P1207)</f>
        <v>0</v>
      </c>
      <c r="Q1161" s="179"/>
      <c r="R1161" s="180">
        <f>SUM(R1162:R1207)</f>
        <v>0</v>
      </c>
      <c r="S1161" s="179"/>
      <c r="T1161" s="181">
        <f>SUM(T1162:T1207)</f>
        <v>0</v>
      </c>
      <c r="AR1161" s="182" t="s">
        <v>82</v>
      </c>
      <c r="AT1161" s="183" t="s">
        <v>72</v>
      </c>
      <c r="AU1161" s="183" t="s">
        <v>80</v>
      </c>
      <c r="AY1161" s="182" t="s">
        <v>160</v>
      </c>
      <c r="BK1161" s="184">
        <f>SUM(BK1162:BK1207)</f>
        <v>0</v>
      </c>
    </row>
    <row r="1162" spans="1:65" s="2" customFormat="1" ht="14.45" customHeight="1">
      <c r="A1162" s="35"/>
      <c r="B1162" s="36"/>
      <c r="C1162" s="187" t="s">
        <v>1605</v>
      </c>
      <c r="D1162" s="187" t="s">
        <v>162</v>
      </c>
      <c r="E1162" s="188" t="s">
        <v>2033</v>
      </c>
      <c r="F1162" s="189" t="s">
        <v>2034</v>
      </c>
      <c r="G1162" s="190" t="s">
        <v>222</v>
      </c>
      <c r="H1162" s="191">
        <v>42.142</v>
      </c>
      <c r="I1162" s="192"/>
      <c r="J1162" s="193">
        <f>ROUND(I1162*H1162,2)</f>
        <v>0</v>
      </c>
      <c r="K1162" s="189" t="s">
        <v>1</v>
      </c>
      <c r="L1162" s="40"/>
      <c r="M1162" s="194" t="s">
        <v>1</v>
      </c>
      <c r="N1162" s="195" t="s">
        <v>38</v>
      </c>
      <c r="O1162" s="72"/>
      <c r="P1162" s="196">
        <f>O1162*H1162</f>
        <v>0</v>
      </c>
      <c r="Q1162" s="196">
        <v>0</v>
      </c>
      <c r="R1162" s="196">
        <f>Q1162*H1162</f>
        <v>0</v>
      </c>
      <c r="S1162" s="196">
        <v>0</v>
      </c>
      <c r="T1162" s="197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8" t="s">
        <v>212</v>
      </c>
      <c r="AT1162" s="198" t="s">
        <v>162</v>
      </c>
      <c r="AU1162" s="198" t="s">
        <v>82</v>
      </c>
      <c r="AY1162" s="18" t="s">
        <v>160</v>
      </c>
      <c r="BE1162" s="199">
        <f>IF(N1162="základní",J1162,0)</f>
        <v>0</v>
      </c>
      <c r="BF1162" s="199">
        <f>IF(N1162="snížená",J1162,0)</f>
        <v>0</v>
      </c>
      <c r="BG1162" s="199">
        <f>IF(N1162="zákl. přenesená",J1162,0)</f>
        <v>0</v>
      </c>
      <c r="BH1162" s="199">
        <f>IF(N1162="sníž. přenesená",J1162,0)</f>
        <v>0</v>
      </c>
      <c r="BI1162" s="199">
        <f>IF(N1162="nulová",J1162,0)</f>
        <v>0</v>
      </c>
      <c r="BJ1162" s="18" t="s">
        <v>80</v>
      </c>
      <c r="BK1162" s="199">
        <f>ROUND(I1162*H1162,2)</f>
        <v>0</v>
      </c>
      <c r="BL1162" s="18" t="s">
        <v>212</v>
      </c>
      <c r="BM1162" s="198" t="s">
        <v>1603</v>
      </c>
    </row>
    <row r="1163" spans="2:51" s="13" customFormat="1" ht="12">
      <c r="B1163" s="200"/>
      <c r="C1163" s="201"/>
      <c r="D1163" s="202" t="s">
        <v>168</v>
      </c>
      <c r="E1163" s="203" t="s">
        <v>1</v>
      </c>
      <c r="F1163" s="204" t="s">
        <v>387</v>
      </c>
      <c r="G1163" s="201"/>
      <c r="H1163" s="203" t="s">
        <v>1</v>
      </c>
      <c r="I1163" s="205"/>
      <c r="J1163" s="201"/>
      <c r="K1163" s="201"/>
      <c r="L1163" s="206"/>
      <c r="M1163" s="207"/>
      <c r="N1163" s="208"/>
      <c r="O1163" s="208"/>
      <c r="P1163" s="208"/>
      <c r="Q1163" s="208"/>
      <c r="R1163" s="208"/>
      <c r="S1163" s="208"/>
      <c r="T1163" s="209"/>
      <c r="AT1163" s="210" t="s">
        <v>168</v>
      </c>
      <c r="AU1163" s="210" t="s">
        <v>82</v>
      </c>
      <c r="AV1163" s="13" t="s">
        <v>80</v>
      </c>
      <c r="AW1163" s="13" t="s">
        <v>30</v>
      </c>
      <c r="AX1163" s="13" t="s">
        <v>73</v>
      </c>
      <c r="AY1163" s="210" t="s">
        <v>160</v>
      </c>
    </row>
    <row r="1164" spans="2:51" s="14" customFormat="1" ht="12">
      <c r="B1164" s="211"/>
      <c r="C1164" s="212"/>
      <c r="D1164" s="202" t="s">
        <v>168</v>
      </c>
      <c r="E1164" s="213" t="s">
        <v>1</v>
      </c>
      <c r="F1164" s="214" t="s">
        <v>2721</v>
      </c>
      <c r="G1164" s="212"/>
      <c r="H1164" s="215">
        <v>12.023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168</v>
      </c>
      <c r="AU1164" s="221" t="s">
        <v>82</v>
      </c>
      <c r="AV1164" s="14" t="s">
        <v>82</v>
      </c>
      <c r="AW1164" s="14" t="s">
        <v>30</v>
      </c>
      <c r="AX1164" s="14" t="s">
        <v>73</v>
      </c>
      <c r="AY1164" s="221" t="s">
        <v>160</v>
      </c>
    </row>
    <row r="1165" spans="2:51" s="14" customFormat="1" ht="12">
      <c r="B1165" s="211"/>
      <c r="C1165" s="212"/>
      <c r="D1165" s="202" t="s">
        <v>168</v>
      </c>
      <c r="E1165" s="213" t="s">
        <v>1</v>
      </c>
      <c r="F1165" s="214" t="s">
        <v>2722</v>
      </c>
      <c r="G1165" s="212"/>
      <c r="H1165" s="215">
        <v>2.277</v>
      </c>
      <c r="I1165" s="216"/>
      <c r="J1165" s="212"/>
      <c r="K1165" s="212"/>
      <c r="L1165" s="217"/>
      <c r="M1165" s="218"/>
      <c r="N1165" s="219"/>
      <c r="O1165" s="219"/>
      <c r="P1165" s="219"/>
      <c r="Q1165" s="219"/>
      <c r="R1165" s="219"/>
      <c r="S1165" s="219"/>
      <c r="T1165" s="220"/>
      <c r="AT1165" s="221" t="s">
        <v>168</v>
      </c>
      <c r="AU1165" s="221" t="s">
        <v>82</v>
      </c>
      <c r="AV1165" s="14" t="s">
        <v>82</v>
      </c>
      <c r="AW1165" s="14" t="s">
        <v>30</v>
      </c>
      <c r="AX1165" s="14" t="s">
        <v>73</v>
      </c>
      <c r="AY1165" s="221" t="s">
        <v>160</v>
      </c>
    </row>
    <row r="1166" spans="2:51" s="14" customFormat="1" ht="12">
      <c r="B1166" s="211"/>
      <c r="C1166" s="212"/>
      <c r="D1166" s="202" t="s">
        <v>168</v>
      </c>
      <c r="E1166" s="213" t="s">
        <v>1</v>
      </c>
      <c r="F1166" s="214" t="s">
        <v>2683</v>
      </c>
      <c r="G1166" s="212"/>
      <c r="H1166" s="215">
        <v>6.771</v>
      </c>
      <c r="I1166" s="216"/>
      <c r="J1166" s="212"/>
      <c r="K1166" s="212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168</v>
      </c>
      <c r="AU1166" s="221" t="s">
        <v>82</v>
      </c>
      <c r="AV1166" s="14" t="s">
        <v>82</v>
      </c>
      <c r="AW1166" s="14" t="s">
        <v>30</v>
      </c>
      <c r="AX1166" s="14" t="s">
        <v>73</v>
      </c>
      <c r="AY1166" s="221" t="s">
        <v>160</v>
      </c>
    </row>
    <row r="1167" spans="2:51" s="15" customFormat="1" ht="12">
      <c r="B1167" s="222"/>
      <c r="C1167" s="223"/>
      <c r="D1167" s="202" t="s">
        <v>168</v>
      </c>
      <c r="E1167" s="224" t="s">
        <v>1</v>
      </c>
      <c r="F1167" s="225" t="s">
        <v>179</v>
      </c>
      <c r="G1167" s="223"/>
      <c r="H1167" s="226">
        <v>21.071</v>
      </c>
      <c r="I1167" s="227"/>
      <c r="J1167" s="223"/>
      <c r="K1167" s="223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168</v>
      </c>
      <c r="AU1167" s="232" t="s">
        <v>82</v>
      </c>
      <c r="AV1167" s="15" t="s">
        <v>167</v>
      </c>
      <c r="AW1167" s="15" t="s">
        <v>30</v>
      </c>
      <c r="AX1167" s="15" t="s">
        <v>73</v>
      </c>
      <c r="AY1167" s="232" t="s">
        <v>160</v>
      </c>
    </row>
    <row r="1168" spans="2:51" s="13" customFormat="1" ht="12">
      <c r="B1168" s="200"/>
      <c r="C1168" s="201"/>
      <c r="D1168" s="202" t="s">
        <v>168</v>
      </c>
      <c r="E1168" s="203" t="s">
        <v>1</v>
      </c>
      <c r="F1168" s="204" t="s">
        <v>2036</v>
      </c>
      <c r="G1168" s="201"/>
      <c r="H1168" s="203" t="s">
        <v>1</v>
      </c>
      <c r="I1168" s="205"/>
      <c r="J1168" s="201"/>
      <c r="K1168" s="201"/>
      <c r="L1168" s="206"/>
      <c r="M1168" s="207"/>
      <c r="N1168" s="208"/>
      <c r="O1168" s="208"/>
      <c r="P1168" s="208"/>
      <c r="Q1168" s="208"/>
      <c r="R1168" s="208"/>
      <c r="S1168" s="208"/>
      <c r="T1168" s="209"/>
      <c r="AT1168" s="210" t="s">
        <v>168</v>
      </c>
      <c r="AU1168" s="210" t="s">
        <v>82</v>
      </c>
      <c r="AV1168" s="13" t="s">
        <v>80</v>
      </c>
      <c r="AW1168" s="13" t="s">
        <v>30</v>
      </c>
      <c r="AX1168" s="13" t="s">
        <v>73</v>
      </c>
      <c r="AY1168" s="210" t="s">
        <v>160</v>
      </c>
    </row>
    <row r="1169" spans="2:51" s="14" customFormat="1" ht="12">
      <c r="B1169" s="211"/>
      <c r="C1169" s="212"/>
      <c r="D1169" s="202" t="s">
        <v>168</v>
      </c>
      <c r="E1169" s="213" t="s">
        <v>1</v>
      </c>
      <c r="F1169" s="214" t="s">
        <v>2761</v>
      </c>
      <c r="G1169" s="212"/>
      <c r="H1169" s="215">
        <v>42.142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168</v>
      </c>
      <c r="AU1169" s="221" t="s">
        <v>82</v>
      </c>
      <c r="AV1169" s="14" t="s">
        <v>82</v>
      </c>
      <c r="AW1169" s="14" t="s">
        <v>30</v>
      </c>
      <c r="AX1169" s="14" t="s">
        <v>73</v>
      </c>
      <c r="AY1169" s="221" t="s">
        <v>160</v>
      </c>
    </row>
    <row r="1170" spans="2:51" s="15" customFormat="1" ht="12">
      <c r="B1170" s="222"/>
      <c r="C1170" s="223"/>
      <c r="D1170" s="202" t="s">
        <v>168</v>
      </c>
      <c r="E1170" s="224" t="s">
        <v>1</v>
      </c>
      <c r="F1170" s="225" t="s">
        <v>179</v>
      </c>
      <c r="G1170" s="223"/>
      <c r="H1170" s="226">
        <v>42.142</v>
      </c>
      <c r="I1170" s="227"/>
      <c r="J1170" s="223"/>
      <c r="K1170" s="223"/>
      <c r="L1170" s="228"/>
      <c r="M1170" s="229"/>
      <c r="N1170" s="230"/>
      <c r="O1170" s="230"/>
      <c r="P1170" s="230"/>
      <c r="Q1170" s="230"/>
      <c r="R1170" s="230"/>
      <c r="S1170" s="230"/>
      <c r="T1170" s="231"/>
      <c r="AT1170" s="232" t="s">
        <v>168</v>
      </c>
      <c r="AU1170" s="232" t="s">
        <v>82</v>
      </c>
      <c r="AV1170" s="15" t="s">
        <v>167</v>
      </c>
      <c r="AW1170" s="15" t="s">
        <v>30</v>
      </c>
      <c r="AX1170" s="15" t="s">
        <v>80</v>
      </c>
      <c r="AY1170" s="232" t="s">
        <v>160</v>
      </c>
    </row>
    <row r="1171" spans="1:65" s="2" customFormat="1" ht="14.45" customHeight="1">
      <c r="A1171" s="35"/>
      <c r="B1171" s="36"/>
      <c r="C1171" s="187" t="s">
        <v>984</v>
      </c>
      <c r="D1171" s="187" t="s">
        <v>162</v>
      </c>
      <c r="E1171" s="188" t="s">
        <v>2039</v>
      </c>
      <c r="F1171" s="189" t="s">
        <v>2040</v>
      </c>
      <c r="G1171" s="190" t="s">
        <v>222</v>
      </c>
      <c r="H1171" s="191">
        <v>42.142</v>
      </c>
      <c r="I1171" s="192"/>
      <c r="J1171" s="193">
        <f>ROUND(I1171*H1171,2)</f>
        <v>0</v>
      </c>
      <c r="K1171" s="189" t="s">
        <v>1</v>
      </c>
      <c r="L1171" s="40"/>
      <c r="M1171" s="194" t="s">
        <v>1</v>
      </c>
      <c r="N1171" s="195" t="s">
        <v>38</v>
      </c>
      <c r="O1171" s="72"/>
      <c r="P1171" s="196">
        <f>O1171*H1171</f>
        <v>0</v>
      </c>
      <c r="Q1171" s="196">
        <v>0</v>
      </c>
      <c r="R1171" s="196">
        <f>Q1171*H1171</f>
        <v>0</v>
      </c>
      <c r="S1171" s="196">
        <v>0</v>
      </c>
      <c r="T1171" s="197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198" t="s">
        <v>212</v>
      </c>
      <c r="AT1171" s="198" t="s">
        <v>162</v>
      </c>
      <c r="AU1171" s="198" t="s">
        <v>82</v>
      </c>
      <c r="AY1171" s="18" t="s">
        <v>160</v>
      </c>
      <c r="BE1171" s="199">
        <f>IF(N1171="základní",J1171,0)</f>
        <v>0</v>
      </c>
      <c r="BF1171" s="199">
        <f>IF(N1171="snížená",J1171,0)</f>
        <v>0</v>
      </c>
      <c r="BG1171" s="199">
        <f>IF(N1171="zákl. přenesená",J1171,0)</f>
        <v>0</v>
      </c>
      <c r="BH1171" s="199">
        <f>IF(N1171="sníž. přenesená",J1171,0)</f>
        <v>0</v>
      </c>
      <c r="BI1171" s="199">
        <f>IF(N1171="nulová",J1171,0)</f>
        <v>0</v>
      </c>
      <c r="BJ1171" s="18" t="s">
        <v>80</v>
      </c>
      <c r="BK1171" s="199">
        <f>ROUND(I1171*H1171,2)</f>
        <v>0</v>
      </c>
      <c r="BL1171" s="18" t="s">
        <v>212</v>
      </c>
      <c r="BM1171" s="198" t="s">
        <v>1608</v>
      </c>
    </row>
    <row r="1172" spans="2:51" s="13" customFormat="1" ht="12">
      <c r="B1172" s="200"/>
      <c r="C1172" s="201"/>
      <c r="D1172" s="202" t="s">
        <v>168</v>
      </c>
      <c r="E1172" s="203" t="s">
        <v>1</v>
      </c>
      <c r="F1172" s="204" t="s">
        <v>387</v>
      </c>
      <c r="G1172" s="201"/>
      <c r="H1172" s="203" t="s">
        <v>1</v>
      </c>
      <c r="I1172" s="205"/>
      <c r="J1172" s="201"/>
      <c r="K1172" s="201"/>
      <c r="L1172" s="206"/>
      <c r="M1172" s="207"/>
      <c r="N1172" s="208"/>
      <c r="O1172" s="208"/>
      <c r="P1172" s="208"/>
      <c r="Q1172" s="208"/>
      <c r="R1172" s="208"/>
      <c r="S1172" s="208"/>
      <c r="T1172" s="209"/>
      <c r="AT1172" s="210" t="s">
        <v>168</v>
      </c>
      <c r="AU1172" s="210" t="s">
        <v>82</v>
      </c>
      <c r="AV1172" s="13" t="s">
        <v>80</v>
      </c>
      <c r="AW1172" s="13" t="s">
        <v>30</v>
      </c>
      <c r="AX1172" s="13" t="s">
        <v>73</v>
      </c>
      <c r="AY1172" s="210" t="s">
        <v>160</v>
      </c>
    </row>
    <row r="1173" spans="2:51" s="14" customFormat="1" ht="12">
      <c r="B1173" s="211"/>
      <c r="C1173" s="212"/>
      <c r="D1173" s="202" t="s">
        <v>168</v>
      </c>
      <c r="E1173" s="213" t="s">
        <v>1</v>
      </c>
      <c r="F1173" s="214" t="s">
        <v>2721</v>
      </c>
      <c r="G1173" s="212"/>
      <c r="H1173" s="215">
        <v>12.023</v>
      </c>
      <c r="I1173" s="216"/>
      <c r="J1173" s="212"/>
      <c r="K1173" s="212"/>
      <c r="L1173" s="217"/>
      <c r="M1173" s="218"/>
      <c r="N1173" s="219"/>
      <c r="O1173" s="219"/>
      <c r="P1173" s="219"/>
      <c r="Q1173" s="219"/>
      <c r="R1173" s="219"/>
      <c r="S1173" s="219"/>
      <c r="T1173" s="220"/>
      <c r="AT1173" s="221" t="s">
        <v>168</v>
      </c>
      <c r="AU1173" s="221" t="s">
        <v>82</v>
      </c>
      <c r="AV1173" s="14" t="s">
        <v>82</v>
      </c>
      <c r="AW1173" s="14" t="s">
        <v>30</v>
      </c>
      <c r="AX1173" s="14" t="s">
        <v>73</v>
      </c>
      <c r="AY1173" s="221" t="s">
        <v>160</v>
      </c>
    </row>
    <row r="1174" spans="2:51" s="14" customFormat="1" ht="12">
      <c r="B1174" s="211"/>
      <c r="C1174" s="212"/>
      <c r="D1174" s="202" t="s">
        <v>168</v>
      </c>
      <c r="E1174" s="213" t="s">
        <v>1</v>
      </c>
      <c r="F1174" s="214" t="s">
        <v>2722</v>
      </c>
      <c r="G1174" s="212"/>
      <c r="H1174" s="215">
        <v>2.277</v>
      </c>
      <c r="I1174" s="216"/>
      <c r="J1174" s="212"/>
      <c r="K1174" s="212"/>
      <c r="L1174" s="217"/>
      <c r="M1174" s="218"/>
      <c r="N1174" s="219"/>
      <c r="O1174" s="219"/>
      <c r="P1174" s="219"/>
      <c r="Q1174" s="219"/>
      <c r="R1174" s="219"/>
      <c r="S1174" s="219"/>
      <c r="T1174" s="220"/>
      <c r="AT1174" s="221" t="s">
        <v>168</v>
      </c>
      <c r="AU1174" s="221" t="s">
        <v>82</v>
      </c>
      <c r="AV1174" s="14" t="s">
        <v>82</v>
      </c>
      <c r="AW1174" s="14" t="s">
        <v>30</v>
      </c>
      <c r="AX1174" s="14" t="s">
        <v>73</v>
      </c>
      <c r="AY1174" s="221" t="s">
        <v>160</v>
      </c>
    </row>
    <row r="1175" spans="2:51" s="14" customFormat="1" ht="12">
      <c r="B1175" s="211"/>
      <c r="C1175" s="212"/>
      <c r="D1175" s="202" t="s">
        <v>168</v>
      </c>
      <c r="E1175" s="213" t="s">
        <v>1</v>
      </c>
      <c r="F1175" s="214" t="s">
        <v>2683</v>
      </c>
      <c r="G1175" s="212"/>
      <c r="H1175" s="215">
        <v>6.771</v>
      </c>
      <c r="I1175" s="216"/>
      <c r="J1175" s="212"/>
      <c r="K1175" s="212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168</v>
      </c>
      <c r="AU1175" s="221" t="s">
        <v>82</v>
      </c>
      <c r="AV1175" s="14" t="s">
        <v>82</v>
      </c>
      <c r="AW1175" s="14" t="s">
        <v>30</v>
      </c>
      <c r="AX1175" s="14" t="s">
        <v>73</v>
      </c>
      <c r="AY1175" s="221" t="s">
        <v>160</v>
      </c>
    </row>
    <row r="1176" spans="2:51" s="15" customFormat="1" ht="12">
      <c r="B1176" s="222"/>
      <c r="C1176" s="223"/>
      <c r="D1176" s="202" t="s">
        <v>168</v>
      </c>
      <c r="E1176" s="224" t="s">
        <v>1</v>
      </c>
      <c r="F1176" s="225" t="s">
        <v>179</v>
      </c>
      <c r="G1176" s="223"/>
      <c r="H1176" s="226">
        <v>21.071</v>
      </c>
      <c r="I1176" s="227"/>
      <c r="J1176" s="223"/>
      <c r="K1176" s="223"/>
      <c r="L1176" s="228"/>
      <c r="M1176" s="229"/>
      <c r="N1176" s="230"/>
      <c r="O1176" s="230"/>
      <c r="P1176" s="230"/>
      <c r="Q1176" s="230"/>
      <c r="R1176" s="230"/>
      <c r="S1176" s="230"/>
      <c r="T1176" s="231"/>
      <c r="AT1176" s="232" t="s">
        <v>168</v>
      </c>
      <c r="AU1176" s="232" t="s">
        <v>82</v>
      </c>
      <c r="AV1176" s="15" t="s">
        <v>167</v>
      </c>
      <c r="AW1176" s="15" t="s">
        <v>30</v>
      </c>
      <c r="AX1176" s="15" t="s">
        <v>73</v>
      </c>
      <c r="AY1176" s="232" t="s">
        <v>160</v>
      </c>
    </row>
    <row r="1177" spans="2:51" s="13" customFormat="1" ht="12">
      <c r="B1177" s="200"/>
      <c r="C1177" s="201"/>
      <c r="D1177" s="202" t="s">
        <v>168</v>
      </c>
      <c r="E1177" s="203" t="s">
        <v>1</v>
      </c>
      <c r="F1177" s="204" t="s">
        <v>2036</v>
      </c>
      <c r="G1177" s="201"/>
      <c r="H1177" s="203" t="s">
        <v>1</v>
      </c>
      <c r="I1177" s="205"/>
      <c r="J1177" s="201"/>
      <c r="K1177" s="201"/>
      <c r="L1177" s="206"/>
      <c r="M1177" s="207"/>
      <c r="N1177" s="208"/>
      <c r="O1177" s="208"/>
      <c r="P1177" s="208"/>
      <c r="Q1177" s="208"/>
      <c r="R1177" s="208"/>
      <c r="S1177" s="208"/>
      <c r="T1177" s="209"/>
      <c r="AT1177" s="210" t="s">
        <v>168</v>
      </c>
      <c r="AU1177" s="210" t="s">
        <v>82</v>
      </c>
      <c r="AV1177" s="13" t="s">
        <v>80</v>
      </c>
      <c r="AW1177" s="13" t="s">
        <v>30</v>
      </c>
      <c r="AX1177" s="13" t="s">
        <v>73</v>
      </c>
      <c r="AY1177" s="210" t="s">
        <v>160</v>
      </c>
    </row>
    <row r="1178" spans="2:51" s="14" customFormat="1" ht="12">
      <c r="B1178" s="211"/>
      <c r="C1178" s="212"/>
      <c r="D1178" s="202" t="s">
        <v>168</v>
      </c>
      <c r="E1178" s="213" t="s">
        <v>1</v>
      </c>
      <c r="F1178" s="214" t="s">
        <v>2761</v>
      </c>
      <c r="G1178" s="212"/>
      <c r="H1178" s="215">
        <v>42.142</v>
      </c>
      <c r="I1178" s="216"/>
      <c r="J1178" s="212"/>
      <c r="K1178" s="212"/>
      <c r="L1178" s="217"/>
      <c r="M1178" s="218"/>
      <c r="N1178" s="219"/>
      <c r="O1178" s="219"/>
      <c r="P1178" s="219"/>
      <c r="Q1178" s="219"/>
      <c r="R1178" s="219"/>
      <c r="S1178" s="219"/>
      <c r="T1178" s="220"/>
      <c r="AT1178" s="221" t="s">
        <v>168</v>
      </c>
      <c r="AU1178" s="221" t="s">
        <v>82</v>
      </c>
      <c r="AV1178" s="14" t="s">
        <v>82</v>
      </c>
      <c r="AW1178" s="14" t="s">
        <v>30</v>
      </c>
      <c r="AX1178" s="14" t="s">
        <v>73</v>
      </c>
      <c r="AY1178" s="221" t="s">
        <v>160</v>
      </c>
    </row>
    <row r="1179" spans="2:51" s="15" customFormat="1" ht="12">
      <c r="B1179" s="222"/>
      <c r="C1179" s="223"/>
      <c r="D1179" s="202" t="s">
        <v>168</v>
      </c>
      <c r="E1179" s="224" t="s">
        <v>1</v>
      </c>
      <c r="F1179" s="225" t="s">
        <v>179</v>
      </c>
      <c r="G1179" s="223"/>
      <c r="H1179" s="226">
        <v>42.142</v>
      </c>
      <c r="I1179" s="227"/>
      <c r="J1179" s="223"/>
      <c r="K1179" s="223"/>
      <c r="L1179" s="228"/>
      <c r="M1179" s="229"/>
      <c r="N1179" s="230"/>
      <c r="O1179" s="230"/>
      <c r="P1179" s="230"/>
      <c r="Q1179" s="230"/>
      <c r="R1179" s="230"/>
      <c r="S1179" s="230"/>
      <c r="T1179" s="231"/>
      <c r="AT1179" s="232" t="s">
        <v>168</v>
      </c>
      <c r="AU1179" s="232" t="s">
        <v>82</v>
      </c>
      <c r="AV1179" s="15" t="s">
        <v>167</v>
      </c>
      <c r="AW1179" s="15" t="s">
        <v>30</v>
      </c>
      <c r="AX1179" s="15" t="s">
        <v>80</v>
      </c>
      <c r="AY1179" s="232" t="s">
        <v>160</v>
      </c>
    </row>
    <row r="1180" spans="1:65" s="2" customFormat="1" ht="24.2" customHeight="1">
      <c r="A1180" s="35"/>
      <c r="B1180" s="36"/>
      <c r="C1180" s="187" t="s">
        <v>1615</v>
      </c>
      <c r="D1180" s="187" t="s">
        <v>162</v>
      </c>
      <c r="E1180" s="188" t="s">
        <v>2059</v>
      </c>
      <c r="F1180" s="189" t="s">
        <v>2060</v>
      </c>
      <c r="G1180" s="190" t="s">
        <v>222</v>
      </c>
      <c r="H1180" s="191">
        <v>266.593</v>
      </c>
      <c r="I1180" s="192"/>
      <c r="J1180" s="193">
        <f>ROUND(I1180*H1180,2)</f>
        <v>0</v>
      </c>
      <c r="K1180" s="189" t="s">
        <v>166</v>
      </c>
      <c r="L1180" s="40"/>
      <c r="M1180" s="194" t="s">
        <v>1</v>
      </c>
      <c r="N1180" s="195" t="s">
        <v>38</v>
      </c>
      <c r="O1180" s="72"/>
      <c r="P1180" s="196">
        <f>O1180*H1180</f>
        <v>0</v>
      </c>
      <c r="Q1180" s="196">
        <v>0</v>
      </c>
      <c r="R1180" s="196">
        <f>Q1180*H1180</f>
        <v>0</v>
      </c>
      <c r="S1180" s="196">
        <v>0</v>
      </c>
      <c r="T1180" s="197">
        <f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198" t="s">
        <v>212</v>
      </c>
      <c r="AT1180" s="198" t="s">
        <v>162</v>
      </c>
      <c r="AU1180" s="198" t="s">
        <v>82</v>
      </c>
      <c r="AY1180" s="18" t="s">
        <v>160</v>
      </c>
      <c r="BE1180" s="199">
        <f>IF(N1180="základní",J1180,0)</f>
        <v>0</v>
      </c>
      <c r="BF1180" s="199">
        <f>IF(N1180="snížená",J1180,0)</f>
        <v>0</v>
      </c>
      <c r="BG1180" s="199">
        <f>IF(N1180="zákl. přenesená",J1180,0)</f>
        <v>0</v>
      </c>
      <c r="BH1180" s="199">
        <f>IF(N1180="sníž. přenesená",J1180,0)</f>
        <v>0</v>
      </c>
      <c r="BI1180" s="199">
        <f>IF(N1180="nulová",J1180,0)</f>
        <v>0</v>
      </c>
      <c r="BJ1180" s="18" t="s">
        <v>80</v>
      </c>
      <c r="BK1180" s="199">
        <f>ROUND(I1180*H1180,2)</f>
        <v>0</v>
      </c>
      <c r="BL1180" s="18" t="s">
        <v>212</v>
      </c>
      <c r="BM1180" s="198" t="s">
        <v>1613</v>
      </c>
    </row>
    <row r="1181" spans="2:51" s="14" customFormat="1" ht="12">
      <c r="B1181" s="211"/>
      <c r="C1181" s="212"/>
      <c r="D1181" s="202" t="s">
        <v>168</v>
      </c>
      <c r="E1181" s="213" t="s">
        <v>1</v>
      </c>
      <c r="F1181" s="214" t="s">
        <v>2271</v>
      </c>
      <c r="G1181" s="212"/>
      <c r="H1181" s="215">
        <v>2.7</v>
      </c>
      <c r="I1181" s="216"/>
      <c r="J1181" s="212"/>
      <c r="K1181" s="212"/>
      <c r="L1181" s="217"/>
      <c r="M1181" s="218"/>
      <c r="N1181" s="219"/>
      <c r="O1181" s="219"/>
      <c r="P1181" s="219"/>
      <c r="Q1181" s="219"/>
      <c r="R1181" s="219"/>
      <c r="S1181" s="219"/>
      <c r="T1181" s="220"/>
      <c r="AT1181" s="221" t="s">
        <v>168</v>
      </c>
      <c r="AU1181" s="221" t="s">
        <v>82</v>
      </c>
      <c r="AV1181" s="14" t="s">
        <v>82</v>
      </c>
      <c r="AW1181" s="14" t="s">
        <v>30</v>
      </c>
      <c r="AX1181" s="14" t="s">
        <v>73</v>
      </c>
      <c r="AY1181" s="221" t="s">
        <v>160</v>
      </c>
    </row>
    <row r="1182" spans="2:51" s="16" customFormat="1" ht="12">
      <c r="B1182" s="243"/>
      <c r="C1182" s="244"/>
      <c r="D1182" s="202" t="s">
        <v>168</v>
      </c>
      <c r="E1182" s="245" t="s">
        <v>1</v>
      </c>
      <c r="F1182" s="246" t="s">
        <v>354</v>
      </c>
      <c r="G1182" s="244"/>
      <c r="H1182" s="247">
        <v>2.7</v>
      </c>
      <c r="I1182" s="248"/>
      <c r="J1182" s="244"/>
      <c r="K1182" s="244"/>
      <c r="L1182" s="249"/>
      <c r="M1182" s="250"/>
      <c r="N1182" s="251"/>
      <c r="O1182" s="251"/>
      <c r="P1182" s="251"/>
      <c r="Q1182" s="251"/>
      <c r="R1182" s="251"/>
      <c r="S1182" s="251"/>
      <c r="T1182" s="252"/>
      <c r="AT1182" s="253" t="s">
        <v>168</v>
      </c>
      <c r="AU1182" s="253" t="s">
        <v>82</v>
      </c>
      <c r="AV1182" s="16" t="s">
        <v>182</v>
      </c>
      <c r="AW1182" s="16" t="s">
        <v>30</v>
      </c>
      <c r="AX1182" s="16" t="s">
        <v>73</v>
      </c>
      <c r="AY1182" s="253" t="s">
        <v>160</v>
      </c>
    </row>
    <row r="1183" spans="2:51" s="14" customFormat="1" ht="12">
      <c r="B1183" s="211"/>
      <c r="C1183" s="212"/>
      <c r="D1183" s="202" t="s">
        <v>168</v>
      </c>
      <c r="E1183" s="213" t="s">
        <v>1</v>
      </c>
      <c r="F1183" s="214" t="s">
        <v>2350</v>
      </c>
      <c r="G1183" s="212"/>
      <c r="H1183" s="215">
        <v>18.87</v>
      </c>
      <c r="I1183" s="216"/>
      <c r="J1183" s="212"/>
      <c r="K1183" s="212"/>
      <c r="L1183" s="217"/>
      <c r="M1183" s="218"/>
      <c r="N1183" s="219"/>
      <c r="O1183" s="219"/>
      <c r="P1183" s="219"/>
      <c r="Q1183" s="219"/>
      <c r="R1183" s="219"/>
      <c r="S1183" s="219"/>
      <c r="T1183" s="220"/>
      <c r="AT1183" s="221" t="s">
        <v>168</v>
      </c>
      <c r="AU1183" s="221" t="s">
        <v>82</v>
      </c>
      <c r="AV1183" s="14" t="s">
        <v>82</v>
      </c>
      <c r="AW1183" s="14" t="s">
        <v>30</v>
      </c>
      <c r="AX1183" s="14" t="s">
        <v>73</v>
      </c>
      <c r="AY1183" s="221" t="s">
        <v>160</v>
      </c>
    </row>
    <row r="1184" spans="2:51" s="14" customFormat="1" ht="12">
      <c r="B1184" s="211"/>
      <c r="C1184" s="212"/>
      <c r="D1184" s="202" t="s">
        <v>168</v>
      </c>
      <c r="E1184" s="213" t="s">
        <v>1</v>
      </c>
      <c r="F1184" s="214" t="s">
        <v>2351</v>
      </c>
      <c r="G1184" s="212"/>
      <c r="H1184" s="215">
        <v>8.565</v>
      </c>
      <c r="I1184" s="216"/>
      <c r="J1184" s="212"/>
      <c r="K1184" s="212"/>
      <c r="L1184" s="217"/>
      <c r="M1184" s="218"/>
      <c r="N1184" s="219"/>
      <c r="O1184" s="219"/>
      <c r="P1184" s="219"/>
      <c r="Q1184" s="219"/>
      <c r="R1184" s="219"/>
      <c r="S1184" s="219"/>
      <c r="T1184" s="220"/>
      <c r="AT1184" s="221" t="s">
        <v>168</v>
      </c>
      <c r="AU1184" s="221" t="s">
        <v>82</v>
      </c>
      <c r="AV1184" s="14" t="s">
        <v>82</v>
      </c>
      <c r="AW1184" s="14" t="s">
        <v>30</v>
      </c>
      <c r="AX1184" s="14" t="s">
        <v>73</v>
      </c>
      <c r="AY1184" s="221" t="s">
        <v>160</v>
      </c>
    </row>
    <row r="1185" spans="2:51" s="14" customFormat="1" ht="12">
      <c r="B1185" s="211"/>
      <c r="C1185" s="212"/>
      <c r="D1185" s="202" t="s">
        <v>168</v>
      </c>
      <c r="E1185" s="213" t="s">
        <v>1</v>
      </c>
      <c r="F1185" s="214" t="s">
        <v>2352</v>
      </c>
      <c r="G1185" s="212"/>
      <c r="H1185" s="215">
        <v>99.249</v>
      </c>
      <c r="I1185" s="216"/>
      <c r="J1185" s="212"/>
      <c r="K1185" s="212"/>
      <c r="L1185" s="217"/>
      <c r="M1185" s="218"/>
      <c r="N1185" s="219"/>
      <c r="O1185" s="219"/>
      <c r="P1185" s="219"/>
      <c r="Q1185" s="219"/>
      <c r="R1185" s="219"/>
      <c r="S1185" s="219"/>
      <c r="T1185" s="220"/>
      <c r="AT1185" s="221" t="s">
        <v>168</v>
      </c>
      <c r="AU1185" s="221" t="s">
        <v>82</v>
      </c>
      <c r="AV1185" s="14" t="s">
        <v>82</v>
      </c>
      <c r="AW1185" s="14" t="s">
        <v>30</v>
      </c>
      <c r="AX1185" s="14" t="s">
        <v>73</v>
      </c>
      <c r="AY1185" s="221" t="s">
        <v>160</v>
      </c>
    </row>
    <row r="1186" spans="2:51" s="14" customFormat="1" ht="12">
      <c r="B1186" s="211"/>
      <c r="C1186" s="212"/>
      <c r="D1186" s="202" t="s">
        <v>168</v>
      </c>
      <c r="E1186" s="213" t="s">
        <v>1</v>
      </c>
      <c r="F1186" s="214" t="s">
        <v>2353</v>
      </c>
      <c r="G1186" s="212"/>
      <c r="H1186" s="215">
        <v>7.427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168</v>
      </c>
      <c r="AU1186" s="221" t="s">
        <v>82</v>
      </c>
      <c r="AV1186" s="14" t="s">
        <v>82</v>
      </c>
      <c r="AW1186" s="14" t="s">
        <v>30</v>
      </c>
      <c r="AX1186" s="14" t="s">
        <v>73</v>
      </c>
      <c r="AY1186" s="221" t="s">
        <v>160</v>
      </c>
    </row>
    <row r="1187" spans="2:51" s="14" customFormat="1" ht="12">
      <c r="B1187" s="211"/>
      <c r="C1187" s="212"/>
      <c r="D1187" s="202" t="s">
        <v>168</v>
      </c>
      <c r="E1187" s="213" t="s">
        <v>1</v>
      </c>
      <c r="F1187" s="214" t="s">
        <v>2354</v>
      </c>
      <c r="G1187" s="212"/>
      <c r="H1187" s="215">
        <v>38.675</v>
      </c>
      <c r="I1187" s="216"/>
      <c r="J1187" s="212"/>
      <c r="K1187" s="212"/>
      <c r="L1187" s="217"/>
      <c r="M1187" s="218"/>
      <c r="N1187" s="219"/>
      <c r="O1187" s="219"/>
      <c r="P1187" s="219"/>
      <c r="Q1187" s="219"/>
      <c r="R1187" s="219"/>
      <c r="S1187" s="219"/>
      <c r="T1187" s="220"/>
      <c r="AT1187" s="221" t="s">
        <v>168</v>
      </c>
      <c r="AU1187" s="221" t="s">
        <v>82</v>
      </c>
      <c r="AV1187" s="14" t="s">
        <v>82</v>
      </c>
      <c r="AW1187" s="14" t="s">
        <v>30</v>
      </c>
      <c r="AX1187" s="14" t="s">
        <v>73</v>
      </c>
      <c r="AY1187" s="221" t="s">
        <v>160</v>
      </c>
    </row>
    <row r="1188" spans="2:51" s="14" customFormat="1" ht="12">
      <c r="B1188" s="211"/>
      <c r="C1188" s="212"/>
      <c r="D1188" s="202" t="s">
        <v>168</v>
      </c>
      <c r="E1188" s="213" t="s">
        <v>1</v>
      </c>
      <c r="F1188" s="214" t="s">
        <v>2355</v>
      </c>
      <c r="G1188" s="212"/>
      <c r="H1188" s="215">
        <v>19.805</v>
      </c>
      <c r="I1188" s="216"/>
      <c r="J1188" s="212"/>
      <c r="K1188" s="212"/>
      <c r="L1188" s="217"/>
      <c r="M1188" s="218"/>
      <c r="N1188" s="219"/>
      <c r="O1188" s="219"/>
      <c r="P1188" s="219"/>
      <c r="Q1188" s="219"/>
      <c r="R1188" s="219"/>
      <c r="S1188" s="219"/>
      <c r="T1188" s="220"/>
      <c r="AT1188" s="221" t="s">
        <v>168</v>
      </c>
      <c r="AU1188" s="221" t="s">
        <v>82</v>
      </c>
      <c r="AV1188" s="14" t="s">
        <v>82</v>
      </c>
      <c r="AW1188" s="14" t="s">
        <v>30</v>
      </c>
      <c r="AX1188" s="14" t="s">
        <v>73</v>
      </c>
      <c r="AY1188" s="221" t="s">
        <v>160</v>
      </c>
    </row>
    <row r="1189" spans="2:51" s="14" customFormat="1" ht="12">
      <c r="B1189" s="211"/>
      <c r="C1189" s="212"/>
      <c r="D1189" s="202" t="s">
        <v>168</v>
      </c>
      <c r="E1189" s="213" t="s">
        <v>1</v>
      </c>
      <c r="F1189" s="214" t="s">
        <v>2356</v>
      </c>
      <c r="G1189" s="212"/>
      <c r="H1189" s="215">
        <v>40.97</v>
      </c>
      <c r="I1189" s="216"/>
      <c r="J1189" s="212"/>
      <c r="K1189" s="212"/>
      <c r="L1189" s="217"/>
      <c r="M1189" s="218"/>
      <c r="N1189" s="219"/>
      <c r="O1189" s="219"/>
      <c r="P1189" s="219"/>
      <c r="Q1189" s="219"/>
      <c r="R1189" s="219"/>
      <c r="S1189" s="219"/>
      <c r="T1189" s="220"/>
      <c r="AT1189" s="221" t="s">
        <v>168</v>
      </c>
      <c r="AU1189" s="221" t="s">
        <v>82</v>
      </c>
      <c r="AV1189" s="14" t="s">
        <v>82</v>
      </c>
      <c r="AW1189" s="14" t="s">
        <v>30</v>
      </c>
      <c r="AX1189" s="14" t="s">
        <v>73</v>
      </c>
      <c r="AY1189" s="221" t="s">
        <v>160</v>
      </c>
    </row>
    <row r="1190" spans="2:51" s="14" customFormat="1" ht="12">
      <c r="B1190" s="211"/>
      <c r="C1190" s="212"/>
      <c r="D1190" s="202" t="s">
        <v>168</v>
      </c>
      <c r="E1190" s="213" t="s">
        <v>1</v>
      </c>
      <c r="F1190" s="214" t="s">
        <v>2357</v>
      </c>
      <c r="G1190" s="212"/>
      <c r="H1190" s="215">
        <v>2.521</v>
      </c>
      <c r="I1190" s="216"/>
      <c r="J1190" s="212"/>
      <c r="K1190" s="212"/>
      <c r="L1190" s="217"/>
      <c r="M1190" s="218"/>
      <c r="N1190" s="219"/>
      <c r="O1190" s="219"/>
      <c r="P1190" s="219"/>
      <c r="Q1190" s="219"/>
      <c r="R1190" s="219"/>
      <c r="S1190" s="219"/>
      <c r="T1190" s="220"/>
      <c r="AT1190" s="221" t="s">
        <v>168</v>
      </c>
      <c r="AU1190" s="221" t="s">
        <v>82</v>
      </c>
      <c r="AV1190" s="14" t="s">
        <v>82</v>
      </c>
      <c r="AW1190" s="14" t="s">
        <v>30</v>
      </c>
      <c r="AX1190" s="14" t="s">
        <v>73</v>
      </c>
      <c r="AY1190" s="221" t="s">
        <v>160</v>
      </c>
    </row>
    <row r="1191" spans="2:51" s="14" customFormat="1" ht="12">
      <c r="B1191" s="211"/>
      <c r="C1191" s="212"/>
      <c r="D1191" s="202" t="s">
        <v>168</v>
      </c>
      <c r="E1191" s="213" t="s">
        <v>1</v>
      </c>
      <c r="F1191" s="214" t="s">
        <v>2358</v>
      </c>
      <c r="G1191" s="212"/>
      <c r="H1191" s="215">
        <v>27.811</v>
      </c>
      <c r="I1191" s="216"/>
      <c r="J1191" s="212"/>
      <c r="K1191" s="212"/>
      <c r="L1191" s="217"/>
      <c r="M1191" s="218"/>
      <c r="N1191" s="219"/>
      <c r="O1191" s="219"/>
      <c r="P1191" s="219"/>
      <c r="Q1191" s="219"/>
      <c r="R1191" s="219"/>
      <c r="S1191" s="219"/>
      <c r="T1191" s="220"/>
      <c r="AT1191" s="221" t="s">
        <v>168</v>
      </c>
      <c r="AU1191" s="221" t="s">
        <v>82</v>
      </c>
      <c r="AV1191" s="14" t="s">
        <v>82</v>
      </c>
      <c r="AW1191" s="14" t="s">
        <v>30</v>
      </c>
      <c r="AX1191" s="14" t="s">
        <v>73</v>
      </c>
      <c r="AY1191" s="221" t="s">
        <v>160</v>
      </c>
    </row>
    <row r="1192" spans="2:51" s="16" customFormat="1" ht="12">
      <c r="B1192" s="243"/>
      <c r="C1192" s="244"/>
      <c r="D1192" s="202" t="s">
        <v>168</v>
      </c>
      <c r="E1192" s="245" t="s">
        <v>1</v>
      </c>
      <c r="F1192" s="246" t="s">
        <v>354</v>
      </c>
      <c r="G1192" s="244"/>
      <c r="H1192" s="247">
        <v>263.893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AT1192" s="253" t="s">
        <v>168</v>
      </c>
      <c r="AU1192" s="253" t="s">
        <v>82</v>
      </c>
      <c r="AV1192" s="16" t="s">
        <v>182</v>
      </c>
      <c r="AW1192" s="16" t="s">
        <v>30</v>
      </c>
      <c r="AX1192" s="16" t="s">
        <v>73</v>
      </c>
      <c r="AY1192" s="253" t="s">
        <v>160</v>
      </c>
    </row>
    <row r="1193" spans="2:51" s="15" customFormat="1" ht="12">
      <c r="B1193" s="222"/>
      <c r="C1193" s="223"/>
      <c r="D1193" s="202" t="s">
        <v>168</v>
      </c>
      <c r="E1193" s="224" t="s">
        <v>1</v>
      </c>
      <c r="F1193" s="225" t="s">
        <v>179</v>
      </c>
      <c r="G1193" s="223"/>
      <c r="H1193" s="226">
        <v>266.59299999999996</v>
      </c>
      <c r="I1193" s="227"/>
      <c r="J1193" s="223"/>
      <c r="K1193" s="223"/>
      <c r="L1193" s="228"/>
      <c r="M1193" s="229"/>
      <c r="N1193" s="230"/>
      <c r="O1193" s="230"/>
      <c r="P1193" s="230"/>
      <c r="Q1193" s="230"/>
      <c r="R1193" s="230"/>
      <c r="S1193" s="230"/>
      <c r="T1193" s="231"/>
      <c r="AT1193" s="232" t="s">
        <v>168</v>
      </c>
      <c r="AU1193" s="232" t="s">
        <v>82</v>
      </c>
      <c r="AV1193" s="15" t="s">
        <v>167</v>
      </c>
      <c r="AW1193" s="15" t="s">
        <v>30</v>
      </c>
      <c r="AX1193" s="15" t="s">
        <v>80</v>
      </c>
      <c r="AY1193" s="232" t="s">
        <v>160</v>
      </c>
    </row>
    <row r="1194" spans="1:65" s="2" customFormat="1" ht="24.2" customHeight="1">
      <c r="A1194" s="35"/>
      <c r="B1194" s="36"/>
      <c r="C1194" s="187" t="s">
        <v>988</v>
      </c>
      <c r="D1194" s="187" t="s">
        <v>162</v>
      </c>
      <c r="E1194" s="188" t="s">
        <v>2062</v>
      </c>
      <c r="F1194" s="189" t="s">
        <v>2063</v>
      </c>
      <c r="G1194" s="190" t="s">
        <v>222</v>
      </c>
      <c r="H1194" s="191">
        <v>266.593</v>
      </c>
      <c r="I1194" s="192"/>
      <c r="J1194" s="193">
        <f>ROUND(I1194*H1194,2)</f>
        <v>0</v>
      </c>
      <c r="K1194" s="189" t="s">
        <v>166</v>
      </c>
      <c r="L1194" s="40"/>
      <c r="M1194" s="194" t="s">
        <v>1</v>
      </c>
      <c r="N1194" s="195" t="s">
        <v>38</v>
      </c>
      <c r="O1194" s="72"/>
      <c r="P1194" s="196">
        <f>O1194*H1194</f>
        <v>0</v>
      </c>
      <c r="Q1194" s="196">
        <v>0</v>
      </c>
      <c r="R1194" s="196">
        <f>Q1194*H1194</f>
        <v>0</v>
      </c>
      <c r="S1194" s="196">
        <v>0</v>
      </c>
      <c r="T1194" s="197">
        <f>S1194*H1194</f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8" t="s">
        <v>212</v>
      </c>
      <c r="AT1194" s="198" t="s">
        <v>162</v>
      </c>
      <c r="AU1194" s="198" t="s">
        <v>82</v>
      </c>
      <c r="AY1194" s="18" t="s">
        <v>160</v>
      </c>
      <c r="BE1194" s="199">
        <f>IF(N1194="základní",J1194,0)</f>
        <v>0</v>
      </c>
      <c r="BF1194" s="199">
        <f>IF(N1194="snížená",J1194,0)</f>
        <v>0</v>
      </c>
      <c r="BG1194" s="199">
        <f>IF(N1194="zákl. přenesená",J1194,0)</f>
        <v>0</v>
      </c>
      <c r="BH1194" s="199">
        <f>IF(N1194="sníž. přenesená",J1194,0)</f>
        <v>0</v>
      </c>
      <c r="BI1194" s="199">
        <f>IF(N1194="nulová",J1194,0)</f>
        <v>0</v>
      </c>
      <c r="BJ1194" s="18" t="s">
        <v>80</v>
      </c>
      <c r="BK1194" s="199">
        <f>ROUND(I1194*H1194,2)</f>
        <v>0</v>
      </c>
      <c r="BL1194" s="18" t="s">
        <v>212</v>
      </c>
      <c r="BM1194" s="198" t="s">
        <v>1618</v>
      </c>
    </row>
    <row r="1195" spans="2:51" s="14" customFormat="1" ht="12">
      <c r="B1195" s="211"/>
      <c r="C1195" s="212"/>
      <c r="D1195" s="202" t="s">
        <v>168</v>
      </c>
      <c r="E1195" s="213" t="s">
        <v>1</v>
      </c>
      <c r="F1195" s="214" t="s">
        <v>2271</v>
      </c>
      <c r="G1195" s="212"/>
      <c r="H1195" s="215">
        <v>2.7</v>
      </c>
      <c r="I1195" s="216"/>
      <c r="J1195" s="212"/>
      <c r="K1195" s="212"/>
      <c r="L1195" s="217"/>
      <c r="M1195" s="218"/>
      <c r="N1195" s="219"/>
      <c r="O1195" s="219"/>
      <c r="P1195" s="219"/>
      <c r="Q1195" s="219"/>
      <c r="R1195" s="219"/>
      <c r="S1195" s="219"/>
      <c r="T1195" s="220"/>
      <c r="AT1195" s="221" t="s">
        <v>168</v>
      </c>
      <c r="AU1195" s="221" t="s">
        <v>82</v>
      </c>
      <c r="AV1195" s="14" t="s">
        <v>82</v>
      </c>
      <c r="AW1195" s="14" t="s">
        <v>30</v>
      </c>
      <c r="AX1195" s="14" t="s">
        <v>73</v>
      </c>
      <c r="AY1195" s="221" t="s">
        <v>160</v>
      </c>
    </row>
    <row r="1196" spans="2:51" s="16" customFormat="1" ht="12">
      <c r="B1196" s="243"/>
      <c r="C1196" s="244"/>
      <c r="D1196" s="202" t="s">
        <v>168</v>
      </c>
      <c r="E1196" s="245" t="s">
        <v>1</v>
      </c>
      <c r="F1196" s="246" t="s">
        <v>354</v>
      </c>
      <c r="G1196" s="244"/>
      <c r="H1196" s="247">
        <v>2.7</v>
      </c>
      <c r="I1196" s="248"/>
      <c r="J1196" s="244"/>
      <c r="K1196" s="244"/>
      <c r="L1196" s="249"/>
      <c r="M1196" s="250"/>
      <c r="N1196" s="251"/>
      <c r="O1196" s="251"/>
      <c r="P1196" s="251"/>
      <c r="Q1196" s="251"/>
      <c r="R1196" s="251"/>
      <c r="S1196" s="251"/>
      <c r="T1196" s="252"/>
      <c r="AT1196" s="253" t="s">
        <v>168</v>
      </c>
      <c r="AU1196" s="253" t="s">
        <v>82</v>
      </c>
      <c r="AV1196" s="16" t="s">
        <v>182</v>
      </c>
      <c r="AW1196" s="16" t="s">
        <v>30</v>
      </c>
      <c r="AX1196" s="16" t="s">
        <v>73</v>
      </c>
      <c r="AY1196" s="253" t="s">
        <v>160</v>
      </c>
    </row>
    <row r="1197" spans="2:51" s="14" customFormat="1" ht="12">
      <c r="B1197" s="211"/>
      <c r="C1197" s="212"/>
      <c r="D1197" s="202" t="s">
        <v>168</v>
      </c>
      <c r="E1197" s="213" t="s">
        <v>1</v>
      </c>
      <c r="F1197" s="214" t="s">
        <v>2350</v>
      </c>
      <c r="G1197" s="212"/>
      <c r="H1197" s="215">
        <v>18.87</v>
      </c>
      <c r="I1197" s="216"/>
      <c r="J1197" s="212"/>
      <c r="K1197" s="212"/>
      <c r="L1197" s="217"/>
      <c r="M1197" s="218"/>
      <c r="N1197" s="219"/>
      <c r="O1197" s="219"/>
      <c r="P1197" s="219"/>
      <c r="Q1197" s="219"/>
      <c r="R1197" s="219"/>
      <c r="S1197" s="219"/>
      <c r="T1197" s="220"/>
      <c r="AT1197" s="221" t="s">
        <v>168</v>
      </c>
      <c r="AU1197" s="221" t="s">
        <v>82</v>
      </c>
      <c r="AV1197" s="14" t="s">
        <v>82</v>
      </c>
      <c r="AW1197" s="14" t="s">
        <v>30</v>
      </c>
      <c r="AX1197" s="14" t="s">
        <v>73</v>
      </c>
      <c r="AY1197" s="221" t="s">
        <v>160</v>
      </c>
    </row>
    <row r="1198" spans="2:51" s="14" customFormat="1" ht="12">
      <c r="B1198" s="211"/>
      <c r="C1198" s="212"/>
      <c r="D1198" s="202" t="s">
        <v>168</v>
      </c>
      <c r="E1198" s="213" t="s">
        <v>1</v>
      </c>
      <c r="F1198" s="214" t="s">
        <v>2351</v>
      </c>
      <c r="G1198" s="212"/>
      <c r="H1198" s="215">
        <v>8.565</v>
      </c>
      <c r="I1198" s="216"/>
      <c r="J1198" s="212"/>
      <c r="K1198" s="212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168</v>
      </c>
      <c r="AU1198" s="221" t="s">
        <v>82</v>
      </c>
      <c r="AV1198" s="14" t="s">
        <v>82</v>
      </c>
      <c r="AW1198" s="14" t="s">
        <v>30</v>
      </c>
      <c r="AX1198" s="14" t="s">
        <v>73</v>
      </c>
      <c r="AY1198" s="221" t="s">
        <v>160</v>
      </c>
    </row>
    <row r="1199" spans="2:51" s="14" customFormat="1" ht="12">
      <c r="B1199" s="211"/>
      <c r="C1199" s="212"/>
      <c r="D1199" s="202" t="s">
        <v>168</v>
      </c>
      <c r="E1199" s="213" t="s">
        <v>1</v>
      </c>
      <c r="F1199" s="214" t="s">
        <v>2352</v>
      </c>
      <c r="G1199" s="212"/>
      <c r="H1199" s="215">
        <v>99.249</v>
      </c>
      <c r="I1199" s="216"/>
      <c r="J1199" s="212"/>
      <c r="K1199" s="212"/>
      <c r="L1199" s="217"/>
      <c r="M1199" s="218"/>
      <c r="N1199" s="219"/>
      <c r="O1199" s="219"/>
      <c r="P1199" s="219"/>
      <c r="Q1199" s="219"/>
      <c r="R1199" s="219"/>
      <c r="S1199" s="219"/>
      <c r="T1199" s="220"/>
      <c r="AT1199" s="221" t="s">
        <v>168</v>
      </c>
      <c r="AU1199" s="221" t="s">
        <v>82</v>
      </c>
      <c r="AV1199" s="14" t="s">
        <v>82</v>
      </c>
      <c r="AW1199" s="14" t="s">
        <v>30</v>
      </c>
      <c r="AX1199" s="14" t="s">
        <v>73</v>
      </c>
      <c r="AY1199" s="221" t="s">
        <v>160</v>
      </c>
    </row>
    <row r="1200" spans="2:51" s="14" customFormat="1" ht="12">
      <c r="B1200" s="211"/>
      <c r="C1200" s="212"/>
      <c r="D1200" s="202" t="s">
        <v>168</v>
      </c>
      <c r="E1200" s="213" t="s">
        <v>1</v>
      </c>
      <c r="F1200" s="214" t="s">
        <v>2353</v>
      </c>
      <c r="G1200" s="212"/>
      <c r="H1200" s="215">
        <v>7.427</v>
      </c>
      <c r="I1200" s="216"/>
      <c r="J1200" s="212"/>
      <c r="K1200" s="212"/>
      <c r="L1200" s="217"/>
      <c r="M1200" s="218"/>
      <c r="N1200" s="219"/>
      <c r="O1200" s="219"/>
      <c r="P1200" s="219"/>
      <c r="Q1200" s="219"/>
      <c r="R1200" s="219"/>
      <c r="S1200" s="219"/>
      <c r="T1200" s="220"/>
      <c r="AT1200" s="221" t="s">
        <v>168</v>
      </c>
      <c r="AU1200" s="221" t="s">
        <v>82</v>
      </c>
      <c r="AV1200" s="14" t="s">
        <v>82</v>
      </c>
      <c r="AW1200" s="14" t="s">
        <v>30</v>
      </c>
      <c r="AX1200" s="14" t="s">
        <v>73</v>
      </c>
      <c r="AY1200" s="221" t="s">
        <v>160</v>
      </c>
    </row>
    <row r="1201" spans="2:51" s="14" customFormat="1" ht="12">
      <c r="B1201" s="211"/>
      <c r="C1201" s="212"/>
      <c r="D1201" s="202" t="s">
        <v>168</v>
      </c>
      <c r="E1201" s="213" t="s">
        <v>1</v>
      </c>
      <c r="F1201" s="214" t="s">
        <v>2354</v>
      </c>
      <c r="G1201" s="212"/>
      <c r="H1201" s="215">
        <v>38.675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168</v>
      </c>
      <c r="AU1201" s="221" t="s">
        <v>82</v>
      </c>
      <c r="AV1201" s="14" t="s">
        <v>82</v>
      </c>
      <c r="AW1201" s="14" t="s">
        <v>30</v>
      </c>
      <c r="AX1201" s="14" t="s">
        <v>73</v>
      </c>
      <c r="AY1201" s="221" t="s">
        <v>160</v>
      </c>
    </row>
    <row r="1202" spans="2:51" s="14" customFormat="1" ht="12">
      <c r="B1202" s="211"/>
      <c r="C1202" s="212"/>
      <c r="D1202" s="202" t="s">
        <v>168</v>
      </c>
      <c r="E1202" s="213" t="s">
        <v>1</v>
      </c>
      <c r="F1202" s="214" t="s">
        <v>2355</v>
      </c>
      <c r="G1202" s="212"/>
      <c r="H1202" s="215">
        <v>19.805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168</v>
      </c>
      <c r="AU1202" s="221" t="s">
        <v>82</v>
      </c>
      <c r="AV1202" s="14" t="s">
        <v>82</v>
      </c>
      <c r="AW1202" s="14" t="s">
        <v>30</v>
      </c>
      <c r="AX1202" s="14" t="s">
        <v>73</v>
      </c>
      <c r="AY1202" s="221" t="s">
        <v>160</v>
      </c>
    </row>
    <row r="1203" spans="2:51" s="14" customFormat="1" ht="12">
      <c r="B1203" s="211"/>
      <c r="C1203" s="212"/>
      <c r="D1203" s="202" t="s">
        <v>168</v>
      </c>
      <c r="E1203" s="213" t="s">
        <v>1</v>
      </c>
      <c r="F1203" s="214" t="s">
        <v>2356</v>
      </c>
      <c r="G1203" s="212"/>
      <c r="H1203" s="215">
        <v>40.97</v>
      </c>
      <c r="I1203" s="216"/>
      <c r="J1203" s="212"/>
      <c r="K1203" s="212"/>
      <c r="L1203" s="217"/>
      <c r="M1203" s="218"/>
      <c r="N1203" s="219"/>
      <c r="O1203" s="219"/>
      <c r="P1203" s="219"/>
      <c r="Q1203" s="219"/>
      <c r="R1203" s="219"/>
      <c r="S1203" s="219"/>
      <c r="T1203" s="220"/>
      <c r="AT1203" s="221" t="s">
        <v>168</v>
      </c>
      <c r="AU1203" s="221" t="s">
        <v>82</v>
      </c>
      <c r="AV1203" s="14" t="s">
        <v>82</v>
      </c>
      <c r="AW1203" s="14" t="s">
        <v>30</v>
      </c>
      <c r="AX1203" s="14" t="s">
        <v>73</v>
      </c>
      <c r="AY1203" s="221" t="s">
        <v>160</v>
      </c>
    </row>
    <row r="1204" spans="2:51" s="14" customFormat="1" ht="12">
      <c r="B1204" s="211"/>
      <c r="C1204" s="212"/>
      <c r="D1204" s="202" t="s">
        <v>168</v>
      </c>
      <c r="E1204" s="213" t="s">
        <v>1</v>
      </c>
      <c r="F1204" s="214" t="s">
        <v>2357</v>
      </c>
      <c r="G1204" s="212"/>
      <c r="H1204" s="215">
        <v>2.521</v>
      </c>
      <c r="I1204" s="216"/>
      <c r="J1204" s="212"/>
      <c r="K1204" s="212"/>
      <c r="L1204" s="217"/>
      <c r="M1204" s="218"/>
      <c r="N1204" s="219"/>
      <c r="O1204" s="219"/>
      <c r="P1204" s="219"/>
      <c r="Q1204" s="219"/>
      <c r="R1204" s="219"/>
      <c r="S1204" s="219"/>
      <c r="T1204" s="220"/>
      <c r="AT1204" s="221" t="s">
        <v>168</v>
      </c>
      <c r="AU1204" s="221" t="s">
        <v>82</v>
      </c>
      <c r="AV1204" s="14" t="s">
        <v>82</v>
      </c>
      <c r="AW1204" s="14" t="s">
        <v>30</v>
      </c>
      <c r="AX1204" s="14" t="s">
        <v>73</v>
      </c>
      <c r="AY1204" s="221" t="s">
        <v>160</v>
      </c>
    </row>
    <row r="1205" spans="2:51" s="14" customFormat="1" ht="12">
      <c r="B1205" s="211"/>
      <c r="C1205" s="212"/>
      <c r="D1205" s="202" t="s">
        <v>168</v>
      </c>
      <c r="E1205" s="213" t="s">
        <v>1</v>
      </c>
      <c r="F1205" s="214" t="s">
        <v>2358</v>
      </c>
      <c r="G1205" s="212"/>
      <c r="H1205" s="215">
        <v>27.811</v>
      </c>
      <c r="I1205" s="216"/>
      <c r="J1205" s="212"/>
      <c r="K1205" s="212"/>
      <c r="L1205" s="217"/>
      <c r="M1205" s="218"/>
      <c r="N1205" s="219"/>
      <c r="O1205" s="219"/>
      <c r="P1205" s="219"/>
      <c r="Q1205" s="219"/>
      <c r="R1205" s="219"/>
      <c r="S1205" s="219"/>
      <c r="T1205" s="220"/>
      <c r="AT1205" s="221" t="s">
        <v>168</v>
      </c>
      <c r="AU1205" s="221" t="s">
        <v>82</v>
      </c>
      <c r="AV1205" s="14" t="s">
        <v>82</v>
      </c>
      <c r="AW1205" s="14" t="s">
        <v>30</v>
      </c>
      <c r="AX1205" s="14" t="s">
        <v>73</v>
      </c>
      <c r="AY1205" s="221" t="s">
        <v>160</v>
      </c>
    </row>
    <row r="1206" spans="2:51" s="16" customFormat="1" ht="12">
      <c r="B1206" s="243"/>
      <c r="C1206" s="244"/>
      <c r="D1206" s="202" t="s">
        <v>168</v>
      </c>
      <c r="E1206" s="245" t="s">
        <v>1</v>
      </c>
      <c r="F1206" s="246" t="s">
        <v>354</v>
      </c>
      <c r="G1206" s="244"/>
      <c r="H1206" s="247">
        <v>263.893</v>
      </c>
      <c r="I1206" s="248"/>
      <c r="J1206" s="244"/>
      <c r="K1206" s="244"/>
      <c r="L1206" s="249"/>
      <c r="M1206" s="250"/>
      <c r="N1206" s="251"/>
      <c r="O1206" s="251"/>
      <c r="P1206" s="251"/>
      <c r="Q1206" s="251"/>
      <c r="R1206" s="251"/>
      <c r="S1206" s="251"/>
      <c r="T1206" s="252"/>
      <c r="AT1206" s="253" t="s">
        <v>168</v>
      </c>
      <c r="AU1206" s="253" t="s">
        <v>82</v>
      </c>
      <c r="AV1206" s="16" t="s">
        <v>182</v>
      </c>
      <c r="AW1206" s="16" t="s">
        <v>30</v>
      </c>
      <c r="AX1206" s="16" t="s">
        <v>73</v>
      </c>
      <c r="AY1206" s="253" t="s">
        <v>160</v>
      </c>
    </row>
    <row r="1207" spans="2:51" s="15" customFormat="1" ht="12">
      <c r="B1207" s="222"/>
      <c r="C1207" s="223"/>
      <c r="D1207" s="202" t="s">
        <v>168</v>
      </c>
      <c r="E1207" s="224" t="s">
        <v>1</v>
      </c>
      <c r="F1207" s="225" t="s">
        <v>179</v>
      </c>
      <c r="G1207" s="223"/>
      <c r="H1207" s="226">
        <v>266.59299999999996</v>
      </c>
      <c r="I1207" s="227"/>
      <c r="J1207" s="223"/>
      <c r="K1207" s="223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168</v>
      </c>
      <c r="AU1207" s="232" t="s">
        <v>82</v>
      </c>
      <c r="AV1207" s="15" t="s">
        <v>167</v>
      </c>
      <c r="AW1207" s="15" t="s">
        <v>30</v>
      </c>
      <c r="AX1207" s="15" t="s">
        <v>80</v>
      </c>
      <c r="AY1207" s="232" t="s">
        <v>160</v>
      </c>
    </row>
    <row r="1208" spans="2:63" s="12" customFormat="1" ht="22.9" customHeight="1">
      <c r="B1208" s="171"/>
      <c r="C1208" s="172"/>
      <c r="D1208" s="173" t="s">
        <v>72</v>
      </c>
      <c r="E1208" s="185" t="s">
        <v>2066</v>
      </c>
      <c r="F1208" s="185" t="s">
        <v>2067</v>
      </c>
      <c r="G1208" s="172"/>
      <c r="H1208" s="172"/>
      <c r="I1208" s="175"/>
      <c r="J1208" s="186">
        <f>BK1208</f>
        <v>0</v>
      </c>
      <c r="K1208" s="172"/>
      <c r="L1208" s="177"/>
      <c r="M1208" s="178"/>
      <c r="N1208" s="179"/>
      <c r="O1208" s="179"/>
      <c r="P1208" s="180">
        <f>SUM(P1209:P1215)</f>
        <v>0</v>
      </c>
      <c r="Q1208" s="179"/>
      <c r="R1208" s="180">
        <f>SUM(R1209:R1215)</f>
        <v>0</v>
      </c>
      <c r="S1208" s="179"/>
      <c r="T1208" s="181">
        <f>SUM(T1209:T1215)</f>
        <v>0</v>
      </c>
      <c r="AR1208" s="182" t="s">
        <v>82</v>
      </c>
      <c r="AT1208" s="183" t="s">
        <v>72</v>
      </c>
      <c r="AU1208" s="183" t="s">
        <v>80</v>
      </c>
      <c r="AY1208" s="182" t="s">
        <v>160</v>
      </c>
      <c r="BK1208" s="184">
        <f>SUM(BK1209:BK1215)</f>
        <v>0</v>
      </c>
    </row>
    <row r="1209" spans="1:65" s="2" customFormat="1" ht="14.45" customHeight="1">
      <c r="A1209" s="35"/>
      <c r="B1209" s="36"/>
      <c r="C1209" s="187" t="s">
        <v>1625</v>
      </c>
      <c r="D1209" s="187" t="s">
        <v>162</v>
      </c>
      <c r="E1209" s="188" t="s">
        <v>2069</v>
      </c>
      <c r="F1209" s="189" t="s">
        <v>2070</v>
      </c>
      <c r="G1209" s="190" t="s">
        <v>222</v>
      </c>
      <c r="H1209" s="191">
        <v>200</v>
      </c>
      <c r="I1209" s="192"/>
      <c r="J1209" s="193">
        <f>ROUND(I1209*H1209,2)</f>
        <v>0</v>
      </c>
      <c r="K1209" s="189" t="s">
        <v>166</v>
      </c>
      <c r="L1209" s="40"/>
      <c r="M1209" s="194" t="s">
        <v>1</v>
      </c>
      <c r="N1209" s="195" t="s">
        <v>38</v>
      </c>
      <c r="O1209" s="72"/>
      <c r="P1209" s="196">
        <f>O1209*H1209</f>
        <v>0</v>
      </c>
      <c r="Q1209" s="196">
        <v>0</v>
      </c>
      <c r="R1209" s="196">
        <f>Q1209*H1209</f>
        <v>0</v>
      </c>
      <c r="S1209" s="196">
        <v>0</v>
      </c>
      <c r="T1209" s="197">
        <f>S1209*H1209</f>
        <v>0</v>
      </c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R1209" s="198" t="s">
        <v>212</v>
      </c>
      <c r="AT1209" s="198" t="s">
        <v>162</v>
      </c>
      <c r="AU1209" s="198" t="s">
        <v>82</v>
      </c>
      <c r="AY1209" s="18" t="s">
        <v>160</v>
      </c>
      <c r="BE1209" s="199">
        <f>IF(N1209="základní",J1209,0)</f>
        <v>0</v>
      </c>
      <c r="BF1209" s="199">
        <f>IF(N1209="snížená",J1209,0)</f>
        <v>0</v>
      </c>
      <c r="BG1209" s="199">
        <f>IF(N1209="zákl. přenesená",J1209,0)</f>
        <v>0</v>
      </c>
      <c r="BH1209" s="199">
        <f>IF(N1209="sníž. přenesená",J1209,0)</f>
        <v>0</v>
      </c>
      <c r="BI1209" s="199">
        <f>IF(N1209="nulová",J1209,0)</f>
        <v>0</v>
      </c>
      <c r="BJ1209" s="18" t="s">
        <v>80</v>
      </c>
      <c r="BK1209" s="199">
        <f>ROUND(I1209*H1209,2)</f>
        <v>0</v>
      </c>
      <c r="BL1209" s="18" t="s">
        <v>212</v>
      </c>
      <c r="BM1209" s="198" t="s">
        <v>1623</v>
      </c>
    </row>
    <row r="1210" spans="2:51" s="14" customFormat="1" ht="12">
      <c r="B1210" s="211"/>
      <c r="C1210" s="212"/>
      <c r="D1210" s="202" t="s">
        <v>168</v>
      </c>
      <c r="E1210" s="213" t="s">
        <v>1</v>
      </c>
      <c r="F1210" s="214" t="s">
        <v>2762</v>
      </c>
      <c r="G1210" s="212"/>
      <c r="H1210" s="215">
        <v>200</v>
      </c>
      <c r="I1210" s="216"/>
      <c r="J1210" s="212"/>
      <c r="K1210" s="212"/>
      <c r="L1210" s="217"/>
      <c r="M1210" s="218"/>
      <c r="N1210" s="219"/>
      <c r="O1210" s="219"/>
      <c r="P1210" s="219"/>
      <c r="Q1210" s="219"/>
      <c r="R1210" s="219"/>
      <c r="S1210" s="219"/>
      <c r="T1210" s="220"/>
      <c r="AT1210" s="221" t="s">
        <v>168</v>
      </c>
      <c r="AU1210" s="221" t="s">
        <v>82</v>
      </c>
      <c r="AV1210" s="14" t="s">
        <v>82</v>
      </c>
      <c r="AW1210" s="14" t="s">
        <v>30</v>
      </c>
      <c r="AX1210" s="14" t="s">
        <v>73</v>
      </c>
      <c r="AY1210" s="221" t="s">
        <v>160</v>
      </c>
    </row>
    <row r="1211" spans="2:51" s="15" customFormat="1" ht="12">
      <c r="B1211" s="222"/>
      <c r="C1211" s="223"/>
      <c r="D1211" s="202" t="s">
        <v>168</v>
      </c>
      <c r="E1211" s="224" t="s">
        <v>1</v>
      </c>
      <c r="F1211" s="225" t="s">
        <v>179</v>
      </c>
      <c r="G1211" s="223"/>
      <c r="H1211" s="226">
        <v>200</v>
      </c>
      <c r="I1211" s="227"/>
      <c r="J1211" s="223"/>
      <c r="K1211" s="223"/>
      <c r="L1211" s="228"/>
      <c r="M1211" s="229"/>
      <c r="N1211" s="230"/>
      <c r="O1211" s="230"/>
      <c r="P1211" s="230"/>
      <c r="Q1211" s="230"/>
      <c r="R1211" s="230"/>
      <c r="S1211" s="230"/>
      <c r="T1211" s="231"/>
      <c r="AT1211" s="232" t="s">
        <v>168</v>
      </c>
      <c r="AU1211" s="232" t="s">
        <v>82</v>
      </c>
      <c r="AV1211" s="15" t="s">
        <v>167</v>
      </c>
      <c r="AW1211" s="15" t="s">
        <v>30</v>
      </c>
      <c r="AX1211" s="15" t="s">
        <v>80</v>
      </c>
      <c r="AY1211" s="232" t="s">
        <v>160</v>
      </c>
    </row>
    <row r="1212" spans="1:65" s="2" customFormat="1" ht="24.2" customHeight="1">
      <c r="A1212" s="35"/>
      <c r="B1212" s="36"/>
      <c r="C1212" s="187" t="s">
        <v>996</v>
      </c>
      <c r="D1212" s="187" t="s">
        <v>162</v>
      </c>
      <c r="E1212" s="188" t="s">
        <v>2073</v>
      </c>
      <c r="F1212" s="189" t="s">
        <v>2074</v>
      </c>
      <c r="G1212" s="190" t="s">
        <v>222</v>
      </c>
      <c r="H1212" s="191">
        <v>500</v>
      </c>
      <c r="I1212" s="192"/>
      <c r="J1212" s="193">
        <f>ROUND(I1212*H1212,2)</f>
        <v>0</v>
      </c>
      <c r="K1212" s="189" t="s">
        <v>166</v>
      </c>
      <c r="L1212" s="40"/>
      <c r="M1212" s="194" t="s">
        <v>1</v>
      </c>
      <c r="N1212" s="195" t="s">
        <v>38</v>
      </c>
      <c r="O1212" s="72"/>
      <c r="P1212" s="196">
        <f>O1212*H1212</f>
        <v>0</v>
      </c>
      <c r="Q1212" s="196">
        <v>0</v>
      </c>
      <c r="R1212" s="196">
        <f>Q1212*H1212</f>
        <v>0</v>
      </c>
      <c r="S1212" s="196">
        <v>0</v>
      </c>
      <c r="T1212" s="197">
        <f>S1212*H1212</f>
        <v>0</v>
      </c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R1212" s="198" t="s">
        <v>212</v>
      </c>
      <c r="AT1212" s="198" t="s">
        <v>162</v>
      </c>
      <c r="AU1212" s="198" t="s">
        <v>82</v>
      </c>
      <c r="AY1212" s="18" t="s">
        <v>160</v>
      </c>
      <c r="BE1212" s="199">
        <f>IF(N1212="základní",J1212,0)</f>
        <v>0</v>
      </c>
      <c r="BF1212" s="199">
        <f>IF(N1212="snížená",J1212,0)</f>
        <v>0</v>
      </c>
      <c r="BG1212" s="199">
        <f>IF(N1212="zákl. přenesená",J1212,0)</f>
        <v>0</v>
      </c>
      <c r="BH1212" s="199">
        <f>IF(N1212="sníž. přenesená",J1212,0)</f>
        <v>0</v>
      </c>
      <c r="BI1212" s="199">
        <f>IF(N1212="nulová",J1212,0)</f>
        <v>0</v>
      </c>
      <c r="BJ1212" s="18" t="s">
        <v>80</v>
      </c>
      <c r="BK1212" s="199">
        <f>ROUND(I1212*H1212,2)</f>
        <v>0</v>
      </c>
      <c r="BL1212" s="18" t="s">
        <v>212</v>
      </c>
      <c r="BM1212" s="198" t="s">
        <v>1628</v>
      </c>
    </row>
    <row r="1213" spans="1:65" s="2" customFormat="1" ht="24.2" customHeight="1">
      <c r="A1213" s="35"/>
      <c r="B1213" s="36"/>
      <c r="C1213" s="187" t="s">
        <v>1638</v>
      </c>
      <c r="D1213" s="187" t="s">
        <v>162</v>
      </c>
      <c r="E1213" s="188" t="s">
        <v>2077</v>
      </c>
      <c r="F1213" s="189" t="s">
        <v>2078</v>
      </c>
      <c r="G1213" s="190" t="s">
        <v>222</v>
      </c>
      <c r="H1213" s="191">
        <v>500</v>
      </c>
      <c r="I1213" s="192"/>
      <c r="J1213" s="193">
        <f>ROUND(I1213*H1213,2)</f>
        <v>0</v>
      </c>
      <c r="K1213" s="189" t="s">
        <v>166</v>
      </c>
      <c r="L1213" s="40"/>
      <c r="M1213" s="194" t="s">
        <v>1</v>
      </c>
      <c r="N1213" s="195" t="s">
        <v>38</v>
      </c>
      <c r="O1213" s="72"/>
      <c r="P1213" s="196">
        <f>O1213*H1213</f>
        <v>0</v>
      </c>
      <c r="Q1213" s="196">
        <v>0</v>
      </c>
      <c r="R1213" s="196">
        <f>Q1213*H1213</f>
        <v>0</v>
      </c>
      <c r="S1213" s="196">
        <v>0</v>
      </c>
      <c r="T1213" s="197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8" t="s">
        <v>212</v>
      </c>
      <c r="AT1213" s="198" t="s">
        <v>162</v>
      </c>
      <c r="AU1213" s="198" t="s">
        <v>82</v>
      </c>
      <c r="AY1213" s="18" t="s">
        <v>160</v>
      </c>
      <c r="BE1213" s="199">
        <f>IF(N1213="základní",J1213,0)</f>
        <v>0</v>
      </c>
      <c r="BF1213" s="199">
        <f>IF(N1213="snížená",J1213,0)</f>
        <v>0</v>
      </c>
      <c r="BG1213" s="199">
        <f>IF(N1213="zákl. přenesená",J1213,0)</f>
        <v>0</v>
      </c>
      <c r="BH1213" s="199">
        <f>IF(N1213="sníž. přenesená",J1213,0)</f>
        <v>0</v>
      </c>
      <c r="BI1213" s="199">
        <f>IF(N1213="nulová",J1213,0)</f>
        <v>0</v>
      </c>
      <c r="BJ1213" s="18" t="s">
        <v>80</v>
      </c>
      <c r="BK1213" s="199">
        <f>ROUND(I1213*H1213,2)</f>
        <v>0</v>
      </c>
      <c r="BL1213" s="18" t="s">
        <v>212</v>
      </c>
      <c r="BM1213" s="198" t="s">
        <v>1631</v>
      </c>
    </row>
    <row r="1214" spans="2:51" s="14" customFormat="1" ht="12">
      <c r="B1214" s="211"/>
      <c r="C1214" s="212"/>
      <c r="D1214" s="202" t="s">
        <v>168</v>
      </c>
      <c r="E1214" s="213" t="s">
        <v>1</v>
      </c>
      <c r="F1214" s="214" t="s">
        <v>2763</v>
      </c>
      <c r="G1214" s="212"/>
      <c r="H1214" s="215">
        <v>500</v>
      </c>
      <c r="I1214" s="216"/>
      <c r="J1214" s="212"/>
      <c r="K1214" s="212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168</v>
      </c>
      <c r="AU1214" s="221" t="s">
        <v>82</v>
      </c>
      <c r="AV1214" s="14" t="s">
        <v>82</v>
      </c>
      <c r="AW1214" s="14" t="s">
        <v>30</v>
      </c>
      <c r="AX1214" s="14" t="s">
        <v>73</v>
      </c>
      <c r="AY1214" s="221" t="s">
        <v>160</v>
      </c>
    </row>
    <row r="1215" spans="2:51" s="15" customFormat="1" ht="12">
      <c r="B1215" s="222"/>
      <c r="C1215" s="223"/>
      <c r="D1215" s="202" t="s">
        <v>168</v>
      </c>
      <c r="E1215" s="224" t="s">
        <v>1</v>
      </c>
      <c r="F1215" s="225" t="s">
        <v>179</v>
      </c>
      <c r="G1215" s="223"/>
      <c r="H1215" s="226">
        <v>500</v>
      </c>
      <c r="I1215" s="227"/>
      <c r="J1215" s="223"/>
      <c r="K1215" s="223"/>
      <c r="L1215" s="228"/>
      <c r="M1215" s="255"/>
      <c r="N1215" s="256"/>
      <c r="O1215" s="256"/>
      <c r="P1215" s="256"/>
      <c r="Q1215" s="256"/>
      <c r="R1215" s="256"/>
      <c r="S1215" s="256"/>
      <c r="T1215" s="257"/>
      <c r="AT1215" s="232" t="s">
        <v>168</v>
      </c>
      <c r="AU1215" s="232" t="s">
        <v>82</v>
      </c>
      <c r="AV1215" s="15" t="s">
        <v>167</v>
      </c>
      <c r="AW1215" s="15" t="s">
        <v>30</v>
      </c>
      <c r="AX1215" s="15" t="s">
        <v>80</v>
      </c>
      <c r="AY1215" s="232" t="s">
        <v>160</v>
      </c>
    </row>
    <row r="1216" spans="1:31" s="2" customFormat="1" ht="6.95" customHeight="1">
      <c r="A1216" s="35"/>
      <c r="B1216" s="55"/>
      <c r="C1216" s="56"/>
      <c r="D1216" s="56"/>
      <c r="E1216" s="56"/>
      <c r="F1216" s="56"/>
      <c r="G1216" s="56"/>
      <c r="H1216" s="56"/>
      <c r="I1216" s="56"/>
      <c r="J1216" s="56"/>
      <c r="K1216" s="56"/>
      <c r="L1216" s="40"/>
      <c r="M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</row>
  </sheetData>
  <sheetProtection algorithmName="SHA-512" hashValue="qQ+NSn3MytsKrI0yu+GCCFrCgfB9jcHlOtwCHjTKUXdjtvpJWdmvvPPg3hCWlvZwdQFgJpsc0hkkk403jRGEUQ==" saltValue="ZPM0iEabExwoO0WY/L24vVMfzW/+5hskqUL4z4nu1VBoeI2HcZDguNpfNc0BHxDm6foFqiUG9fNT1MTR92gonA==" spinCount="100000" sheet="1" objects="1" scenarios="1" formatColumns="0" formatRows="0" autoFilter="0"/>
  <autoFilter ref="C137:K121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2764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ROUND((SUM(BE117:BE184)),2)</f>
        <v>0</v>
      </c>
      <c r="G33" s="35"/>
      <c r="H33" s="35"/>
      <c r="I33" s="125">
        <v>0.21</v>
      </c>
      <c r="J33" s="124">
        <f>ROUND(((SUM(BE117:BE184))*I33),2)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ROUND((SUM(BF117:BF184)),2)</f>
        <v>0</v>
      </c>
      <c r="G34" s="35"/>
      <c r="H34" s="35"/>
      <c r="I34" s="125">
        <v>0.15</v>
      </c>
      <c r="J34" s="124">
        <f>ROUND(((SUM(BF117:BF184))*I34),2)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ROUND((SUM(BG117:BG184)),2)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ROUND((SUM(BH117:BH184)),2)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ROUND((SUM(BI117:BI184)),2)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02-EL - Elektroinstalace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02-EL - Elektroinstalace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3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SUM(P119:P184)</f>
        <v>0</v>
      </c>
      <c r="Q118" s="179"/>
      <c r="R118" s="180">
        <f>SUM(R119:R184)</f>
        <v>0</v>
      </c>
      <c r="S118" s="179"/>
      <c r="T118" s="181">
        <f>SUM(T119:T184)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SUM(BK119:BK184)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2128</v>
      </c>
      <c r="G119" s="190" t="s">
        <v>2090</v>
      </c>
      <c r="H119" s="191">
        <v>1.8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2:51" s="14" customFormat="1" ht="12">
      <c r="B120" s="211"/>
      <c r="C120" s="212"/>
      <c r="D120" s="202" t="s">
        <v>168</v>
      </c>
      <c r="E120" s="213" t="s">
        <v>1</v>
      </c>
      <c r="F120" s="214" t="s">
        <v>2765</v>
      </c>
      <c r="G120" s="212"/>
      <c r="H120" s="215">
        <v>1.8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80</v>
      </c>
      <c r="AV120" s="14" t="s">
        <v>82</v>
      </c>
      <c r="AW120" s="14" t="s">
        <v>30</v>
      </c>
      <c r="AX120" s="14" t="s">
        <v>73</v>
      </c>
      <c r="AY120" s="221" t="s">
        <v>160</v>
      </c>
    </row>
    <row r="121" spans="2:51" s="15" customFormat="1" ht="12">
      <c r="B121" s="222"/>
      <c r="C121" s="223"/>
      <c r="D121" s="202" t="s">
        <v>168</v>
      </c>
      <c r="E121" s="224" t="s">
        <v>1</v>
      </c>
      <c r="F121" s="225" t="s">
        <v>179</v>
      </c>
      <c r="G121" s="223"/>
      <c r="H121" s="226">
        <v>1.8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168</v>
      </c>
      <c r="AU121" s="232" t="s">
        <v>80</v>
      </c>
      <c r="AV121" s="15" t="s">
        <v>167</v>
      </c>
      <c r="AW121" s="15" t="s">
        <v>30</v>
      </c>
      <c r="AX121" s="15" t="s">
        <v>80</v>
      </c>
      <c r="AY121" s="232" t="s">
        <v>160</v>
      </c>
    </row>
    <row r="122" spans="1:65" s="2" customFormat="1" ht="14.45" customHeight="1">
      <c r="A122" s="35"/>
      <c r="B122" s="36"/>
      <c r="C122" s="187" t="s">
        <v>82</v>
      </c>
      <c r="D122" s="187" t="s">
        <v>162</v>
      </c>
      <c r="E122" s="188" t="s">
        <v>2130</v>
      </c>
      <c r="F122" s="189" t="s">
        <v>2131</v>
      </c>
      <c r="G122" s="190" t="s">
        <v>2090</v>
      </c>
      <c r="H122" s="191">
        <v>0.6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167</v>
      </c>
    </row>
    <row r="123" spans="2:51" s="14" customFormat="1" ht="12">
      <c r="B123" s="211"/>
      <c r="C123" s="212"/>
      <c r="D123" s="202" t="s">
        <v>168</v>
      </c>
      <c r="E123" s="213" t="s">
        <v>1</v>
      </c>
      <c r="F123" s="214" t="s">
        <v>2766</v>
      </c>
      <c r="G123" s="212"/>
      <c r="H123" s="215">
        <v>0.6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168</v>
      </c>
      <c r="AU123" s="221" t="s">
        <v>80</v>
      </c>
      <c r="AV123" s="14" t="s">
        <v>82</v>
      </c>
      <c r="AW123" s="14" t="s">
        <v>30</v>
      </c>
      <c r="AX123" s="14" t="s">
        <v>73</v>
      </c>
      <c r="AY123" s="221" t="s">
        <v>160</v>
      </c>
    </row>
    <row r="124" spans="2:51" s="15" customFormat="1" ht="12">
      <c r="B124" s="222"/>
      <c r="C124" s="223"/>
      <c r="D124" s="202" t="s">
        <v>168</v>
      </c>
      <c r="E124" s="224" t="s">
        <v>1</v>
      </c>
      <c r="F124" s="225" t="s">
        <v>179</v>
      </c>
      <c r="G124" s="223"/>
      <c r="H124" s="226">
        <v>0.6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168</v>
      </c>
      <c r="AU124" s="232" t="s">
        <v>80</v>
      </c>
      <c r="AV124" s="15" t="s">
        <v>167</v>
      </c>
      <c r="AW124" s="15" t="s">
        <v>30</v>
      </c>
      <c r="AX124" s="15" t="s">
        <v>80</v>
      </c>
      <c r="AY124" s="232" t="s">
        <v>160</v>
      </c>
    </row>
    <row r="125" spans="1:65" s="2" customFormat="1" ht="14.45" customHeight="1">
      <c r="A125" s="35"/>
      <c r="B125" s="36"/>
      <c r="C125" s="187" t="s">
        <v>182</v>
      </c>
      <c r="D125" s="187" t="s">
        <v>162</v>
      </c>
      <c r="E125" s="188" t="s">
        <v>2133</v>
      </c>
      <c r="F125" s="189" t="s">
        <v>2134</v>
      </c>
      <c r="G125" s="190" t="s">
        <v>238</v>
      </c>
      <c r="H125" s="191">
        <v>4.2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185</v>
      </c>
    </row>
    <row r="126" spans="2:51" s="14" customFormat="1" ht="12">
      <c r="B126" s="211"/>
      <c r="C126" s="212"/>
      <c r="D126" s="202" t="s">
        <v>168</v>
      </c>
      <c r="E126" s="213" t="s">
        <v>1</v>
      </c>
      <c r="F126" s="214" t="s">
        <v>2767</v>
      </c>
      <c r="G126" s="212"/>
      <c r="H126" s="215">
        <v>4.2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168</v>
      </c>
      <c r="AU126" s="221" t="s">
        <v>80</v>
      </c>
      <c r="AV126" s="14" t="s">
        <v>82</v>
      </c>
      <c r="AW126" s="14" t="s">
        <v>30</v>
      </c>
      <c r="AX126" s="14" t="s">
        <v>73</v>
      </c>
      <c r="AY126" s="221" t="s">
        <v>160</v>
      </c>
    </row>
    <row r="127" spans="2:51" s="15" customFormat="1" ht="12">
      <c r="B127" s="222"/>
      <c r="C127" s="223"/>
      <c r="D127" s="202" t="s">
        <v>168</v>
      </c>
      <c r="E127" s="224" t="s">
        <v>1</v>
      </c>
      <c r="F127" s="225" t="s">
        <v>179</v>
      </c>
      <c r="G127" s="223"/>
      <c r="H127" s="226">
        <v>4.2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168</v>
      </c>
      <c r="AU127" s="232" t="s">
        <v>80</v>
      </c>
      <c r="AV127" s="15" t="s">
        <v>167</v>
      </c>
      <c r="AW127" s="15" t="s">
        <v>30</v>
      </c>
      <c r="AX127" s="15" t="s">
        <v>80</v>
      </c>
      <c r="AY127" s="232" t="s">
        <v>160</v>
      </c>
    </row>
    <row r="128" spans="1:65" s="2" customFormat="1" ht="14.45" customHeight="1">
      <c r="A128" s="35"/>
      <c r="B128" s="36"/>
      <c r="C128" s="187" t="s">
        <v>167</v>
      </c>
      <c r="D128" s="187" t="s">
        <v>162</v>
      </c>
      <c r="E128" s="188" t="s">
        <v>2136</v>
      </c>
      <c r="F128" s="189" t="s">
        <v>2137</v>
      </c>
      <c r="G128" s="190" t="s">
        <v>2090</v>
      </c>
      <c r="H128" s="191">
        <v>0.3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188</v>
      </c>
    </row>
    <row r="129" spans="2:51" s="14" customFormat="1" ht="12">
      <c r="B129" s="211"/>
      <c r="C129" s="212"/>
      <c r="D129" s="202" t="s">
        <v>168</v>
      </c>
      <c r="E129" s="213" t="s">
        <v>1</v>
      </c>
      <c r="F129" s="214" t="s">
        <v>2768</v>
      </c>
      <c r="G129" s="212"/>
      <c r="H129" s="215">
        <v>0.3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168</v>
      </c>
      <c r="AU129" s="221" t="s">
        <v>80</v>
      </c>
      <c r="AV129" s="14" t="s">
        <v>82</v>
      </c>
      <c r="AW129" s="14" t="s">
        <v>30</v>
      </c>
      <c r="AX129" s="14" t="s">
        <v>73</v>
      </c>
      <c r="AY129" s="221" t="s">
        <v>160</v>
      </c>
    </row>
    <row r="130" spans="2:51" s="15" customFormat="1" ht="12">
      <c r="B130" s="222"/>
      <c r="C130" s="223"/>
      <c r="D130" s="202" t="s">
        <v>168</v>
      </c>
      <c r="E130" s="224" t="s">
        <v>1</v>
      </c>
      <c r="F130" s="225" t="s">
        <v>179</v>
      </c>
      <c r="G130" s="223"/>
      <c r="H130" s="226">
        <v>0.3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168</v>
      </c>
      <c r="AU130" s="232" t="s">
        <v>80</v>
      </c>
      <c r="AV130" s="15" t="s">
        <v>167</v>
      </c>
      <c r="AW130" s="15" t="s">
        <v>30</v>
      </c>
      <c r="AX130" s="15" t="s">
        <v>80</v>
      </c>
      <c r="AY130" s="232" t="s">
        <v>160</v>
      </c>
    </row>
    <row r="131" spans="1:65" s="2" customFormat="1" ht="14.45" customHeight="1">
      <c r="A131" s="35"/>
      <c r="B131" s="36"/>
      <c r="C131" s="187" t="s">
        <v>190</v>
      </c>
      <c r="D131" s="187" t="s">
        <v>162</v>
      </c>
      <c r="E131" s="188" t="s">
        <v>2139</v>
      </c>
      <c r="F131" s="189" t="s">
        <v>2140</v>
      </c>
      <c r="G131" s="190" t="s">
        <v>2090</v>
      </c>
      <c r="H131" s="191">
        <v>1.2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194</v>
      </c>
    </row>
    <row r="132" spans="2:51" s="14" customFormat="1" ht="12">
      <c r="B132" s="211"/>
      <c r="C132" s="212"/>
      <c r="D132" s="202" t="s">
        <v>168</v>
      </c>
      <c r="E132" s="213" t="s">
        <v>1</v>
      </c>
      <c r="F132" s="214" t="s">
        <v>2769</v>
      </c>
      <c r="G132" s="212"/>
      <c r="H132" s="215">
        <v>1.2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168</v>
      </c>
      <c r="AU132" s="221" t="s">
        <v>80</v>
      </c>
      <c r="AV132" s="14" t="s">
        <v>82</v>
      </c>
      <c r="AW132" s="14" t="s">
        <v>30</v>
      </c>
      <c r="AX132" s="14" t="s">
        <v>73</v>
      </c>
      <c r="AY132" s="221" t="s">
        <v>160</v>
      </c>
    </row>
    <row r="133" spans="2:51" s="15" customFormat="1" ht="12">
      <c r="B133" s="222"/>
      <c r="C133" s="223"/>
      <c r="D133" s="202" t="s">
        <v>168</v>
      </c>
      <c r="E133" s="224" t="s">
        <v>1</v>
      </c>
      <c r="F133" s="225" t="s">
        <v>179</v>
      </c>
      <c r="G133" s="223"/>
      <c r="H133" s="226">
        <v>1.2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168</v>
      </c>
      <c r="AU133" s="232" t="s">
        <v>80</v>
      </c>
      <c r="AV133" s="15" t="s">
        <v>167</v>
      </c>
      <c r="AW133" s="15" t="s">
        <v>30</v>
      </c>
      <c r="AX133" s="15" t="s">
        <v>80</v>
      </c>
      <c r="AY133" s="232" t="s">
        <v>160</v>
      </c>
    </row>
    <row r="134" spans="1:65" s="2" customFormat="1" ht="14.45" customHeight="1">
      <c r="A134" s="35"/>
      <c r="B134" s="36"/>
      <c r="C134" s="187" t="s">
        <v>185</v>
      </c>
      <c r="D134" s="187" t="s">
        <v>162</v>
      </c>
      <c r="E134" s="188" t="s">
        <v>2142</v>
      </c>
      <c r="F134" s="189" t="s">
        <v>2143</v>
      </c>
      <c r="G134" s="190" t="s">
        <v>2090</v>
      </c>
      <c r="H134" s="191">
        <v>1.2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198</v>
      </c>
    </row>
    <row r="135" spans="2:51" s="14" customFormat="1" ht="12">
      <c r="B135" s="211"/>
      <c r="C135" s="212"/>
      <c r="D135" s="202" t="s">
        <v>168</v>
      </c>
      <c r="E135" s="213" t="s">
        <v>1</v>
      </c>
      <c r="F135" s="214" t="s">
        <v>2769</v>
      </c>
      <c r="G135" s="212"/>
      <c r="H135" s="215">
        <v>1.2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80</v>
      </c>
      <c r="AV135" s="14" t="s">
        <v>82</v>
      </c>
      <c r="AW135" s="14" t="s">
        <v>30</v>
      </c>
      <c r="AX135" s="14" t="s">
        <v>73</v>
      </c>
      <c r="AY135" s="221" t="s">
        <v>160</v>
      </c>
    </row>
    <row r="136" spans="2:51" s="15" customFormat="1" ht="12">
      <c r="B136" s="222"/>
      <c r="C136" s="223"/>
      <c r="D136" s="202" t="s">
        <v>168</v>
      </c>
      <c r="E136" s="224" t="s">
        <v>1</v>
      </c>
      <c r="F136" s="225" t="s">
        <v>179</v>
      </c>
      <c r="G136" s="223"/>
      <c r="H136" s="226">
        <v>1.2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168</v>
      </c>
      <c r="AU136" s="232" t="s">
        <v>80</v>
      </c>
      <c r="AV136" s="15" t="s">
        <v>167</v>
      </c>
      <c r="AW136" s="15" t="s">
        <v>30</v>
      </c>
      <c r="AX136" s="15" t="s">
        <v>80</v>
      </c>
      <c r="AY136" s="232" t="s">
        <v>160</v>
      </c>
    </row>
    <row r="137" spans="1:65" s="2" customFormat="1" ht="14.45" customHeight="1">
      <c r="A137" s="35"/>
      <c r="B137" s="36"/>
      <c r="C137" s="187" t="s">
        <v>204</v>
      </c>
      <c r="D137" s="187" t="s">
        <v>162</v>
      </c>
      <c r="E137" s="188" t="s">
        <v>2144</v>
      </c>
      <c r="F137" s="189" t="s">
        <v>2145</v>
      </c>
      <c r="G137" s="190" t="s">
        <v>2090</v>
      </c>
      <c r="H137" s="191">
        <v>1.8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208</v>
      </c>
    </row>
    <row r="138" spans="2:51" s="14" customFormat="1" ht="12">
      <c r="B138" s="211"/>
      <c r="C138" s="212"/>
      <c r="D138" s="202" t="s">
        <v>168</v>
      </c>
      <c r="E138" s="213" t="s">
        <v>1</v>
      </c>
      <c r="F138" s="214" t="s">
        <v>2765</v>
      </c>
      <c r="G138" s="212"/>
      <c r="H138" s="215">
        <v>1.8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80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2:51" s="15" customFormat="1" ht="12">
      <c r="B139" s="222"/>
      <c r="C139" s="223"/>
      <c r="D139" s="202" t="s">
        <v>168</v>
      </c>
      <c r="E139" s="224" t="s">
        <v>1</v>
      </c>
      <c r="F139" s="225" t="s">
        <v>179</v>
      </c>
      <c r="G139" s="223"/>
      <c r="H139" s="226">
        <v>1.8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168</v>
      </c>
      <c r="AU139" s="232" t="s">
        <v>80</v>
      </c>
      <c r="AV139" s="15" t="s">
        <v>167</v>
      </c>
      <c r="AW139" s="15" t="s">
        <v>30</v>
      </c>
      <c r="AX139" s="15" t="s">
        <v>80</v>
      </c>
      <c r="AY139" s="232" t="s">
        <v>160</v>
      </c>
    </row>
    <row r="140" spans="1:65" s="2" customFormat="1" ht="14.45" customHeight="1">
      <c r="A140" s="35"/>
      <c r="B140" s="36"/>
      <c r="C140" s="187" t="s">
        <v>188</v>
      </c>
      <c r="D140" s="187" t="s">
        <v>162</v>
      </c>
      <c r="E140" s="188" t="s">
        <v>2146</v>
      </c>
      <c r="F140" s="189" t="s">
        <v>2147</v>
      </c>
      <c r="G140" s="190" t="s">
        <v>2090</v>
      </c>
      <c r="H140" s="191">
        <v>2.1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167</v>
      </c>
      <c r="AT140" s="198" t="s">
        <v>162</v>
      </c>
      <c r="AU140" s="198" t="s">
        <v>80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167</v>
      </c>
      <c r="BM140" s="198" t="s">
        <v>212</v>
      </c>
    </row>
    <row r="141" spans="2:51" s="14" customFormat="1" ht="12">
      <c r="B141" s="211"/>
      <c r="C141" s="212"/>
      <c r="D141" s="202" t="s">
        <v>168</v>
      </c>
      <c r="E141" s="213" t="s">
        <v>1</v>
      </c>
      <c r="F141" s="214" t="s">
        <v>2770</v>
      </c>
      <c r="G141" s="212"/>
      <c r="H141" s="215">
        <v>2.1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168</v>
      </c>
      <c r="AU141" s="221" t="s">
        <v>80</v>
      </c>
      <c r="AV141" s="14" t="s">
        <v>82</v>
      </c>
      <c r="AW141" s="14" t="s">
        <v>30</v>
      </c>
      <c r="AX141" s="14" t="s">
        <v>73</v>
      </c>
      <c r="AY141" s="221" t="s">
        <v>160</v>
      </c>
    </row>
    <row r="142" spans="2:51" s="15" customFormat="1" ht="12">
      <c r="B142" s="222"/>
      <c r="C142" s="223"/>
      <c r="D142" s="202" t="s">
        <v>168</v>
      </c>
      <c r="E142" s="224" t="s">
        <v>1</v>
      </c>
      <c r="F142" s="225" t="s">
        <v>179</v>
      </c>
      <c r="G142" s="223"/>
      <c r="H142" s="226">
        <v>2.1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168</v>
      </c>
      <c r="AU142" s="232" t="s">
        <v>80</v>
      </c>
      <c r="AV142" s="15" t="s">
        <v>167</v>
      </c>
      <c r="AW142" s="15" t="s">
        <v>30</v>
      </c>
      <c r="AX142" s="15" t="s">
        <v>80</v>
      </c>
      <c r="AY142" s="232" t="s">
        <v>160</v>
      </c>
    </row>
    <row r="143" spans="1:65" s="2" customFormat="1" ht="14.45" customHeight="1">
      <c r="A143" s="35"/>
      <c r="B143" s="36"/>
      <c r="C143" s="187" t="s">
        <v>215</v>
      </c>
      <c r="D143" s="187" t="s">
        <v>162</v>
      </c>
      <c r="E143" s="188" t="s">
        <v>2149</v>
      </c>
      <c r="F143" s="189" t="s">
        <v>2150</v>
      </c>
      <c r="G143" s="190" t="s">
        <v>222</v>
      </c>
      <c r="H143" s="191">
        <v>1.8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167</v>
      </c>
      <c r="AT143" s="198" t="s">
        <v>162</v>
      </c>
      <c r="AU143" s="198" t="s">
        <v>80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167</v>
      </c>
      <c r="BM143" s="198" t="s">
        <v>218</v>
      </c>
    </row>
    <row r="144" spans="2:51" s="14" customFormat="1" ht="12">
      <c r="B144" s="211"/>
      <c r="C144" s="212"/>
      <c r="D144" s="202" t="s">
        <v>168</v>
      </c>
      <c r="E144" s="213" t="s">
        <v>1</v>
      </c>
      <c r="F144" s="214" t="s">
        <v>2765</v>
      </c>
      <c r="G144" s="212"/>
      <c r="H144" s="215">
        <v>1.8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80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5" customFormat="1" ht="12">
      <c r="B145" s="222"/>
      <c r="C145" s="223"/>
      <c r="D145" s="202" t="s">
        <v>168</v>
      </c>
      <c r="E145" s="224" t="s">
        <v>1</v>
      </c>
      <c r="F145" s="225" t="s">
        <v>179</v>
      </c>
      <c r="G145" s="223"/>
      <c r="H145" s="226">
        <v>1.8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168</v>
      </c>
      <c r="AU145" s="232" t="s">
        <v>80</v>
      </c>
      <c r="AV145" s="15" t="s">
        <v>167</v>
      </c>
      <c r="AW145" s="15" t="s">
        <v>30</v>
      </c>
      <c r="AX145" s="15" t="s">
        <v>80</v>
      </c>
      <c r="AY145" s="232" t="s">
        <v>160</v>
      </c>
    </row>
    <row r="146" spans="1:65" s="2" customFormat="1" ht="14.45" customHeight="1">
      <c r="A146" s="35"/>
      <c r="B146" s="36"/>
      <c r="C146" s="187" t="s">
        <v>194</v>
      </c>
      <c r="D146" s="187" t="s">
        <v>162</v>
      </c>
      <c r="E146" s="188" t="s">
        <v>2151</v>
      </c>
      <c r="F146" s="189" t="s">
        <v>2152</v>
      </c>
      <c r="G146" s="190" t="s">
        <v>238</v>
      </c>
      <c r="H146" s="191">
        <v>8.1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38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167</v>
      </c>
      <c r="AT146" s="198" t="s">
        <v>162</v>
      </c>
      <c r="AU146" s="198" t="s">
        <v>80</v>
      </c>
      <c r="AY146" s="18" t="s">
        <v>160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80</v>
      </c>
      <c r="BK146" s="199">
        <f>ROUND(I146*H146,2)</f>
        <v>0</v>
      </c>
      <c r="BL146" s="18" t="s">
        <v>167</v>
      </c>
      <c r="BM146" s="198" t="s">
        <v>223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2771</v>
      </c>
      <c r="G147" s="212"/>
      <c r="H147" s="215">
        <v>8.1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80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5" customFormat="1" ht="12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8.1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80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14.45" customHeight="1">
      <c r="A149" s="35"/>
      <c r="B149" s="36"/>
      <c r="C149" s="187" t="s">
        <v>226</v>
      </c>
      <c r="D149" s="187" t="s">
        <v>162</v>
      </c>
      <c r="E149" s="188" t="s">
        <v>2154</v>
      </c>
      <c r="F149" s="189" t="s">
        <v>2155</v>
      </c>
      <c r="G149" s="190" t="s">
        <v>2090</v>
      </c>
      <c r="H149" s="191">
        <v>0.3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167</v>
      </c>
      <c r="AT149" s="198" t="s">
        <v>162</v>
      </c>
      <c r="AU149" s="198" t="s">
        <v>80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167</v>
      </c>
      <c r="BM149" s="198" t="s">
        <v>229</v>
      </c>
    </row>
    <row r="150" spans="2:51" s="14" customFormat="1" ht="12">
      <c r="B150" s="211"/>
      <c r="C150" s="212"/>
      <c r="D150" s="202" t="s">
        <v>168</v>
      </c>
      <c r="E150" s="213" t="s">
        <v>1</v>
      </c>
      <c r="F150" s="214" t="s">
        <v>2768</v>
      </c>
      <c r="G150" s="212"/>
      <c r="H150" s="215">
        <v>0.3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80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2:51" s="15" customFormat="1" ht="12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0.3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80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187" t="s">
        <v>198</v>
      </c>
      <c r="D152" s="187" t="s">
        <v>162</v>
      </c>
      <c r="E152" s="188" t="s">
        <v>2156</v>
      </c>
      <c r="F152" s="189" t="s">
        <v>2157</v>
      </c>
      <c r="G152" s="190" t="s">
        <v>2090</v>
      </c>
      <c r="H152" s="191">
        <v>1.2</v>
      </c>
      <c r="I152" s="192"/>
      <c r="J152" s="193">
        <f>ROUND(I152*H152,2)</f>
        <v>0</v>
      </c>
      <c r="K152" s="189" t="s">
        <v>1</v>
      </c>
      <c r="L152" s="40"/>
      <c r="M152" s="194" t="s">
        <v>1</v>
      </c>
      <c r="N152" s="195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167</v>
      </c>
      <c r="AT152" s="198" t="s">
        <v>162</v>
      </c>
      <c r="AU152" s="198" t="s">
        <v>80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167</v>
      </c>
      <c r="BM152" s="198" t="s">
        <v>233</v>
      </c>
    </row>
    <row r="153" spans="2:51" s="14" customFormat="1" ht="12">
      <c r="B153" s="211"/>
      <c r="C153" s="212"/>
      <c r="D153" s="202" t="s">
        <v>168</v>
      </c>
      <c r="E153" s="213" t="s">
        <v>1</v>
      </c>
      <c r="F153" s="214" t="s">
        <v>2769</v>
      </c>
      <c r="G153" s="212"/>
      <c r="H153" s="215">
        <v>1.2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80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5" customFormat="1" ht="12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1.2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80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235</v>
      </c>
      <c r="D155" s="187" t="s">
        <v>162</v>
      </c>
      <c r="E155" s="188" t="s">
        <v>2158</v>
      </c>
      <c r="F155" s="189" t="s">
        <v>2159</v>
      </c>
      <c r="G155" s="190" t="s">
        <v>2090</v>
      </c>
      <c r="H155" s="191">
        <v>2.1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167</v>
      </c>
      <c r="AT155" s="198" t="s">
        <v>162</v>
      </c>
      <c r="AU155" s="198" t="s">
        <v>80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167</v>
      </c>
      <c r="BM155" s="198" t="s">
        <v>239</v>
      </c>
    </row>
    <row r="156" spans="2:51" s="14" customFormat="1" ht="12">
      <c r="B156" s="211"/>
      <c r="C156" s="212"/>
      <c r="D156" s="202" t="s">
        <v>168</v>
      </c>
      <c r="E156" s="213" t="s">
        <v>1</v>
      </c>
      <c r="F156" s="214" t="s">
        <v>2770</v>
      </c>
      <c r="G156" s="212"/>
      <c r="H156" s="215">
        <v>2.1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80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5" customFormat="1" ht="12">
      <c r="B157" s="222"/>
      <c r="C157" s="223"/>
      <c r="D157" s="202" t="s">
        <v>168</v>
      </c>
      <c r="E157" s="224" t="s">
        <v>1</v>
      </c>
      <c r="F157" s="225" t="s">
        <v>179</v>
      </c>
      <c r="G157" s="223"/>
      <c r="H157" s="226">
        <v>2.1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168</v>
      </c>
      <c r="AU157" s="232" t="s">
        <v>80</v>
      </c>
      <c r="AV157" s="15" t="s">
        <v>167</v>
      </c>
      <c r="AW157" s="15" t="s">
        <v>30</v>
      </c>
      <c r="AX157" s="15" t="s">
        <v>80</v>
      </c>
      <c r="AY157" s="232" t="s">
        <v>160</v>
      </c>
    </row>
    <row r="158" spans="1:65" s="2" customFormat="1" ht="14.45" customHeight="1">
      <c r="A158" s="35"/>
      <c r="B158" s="36"/>
      <c r="C158" s="187" t="s">
        <v>208</v>
      </c>
      <c r="D158" s="187" t="s">
        <v>162</v>
      </c>
      <c r="E158" s="188" t="s">
        <v>2160</v>
      </c>
      <c r="F158" s="189" t="s">
        <v>2161</v>
      </c>
      <c r="G158" s="190" t="s">
        <v>2090</v>
      </c>
      <c r="H158" s="191">
        <v>1.2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167</v>
      </c>
      <c r="AT158" s="198" t="s">
        <v>162</v>
      </c>
      <c r="AU158" s="198" t="s">
        <v>80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167</v>
      </c>
      <c r="BM158" s="198" t="s">
        <v>243</v>
      </c>
    </row>
    <row r="159" spans="2:51" s="14" customFormat="1" ht="12">
      <c r="B159" s="211"/>
      <c r="C159" s="212"/>
      <c r="D159" s="202" t="s">
        <v>168</v>
      </c>
      <c r="E159" s="213" t="s">
        <v>1</v>
      </c>
      <c r="F159" s="214" t="s">
        <v>2769</v>
      </c>
      <c r="G159" s="212"/>
      <c r="H159" s="215">
        <v>1.2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80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5" customFormat="1" ht="12">
      <c r="B160" s="222"/>
      <c r="C160" s="223"/>
      <c r="D160" s="202" t="s">
        <v>168</v>
      </c>
      <c r="E160" s="224" t="s">
        <v>1</v>
      </c>
      <c r="F160" s="225" t="s">
        <v>179</v>
      </c>
      <c r="G160" s="223"/>
      <c r="H160" s="226">
        <v>1.2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168</v>
      </c>
      <c r="AU160" s="232" t="s">
        <v>80</v>
      </c>
      <c r="AV160" s="15" t="s">
        <v>167</v>
      </c>
      <c r="AW160" s="15" t="s">
        <v>30</v>
      </c>
      <c r="AX160" s="15" t="s">
        <v>80</v>
      </c>
      <c r="AY160" s="232" t="s">
        <v>160</v>
      </c>
    </row>
    <row r="161" spans="1:65" s="2" customFormat="1" ht="14.45" customHeight="1">
      <c r="A161" s="35"/>
      <c r="B161" s="36"/>
      <c r="C161" s="187" t="s">
        <v>8</v>
      </c>
      <c r="D161" s="187" t="s">
        <v>162</v>
      </c>
      <c r="E161" s="188" t="s">
        <v>2162</v>
      </c>
      <c r="F161" s="189" t="s">
        <v>2163</v>
      </c>
      <c r="G161" s="190" t="s">
        <v>238</v>
      </c>
      <c r="H161" s="191">
        <v>13.5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167</v>
      </c>
      <c r="AT161" s="198" t="s">
        <v>162</v>
      </c>
      <c r="AU161" s="198" t="s">
        <v>80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167</v>
      </c>
      <c r="BM161" s="198" t="s">
        <v>249</v>
      </c>
    </row>
    <row r="162" spans="2:51" s="14" customFormat="1" ht="12">
      <c r="B162" s="211"/>
      <c r="C162" s="212"/>
      <c r="D162" s="202" t="s">
        <v>168</v>
      </c>
      <c r="E162" s="213" t="s">
        <v>1</v>
      </c>
      <c r="F162" s="214" t="s">
        <v>2772</v>
      </c>
      <c r="G162" s="212"/>
      <c r="H162" s="215">
        <v>13.5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80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2:51" s="15" customFormat="1" ht="12">
      <c r="B163" s="222"/>
      <c r="C163" s="223"/>
      <c r="D163" s="202" t="s">
        <v>168</v>
      </c>
      <c r="E163" s="224" t="s">
        <v>1</v>
      </c>
      <c r="F163" s="225" t="s">
        <v>179</v>
      </c>
      <c r="G163" s="223"/>
      <c r="H163" s="226">
        <v>13.5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168</v>
      </c>
      <c r="AU163" s="232" t="s">
        <v>80</v>
      </c>
      <c r="AV163" s="15" t="s">
        <v>167</v>
      </c>
      <c r="AW163" s="15" t="s">
        <v>30</v>
      </c>
      <c r="AX163" s="15" t="s">
        <v>80</v>
      </c>
      <c r="AY163" s="232" t="s">
        <v>160</v>
      </c>
    </row>
    <row r="164" spans="1:65" s="2" customFormat="1" ht="14.45" customHeight="1">
      <c r="A164" s="35"/>
      <c r="B164" s="36"/>
      <c r="C164" s="187" t="s">
        <v>212</v>
      </c>
      <c r="D164" s="187" t="s">
        <v>162</v>
      </c>
      <c r="E164" s="188" t="s">
        <v>2165</v>
      </c>
      <c r="F164" s="189" t="s">
        <v>2166</v>
      </c>
      <c r="G164" s="190" t="s">
        <v>238</v>
      </c>
      <c r="H164" s="191">
        <v>13.5</v>
      </c>
      <c r="I164" s="192"/>
      <c r="J164" s="193">
        <f>ROUND(I164*H164,2)</f>
        <v>0</v>
      </c>
      <c r="K164" s="189" t="s">
        <v>1</v>
      </c>
      <c r="L164" s="40"/>
      <c r="M164" s="194" t="s">
        <v>1</v>
      </c>
      <c r="N164" s="195" t="s">
        <v>38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167</v>
      </c>
      <c r="AT164" s="198" t="s">
        <v>162</v>
      </c>
      <c r="AU164" s="198" t="s">
        <v>80</v>
      </c>
      <c r="AY164" s="18" t="s">
        <v>160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80</v>
      </c>
      <c r="BK164" s="199">
        <f>ROUND(I164*H164,2)</f>
        <v>0</v>
      </c>
      <c r="BL164" s="18" t="s">
        <v>167</v>
      </c>
      <c r="BM164" s="198" t="s">
        <v>255</v>
      </c>
    </row>
    <row r="165" spans="2:51" s="14" customFormat="1" ht="12">
      <c r="B165" s="211"/>
      <c r="C165" s="212"/>
      <c r="D165" s="202" t="s">
        <v>168</v>
      </c>
      <c r="E165" s="213" t="s">
        <v>1</v>
      </c>
      <c r="F165" s="214" t="s">
        <v>2772</v>
      </c>
      <c r="G165" s="212"/>
      <c r="H165" s="215">
        <v>13.5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80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2:51" s="15" customFormat="1" ht="12">
      <c r="B166" s="222"/>
      <c r="C166" s="223"/>
      <c r="D166" s="202" t="s">
        <v>168</v>
      </c>
      <c r="E166" s="224" t="s">
        <v>1</v>
      </c>
      <c r="F166" s="225" t="s">
        <v>179</v>
      </c>
      <c r="G166" s="223"/>
      <c r="H166" s="226">
        <v>13.5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168</v>
      </c>
      <c r="AU166" s="232" t="s">
        <v>80</v>
      </c>
      <c r="AV166" s="15" t="s">
        <v>167</v>
      </c>
      <c r="AW166" s="15" t="s">
        <v>30</v>
      </c>
      <c r="AX166" s="15" t="s">
        <v>80</v>
      </c>
      <c r="AY166" s="232" t="s">
        <v>160</v>
      </c>
    </row>
    <row r="167" spans="1:65" s="2" customFormat="1" ht="14.45" customHeight="1">
      <c r="A167" s="35"/>
      <c r="B167" s="36"/>
      <c r="C167" s="187" t="s">
        <v>258</v>
      </c>
      <c r="D167" s="187" t="s">
        <v>162</v>
      </c>
      <c r="E167" s="188" t="s">
        <v>2167</v>
      </c>
      <c r="F167" s="189" t="s">
        <v>2168</v>
      </c>
      <c r="G167" s="190" t="s">
        <v>2090</v>
      </c>
      <c r="H167" s="191">
        <v>0.3</v>
      </c>
      <c r="I167" s="192"/>
      <c r="J167" s="193">
        <f>ROUND(I167*H167,2)</f>
        <v>0</v>
      </c>
      <c r="K167" s="189" t="s">
        <v>1</v>
      </c>
      <c r="L167" s="40"/>
      <c r="M167" s="194" t="s">
        <v>1</v>
      </c>
      <c r="N167" s="195" t="s">
        <v>38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167</v>
      </c>
      <c r="AT167" s="198" t="s">
        <v>162</v>
      </c>
      <c r="AU167" s="198" t="s">
        <v>80</v>
      </c>
      <c r="AY167" s="18" t="s">
        <v>160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80</v>
      </c>
      <c r="BK167" s="199">
        <f>ROUND(I167*H167,2)</f>
        <v>0</v>
      </c>
      <c r="BL167" s="18" t="s">
        <v>167</v>
      </c>
      <c r="BM167" s="198" t="s">
        <v>261</v>
      </c>
    </row>
    <row r="168" spans="2:51" s="14" customFormat="1" ht="12">
      <c r="B168" s="211"/>
      <c r="C168" s="212"/>
      <c r="D168" s="202" t="s">
        <v>168</v>
      </c>
      <c r="E168" s="213" t="s">
        <v>1</v>
      </c>
      <c r="F168" s="214" t="s">
        <v>2768</v>
      </c>
      <c r="G168" s="212"/>
      <c r="H168" s="215">
        <v>0.3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80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2:51" s="15" customFormat="1" ht="12">
      <c r="B169" s="222"/>
      <c r="C169" s="223"/>
      <c r="D169" s="202" t="s">
        <v>168</v>
      </c>
      <c r="E169" s="224" t="s">
        <v>1</v>
      </c>
      <c r="F169" s="225" t="s">
        <v>179</v>
      </c>
      <c r="G169" s="223"/>
      <c r="H169" s="226">
        <v>0.3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168</v>
      </c>
      <c r="AU169" s="232" t="s">
        <v>80</v>
      </c>
      <c r="AV169" s="15" t="s">
        <v>167</v>
      </c>
      <c r="AW169" s="15" t="s">
        <v>30</v>
      </c>
      <c r="AX169" s="15" t="s">
        <v>80</v>
      </c>
      <c r="AY169" s="232" t="s">
        <v>160</v>
      </c>
    </row>
    <row r="170" spans="1:65" s="2" customFormat="1" ht="14.45" customHeight="1">
      <c r="A170" s="35"/>
      <c r="B170" s="36"/>
      <c r="C170" s="187" t="s">
        <v>218</v>
      </c>
      <c r="D170" s="187" t="s">
        <v>162</v>
      </c>
      <c r="E170" s="188" t="s">
        <v>2169</v>
      </c>
      <c r="F170" s="189" t="s">
        <v>2170</v>
      </c>
      <c r="G170" s="190" t="s">
        <v>2090</v>
      </c>
      <c r="H170" s="191">
        <v>0.3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38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167</v>
      </c>
      <c r="AT170" s="198" t="s">
        <v>162</v>
      </c>
      <c r="AU170" s="198" t="s">
        <v>80</v>
      </c>
      <c r="AY170" s="18" t="s">
        <v>160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80</v>
      </c>
      <c r="BK170" s="199">
        <f>ROUND(I170*H170,2)</f>
        <v>0</v>
      </c>
      <c r="BL170" s="18" t="s">
        <v>167</v>
      </c>
      <c r="BM170" s="198" t="s">
        <v>268</v>
      </c>
    </row>
    <row r="171" spans="2:51" s="14" customFormat="1" ht="12">
      <c r="B171" s="211"/>
      <c r="C171" s="212"/>
      <c r="D171" s="202" t="s">
        <v>168</v>
      </c>
      <c r="E171" s="213" t="s">
        <v>1</v>
      </c>
      <c r="F171" s="214" t="s">
        <v>2768</v>
      </c>
      <c r="G171" s="212"/>
      <c r="H171" s="215">
        <v>0.3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80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2:51" s="15" customFormat="1" ht="12">
      <c r="B172" s="222"/>
      <c r="C172" s="223"/>
      <c r="D172" s="202" t="s">
        <v>168</v>
      </c>
      <c r="E172" s="224" t="s">
        <v>1</v>
      </c>
      <c r="F172" s="225" t="s">
        <v>179</v>
      </c>
      <c r="G172" s="223"/>
      <c r="H172" s="226">
        <v>0.3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168</v>
      </c>
      <c r="AU172" s="232" t="s">
        <v>80</v>
      </c>
      <c r="AV172" s="15" t="s">
        <v>167</v>
      </c>
      <c r="AW172" s="15" t="s">
        <v>30</v>
      </c>
      <c r="AX172" s="15" t="s">
        <v>80</v>
      </c>
      <c r="AY172" s="232" t="s">
        <v>160</v>
      </c>
    </row>
    <row r="173" spans="1:65" s="2" customFormat="1" ht="14.45" customHeight="1">
      <c r="A173" s="35"/>
      <c r="B173" s="36"/>
      <c r="C173" s="187" t="s">
        <v>273</v>
      </c>
      <c r="D173" s="187" t="s">
        <v>162</v>
      </c>
      <c r="E173" s="188" t="s">
        <v>2171</v>
      </c>
      <c r="F173" s="189" t="s">
        <v>2172</v>
      </c>
      <c r="G173" s="190" t="s">
        <v>2090</v>
      </c>
      <c r="H173" s="191">
        <v>0.3</v>
      </c>
      <c r="I173" s="192"/>
      <c r="J173" s="193">
        <f>ROUND(I173*H173,2)</f>
        <v>0</v>
      </c>
      <c r="K173" s="189" t="s">
        <v>1</v>
      </c>
      <c r="L173" s="40"/>
      <c r="M173" s="194" t="s">
        <v>1</v>
      </c>
      <c r="N173" s="195" t="s">
        <v>38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167</v>
      </c>
      <c r="AT173" s="198" t="s">
        <v>162</v>
      </c>
      <c r="AU173" s="198" t="s">
        <v>80</v>
      </c>
      <c r="AY173" s="18" t="s">
        <v>160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80</v>
      </c>
      <c r="BK173" s="199">
        <f>ROUND(I173*H173,2)</f>
        <v>0</v>
      </c>
      <c r="BL173" s="18" t="s">
        <v>167</v>
      </c>
      <c r="BM173" s="198" t="s">
        <v>276</v>
      </c>
    </row>
    <row r="174" spans="2:51" s="14" customFormat="1" ht="12">
      <c r="B174" s="211"/>
      <c r="C174" s="212"/>
      <c r="D174" s="202" t="s">
        <v>168</v>
      </c>
      <c r="E174" s="213" t="s">
        <v>1</v>
      </c>
      <c r="F174" s="214" t="s">
        <v>2768</v>
      </c>
      <c r="G174" s="212"/>
      <c r="H174" s="215">
        <v>0.3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80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2:51" s="15" customFormat="1" ht="12">
      <c r="B175" s="222"/>
      <c r="C175" s="223"/>
      <c r="D175" s="202" t="s">
        <v>168</v>
      </c>
      <c r="E175" s="224" t="s">
        <v>1</v>
      </c>
      <c r="F175" s="225" t="s">
        <v>179</v>
      </c>
      <c r="G175" s="223"/>
      <c r="H175" s="226">
        <v>0.3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168</v>
      </c>
      <c r="AU175" s="232" t="s">
        <v>80</v>
      </c>
      <c r="AV175" s="15" t="s">
        <v>167</v>
      </c>
      <c r="AW175" s="15" t="s">
        <v>30</v>
      </c>
      <c r="AX175" s="15" t="s">
        <v>80</v>
      </c>
      <c r="AY175" s="232" t="s">
        <v>160</v>
      </c>
    </row>
    <row r="176" spans="1:65" s="2" customFormat="1" ht="14.45" customHeight="1">
      <c r="A176" s="35"/>
      <c r="B176" s="36"/>
      <c r="C176" s="187" t="s">
        <v>223</v>
      </c>
      <c r="D176" s="187" t="s">
        <v>162</v>
      </c>
      <c r="E176" s="188" t="s">
        <v>2173</v>
      </c>
      <c r="F176" s="189" t="s">
        <v>2174</v>
      </c>
      <c r="G176" s="190" t="s">
        <v>238</v>
      </c>
      <c r="H176" s="191">
        <v>13.5</v>
      </c>
      <c r="I176" s="192"/>
      <c r="J176" s="193">
        <f>ROUND(I176*H176,2)</f>
        <v>0</v>
      </c>
      <c r="K176" s="189" t="s">
        <v>1</v>
      </c>
      <c r="L176" s="40"/>
      <c r="M176" s="194" t="s">
        <v>1</v>
      </c>
      <c r="N176" s="195" t="s">
        <v>38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167</v>
      </c>
      <c r="AT176" s="198" t="s">
        <v>162</v>
      </c>
      <c r="AU176" s="198" t="s">
        <v>80</v>
      </c>
      <c r="AY176" s="18" t="s">
        <v>160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80</v>
      </c>
      <c r="BK176" s="199">
        <f>ROUND(I176*H176,2)</f>
        <v>0</v>
      </c>
      <c r="BL176" s="18" t="s">
        <v>167</v>
      </c>
      <c r="BM176" s="198" t="s">
        <v>278</v>
      </c>
    </row>
    <row r="177" spans="2:51" s="14" customFormat="1" ht="12">
      <c r="B177" s="211"/>
      <c r="C177" s="212"/>
      <c r="D177" s="202" t="s">
        <v>168</v>
      </c>
      <c r="E177" s="213" t="s">
        <v>1</v>
      </c>
      <c r="F177" s="214" t="s">
        <v>2772</v>
      </c>
      <c r="G177" s="212"/>
      <c r="H177" s="215">
        <v>13.5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80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2:51" s="15" customFormat="1" ht="12">
      <c r="B178" s="222"/>
      <c r="C178" s="223"/>
      <c r="D178" s="202" t="s">
        <v>168</v>
      </c>
      <c r="E178" s="224" t="s">
        <v>1</v>
      </c>
      <c r="F178" s="225" t="s">
        <v>179</v>
      </c>
      <c r="G178" s="223"/>
      <c r="H178" s="226">
        <v>13.5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168</v>
      </c>
      <c r="AU178" s="232" t="s">
        <v>80</v>
      </c>
      <c r="AV178" s="15" t="s">
        <v>167</v>
      </c>
      <c r="AW178" s="15" t="s">
        <v>30</v>
      </c>
      <c r="AX178" s="15" t="s">
        <v>80</v>
      </c>
      <c r="AY178" s="232" t="s">
        <v>160</v>
      </c>
    </row>
    <row r="179" spans="1:65" s="2" customFormat="1" ht="14.45" customHeight="1">
      <c r="A179" s="35"/>
      <c r="B179" s="36"/>
      <c r="C179" s="187" t="s">
        <v>7</v>
      </c>
      <c r="D179" s="187" t="s">
        <v>162</v>
      </c>
      <c r="E179" s="188" t="s">
        <v>2175</v>
      </c>
      <c r="F179" s="189" t="s">
        <v>2176</v>
      </c>
      <c r="G179" s="190" t="s">
        <v>2090</v>
      </c>
      <c r="H179" s="191">
        <v>1.8</v>
      </c>
      <c r="I179" s="192"/>
      <c r="J179" s="193">
        <f>ROUND(I179*H179,2)</f>
        <v>0</v>
      </c>
      <c r="K179" s="189" t="s">
        <v>1</v>
      </c>
      <c r="L179" s="40"/>
      <c r="M179" s="194" t="s">
        <v>1</v>
      </c>
      <c r="N179" s="195" t="s">
        <v>38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167</v>
      </c>
      <c r="AT179" s="198" t="s">
        <v>162</v>
      </c>
      <c r="AU179" s="198" t="s">
        <v>80</v>
      </c>
      <c r="AY179" s="18" t="s">
        <v>160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80</v>
      </c>
      <c r="BK179" s="199">
        <f>ROUND(I179*H179,2)</f>
        <v>0</v>
      </c>
      <c r="BL179" s="18" t="s">
        <v>167</v>
      </c>
      <c r="BM179" s="198" t="s">
        <v>289</v>
      </c>
    </row>
    <row r="180" spans="2:51" s="14" customFormat="1" ht="12">
      <c r="B180" s="211"/>
      <c r="C180" s="212"/>
      <c r="D180" s="202" t="s">
        <v>168</v>
      </c>
      <c r="E180" s="213" t="s">
        <v>1</v>
      </c>
      <c r="F180" s="214" t="s">
        <v>2765</v>
      </c>
      <c r="G180" s="212"/>
      <c r="H180" s="215">
        <v>1.8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80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2:51" s="15" customFormat="1" ht="12">
      <c r="B181" s="222"/>
      <c r="C181" s="223"/>
      <c r="D181" s="202" t="s">
        <v>168</v>
      </c>
      <c r="E181" s="224" t="s">
        <v>1</v>
      </c>
      <c r="F181" s="225" t="s">
        <v>179</v>
      </c>
      <c r="G181" s="223"/>
      <c r="H181" s="226">
        <v>1.8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168</v>
      </c>
      <c r="AU181" s="232" t="s">
        <v>80</v>
      </c>
      <c r="AV181" s="15" t="s">
        <v>167</v>
      </c>
      <c r="AW181" s="15" t="s">
        <v>30</v>
      </c>
      <c r="AX181" s="15" t="s">
        <v>80</v>
      </c>
      <c r="AY181" s="232" t="s">
        <v>160</v>
      </c>
    </row>
    <row r="182" spans="1:65" s="2" customFormat="1" ht="14.45" customHeight="1">
      <c r="A182" s="35"/>
      <c r="B182" s="36"/>
      <c r="C182" s="187" t="s">
        <v>229</v>
      </c>
      <c r="D182" s="187" t="s">
        <v>162</v>
      </c>
      <c r="E182" s="188" t="s">
        <v>2177</v>
      </c>
      <c r="F182" s="189" t="s">
        <v>2178</v>
      </c>
      <c r="G182" s="190" t="s">
        <v>2090</v>
      </c>
      <c r="H182" s="191">
        <v>1.8</v>
      </c>
      <c r="I182" s="192"/>
      <c r="J182" s="193">
        <f>ROUND(I182*H182,2)</f>
        <v>0</v>
      </c>
      <c r="K182" s="189" t="s">
        <v>1</v>
      </c>
      <c r="L182" s="40"/>
      <c r="M182" s="194" t="s">
        <v>1</v>
      </c>
      <c r="N182" s="195" t="s">
        <v>38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167</v>
      </c>
      <c r="AT182" s="198" t="s">
        <v>162</v>
      </c>
      <c r="AU182" s="198" t="s">
        <v>80</v>
      </c>
      <c r="AY182" s="18" t="s">
        <v>160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80</v>
      </c>
      <c r="BK182" s="199">
        <f>ROUND(I182*H182,2)</f>
        <v>0</v>
      </c>
      <c r="BL182" s="18" t="s">
        <v>167</v>
      </c>
      <c r="BM182" s="198" t="s">
        <v>292</v>
      </c>
    </row>
    <row r="183" spans="2:51" s="14" customFormat="1" ht="12">
      <c r="B183" s="211"/>
      <c r="C183" s="212"/>
      <c r="D183" s="202" t="s">
        <v>168</v>
      </c>
      <c r="E183" s="213" t="s">
        <v>1</v>
      </c>
      <c r="F183" s="214" t="s">
        <v>2765</v>
      </c>
      <c r="G183" s="212"/>
      <c r="H183" s="215">
        <v>1.8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80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2:51" s="15" customFormat="1" ht="12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1.8</v>
      </c>
      <c r="I184" s="227"/>
      <c r="J184" s="223"/>
      <c r="K184" s="223"/>
      <c r="L184" s="228"/>
      <c r="M184" s="255"/>
      <c r="N184" s="256"/>
      <c r="O184" s="256"/>
      <c r="P184" s="256"/>
      <c r="Q184" s="256"/>
      <c r="R184" s="256"/>
      <c r="S184" s="256"/>
      <c r="T184" s="257"/>
      <c r="AT184" s="232" t="s">
        <v>168</v>
      </c>
      <c r="AU184" s="232" t="s">
        <v>80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31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bv2mVUbam7SgUsx0QuHrnpcQkuMi79TchhZ+9WpF6bTKoTmDMr/Gzk2fDFYXpNfS1B678iipkSRYulkyS22bxA==" saltValue="Lpna5NZAV9SBG2mDFS51bg4TiA86stoDZ9DVKVFdW2OnW09IvLG6qWvmE2Pop4WXQdX/InTgo/jw8f8SMGTkIw==" spinCount="100000" sheet="1" objects="1" scenarios="1" formatColumns="0" formatRows="0" autoFilter="0"/>
  <autoFilter ref="C116:K18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5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31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4" t="s">
        <v>2773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ROUND((SUM(BE132:BE593)),2)</f>
        <v>0</v>
      </c>
      <c r="G33" s="35"/>
      <c r="H33" s="35"/>
      <c r="I33" s="125">
        <v>0.21</v>
      </c>
      <c r="J33" s="124">
        <f>ROUND(((SUM(BE132:BE593))*I33),2)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ROUND((SUM(BF132:BF593)),2)</f>
        <v>0</v>
      </c>
      <c r="G34" s="35"/>
      <c r="H34" s="35"/>
      <c r="I34" s="125">
        <v>0.15</v>
      </c>
      <c r="J34" s="124">
        <f>ROUND(((SUM(BF132:BF593))*I34),2)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ROUND((SUM(BG132:BG593)),2)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ROUND((SUM(BH132:BH593)),2)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ROUND((SUM(BI132:BI593)),2)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03-ST - Stavební část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9" customHeight="1">
      <c r="B98" s="154"/>
      <c r="C98" s="155"/>
      <c r="D98" s="156" t="s">
        <v>125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9" customHeight="1">
      <c r="B99" s="154"/>
      <c r="C99" s="155"/>
      <c r="D99" s="156" t="s">
        <v>126</v>
      </c>
      <c r="E99" s="157"/>
      <c r="F99" s="157"/>
      <c r="G99" s="157"/>
      <c r="H99" s="157"/>
      <c r="I99" s="157"/>
      <c r="J99" s="158">
        <f>J235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128</v>
      </c>
      <c r="E100" s="157"/>
      <c r="F100" s="157"/>
      <c r="G100" s="157"/>
      <c r="H100" s="157"/>
      <c r="I100" s="157"/>
      <c r="J100" s="158">
        <f>J244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130</v>
      </c>
      <c r="E101" s="157"/>
      <c r="F101" s="157"/>
      <c r="G101" s="157"/>
      <c r="H101" s="157"/>
      <c r="I101" s="157"/>
      <c r="J101" s="158">
        <f>J347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131</v>
      </c>
      <c r="E102" s="157"/>
      <c r="F102" s="157"/>
      <c r="G102" s="157"/>
      <c r="H102" s="157"/>
      <c r="I102" s="157"/>
      <c r="J102" s="158">
        <f>J457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132</v>
      </c>
      <c r="E103" s="157"/>
      <c r="F103" s="157"/>
      <c r="G103" s="157"/>
      <c r="H103" s="157"/>
      <c r="I103" s="157"/>
      <c r="J103" s="158">
        <f>J465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133</v>
      </c>
      <c r="E104" s="151"/>
      <c r="F104" s="151"/>
      <c r="G104" s="151"/>
      <c r="H104" s="151"/>
      <c r="I104" s="151"/>
      <c r="J104" s="152">
        <f>J467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2774</v>
      </c>
      <c r="E105" s="157"/>
      <c r="F105" s="157"/>
      <c r="G105" s="157"/>
      <c r="H105" s="157"/>
      <c r="I105" s="157"/>
      <c r="J105" s="158">
        <f>J468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2775</v>
      </c>
      <c r="E106" s="157"/>
      <c r="F106" s="157"/>
      <c r="G106" s="157"/>
      <c r="H106" s="157"/>
      <c r="I106" s="157"/>
      <c r="J106" s="158">
        <f>J470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138</v>
      </c>
      <c r="E107" s="157"/>
      <c r="F107" s="157"/>
      <c r="G107" s="157"/>
      <c r="H107" s="157"/>
      <c r="I107" s="157"/>
      <c r="J107" s="158">
        <f>J480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2776</v>
      </c>
      <c r="E108" s="157"/>
      <c r="F108" s="157"/>
      <c r="G108" s="157"/>
      <c r="H108" s="157"/>
      <c r="I108" s="157"/>
      <c r="J108" s="158">
        <f>J487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140</v>
      </c>
      <c r="E109" s="157"/>
      <c r="F109" s="157"/>
      <c r="G109" s="157"/>
      <c r="H109" s="157"/>
      <c r="I109" s="157"/>
      <c r="J109" s="158">
        <f>J541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141</v>
      </c>
      <c r="E110" s="157"/>
      <c r="F110" s="157"/>
      <c r="G110" s="157"/>
      <c r="H110" s="157"/>
      <c r="I110" s="157"/>
      <c r="J110" s="158">
        <f>J554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143</v>
      </c>
      <c r="E111" s="157"/>
      <c r="F111" s="157"/>
      <c r="G111" s="157"/>
      <c r="H111" s="157"/>
      <c r="I111" s="157"/>
      <c r="J111" s="158">
        <f>J579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144</v>
      </c>
      <c r="E112" s="157"/>
      <c r="F112" s="157"/>
      <c r="G112" s="157"/>
      <c r="H112" s="157"/>
      <c r="I112" s="157"/>
      <c r="J112" s="158">
        <f>J584</f>
        <v>0</v>
      </c>
      <c r="K112" s="155"/>
      <c r="L112" s="159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9" t="str">
        <f>E7</f>
        <v>2020_11_17 - Realizace energ.uspor. opatreni Gymnazium Brno - 3. etapa</v>
      </c>
      <c r="F122" s="310"/>
      <c r="G122" s="310"/>
      <c r="H122" s="310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116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67" t="str">
        <f>E9</f>
        <v>03-ST - Stavební část 03</v>
      </c>
      <c r="F124" s="311"/>
      <c r="G124" s="311"/>
      <c r="H124" s="311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 xml:space="preserve"> </v>
      </c>
      <c r="G126" s="37"/>
      <c r="H126" s="37"/>
      <c r="I126" s="30" t="s">
        <v>22</v>
      </c>
      <c r="J126" s="67" t="str">
        <f>IF(J12="","",J12)</f>
        <v>25. 11. 2020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 xml:space="preserve"> </v>
      </c>
      <c r="G128" s="37"/>
      <c r="H128" s="37"/>
      <c r="I128" s="30" t="s">
        <v>29</v>
      </c>
      <c r="J128" s="33" t="str">
        <f>E21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27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60"/>
      <c r="B131" s="161"/>
      <c r="C131" s="162" t="s">
        <v>146</v>
      </c>
      <c r="D131" s="163" t="s">
        <v>58</v>
      </c>
      <c r="E131" s="163" t="s">
        <v>54</v>
      </c>
      <c r="F131" s="163" t="s">
        <v>55</v>
      </c>
      <c r="G131" s="163" t="s">
        <v>147</v>
      </c>
      <c r="H131" s="163" t="s">
        <v>148</v>
      </c>
      <c r="I131" s="163" t="s">
        <v>149</v>
      </c>
      <c r="J131" s="163" t="s">
        <v>120</v>
      </c>
      <c r="K131" s="164" t="s">
        <v>150</v>
      </c>
      <c r="L131" s="165"/>
      <c r="M131" s="76" t="s">
        <v>1</v>
      </c>
      <c r="N131" s="77" t="s">
        <v>37</v>
      </c>
      <c r="O131" s="77" t="s">
        <v>151</v>
      </c>
      <c r="P131" s="77" t="s">
        <v>152</v>
      </c>
      <c r="Q131" s="77" t="s">
        <v>153</v>
      </c>
      <c r="R131" s="77" t="s">
        <v>154</v>
      </c>
      <c r="S131" s="77" t="s">
        <v>155</v>
      </c>
      <c r="T131" s="78" t="s">
        <v>156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3" s="2" customFormat="1" ht="22.9" customHeight="1">
      <c r="A132" s="35"/>
      <c r="B132" s="36"/>
      <c r="C132" s="83" t="s">
        <v>157</v>
      </c>
      <c r="D132" s="37"/>
      <c r="E132" s="37"/>
      <c r="F132" s="37"/>
      <c r="G132" s="37"/>
      <c r="H132" s="37"/>
      <c r="I132" s="37"/>
      <c r="J132" s="166">
        <f>BK132</f>
        <v>0</v>
      </c>
      <c r="K132" s="37"/>
      <c r="L132" s="40"/>
      <c r="M132" s="79"/>
      <c r="N132" s="167"/>
      <c r="O132" s="80"/>
      <c r="P132" s="168">
        <f>P133+P467</f>
        <v>0</v>
      </c>
      <c r="Q132" s="80"/>
      <c r="R132" s="168">
        <f>R133+R467</f>
        <v>0</v>
      </c>
      <c r="S132" s="80"/>
      <c r="T132" s="169">
        <f>T133+T467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72</v>
      </c>
      <c r="AU132" s="18" t="s">
        <v>122</v>
      </c>
      <c r="BK132" s="170">
        <f>BK133+BK467</f>
        <v>0</v>
      </c>
    </row>
    <row r="133" spans="2:63" s="12" customFormat="1" ht="25.9" customHeight="1">
      <c r="B133" s="171"/>
      <c r="C133" s="172"/>
      <c r="D133" s="173" t="s">
        <v>72</v>
      </c>
      <c r="E133" s="174" t="s">
        <v>158</v>
      </c>
      <c r="F133" s="174" t="s">
        <v>159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P134+P235+P244+P347+P457+P465</f>
        <v>0</v>
      </c>
      <c r="Q133" s="179"/>
      <c r="R133" s="180">
        <f>R134+R235+R244+R347+R457+R465</f>
        <v>0</v>
      </c>
      <c r="S133" s="179"/>
      <c r="T133" s="181">
        <f>T134+T235+T244+T347+T457+T465</f>
        <v>0</v>
      </c>
      <c r="AR133" s="182" t="s">
        <v>80</v>
      </c>
      <c r="AT133" s="183" t="s">
        <v>72</v>
      </c>
      <c r="AU133" s="183" t="s">
        <v>73</v>
      </c>
      <c r="AY133" s="182" t="s">
        <v>160</v>
      </c>
      <c r="BK133" s="184">
        <f>BK134+BK235+BK244+BK347+BK457+BK465</f>
        <v>0</v>
      </c>
    </row>
    <row r="134" spans="2:63" s="12" customFormat="1" ht="22.9" customHeight="1">
      <c r="B134" s="171"/>
      <c r="C134" s="172"/>
      <c r="D134" s="173" t="s">
        <v>72</v>
      </c>
      <c r="E134" s="185" t="s">
        <v>182</v>
      </c>
      <c r="F134" s="185" t="s">
        <v>225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SUM(P135:P234)</f>
        <v>0</v>
      </c>
      <c r="Q134" s="179"/>
      <c r="R134" s="180">
        <f>SUM(R135:R234)</f>
        <v>0</v>
      </c>
      <c r="S134" s="179"/>
      <c r="T134" s="181">
        <f>SUM(T135:T234)</f>
        <v>0</v>
      </c>
      <c r="AR134" s="182" t="s">
        <v>80</v>
      </c>
      <c r="AT134" s="183" t="s">
        <v>72</v>
      </c>
      <c r="AU134" s="183" t="s">
        <v>80</v>
      </c>
      <c r="AY134" s="182" t="s">
        <v>160</v>
      </c>
      <c r="BK134" s="184">
        <f>SUM(BK135:BK234)</f>
        <v>0</v>
      </c>
    </row>
    <row r="135" spans="1:65" s="2" customFormat="1" ht="14.45" customHeight="1">
      <c r="A135" s="35"/>
      <c r="B135" s="36"/>
      <c r="C135" s="187" t="s">
        <v>80</v>
      </c>
      <c r="D135" s="187" t="s">
        <v>162</v>
      </c>
      <c r="E135" s="188" t="s">
        <v>2256</v>
      </c>
      <c r="F135" s="189" t="s">
        <v>2257</v>
      </c>
      <c r="G135" s="190" t="s">
        <v>165</v>
      </c>
      <c r="H135" s="191">
        <v>4.37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167</v>
      </c>
      <c r="AT135" s="198" t="s">
        <v>162</v>
      </c>
      <c r="AU135" s="198" t="s">
        <v>82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167</v>
      </c>
      <c r="BM135" s="198" t="s">
        <v>82</v>
      </c>
    </row>
    <row r="136" spans="2:51" s="13" customFormat="1" ht="12">
      <c r="B136" s="200"/>
      <c r="C136" s="201"/>
      <c r="D136" s="202" t="s">
        <v>168</v>
      </c>
      <c r="E136" s="203" t="s">
        <v>1</v>
      </c>
      <c r="F136" s="204" t="s">
        <v>1022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168</v>
      </c>
      <c r="AU136" s="210" t="s">
        <v>82</v>
      </c>
      <c r="AV136" s="13" t="s">
        <v>80</v>
      </c>
      <c r="AW136" s="13" t="s">
        <v>30</v>
      </c>
      <c r="AX136" s="13" t="s">
        <v>73</v>
      </c>
      <c r="AY136" s="210" t="s">
        <v>160</v>
      </c>
    </row>
    <row r="137" spans="2:51" s="14" customFormat="1" ht="12">
      <c r="B137" s="211"/>
      <c r="C137" s="212"/>
      <c r="D137" s="202" t="s">
        <v>168</v>
      </c>
      <c r="E137" s="213" t="s">
        <v>1</v>
      </c>
      <c r="F137" s="214" t="s">
        <v>2777</v>
      </c>
      <c r="G137" s="212"/>
      <c r="H137" s="215">
        <v>2.185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168</v>
      </c>
      <c r="AU137" s="221" t="s">
        <v>82</v>
      </c>
      <c r="AV137" s="14" t="s">
        <v>82</v>
      </c>
      <c r="AW137" s="14" t="s">
        <v>30</v>
      </c>
      <c r="AX137" s="14" t="s">
        <v>73</v>
      </c>
      <c r="AY137" s="221" t="s">
        <v>160</v>
      </c>
    </row>
    <row r="138" spans="2:51" s="13" customFormat="1" ht="12">
      <c r="B138" s="200"/>
      <c r="C138" s="201"/>
      <c r="D138" s="202" t="s">
        <v>168</v>
      </c>
      <c r="E138" s="203" t="s">
        <v>1</v>
      </c>
      <c r="F138" s="204" t="s">
        <v>1066</v>
      </c>
      <c r="G138" s="201"/>
      <c r="H138" s="203" t="s">
        <v>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168</v>
      </c>
      <c r="AU138" s="210" t="s">
        <v>82</v>
      </c>
      <c r="AV138" s="13" t="s">
        <v>80</v>
      </c>
      <c r="AW138" s="13" t="s">
        <v>30</v>
      </c>
      <c r="AX138" s="13" t="s">
        <v>73</v>
      </c>
      <c r="AY138" s="210" t="s">
        <v>160</v>
      </c>
    </row>
    <row r="139" spans="2:51" s="14" customFormat="1" ht="12">
      <c r="B139" s="211"/>
      <c r="C139" s="212"/>
      <c r="D139" s="202" t="s">
        <v>168</v>
      </c>
      <c r="E139" s="213" t="s">
        <v>1</v>
      </c>
      <c r="F139" s="214" t="s">
        <v>2778</v>
      </c>
      <c r="G139" s="212"/>
      <c r="H139" s="215">
        <v>2.185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168</v>
      </c>
      <c r="AU139" s="221" t="s">
        <v>82</v>
      </c>
      <c r="AV139" s="14" t="s">
        <v>82</v>
      </c>
      <c r="AW139" s="14" t="s">
        <v>30</v>
      </c>
      <c r="AX139" s="14" t="s">
        <v>73</v>
      </c>
      <c r="AY139" s="221" t="s">
        <v>160</v>
      </c>
    </row>
    <row r="140" spans="2:51" s="15" customFormat="1" ht="12">
      <c r="B140" s="222"/>
      <c r="C140" s="223"/>
      <c r="D140" s="202" t="s">
        <v>168</v>
      </c>
      <c r="E140" s="224" t="s">
        <v>1</v>
      </c>
      <c r="F140" s="225" t="s">
        <v>179</v>
      </c>
      <c r="G140" s="223"/>
      <c r="H140" s="226">
        <v>4.37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168</v>
      </c>
      <c r="AU140" s="232" t="s">
        <v>82</v>
      </c>
      <c r="AV140" s="15" t="s">
        <v>167</v>
      </c>
      <c r="AW140" s="15" t="s">
        <v>30</v>
      </c>
      <c r="AX140" s="15" t="s">
        <v>80</v>
      </c>
      <c r="AY140" s="232" t="s">
        <v>160</v>
      </c>
    </row>
    <row r="141" spans="1:65" s="2" customFormat="1" ht="14.45" customHeight="1">
      <c r="A141" s="35"/>
      <c r="B141" s="36"/>
      <c r="C141" s="187" t="s">
        <v>82</v>
      </c>
      <c r="D141" s="187" t="s">
        <v>162</v>
      </c>
      <c r="E141" s="188" t="s">
        <v>2779</v>
      </c>
      <c r="F141" s="189" t="s">
        <v>2780</v>
      </c>
      <c r="G141" s="190" t="s">
        <v>165</v>
      </c>
      <c r="H141" s="191">
        <v>6.583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167</v>
      </c>
    </row>
    <row r="142" spans="2:51" s="13" customFormat="1" ht="12">
      <c r="B142" s="200"/>
      <c r="C142" s="201"/>
      <c r="D142" s="202" t="s">
        <v>168</v>
      </c>
      <c r="E142" s="203" t="s">
        <v>1</v>
      </c>
      <c r="F142" s="204" t="s">
        <v>2781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2:51" s="14" customFormat="1" ht="12">
      <c r="B143" s="211"/>
      <c r="C143" s="212"/>
      <c r="D143" s="202" t="s">
        <v>168</v>
      </c>
      <c r="E143" s="213" t="s">
        <v>1</v>
      </c>
      <c r="F143" s="214" t="s">
        <v>2782</v>
      </c>
      <c r="G143" s="212"/>
      <c r="H143" s="215">
        <v>0.126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168</v>
      </c>
      <c r="AU143" s="221" t="s">
        <v>82</v>
      </c>
      <c r="AV143" s="14" t="s">
        <v>82</v>
      </c>
      <c r="AW143" s="14" t="s">
        <v>30</v>
      </c>
      <c r="AX143" s="14" t="s">
        <v>73</v>
      </c>
      <c r="AY143" s="221" t="s">
        <v>160</v>
      </c>
    </row>
    <row r="144" spans="2:51" s="14" customFormat="1" ht="12">
      <c r="B144" s="211"/>
      <c r="C144" s="212"/>
      <c r="D144" s="202" t="s">
        <v>168</v>
      </c>
      <c r="E144" s="213" t="s">
        <v>1</v>
      </c>
      <c r="F144" s="214" t="s">
        <v>2783</v>
      </c>
      <c r="G144" s="212"/>
      <c r="H144" s="215">
        <v>0.084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4" customFormat="1" ht="12">
      <c r="B145" s="211"/>
      <c r="C145" s="212"/>
      <c r="D145" s="202" t="s">
        <v>168</v>
      </c>
      <c r="E145" s="213" t="s">
        <v>1</v>
      </c>
      <c r="F145" s="214" t="s">
        <v>2784</v>
      </c>
      <c r="G145" s="212"/>
      <c r="H145" s="215">
        <v>0.192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2:51" s="14" customFormat="1" ht="12">
      <c r="B146" s="211"/>
      <c r="C146" s="212"/>
      <c r="D146" s="202" t="s">
        <v>168</v>
      </c>
      <c r="E146" s="213" t="s">
        <v>1</v>
      </c>
      <c r="F146" s="214" t="s">
        <v>2785</v>
      </c>
      <c r="G146" s="212"/>
      <c r="H146" s="215">
        <v>0.108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2:51" s="14" customFormat="1" ht="12">
      <c r="B147" s="211"/>
      <c r="C147" s="212"/>
      <c r="D147" s="202" t="s">
        <v>168</v>
      </c>
      <c r="E147" s="213" t="s">
        <v>1</v>
      </c>
      <c r="F147" s="214" t="s">
        <v>2786</v>
      </c>
      <c r="G147" s="212"/>
      <c r="H147" s="215">
        <v>0.098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4" customFormat="1" ht="12">
      <c r="B148" s="211"/>
      <c r="C148" s="212"/>
      <c r="D148" s="202" t="s">
        <v>168</v>
      </c>
      <c r="E148" s="213" t="s">
        <v>1</v>
      </c>
      <c r="F148" s="214" t="s">
        <v>2787</v>
      </c>
      <c r="G148" s="212"/>
      <c r="H148" s="215">
        <v>0.098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2:51" s="14" customFormat="1" ht="12">
      <c r="B149" s="211"/>
      <c r="C149" s="212"/>
      <c r="D149" s="202" t="s">
        <v>168</v>
      </c>
      <c r="E149" s="213" t="s">
        <v>1</v>
      </c>
      <c r="F149" s="214" t="s">
        <v>2788</v>
      </c>
      <c r="G149" s="212"/>
      <c r="H149" s="215">
        <v>0.098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2:51" s="14" customFormat="1" ht="12">
      <c r="B150" s="211"/>
      <c r="C150" s="212"/>
      <c r="D150" s="202" t="s">
        <v>168</v>
      </c>
      <c r="E150" s="213" t="s">
        <v>1</v>
      </c>
      <c r="F150" s="214" t="s">
        <v>2789</v>
      </c>
      <c r="G150" s="212"/>
      <c r="H150" s="215">
        <v>0.098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82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2:51" s="14" customFormat="1" ht="12">
      <c r="B151" s="211"/>
      <c r="C151" s="212"/>
      <c r="D151" s="202" t="s">
        <v>168</v>
      </c>
      <c r="E151" s="213" t="s">
        <v>1</v>
      </c>
      <c r="F151" s="214" t="s">
        <v>2790</v>
      </c>
      <c r="G151" s="212"/>
      <c r="H151" s="215">
        <v>0.098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2:51" s="14" customFormat="1" ht="12">
      <c r="B152" s="211"/>
      <c r="C152" s="212"/>
      <c r="D152" s="202" t="s">
        <v>168</v>
      </c>
      <c r="E152" s="213" t="s">
        <v>1</v>
      </c>
      <c r="F152" s="214" t="s">
        <v>2791</v>
      </c>
      <c r="G152" s="212"/>
      <c r="H152" s="215">
        <v>0.098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168</v>
      </c>
      <c r="AU152" s="221" t="s">
        <v>82</v>
      </c>
      <c r="AV152" s="14" t="s">
        <v>82</v>
      </c>
      <c r="AW152" s="14" t="s">
        <v>30</v>
      </c>
      <c r="AX152" s="14" t="s">
        <v>73</v>
      </c>
      <c r="AY152" s="221" t="s">
        <v>160</v>
      </c>
    </row>
    <row r="153" spans="2:51" s="14" customFormat="1" ht="12">
      <c r="B153" s="211"/>
      <c r="C153" s="212"/>
      <c r="D153" s="202" t="s">
        <v>168</v>
      </c>
      <c r="E153" s="213" t="s">
        <v>1</v>
      </c>
      <c r="F153" s="214" t="s">
        <v>2792</v>
      </c>
      <c r="G153" s="212"/>
      <c r="H153" s="215">
        <v>0.098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4" customFormat="1" ht="12">
      <c r="B154" s="211"/>
      <c r="C154" s="212"/>
      <c r="D154" s="202" t="s">
        <v>168</v>
      </c>
      <c r="E154" s="213" t="s">
        <v>1</v>
      </c>
      <c r="F154" s="214" t="s">
        <v>2793</v>
      </c>
      <c r="G154" s="212"/>
      <c r="H154" s="215">
        <v>0.098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168</v>
      </c>
      <c r="AU154" s="221" t="s">
        <v>82</v>
      </c>
      <c r="AV154" s="14" t="s">
        <v>82</v>
      </c>
      <c r="AW154" s="14" t="s">
        <v>30</v>
      </c>
      <c r="AX154" s="14" t="s">
        <v>73</v>
      </c>
      <c r="AY154" s="221" t="s">
        <v>160</v>
      </c>
    </row>
    <row r="155" spans="2:51" s="14" customFormat="1" ht="12">
      <c r="B155" s="211"/>
      <c r="C155" s="212"/>
      <c r="D155" s="202" t="s">
        <v>168</v>
      </c>
      <c r="E155" s="213" t="s">
        <v>1</v>
      </c>
      <c r="F155" s="214" t="s">
        <v>2794</v>
      </c>
      <c r="G155" s="212"/>
      <c r="H155" s="215">
        <v>0.098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168</v>
      </c>
      <c r="AU155" s="221" t="s">
        <v>82</v>
      </c>
      <c r="AV155" s="14" t="s">
        <v>82</v>
      </c>
      <c r="AW155" s="14" t="s">
        <v>30</v>
      </c>
      <c r="AX155" s="14" t="s">
        <v>73</v>
      </c>
      <c r="AY155" s="221" t="s">
        <v>160</v>
      </c>
    </row>
    <row r="156" spans="2:51" s="14" customFormat="1" ht="12">
      <c r="B156" s="211"/>
      <c r="C156" s="212"/>
      <c r="D156" s="202" t="s">
        <v>168</v>
      </c>
      <c r="E156" s="213" t="s">
        <v>1</v>
      </c>
      <c r="F156" s="214" t="s">
        <v>2795</v>
      </c>
      <c r="G156" s="212"/>
      <c r="H156" s="215">
        <v>0.098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4" customFormat="1" ht="12">
      <c r="B157" s="211"/>
      <c r="C157" s="212"/>
      <c r="D157" s="202" t="s">
        <v>168</v>
      </c>
      <c r="E157" s="213" t="s">
        <v>1</v>
      </c>
      <c r="F157" s="214" t="s">
        <v>2796</v>
      </c>
      <c r="G157" s="212"/>
      <c r="H157" s="215">
        <v>0.168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2:51" s="14" customFormat="1" ht="12">
      <c r="B158" s="211"/>
      <c r="C158" s="212"/>
      <c r="D158" s="202" t="s">
        <v>168</v>
      </c>
      <c r="E158" s="213" t="s">
        <v>1</v>
      </c>
      <c r="F158" s="214" t="s">
        <v>2797</v>
      </c>
      <c r="G158" s="212"/>
      <c r="H158" s="215">
        <v>0.367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2:51" s="14" customFormat="1" ht="12">
      <c r="B159" s="211"/>
      <c r="C159" s="212"/>
      <c r="D159" s="202" t="s">
        <v>168</v>
      </c>
      <c r="E159" s="213" t="s">
        <v>1</v>
      </c>
      <c r="F159" s="214" t="s">
        <v>2798</v>
      </c>
      <c r="G159" s="212"/>
      <c r="H159" s="215">
        <v>0.18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4" customFormat="1" ht="12">
      <c r="B160" s="211"/>
      <c r="C160" s="212"/>
      <c r="D160" s="202" t="s">
        <v>168</v>
      </c>
      <c r="E160" s="213" t="s">
        <v>1</v>
      </c>
      <c r="F160" s="214" t="s">
        <v>2799</v>
      </c>
      <c r="G160" s="212"/>
      <c r="H160" s="215">
        <v>0.36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2:51" s="14" customFormat="1" ht="12">
      <c r="B161" s="211"/>
      <c r="C161" s="212"/>
      <c r="D161" s="202" t="s">
        <v>168</v>
      </c>
      <c r="E161" s="213" t="s">
        <v>1</v>
      </c>
      <c r="F161" s="214" t="s">
        <v>2800</v>
      </c>
      <c r="G161" s="212"/>
      <c r="H161" s="215">
        <v>0.98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168</v>
      </c>
      <c r="AU161" s="221" t="s">
        <v>82</v>
      </c>
      <c r="AV161" s="14" t="s">
        <v>82</v>
      </c>
      <c r="AW161" s="14" t="s">
        <v>30</v>
      </c>
      <c r="AX161" s="14" t="s">
        <v>73</v>
      </c>
      <c r="AY161" s="221" t="s">
        <v>160</v>
      </c>
    </row>
    <row r="162" spans="2:51" s="14" customFormat="1" ht="12">
      <c r="B162" s="211"/>
      <c r="C162" s="212"/>
      <c r="D162" s="202" t="s">
        <v>168</v>
      </c>
      <c r="E162" s="213" t="s">
        <v>1</v>
      </c>
      <c r="F162" s="214" t="s">
        <v>2801</v>
      </c>
      <c r="G162" s="212"/>
      <c r="H162" s="215">
        <v>0.098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82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2:51" s="14" customFormat="1" ht="12">
      <c r="B163" s="211"/>
      <c r="C163" s="212"/>
      <c r="D163" s="202" t="s">
        <v>168</v>
      </c>
      <c r="E163" s="213" t="s">
        <v>1</v>
      </c>
      <c r="F163" s="214" t="s">
        <v>2802</v>
      </c>
      <c r="G163" s="212"/>
      <c r="H163" s="215">
        <v>0.098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82</v>
      </c>
      <c r="AV163" s="14" t="s">
        <v>82</v>
      </c>
      <c r="AW163" s="14" t="s">
        <v>30</v>
      </c>
      <c r="AX163" s="14" t="s">
        <v>73</v>
      </c>
      <c r="AY163" s="221" t="s">
        <v>160</v>
      </c>
    </row>
    <row r="164" spans="2:51" s="14" customFormat="1" ht="12">
      <c r="B164" s="211"/>
      <c r="C164" s="212"/>
      <c r="D164" s="202" t="s">
        <v>168</v>
      </c>
      <c r="E164" s="213" t="s">
        <v>1</v>
      </c>
      <c r="F164" s="214" t="s">
        <v>2803</v>
      </c>
      <c r="G164" s="212"/>
      <c r="H164" s="215">
        <v>0.098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168</v>
      </c>
      <c r="AU164" s="221" t="s">
        <v>82</v>
      </c>
      <c r="AV164" s="14" t="s">
        <v>82</v>
      </c>
      <c r="AW164" s="14" t="s">
        <v>30</v>
      </c>
      <c r="AX164" s="14" t="s">
        <v>73</v>
      </c>
      <c r="AY164" s="221" t="s">
        <v>160</v>
      </c>
    </row>
    <row r="165" spans="2:51" s="14" customFormat="1" ht="12">
      <c r="B165" s="211"/>
      <c r="C165" s="212"/>
      <c r="D165" s="202" t="s">
        <v>168</v>
      </c>
      <c r="E165" s="213" t="s">
        <v>1</v>
      </c>
      <c r="F165" s="214" t="s">
        <v>2804</v>
      </c>
      <c r="G165" s="212"/>
      <c r="H165" s="215">
        <v>0.082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82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2:51" s="14" customFormat="1" ht="12">
      <c r="B166" s="211"/>
      <c r="C166" s="212"/>
      <c r="D166" s="202" t="s">
        <v>168</v>
      </c>
      <c r="E166" s="213" t="s">
        <v>1</v>
      </c>
      <c r="F166" s="214" t="s">
        <v>2805</v>
      </c>
      <c r="G166" s="212"/>
      <c r="H166" s="215">
        <v>0.098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168</v>
      </c>
      <c r="AU166" s="221" t="s">
        <v>82</v>
      </c>
      <c r="AV166" s="14" t="s">
        <v>82</v>
      </c>
      <c r="AW166" s="14" t="s">
        <v>30</v>
      </c>
      <c r="AX166" s="14" t="s">
        <v>73</v>
      </c>
      <c r="AY166" s="221" t="s">
        <v>160</v>
      </c>
    </row>
    <row r="167" spans="2:51" s="14" customFormat="1" ht="12">
      <c r="B167" s="211"/>
      <c r="C167" s="212"/>
      <c r="D167" s="202" t="s">
        <v>168</v>
      </c>
      <c r="E167" s="213" t="s">
        <v>1</v>
      </c>
      <c r="F167" s="214" t="s">
        <v>2806</v>
      </c>
      <c r="G167" s="212"/>
      <c r="H167" s="215">
        <v>0.098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2:51" s="14" customFormat="1" ht="12">
      <c r="B168" s="211"/>
      <c r="C168" s="212"/>
      <c r="D168" s="202" t="s">
        <v>168</v>
      </c>
      <c r="E168" s="213" t="s">
        <v>1</v>
      </c>
      <c r="F168" s="214" t="s">
        <v>2807</v>
      </c>
      <c r="G168" s="212"/>
      <c r="H168" s="215">
        <v>0.588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82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2:51" s="14" customFormat="1" ht="12">
      <c r="B169" s="211"/>
      <c r="C169" s="212"/>
      <c r="D169" s="202" t="s">
        <v>168</v>
      </c>
      <c r="E169" s="213" t="s">
        <v>1</v>
      </c>
      <c r="F169" s="214" t="s">
        <v>2808</v>
      </c>
      <c r="G169" s="212"/>
      <c r="H169" s="215">
        <v>0.258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82</v>
      </c>
      <c r="AV169" s="14" t="s">
        <v>82</v>
      </c>
      <c r="AW169" s="14" t="s">
        <v>30</v>
      </c>
      <c r="AX169" s="14" t="s">
        <v>73</v>
      </c>
      <c r="AY169" s="221" t="s">
        <v>160</v>
      </c>
    </row>
    <row r="170" spans="2:51" s="14" customFormat="1" ht="12">
      <c r="B170" s="211"/>
      <c r="C170" s="212"/>
      <c r="D170" s="202" t="s">
        <v>168</v>
      </c>
      <c r="E170" s="213" t="s">
        <v>1</v>
      </c>
      <c r="F170" s="214" t="s">
        <v>2809</v>
      </c>
      <c r="G170" s="212"/>
      <c r="H170" s="215">
        <v>0.282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2:51" s="14" customFormat="1" ht="12">
      <c r="B171" s="211"/>
      <c r="C171" s="212"/>
      <c r="D171" s="202" t="s">
        <v>168</v>
      </c>
      <c r="E171" s="213" t="s">
        <v>1</v>
      </c>
      <c r="F171" s="214" t="s">
        <v>2810</v>
      </c>
      <c r="G171" s="212"/>
      <c r="H171" s="215">
        <v>0.162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82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2:51" s="14" customFormat="1" ht="12">
      <c r="B172" s="211"/>
      <c r="C172" s="212"/>
      <c r="D172" s="202" t="s">
        <v>168</v>
      </c>
      <c r="E172" s="213" t="s">
        <v>1</v>
      </c>
      <c r="F172" s="214" t="s">
        <v>2811</v>
      </c>
      <c r="G172" s="212"/>
      <c r="H172" s="215">
        <v>0.098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168</v>
      </c>
      <c r="AU172" s="221" t="s">
        <v>82</v>
      </c>
      <c r="AV172" s="14" t="s">
        <v>82</v>
      </c>
      <c r="AW172" s="14" t="s">
        <v>30</v>
      </c>
      <c r="AX172" s="14" t="s">
        <v>73</v>
      </c>
      <c r="AY172" s="221" t="s">
        <v>160</v>
      </c>
    </row>
    <row r="173" spans="2:51" s="14" customFormat="1" ht="12">
      <c r="B173" s="211"/>
      <c r="C173" s="212"/>
      <c r="D173" s="202" t="s">
        <v>168</v>
      </c>
      <c r="E173" s="213" t="s">
        <v>1</v>
      </c>
      <c r="F173" s="214" t="s">
        <v>2812</v>
      </c>
      <c r="G173" s="212"/>
      <c r="H173" s="215">
        <v>0.098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168</v>
      </c>
      <c r="AU173" s="221" t="s">
        <v>82</v>
      </c>
      <c r="AV173" s="14" t="s">
        <v>82</v>
      </c>
      <c r="AW173" s="14" t="s">
        <v>30</v>
      </c>
      <c r="AX173" s="14" t="s">
        <v>73</v>
      </c>
      <c r="AY173" s="221" t="s">
        <v>160</v>
      </c>
    </row>
    <row r="174" spans="2:51" s="14" customFormat="1" ht="12">
      <c r="B174" s="211"/>
      <c r="C174" s="212"/>
      <c r="D174" s="202" t="s">
        <v>168</v>
      </c>
      <c r="E174" s="213" t="s">
        <v>1</v>
      </c>
      <c r="F174" s="214" t="s">
        <v>2813</v>
      </c>
      <c r="G174" s="212"/>
      <c r="H174" s="215">
        <v>0.098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82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2:51" s="14" customFormat="1" ht="12">
      <c r="B175" s="211"/>
      <c r="C175" s="212"/>
      <c r="D175" s="202" t="s">
        <v>168</v>
      </c>
      <c r="E175" s="213" t="s">
        <v>1</v>
      </c>
      <c r="F175" s="214" t="s">
        <v>2814</v>
      </c>
      <c r="G175" s="212"/>
      <c r="H175" s="215">
        <v>0.098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2:51" s="14" customFormat="1" ht="12">
      <c r="B176" s="211"/>
      <c r="C176" s="212"/>
      <c r="D176" s="202" t="s">
        <v>168</v>
      </c>
      <c r="E176" s="213" t="s">
        <v>1</v>
      </c>
      <c r="F176" s="214" t="s">
        <v>2815</v>
      </c>
      <c r="G176" s="212"/>
      <c r="H176" s="215">
        <v>0.098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168</v>
      </c>
      <c r="AU176" s="221" t="s">
        <v>82</v>
      </c>
      <c r="AV176" s="14" t="s">
        <v>82</v>
      </c>
      <c r="AW176" s="14" t="s">
        <v>30</v>
      </c>
      <c r="AX176" s="14" t="s">
        <v>73</v>
      </c>
      <c r="AY176" s="221" t="s">
        <v>160</v>
      </c>
    </row>
    <row r="177" spans="2:51" s="14" customFormat="1" ht="12">
      <c r="B177" s="211"/>
      <c r="C177" s="212"/>
      <c r="D177" s="202" t="s">
        <v>168</v>
      </c>
      <c r="E177" s="213" t="s">
        <v>1</v>
      </c>
      <c r="F177" s="214" t="s">
        <v>2816</v>
      </c>
      <c r="G177" s="212"/>
      <c r="H177" s="215">
        <v>0.098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82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2:51" s="14" customFormat="1" ht="12">
      <c r="B178" s="211"/>
      <c r="C178" s="212"/>
      <c r="D178" s="202" t="s">
        <v>168</v>
      </c>
      <c r="E178" s="213" t="s">
        <v>1</v>
      </c>
      <c r="F178" s="214" t="s">
        <v>2817</v>
      </c>
      <c r="G178" s="212"/>
      <c r="H178" s="215">
        <v>0.098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168</v>
      </c>
      <c r="AU178" s="221" t="s">
        <v>82</v>
      </c>
      <c r="AV178" s="14" t="s">
        <v>82</v>
      </c>
      <c r="AW178" s="14" t="s">
        <v>30</v>
      </c>
      <c r="AX178" s="14" t="s">
        <v>73</v>
      </c>
      <c r="AY178" s="221" t="s">
        <v>160</v>
      </c>
    </row>
    <row r="179" spans="2:51" s="14" customFormat="1" ht="12">
      <c r="B179" s="211"/>
      <c r="C179" s="212"/>
      <c r="D179" s="202" t="s">
        <v>168</v>
      </c>
      <c r="E179" s="213" t="s">
        <v>1</v>
      </c>
      <c r="F179" s="214" t="s">
        <v>2818</v>
      </c>
      <c r="G179" s="212"/>
      <c r="H179" s="215">
        <v>0.098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2:51" s="14" customFormat="1" ht="12">
      <c r="B180" s="211"/>
      <c r="C180" s="212"/>
      <c r="D180" s="202" t="s">
        <v>168</v>
      </c>
      <c r="E180" s="213" t="s">
        <v>1</v>
      </c>
      <c r="F180" s="214" t="s">
        <v>2819</v>
      </c>
      <c r="G180" s="212"/>
      <c r="H180" s="215">
        <v>0.098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82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2:51" s="14" customFormat="1" ht="12">
      <c r="B181" s="211"/>
      <c r="C181" s="212"/>
      <c r="D181" s="202" t="s">
        <v>168</v>
      </c>
      <c r="E181" s="213" t="s">
        <v>1</v>
      </c>
      <c r="F181" s="214" t="s">
        <v>2820</v>
      </c>
      <c r="G181" s="212"/>
      <c r="H181" s="215">
        <v>0.098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168</v>
      </c>
      <c r="AU181" s="221" t="s">
        <v>82</v>
      </c>
      <c r="AV181" s="14" t="s">
        <v>82</v>
      </c>
      <c r="AW181" s="14" t="s">
        <v>30</v>
      </c>
      <c r="AX181" s="14" t="s">
        <v>73</v>
      </c>
      <c r="AY181" s="221" t="s">
        <v>160</v>
      </c>
    </row>
    <row r="182" spans="2:51" s="14" customFormat="1" ht="12">
      <c r="B182" s="211"/>
      <c r="C182" s="212"/>
      <c r="D182" s="202" t="s">
        <v>168</v>
      </c>
      <c r="E182" s="213" t="s">
        <v>1</v>
      </c>
      <c r="F182" s="214" t="s">
        <v>2821</v>
      </c>
      <c r="G182" s="212"/>
      <c r="H182" s="215">
        <v>0.098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2:51" s="14" customFormat="1" ht="12">
      <c r="B183" s="211"/>
      <c r="C183" s="212"/>
      <c r="D183" s="202" t="s">
        <v>168</v>
      </c>
      <c r="E183" s="213" t="s">
        <v>1</v>
      </c>
      <c r="F183" s="214" t="s">
        <v>2822</v>
      </c>
      <c r="G183" s="212"/>
      <c r="H183" s="215">
        <v>0.098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82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2:51" s="15" customFormat="1" ht="12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6.582999999999998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168</v>
      </c>
      <c r="AU184" s="232" t="s">
        <v>82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65" s="2" customFormat="1" ht="24.2" customHeight="1">
      <c r="A185" s="35"/>
      <c r="B185" s="36"/>
      <c r="C185" s="187" t="s">
        <v>182</v>
      </c>
      <c r="D185" s="187" t="s">
        <v>162</v>
      </c>
      <c r="E185" s="188" t="s">
        <v>2823</v>
      </c>
      <c r="F185" s="189" t="s">
        <v>2824</v>
      </c>
      <c r="G185" s="190" t="s">
        <v>193</v>
      </c>
      <c r="H185" s="191">
        <v>0.551</v>
      </c>
      <c r="I185" s="192"/>
      <c r="J185" s="193">
        <f>ROUND(I185*H185,2)</f>
        <v>0</v>
      </c>
      <c r="K185" s="189" t="s">
        <v>166</v>
      </c>
      <c r="L185" s="40"/>
      <c r="M185" s="194" t="s">
        <v>1</v>
      </c>
      <c r="N185" s="195" t="s">
        <v>38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167</v>
      </c>
      <c r="AT185" s="198" t="s">
        <v>162</v>
      </c>
      <c r="AU185" s="198" t="s">
        <v>82</v>
      </c>
      <c r="AY185" s="18" t="s">
        <v>160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80</v>
      </c>
      <c r="BK185" s="199">
        <f>ROUND(I185*H185,2)</f>
        <v>0</v>
      </c>
      <c r="BL185" s="18" t="s">
        <v>167</v>
      </c>
      <c r="BM185" s="198" t="s">
        <v>185</v>
      </c>
    </row>
    <row r="186" spans="2:51" s="13" customFormat="1" ht="12">
      <c r="B186" s="200"/>
      <c r="C186" s="201"/>
      <c r="D186" s="202" t="s">
        <v>168</v>
      </c>
      <c r="E186" s="203" t="s">
        <v>1</v>
      </c>
      <c r="F186" s="204" t="s">
        <v>2825</v>
      </c>
      <c r="G186" s="201"/>
      <c r="H186" s="203" t="s">
        <v>1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168</v>
      </c>
      <c r="AU186" s="210" t="s">
        <v>82</v>
      </c>
      <c r="AV186" s="13" t="s">
        <v>80</v>
      </c>
      <c r="AW186" s="13" t="s">
        <v>30</v>
      </c>
      <c r="AX186" s="13" t="s">
        <v>73</v>
      </c>
      <c r="AY186" s="210" t="s">
        <v>160</v>
      </c>
    </row>
    <row r="187" spans="2:51" s="13" customFormat="1" ht="12">
      <c r="B187" s="200"/>
      <c r="C187" s="201"/>
      <c r="D187" s="202" t="s">
        <v>168</v>
      </c>
      <c r="E187" s="203" t="s">
        <v>1</v>
      </c>
      <c r="F187" s="204" t="s">
        <v>2826</v>
      </c>
      <c r="G187" s="201"/>
      <c r="H187" s="203" t="s">
        <v>1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168</v>
      </c>
      <c r="AU187" s="210" t="s">
        <v>82</v>
      </c>
      <c r="AV187" s="13" t="s">
        <v>80</v>
      </c>
      <c r="AW187" s="13" t="s">
        <v>30</v>
      </c>
      <c r="AX187" s="13" t="s">
        <v>73</v>
      </c>
      <c r="AY187" s="210" t="s">
        <v>160</v>
      </c>
    </row>
    <row r="188" spans="2:51" s="14" customFormat="1" ht="12">
      <c r="B188" s="211"/>
      <c r="C188" s="212"/>
      <c r="D188" s="202" t="s">
        <v>168</v>
      </c>
      <c r="E188" s="213" t="s">
        <v>1</v>
      </c>
      <c r="F188" s="214" t="s">
        <v>2827</v>
      </c>
      <c r="G188" s="212"/>
      <c r="H188" s="215">
        <v>0.061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168</v>
      </c>
      <c r="AU188" s="221" t="s">
        <v>82</v>
      </c>
      <c r="AV188" s="14" t="s">
        <v>82</v>
      </c>
      <c r="AW188" s="14" t="s">
        <v>30</v>
      </c>
      <c r="AX188" s="14" t="s">
        <v>73</v>
      </c>
      <c r="AY188" s="221" t="s">
        <v>160</v>
      </c>
    </row>
    <row r="189" spans="2:51" s="14" customFormat="1" ht="12">
      <c r="B189" s="211"/>
      <c r="C189" s="212"/>
      <c r="D189" s="202" t="s">
        <v>168</v>
      </c>
      <c r="E189" s="213" t="s">
        <v>1</v>
      </c>
      <c r="F189" s="214" t="s">
        <v>2828</v>
      </c>
      <c r="G189" s="212"/>
      <c r="H189" s="215">
        <v>0.061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2:51" s="14" customFormat="1" ht="12">
      <c r="B190" s="211"/>
      <c r="C190" s="212"/>
      <c r="D190" s="202" t="s">
        <v>168</v>
      </c>
      <c r="E190" s="213" t="s">
        <v>1</v>
      </c>
      <c r="F190" s="214" t="s">
        <v>2829</v>
      </c>
      <c r="G190" s="212"/>
      <c r="H190" s="215">
        <v>0.061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168</v>
      </c>
      <c r="AU190" s="221" t="s">
        <v>82</v>
      </c>
      <c r="AV190" s="14" t="s">
        <v>82</v>
      </c>
      <c r="AW190" s="14" t="s">
        <v>30</v>
      </c>
      <c r="AX190" s="14" t="s">
        <v>73</v>
      </c>
      <c r="AY190" s="221" t="s">
        <v>160</v>
      </c>
    </row>
    <row r="191" spans="2:51" s="14" customFormat="1" ht="12">
      <c r="B191" s="211"/>
      <c r="C191" s="212"/>
      <c r="D191" s="202" t="s">
        <v>168</v>
      </c>
      <c r="E191" s="213" t="s">
        <v>1</v>
      </c>
      <c r="F191" s="214" t="s">
        <v>2830</v>
      </c>
      <c r="G191" s="212"/>
      <c r="H191" s="215">
        <v>0.061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168</v>
      </c>
      <c r="AU191" s="221" t="s">
        <v>82</v>
      </c>
      <c r="AV191" s="14" t="s">
        <v>82</v>
      </c>
      <c r="AW191" s="14" t="s">
        <v>30</v>
      </c>
      <c r="AX191" s="14" t="s">
        <v>73</v>
      </c>
      <c r="AY191" s="221" t="s">
        <v>160</v>
      </c>
    </row>
    <row r="192" spans="2:51" s="13" customFormat="1" ht="12">
      <c r="B192" s="200"/>
      <c r="C192" s="201"/>
      <c r="D192" s="202" t="s">
        <v>168</v>
      </c>
      <c r="E192" s="203" t="s">
        <v>1</v>
      </c>
      <c r="F192" s="204" t="s">
        <v>1022</v>
      </c>
      <c r="G192" s="201"/>
      <c r="H192" s="203" t="s">
        <v>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168</v>
      </c>
      <c r="AU192" s="210" t="s">
        <v>82</v>
      </c>
      <c r="AV192" s="13" t="s">
        <v>80</v>
      </c>
      <c r="AW192" s="13" t="s">
        <v>30</v>
      </c>
      <c r="AX192" s="13" t="s">
        <v>73</v>
      </c>
      <c r="AY192" s="210" t="s">
        <v>160</v>
      </c>
    </row>
    <row r="193" spans="2:51" s="13" customFormat="1" ht="12">
      <c r="B193" s="200"/>
      <c r="C193" s="201"/>
      <c r="D193" s="202" t="s">
        <v>168</v>
      </c>
      <c r="E193" s="203" t="s">
        <v>1</v>
      </c>
      <c r="F193" s="204" t="s">
        <v>2831</v>
      </c>
      <c r="G193" s="201"/>
      <c r="H193" s="203" t="s">
        <v>1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168</v>
      </c>
      <c r="AU193" s="210" t="s">
        <v>82</v>
      </c>
      <c r="AV193" s="13" t="s">
        <v>80</v>
      </c>
      <c r="AW193" s="13" t="s">
        <v>30</v>
      </c>
      <c r="AX193" s="13" t="s">
        <v>73</v>
      </c>
      <c r="AY193" s="210" t="s">
        <v>160</v>
      </c>
    </row>
    <row r="194" spans="2:51" s="14" customFormat="1" ht="12">
      <c r="B194" s="211"/>
      <c r="C194" s="212"/>
      <c r="D194" s="202" t="s">
        <v>168</v>
      </c>
      <c r="E194" s="213" t="s">
        <v>1</v>
      </c>
      <c r="F194" s="214" t="s">
        <v>2832</v>
      </c>
      <c r="G194" s="212"/>
      <c r="H194" s="215">
        <v>0.026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168</v>
      </c>
      <c r="AU194" s="221" t="s">
        <v>82</v>
      </c>
      <c r="AV194" s="14" t="s">
        <v>82</v>
      </c>
      <c r="AW194" s="14" t="s">
        <v>30</v>
      </c>
      <c r="AX194" s="14" t="s">
        <v>73</v>
      </c>
      <c r="AY194" s="221" t="s">
        <v>160</v>
      </c>
    </row>
    <row r="195" spans="2:51" s="16" customFormat="1" ht="12">
      <c r="B195" s="243"/>
      <c r="C195" s="244"/>
      <c r="D195" s="202" t="s">
        <v>168</v>
      </c>
      <c r="E195" s="245" t="s">
        <v>1</v>
      </c>
      <c r="F195" s="246" t="s">
        <v>354</v>
      </c>
      <c r="G195" s="244"/>
      <c r="H195" s="247">
        <v>0.27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168</v>
      </c>
      <c r="AU195" s="253" t="s">
        <v>82</v>
      </c>
      <c r="AV195" s="16" t="s">
        <v>182</v>
      </c>
      <c r="AW195" s="16" t="s">
        <v>30</v>
      </c>
      <c r="AX195" s="16" t="s">
        <v>73</v>
      </c>
      <c r="AY195" s="253" t="s">
        <v>160</v>
      </c>
    </row>
    <row r="196" spans="2:51" s="13" customFormat="1" ht="12">
      <c r="B196" s="200"/>
      <c r="C196" s="201"/>
      <c r="D196" s="202" t="s">
        <v>168</v>
      </c>
      <c r="E196" s="203" t="s">
        <v>1</v>
      </c>
      <c r="F196" s="204" t="s">
        <v>2833</v>
      </c>
      <c r="G196" s="201"/>
      <c r="H196" s="203" t="s">
        <v>1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168</v>
      </c>
      <c r="AU196" s="210" t="s">
        <v>82</v>
      </c>
      <c r="AV196" s="13" t="s">
        <v>80</v>
      </c>
      <c r="AW196" s="13" t="s">
        <v>30</v>
      </c>
      <c r="AX196" s="13" t="s">
        <v>73</v>
      </c>
      <c r="AY196" s="210" t="s">
        <v>160</v>
      </c>
    </row>
    <row r="197" spans="2:51" s="13" customFormat="1" ht="12">
      <c r="B197" s="200"/>
      <c r="C197" s="201"/>
      <c r="D197" s="202" t="s">
        <v>168</v>
      </c>
      <c r="E197" s="203" t="s">
        <v>1</v>
      </c>
      <c r="F197" s="204" t="s">
        <v>2834</v>
      </c>
      <c r="G197" s="201"/>
      <c r="H197" s="203" t="s">
        <v>1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168</v>
      </c>
      <c r="AU197" s="210" t="s">
        <v>82</v>
      </c>
      <c r="AV197" s="13" t="s">
        <v>80</v>
      </c>
      <c r="AW197" s="13" t="s">
        <v>30</v>
      </c>
      <c r="AX197" s="13" t="s">
        <v>73</v>
      </c>
      <c r="AY197" s="210" t="s">
        <v>160</v>
      </c>
    </row>
    <row r="198" spans="2:51" s="14" customFormat="1" ht="12">
      <c r="B198" s="211"/>
      <c r="C198" s="212"/>
      <c r="D198" s="202" t="s">
        <v>168</v>
      </c>
      <c r="E198" s="213" t="s">
        <v>1</v>
      </c>
      <c r="F198" s="214" t="s">
        <v>2835</v>
      </c>
      <c r="G198" s="212"/>
      <c r="H198" s="215">
        <v>0.14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168</v>
      </c>
      <c r="AU198" s="221" t="s">
        <v>82</v>
      </c>
      <c r="AV198" s="14" t="s">
        <v>82</v>
      </c>
      <c r="AW198" s="14" t="s">
        <v>30</v>
      </c>
      <c r="AX198" s="14" t="s">
        <v>73</v>
      </c>
      <c r="AY198" s="221" t="s">
        <v>160</v>
      </c>
    </row>
    <row r="199" spans="2:51" s="14" customFormat="1" ht="12">
      <c r="B199" s="211"/>
      <c r="C199" s="212"/>
      <c r="D199" s="202" t="s">
        <v>168</v>
      </c>
      <c r="E199" s="213" t="s">
        <v>1</v>
      </c>
      <c r="F199" s="214" t="s">
        <v>2836</v>
      </c>
      <c r="G199" s="212"/>
      <c r="H199" s="215">
        <v>0.047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168</v>
      </c>
      <c r="AU199" s="221" t="s">
        <v>82</v>
      </c>
      <c r="AV199" s="14" t="s">
        <v>82</v>
      </c>
      <c r="AW199" s="14" t="s">
        <v>30</v>
      </c>
      <c r="AX199" s="14" t="s">
        <v>73</v>
      </c>
      <c r="AY199" s="221" t="s">
        <v>160</v>
      </c>
    </row>
    <row r="200" spans="2:51" s="14" customFormat="1" ht="12">
      <c r="B200" s="211"/>
      <c r="C200" s="212"/>
      <c r="D200" s="202" t="s">
        <v>168</v>
      </c>
      <c r="E200" s="213" t="s">
        <v>1</v>
      </c>
      <c r="F200" s="214" t="s">
        <v>2837</v>
      </c>
      <c r="G200" s="212"/>
      <c r="H200" s="215">
        <v>0.047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168</v>
      </c>
      <c r="AU200" s="221" t="s">
        <v>82</v>
      </c>
      <c r="AV200" s="14" t="s">
        <v>82</v>
      </c>
      <c r="AW200" s="14" t="s">
        <v>30</v>
      </c>
      <c r="AX200" s="14" t="s">
        <v>73</v>
      </c>
      <c r="AY200" s="221" t="s">
        <v>160</v>
      </c>
    </row>
    <row r="201" spans="2:51" s="14" customFormat="1" ht="12">
      <c r="B201" s="211"/>
      <c r="C201" s="212"/>
      <c r="D201" s="202" t="s">
        <v>168</v>
      </c>
      <c r="E201" s="213" t="s">
        <v>1</v>
      </c>
      <c r="F201" s="214" t="s">
        <v>2838</v>
      </c>
      <c r="G201" s="212"/>
      <c r="H201" s="215">
        <v>0.047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168</v>
      </c>
      <c r="AU201" s="221" t="s">
        <v>82</v>
      </c>
      <c r="AV201" s="14" t="s">
        <v>82</v>
      </c>
      <c r="AW201" s="14" t="s">
        <v>30</v>
      </c>
      <c r="AX201" s="14" t="s">
        <v>73</v>
      </c>
      <c r="AY201" s="221" t="s">
        <v>160</v>
      </c>
    </row>
    <row r="202" spans="2:51" s="16" customFormat="1" ht="12">
      <c r="B202" s="243"/>
      <c r="C202" s="244"/>
      <c r="D202" s="202" t="s">
        <v>168</v>
      </c>
      <c r="E202" s="245" t="s">
        <v>1</v>
      </c>
      <c r="F202" s="246" t="s">
        <v>354</v>
      </c>
      <c r="G202" s="244"/>
      <c r="H202" s="247">
        <v>0.28099999999999997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168</v>
      </c>
      <c r="AU202" s="253" t="s">
        <v>82</v>
      </c>
      <c r="AV202" s="16" t="s">
        <v>182</v>
      </c>
      <c r="AW202" s="16" t="s">
        <v>30</v>
      </c>
      <c r="AX202" s="16" t="s">
        <v>73</v>
      </c>
      <c r="AY202" s="253" t="s">
        <v>160</v>
      </c>
    </row>
    <row r="203" spans="2:51" s="15" customFormat="1" ht="12">
      <c r="B203" s="222"/>
      <c r="C203" s="223"/>
      <c r="D203" s="202" t="s">
        <v>168</v>
      </c>
      <c r="E203" s="224" t="s">
        <v>1</v>
      </c>
      <c r="F203" s="225" t="s">
        <v>179</v>
      </c>
      <c r="G203" s="223"/>
      <c r="H203" s="226">
        <v>0.551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168</v>
      </c>
      <c r="AU203" s="232" t="s">
        <v>82</v>
      </c>
      <c r="AV203" s="15" t="s">
        <v>167</v>
      </c>
      <c r="AW203" s="15" t="s">
        <v>30</v>
      </c>
      <c r="AX203" s="15" t="s">
        <v>80</v>
      </c>
      <c r="AY203" s="232" t="s">
        <v>160</v>
      </c>
    </row>
    <row r="204" spans="1:65" s="2" customFormat="1" ht="24.2" customHeight="1">
      <c r="A204" s="35"/>
      <c r="B204" s="36"/>
      <c r="C204" s="187" t="s">
        <v>167</v>
      </c>
      <c r="D204" s="187" t="s">
        <v>162</v>
      </c>
      <c r="E204" s="188" t="s">
        <v>2839</v>
      </c>
      <c r="F204" s="189" t="s">
        <v>2840</v>
      </c>
      <c r="G204" s="190" t="s">
        <v>193</v>
      </c>
      <c r="H204" s="191">
        <v>2.563</v>
      </c>
      <c r="I204" s="192"/>
      <c r="J204" s="193">
        <f>ROUND(I204*H204,2)</f>
        <v>0</v>
      </c>
      <c r="K204" s="189" t="s">
        <v>166</v>
      </c>
      <c r="L204" s="40"/>
      <c r="M204" s="194" t="s">
        <v>1</v>
      </c>
      <c r="N204" s="195" t="s">
        <v>38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167</v>
      </c>
      <c r="AT204" s="198" t="s">
        <v>162</v>
      </c>
      <c r="AU204" s="198" t="s">
        <v>82</v>
      </c>
      <c r="AY204" s="18" t="s">
        <v>160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80</v>
      </c>
      <c r="BK204" s="199">
        <f>ROUND(I204*H204,2)</f>
        <v>0</v>
      </c>
      <c r="BL204" s="18" t="s">
        <v>167</v>
      </c>
      <c r="BM204" s="198" t="s">
        <v>188</v>
      </c>
    </row>
    <row r="205" spans="2:51" s="13" customFormat="1" ht="12">
      <c r="B205" s="200"/>
      <c r="C205" s="201"/>
      <c r="D205" s="202" t="s">
        <v>168</v>
      </c>
      <c r="E205" s="203" t="s">
        <v>1</v>
      </c>
      <c r="F205" s="204" t="s">
        <v>2841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168</v>
      </c>
      <c r="AU205" s="210" t="s">
        <v>82</v>
      </c>
      <c r="AV205" s="13" t="s">
        <v>80</v>
      </c>
      <c r="AW205" s="13" t="s">
        <v>30</v>
      </c>
      <c r="AX205" s="13" t="s">
        <v>73</v>
      </c>
      <c r="AY205" s="210" t="s">
        <v>160</v>
      </c>
    </row>
    <row r="206" spans="2:51" s="13" customFormat="1" ht="12">
      <c r="B206" s="200"/>
      <c r="C206" s="201"/>
      <c r="D206" s="202" t="s">
        <v>168</v>
      </c>
      <c r="E206" s="203" t="s">
        <v>1</v>
      </c>
      <c r="F206" s="204" t="s">
        <v>2842</v>
      </c>
      <c r="G206" s="201"/>
      <c r="H206" s="203" t="s">
        <v>1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168</v>
      </c>
      <c r="AU206" s="210" t="s">
        <v>82</v>
      </c>
      <c r="AV206" s="13" t="s">
        <v>80</v>
      </c>
      <c r="AW206" s="13" t="s">
        <v>30</v>
      </c>
      <c r="AX206" s="13" t="s">
        <v>73</v>
      </c>
      <c r="AY206" s="210" t="s">
        <v>160</v>
      </c>
    </row>
    <row r="207" spans="2:51" s="14" customFormat="1" ht="12">
      <c r="B207" s="211"/>
      <c r="C207" s="212"/>
      <c r="D207" s="202" t="s">
        <v>168</v>
      </c>
      <c r="E207" s="213" t="s">
        <v>1</v>
      </c>
      <c r="F207" s="214" t="s">
        <v>2843</v>
      </c>
      <c r="G207" s="212"/>
      <c r="H207" s="215">
        <v>0.03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168</v>
      </c>
      <c r="AU207" s="221" t="s">
        <v>82</v>
      </c>
      <c r="AV207" s="14" t="s">
        <v>82</v>
      </c>
      <c r="AW207" s="14" t="s">
        <v>30</v>
      </c>
      <c r="AX207" s="14" t="s">
        <v>73</v>
      </c>
      <c r="AY207" s="221" t="s">
        <v>160</v>
      </c>
    </row>
    <row r="208" spans="2:51" s="14" customFormat="1" ht="12">
      <c r="B208" s="211"/>
      <c r="C208" s="212"/>
      <c r="D208" s="202" t="s">
        <v>168</v>
      </c>
      <c r="E208" s="213" t="s">
        <v>1</v>
      </c>
      <c r="F208" s="214" t="s">
        <v>2844</v>
      </c>
      <c r="G208" s="212"/>
      <c r="H208" s="215">
        <v>0.18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82</v>
      </c>
      <c r="AV208" s="14" t="s">
        <v>82</v>
      </c>
      <c r="AW208" s="14" t="s">
        <v>30</v>
      </c>
      <c r="AX208" s="14" t="s">
        <v>73</v>
      </c>
      <c r="AY208" s="221" t="s">
        <v>160</v>
      </c>
    </row>
    <row r="209" spans="2:51" s="14" customFormat="1" ht="12">
      <c r="B209" s="211"/>
      <c r="C209" s="212"/>
      <c r="D209" s="202" t="s">
        <v>168</v>
      </c>
      <c r="E209" s="213" t="s">
        <v>1</v>
      </c>
      <c r="F209" s="214" t="s">
        <v>2845</v>
      </c>
      <c r="G209" s="212"/>
      <c r="H209" s="215">
        <v>0.058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168</v>
      </c>
      <c r="AU209" s="221" t="s">
        <v>82</v>
      </c>
      <c r="AV209" s="14" t="s">
        <v>82</v>
      </c>
      <c r="AW209" s="14" t="s">
        <v>30</v>
      </c>
      <c r="AX209" s="14" t="s">
        <v>73</v>
      </c>
      <c r="AY209" s="221" t="s">
        <v>160</v>
      </c>
    </row>
    <row r="210" spans="2:51" s="16" customFormat="1" ht="12">
      <c r="B210" s="243"/>
      <c r="C210" s="244"/>
      <c r="D210" s="202" t="s">
        <v>168</v>
      </c>
      <c r="E210" s="245" t="s">
        <v>1</v>
      </c>
      <c r="F210" s="246" t="s">
        <v>354</v>
      </c>
      <c r="G210" s="244"/>
      <c r="H210" s="247">
        <v>0.268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168</v>
      </c>
      <c r="AU210" s="253" t="s">
        <v>82</v>
      </c>
      <c r="AV210" s="16" t="s">
        <v>182</v>
      </c>
      <c r="AW210" s="16" t="s">
        <v>30</v>
      </c>
      <c r="AX210" s="16" t="s">
        <v>73</v>
      </c>
      <c r="AY210" s="253" t="s">
        <v>160</v>
      </c>
    </row>
    <row r="211" spans="2:51" s="13" customFormat="1" ht="12">
      <c r="B211" s="200"/>
      <c r="C211" s="201"/>
      <c r="D211" s="202" t="s">
        <v>168</v>
      </c>
      <c r="E211" s="203" t="s">
        <v>1</v>
      </c>
      <c r="F211" s="204" t="s">
        <v>2846</v>
      </c>
      <c r="G211" s="201"/>
      <c r="H211" s="203" t="s">
        <v>1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168</v>
      </c>
      <c r="AU211" s="210" t="s">
        <v>82</v>
      </c>
      <c r="AV211" s="13" t="s">
        <v>80</v>
      </c>
      <c r="AW211" s="13" t="s">
        <v>30</v>
      </c>
      <c r="AX211" s="13" t="s">
        <v>73</v>
      </c>
      <c r="AY211" s="210" t="s">
        <v>160</v>
      </c>
    </row>
    <row r="212" spans="2:51" s="13" customFormat="1" ht="12">
      <c r="B212" s="200"/>
      <c r="C212" s="201"/>
      <c r="D212" s="202" t="s">
        <v>168</v>
      </c>
      <c r="E212" s="203" t="s">
        <v>1</v>
      </c>
      <c r="F212" s="204" t="s">
        <v>2842</v>
      </c>
      <c r="G212" s="201"/>
      <c r="H212" s="203" t="s">
        <v>1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168</v>
      </c>
      <c r="AU212" s="210" t="s">
        <v>82</v>
      </c>
      <c r="AV212" s="13" t="s">
        <v>80</v>
      </c>
      <c r="AW212" s="13" t="s">
        <v>30</v>
      </c>
      <c r="AX212" s="13" t="s">
        <v>73</v>
      </c>
      <c r="AY212" s="210" t="s">
        <v>160</v>
      </c>
    </row>
    <row r="213" spans="2:51" s="14" customFormat="1" ht="12">
      <c r="B213" s="211"/>
      <c r="C213" s="212"/>
      <c r="D213" s="202" t="s">
        <v>168</v>
      </c>
      <c r="E213" s="213" t="s">
        <v>1</v>
      </c>
      <c r="F213" s="214" t="s">
        <v>2847</v>
      </c>
      <c r="G213" s="212"/>
      <c r="H213" s="215">
        <v>0.483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168</v>
      </c>
      <c r="AU213" s="221" t="s">
        <v>82</v>
      </c>
      <c r="AV213" s="14" t="s">
        <v>82</v>
      </c>
      <c r="AW213" s="14" t="s">
        <v>30</v>
      </c>
      <c r="AX213" s="14" t="s">
        <v>73</v>
      </c>
      <c r="AY213" s="221" t="s">
        <v>160</v>
      </c>
    </row>
    <row r="214" spans="2:51" s="14" customFormat="1" ht="12">
      <c r="B214" s="211"/>
      <c r="C214" s="212"/>
      <c r="D214" s="202" t="s">
        <v>168</v>
      </c>
      <c r="E214" s="213" t="s">
        <v>1</v>
      </c>
      <c r="F214" s="214" t="s">
        <v>2848</v>
      </c>
      <c r="G214" s="212"/>
      <c r="H214" s="215">
        <v>0.483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168</v>
      </c>
      <c r="AU214" s="221" t="s">
        <v>82</v>
      </c>
      <c r="AV214" s="14" t="s">
        <v>82</v>
      </c>
      <c r="AW214" s="14" t="s">
        <v>30</v>
      </c>
      <c r="AX214" s="14" t="s">
        <v>73</v>
      </c>
      <c r="AY214" s="221" t="s">
        <v>160</v>
      </c>
    </row>
    <row r="215" spans="2:51" s="14" customFormat="1" ht="12">
      <c r="B215" s="211"/>
      <c r="C215" s="212"/>
      <c r="D215" s="202" t="s">
        <v>168</v>
      </c>
      <c r="E215" s="213" t="s">
        <v>1</v>
      </c>
      <c r="F215" s="214" t="s">
        <v>2849</v>
      </c>
      <c r="G215" s="212"/>
      <c r="H215" s="215">
        <v>0.064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2:51" s="14" customFormat="1" ht="12">
      <c r="B216" s="211"/>
      <c r="C216" s="212"/>
      <c r="D216" s="202" t="s">
        <v>168</v>
      </c>
      <c r="E216" s="213" t="s">
        <v>1</v>
      </c>
      <c r="F216" s="214" t="s">
        <v>2850</v>
      </c>
      <c r="G216" s="212"/>
      <c r="H216" s="215">
        <v>0.059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168</v>
      </c>
      <c r="AU216" s="221" t="s">
        <v>82</v>
      </c>
      <c r="AV216" s="14" t="s">
        <v>82</v>
      </c>
      <c r="AW216" s="14" t="s">
        <v>30</v>
      </c>
      <c r="AX216" s="14" t="s">
        <v>73</v>
      </c>
      <c r="AY216" s="221" t="s">
        <v>160</v>
      </c>
    </row>
    <row r="217" spans="2:51" s="14" customFormat="1" ht="12">
      <c r="B217" s="211"/>
      <c r="C217" s="212"/>
      <c r="D217" s="202" t="s">
        <v>168</v>
      </c>
      <c r="E217" s="213" t="s">
        <v>1</v>
      </c>
      <c r="F217" s="214" t="s">
        <v>2851</v>
      </c>
      <c r="G217" s="212"/>
      <c r="H217" s="215">
        <v>0.081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168</v>
      </c>
      <c r="AU217" s="221" t="s">
        <v>82</v>
      </c>
      <c r="AV217" s="14" t="s">
        <v>82</v>
      </c>
      <c r="AW217" s="14" t="s">
        <v>30</v>
      </c>
      <c r="AX217" s="14" t="s">
        <v>73</v>
      </c>
      <c r="AY217" s="221" t="s">
        <v>160</v>
      </c>
    </row>
    <row r="218" spans="2:51" s="14" customFormat="1" ht="12">
      <c r="B218" s="211"/>
      <c r="C218" s="212"/>
      <c r="D218" s="202" t="s">
        <v>168</v>
      </c>
      <c r="E218" s="213" t="s">
        <v>1</v>
      </c>
      <c r="F218" s="214" t="s">
        <v>2852</v>
      </c>
      <c r="G218" s="212"/>
      <c r="H218" s="215">
        <v>0.073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168</v>
      </c>
      <c r="AU218" s="221" t="s">
        <v>82</v>
      </c>
      <c r="AV218" s="14" t="s">
        <v>82</v>
      </c>
      <c r="AW218" s="14" t="s">
        <v>30</v>
      </c>
      <c r="AX218" s="14" t="s">
        <v>73</v>
      </c>
      <c r="AY218" s="221" t="s">
        <v>160</v>
      </c>
    </row>
    <row r="219" spans="2:51" s="14" customFormat="1" ht="12">
      <c r="B219" s="211"/>
      <c r="C219" s="212"/>
      <c r="D219" s="202" t="s">
        <v>168</v>
      </c>
      <c r="E219" s="213" t="s">
        <v>1</v>
      </c>
      <c r="F219" s="214" t="s">
        <v>2853</v>
      </c>
      <c r="G219" s="212"/>
      <c r="H219" s="215">
        <v>0.072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82</v>
      </c>
      <c r="AV219" s="14" t="s">
        <v>82</v>
      </c>
      <c r="AW219" s="14" t="s">
        <v>30</v>
      </c>
      <c r="AX219" s="14" t="s">
        <v>73</v>
      </c>
      <c r="AY219" s="221" t="s">
        <v>160</v>
      </c>
    </row>
    <row r="220" spans="2:51" s="14" customFormat="1" ht="12">
      <c r="B220" s="211"/>
      <c r="C220" s="212"/>
      <c r="D220" s="202" t="s">
        <v>168</v>
      </c>
      <c r="E220" s="213" t="s">
        <v>1</v>
      </c>
      <c r="F220" s="214" t="s">
        <v>2854</v>
      </c>
      <c r="G220" s="212"/>
      <c r="H220" s="215">
        <v>0.115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168</v>
      </c>
      <c r="AU220" s="221" t="s">
        <v>82</v>
      </c>
      <c r="AV220" s="14" t="s">
        <v>82</v>
      </c>
      <c r="AW220" s="14" t="s">
        <v>30</v>
      </c>
      <c r="AX220" s="14" t="s">
        <v>73</v>
      </c>
      <c r="AY220" s="221" t="s">
        <v>160</v>
      </c>
    </row>
    <row r="221" spans="2:51" s="16" customFormat="1" ht="12">
      <c r="B221" s="243"/>
      <c r="C221" s="244"/>
      <c r="D221" s="202" t="s">
        <v>168</v>
      </c>
      <c r="E221" s="245" t="s">
        <v>1</v>
      </c>
      <c r="F221" s="246" t="s">
        <v>354</v>
      </c>
      <c r="G221" s="244"/>
      <c r="H221" s="247">
        <v>1.43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168</v>
      </c>
      <c r="AU221" s="253" t="s">
        <v>82</v>
      </c>
      <c r="AV221" s="16" t="s">
        <v>182</v>
      </c>
      <c r="AW221" s="16" t="s">
        <v>30</v>
      </c>
      <c r="AX221" s="16" t="s">
        <v>73</v>
      </c>
      <c r="AY221" s="253" t="s">
        <v>160</v>
      </c>
    </row>
    <row r="222" spans="2:51" s="13" customFormat="1" ht="12">
      <c r="B222" s="200"/>
      <c r="C222" s="201"/>
      <c r="D222" s="202" t="s">
        <v>168</v>
      </c>
      <c r="E222" s="203" t="s">
        <v>1</v>
      </c>
      <c r="F222" s="204" t="s">
        <v>2855</v>
      </c>
      <c r="G222" s="201"/>
      <c r="H222" s="203" t="s">
        <v>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168</v>
      </c>
      <c r="AU222" s="210" t="s">
        <v>82</v>
      </c>
      <c r="AV222" s="13" t="s">
        <v>80</v>
      </c>
      <c r="AW222" s="13" t="s">
        <v>30</v>
      </c>
      <c r="AX222" s="13" t="s">
        <v>73</v>
      </c>
      <c r="AY222" s="210" t="s">
        <v>160</v>
      </c>
    </row>
    <row r="223" spans="2:51" s="13" customFormat="1" ht="12">
      <c r="B223" s="200"/>
      <c r="C223" s="201"/>
      <c r="D223" s="202" t="s">
        <v>168</v>
      </c>
      <c r="E223" s="203" t="s">
        <v>1</v>
      </c>
      <c r="F223" s="204" t="s">
        <v>2826</v>
      </c>
      <c r="G223" s="201"/>
      <c r="H223" s="203" t="s">
        <v>1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168</v>
      </c>
      <c r="AU223" s="210" t="s">
        <v>82</v>
      </c>
      <c r="AV223" s="13" t="s">
        <v>80</v>
      </c>
      <c r="AW223" s="13" t="s">
        <v>30</v>
      </c>
      <c r="AX223" s="13" t="s">
        <v>73</v>
      </c>
      <c r="AY223" s="210" t="s">
        <v>160</v>
      </c>
    </row>
    <row r="224" spans="2:51" s="14" customFormat="1" ht="12">
      <c r="B224" s="211"/>
      <c r="C224" s="212"/>
      <c r="D224" s="202" t="s">
        <v>168</v>
      </c>
      <c r="E224" s="213" t="s">
        <v>1</v>
      </c>
      <c r="F224" s="214" t="s">
        <v>2856</v>
      </c>
      <c r="G224" s="212"/>
      <c r="H224" s="215">
        <v>0.191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168</v>
      </c>
      <c r="AU224" s="221" t="s">
        <v>82</v>
      </c>
      <c r="AV224" s="14" t="s">
        <v>82</v>
      </c>
      <c r="AW224" s="14" t="s">
        <v>30</v>
      </c>
      <c r="AX224" s="14" t="s">
        <v>73</v>
      </c>
      <c r="AY224" s="221" t="s">
        <v>160</v>
      </c>
    </row>
    <row r="225" spans="2:51" s="14" customFormat="1" ht="12">
      <c r="B225" s="211"/>
      <c r="C225" s="212"/>
      <c r="D225" s="202" t="s">
        <v>168</v>
      </c>
      <c r="E225" s="213" t="s">
        <v>1</v>
      </c>
      <c r="F225" s="214" t="s">
        <v>2857</v>
      </c>
      <c r="G225" s="212"/>
      <c r="H225" s="215">
        <v>0.105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168</v>
      </c>
      <c r="AU225" s="221" t="s">
        <v>82</v>
      </c>
      <c r="AV225" s="14" t="s">
        <v>82</v>
      </c>
      <c r="AW225" s="14" t="s">
        <v>30</v>
      </c>
      <c r="AX225" s="14" t="s">
        <v>73</v>
      </c>
      <c r="AY225" s="221" t="s">
        <v>160</v>
      </c>
    </row>
    <row r="226" spans="2:51" s="16" customFormat="1" ht="12">
      <c r="B226" s="243"/>
      <c r="C226" s="244"/>
      <c r="D226" s="202" t="s">
        <v>168</v>
      </c>
      <c r="E226" s="245" t="s">
        <v>1</v>
      </c>
      <c r="F226" s="246" t="s">
        <v>354</v>
      </c>
      <c r="G226" s="244"/>
      <c r="H226" s="247">
        <v>0.296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168</v>
      </c>
      <c r="AU226" s="253" t="s">
        <v>82</v>
      </c>
      <c r="AV226" s="16" t="s">
        <v>182</v>
      </c>
      <c r="AW226" s="16" t="s">
        <v>30</v>
      </c>
      <c r="AX226" s="16" t="s">
        <v>73</v>
      </c>
      <c r="AY226" s="253" t="s">
        <v>160</v>
      </c>
    </row>
    <row r="227" spans="2:51" s="13" customFormat="1" ht="12">
      <c r="B227" s="200"/>
      <c r="C227" s="201"/>
      <c r="D227" s="202" t="s">
        <v>168</v>
      </c>
      <c r="E227" s="203" t="s">
        <v>1</v>
      </c>
      <c r="F227" s="204" t="s">
        <v>2858</v>
      </c>
      <c r="G227" s="201"/>
      <c r="H227" s="203" t="s">
        <v>1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168</v>
      </c>
      <c r="AU227" s="210" t="s">
        <v>82</v>
      </c>
      <c r="AV227" s="13" t="s">
        <v>80</v>
      </c>
      <c r="AW227" s="13" t="s">
        <v>30</v>
      </c>
      <c r="AX227" s="13" t="s">
        <v>73</v>
      </c>
      <c r="AY227" s="210" t="s">
        <v>160</v>
      </c>
    </row>
    <row r="228" spans="2:51" s="14" customFormat="1" ht="12">
      <c r="B228" s="211"/>
      <c r="C228" s="212"/>
      <c r="D228" s="202" t="s">
        <v>168</v>
      </c>
      <c r="E228" s="213" t="s">
        <v>1</v>
      </c>
      <c r="F228" s="214" t="s">
        <v>2859</v>
      </c>
      <c r="G228" s="212"/>
      <c r="H228" s="215">
        <v>0.19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168</v>
      </c>
      <c r="AU228" s="221" t="s">
        <v>82</v>
      </c>
      <c r="AV228" s="14" t="s">
        <v>82</v>
      </c>
      <c r="AW228" s="14" t="s">
        <v>30</v>
      </c>
      <c r="AX228" s="14" t="s">
        <v>73</v>
      </c>
      <c r="AY228" s="221" t="s">
        <v>160</v>
      </c>
    </row>
    <row r="229" spans="2:51" s="16" customFormat="1" ht="12">
      <c r="B229" s="243"/>
      <c r="C229" s="244"/>
      <c r="D229" s="202" t="s">
        <v>168</v>
      </c>
      <c r="E229" s="245" t="s">
        <v>1</v>
      </c>
      <c r="F229" s="246" t="s">
        <v>354</v>
      </c>
      <c r="G229" s="244"/>
      <c r="H229" s="247">
        <v>0.19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168</v>
      </c>
      <c r="AU229" s="253" t="s">
        <v>82</v>
      </c>
      <c r="AV229" s="16" t="s">
        <v>182</v>
      </c>
      <c r="AW229" s="16" t="s">
        <v>30</v>
      </c>
      <c r="AX229" s="16" t="s">
        <v>73</v>
      </c>
      <c r="AY229" s="253" t="s">
        <v>160</v>
      </c>
    </row>
    <row r="230" spans="2:51" s="13" customFormat="1" ht="12">
      <c r="B230" s="200"/>
      <c r="C230" s="201"/>
      <c r="D230" s="202" t="s">
        <v>168</v>
      </c>
      <c r="E230" s="203" t="s">
        <v>1</v>
      </c>
      <c r="F230" s="204" t="s">
        <v>2860</v>
      </c>
      <c r="G230" s="201"/>
      <c r="H230" s="203" t="s">
        <v>1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168</v>
      </c>
      <c r="AU230" s="210" t="s">
        <v>82</v>
      </c>
      <c r="AV230" s="13" t="s">
        <v>80</v>
      </c>
      <c r="AW230" s="13" t="s">
        <v>30</v>
      </c>
      <c r="AX230" s="13" t="s">
        <v>73</v>
      </c>
      <c r="AY230" s="210" t="s">
        <v>160</v>
      </c>
    </row>
    <row r="231" spans="2:51" s="14" customFormat="1" ht="12">
      <c r="B231" s="211"/>
      <c r="C231" s="212"/>
      <c r="D231" s="202" t="s">
        <v>168</v>
      </c>
      <c r="E231" s="213" t="s">
        <v>1</v>
      </c>
      <c r="F231" s="214" t="s">
        <v>2861</v>
      </c>
      <c r="G231" s="212"/>
      <c r="H231" s="215">
        <v>0.379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168</v>
      </c>
      <c r="AU231" s="221" t="s">
        <v>82</v>
      </c>
      <c r="AV231" s="14" t="s">
        <v>82</v>
      </c>
      <c r="AW231" s="14" t="s">
        <v>30</v>
      </c>
      <c r="AX231" s="14" t="s">
        <v>73</v>
      </c>
      <c r="AY231" s="221" t="s">
        <v>160</v>
      </c>
    </row>
    <row r="232" spans="2:51" s="16" customFormat="1" ht="12">
      <c r="B232" s="243"/>
      <c r="C232" s="244"/>
      <c r="D232" s="202" t="s">
        <v>168</v>
      </c>
      <c r="E232" s="245" t="s">
        <v>1</v>
      </c>
      <c r="F232" s="246" t="s">
        <v>354</v>
      </c>
      <c r="G232" s="244"/>
      <c r="H232" s="247">
        <v>0.379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168</v>
      </c>
      <c r="AU232" s="253" t="s">
        <v>82</v>
      </c>
      <c r="AV232" s="16" t="s">
        <v>182</v>
      </c>
      <c r="AW232" s="16" t="s">
        <v>30</v>
      </c>
      <c r="AX232" s="16" t="s">
        <v>73</v>
      </c>
      <c r="AY232" s="253" t="s">
        <v>160</v>
      </c>
    </row>
    <row r="233" spans="2:51" s="15" customFormat="1" ht="12">
      <c r="B233" s="222"/>
      <c r="C233" s="223"/>
      <c r="D233" s="202" t="s">
        <v>168</v>
      </c>
      <c r="E233" s="224" t="s">
        <v>1</v>
      </c>
      <c r="F233" s="225" t="s">
        <v>179</v>
      </c>
      <c r="G233" s="223"/>
      <c r="H233" s="226">
        <v>2.563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168</v>
      </c>
      <c r="AU233" s="232" t="s">
        <v>82</v>
      </c>
      <c r="AV233" s="15" t="s">
        <v>167</v>
      </c>
      <c r="AW233" s="15" t="s">
        <v>30</v>
      </c>
      <c r="AX233" s="15" t="s">
        <v>80</v>
      </c>
      <c r="AY233" s="232" t="s">
        <v>160</v>
      </c>
    </row>
    <row r="234" spans="1:65" s="2" customFormat="1" ht="14.45" customHeight="1">
      <c r="A234" s="35"/>
      <c r="B234" s="36"/>
      <c r="C234" s="187" t="s">
        <v>190</v>
      </c>
      <c r="D234" s="187" t="s">
        <v>162</v>
      </c>
      <c r="E234" s="188" t="s">
        <v>2862</v>
      </c>
      <c r="F234" s="189" t="s">
        <v>2863</v>
      </c>
      <c r="G234" s="190" t="s">
        <v>238</v>
      </c>
      <c r="H234" s="191">
        <v>45</v>
      </c>
      <c r="I234" s="192"/>
      <c r="J234" s="193">
        <f>ROUND(I234*H234,2)</f>
        <v>0</v>
      </c>
      <c r="K234" s="189" t="s">
        <v>1</v>
      </c>
      <c r="L234" s="40"/>
      <c r="M234" s="194" t="s">
        <v>1</v>
      </c>
      <c r="N234" s="195" t="s">
        <v>38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167</v>
      </c>
      <c r="AT234" s="198" t="s">
        <v>162</v>
      </c>
      <c r="AU234" s="198" t="s">
        <v>82</v>
      </c>
      <c r="AY234" s="18" t="s">
        <v>160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80</v>
      </c>
      <c r="BK234" s="199">
        <f>ROUND(I234*H234,2)</f>
        <v>0</v>
      </c>
      <c r="BL234" s="18" t="s">
        <v>167</v>
      </c>
      <c r="BM234" s="198" t="s">
        <v>194</v>
      </c>
    </row>
    <row r="235" spans="2:63" s="12" customFormat="1" ht="22.9" customHeight="1">
      <c r="B235" s="171"/>
      <c r="C235" s="172"/>
      <c r="D235" s="173" t="s">
        <v>72</v>
      </c>
      <c r="E235" s="185" t="s">
        <v>167</v>
      </c>
      <c r="F235" s="185" t="s">
        <v>245</v>
      </c>
      <c r="G235" s="172"/>
      <c r="H235" s="172"/>
      <c r="I235" s="175"/>
      <c r="J235" s="186">
        <f>BK235</f>
        <v>0</v>
      </c>
      <c r="K235" s="172"/>
      <c r="L235" s="177"/>
      <c r="M235" s="178"/>
      <c r="N235" s="179"/>
      <c r="O235" s="179"/>
      <c r="P235" s="180">
        <f>SUM(P236:P243)</f>
        <v>0</v>
      </c>
      <c r="Q235" s="179"/>
      <c r="R235" s="180">
        <f>SUM(R236:R243)</f>
        <v>0</v>
      </c>
      <c r="S235" s="179"/>
      <c r="T235" s="181">
        <f>SUM(T236:T243)</f>
        <v>0</v>
      </c>
      <c r="AR235" s="182" t="s">
        <v>80</v>
      </c>
      <c r="AT235" s="183" t="s">
        <v>72</v>
      </c>
      <c r="AU235" s="183" t="s">
        <v>80</v>
      </c>
      <c r="AY235" s="182" t="s">
        <v>160</v>
      </c>
      <c r="BK235" s="184">
        <f>SUM(BK236:BK243)</f>
        <v>0</v>
      </c>
    </row>
    <row r="236" spans="1:65" s="2" customFormat="1" ht="14.45" customHeight="1">
      <c r="A236" s="35"/>
      <c r="B236" s="36"/>
      <c r="C236" s="187" t="s">
        <v>185</v>
      </c>
      <c r="D236" s="187" t="s">
        <v>162</v>
      </c>
      <c r="E236" s="188" t="s">
        <v>2864</v>
      </c>
      <c r="F236" s="189" t="s">
        <v>2865</v>
      </c>
      <c r="G236" s="190" t="s">
        <v>165</v>
      </c>
      <c r="H236" s="191">
        <v>0.122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198</v>
      </c>
    </row>
    <row r="237" spans="2:51" s="13" customFormat="1" ht="12">
      <c r="B237" s="200"/>
      <c r="C237" s="201"/>
      <c r="D237" s="202" t="s">
        <v>168</v>
      </c>
      <c r="E237" s="203" t="s">
        <v>1</v>
      </c>
      <c r="F237" s="204" t="s">
        <v>2866</v>
      </c>
      <c r="G237" s="201"/>
      <c r="H237" s="203" t="s">
        <v>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82</v>
      </c>
      <c r="AV237" s="13" t="s">
        <v>80</v>
      </c>
      <c r="AW237" s="13" t="s">
        <v>30</v>
      </c>
      <c r="AX237" s="13" t="s">
        <v>73</v>
      </c>
      <c r="AY237" s="210" t="s">
        <v>160</v>
      </c>
    </row>
    <row r="238" spans="2:51" s="14" customFormat="1" ht="12">
      <c r="B238" s="211"/>
      <c r="C238" s="212"/>
      <c r="D238" s="202" t="s">
        <v>168</v>
      </c>
      <c r="E238" s="213" t="s">
        <v>1</v>
      </c>
      <c r="F238" s="214" t="s">
        <v>2867</v>
      </c>
      <c r="G238" s="212"/>
      <c r="H238" s="215">
        <v>0.122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82</v>
      </c>
      <c r="AV238" s="14" t="s">
        <v>82</v>
      </c>
      <c r="AW238" s="14" t="s">
        <v>30</v>
      </c>
      <c r="AX238" s="14" t="s">
        <v>73</v>
      </c>
      <c r="AY238" s="221" t="s">
        <v>160</v>
      </c>
    </row>
    <row r="239" spans="2:51" s="15" customFormat="1" ht="12">
      <c r="B239" s="222"/>
      <c r="C239" s="223"/>
      <c r="D239" s="202" t="s">
        <v>168</v>
      </c>
      <c r="E239" s="224" t="s">
        <v>1</v>
      </c>
      <c r="F239" s="225" t="s">
        <v>179</v>
      </c>
      <c r="G239" s="223"/>
      <c r="H239" s="226">
        <v>0.122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168</v>
      </c>
      <c r="AU239" s="232" t="s">
        <v>82</v>
      </c>
      <c r="AV239" s="15" t="s">
        <v>167</v>
      </c>
      <c r="AW239" s="15" t="s">
        <v>30</v>
      </c>
      <c r="AX239" s="15" t="s">
        <v>80</v>
      </c>
      <c r="AY239" s="232" t="s">
        <v>160</v>
      </c>
    </row>
    <row r="240" spans="1:65" s="2" customFormat="1" ht="14.45" customHeight="1">
      <c r="A240" s="35"/>
      <c r="B240" s="36"/>
      <c r="C240" s="187" t="s">
        <v>204</v>
      </c>
      <c r="D240" s="187" t="s">
        <v>162</v>
      </c>
      <c r="E240" s="188" t="s">
        <v>2868</v>
      </c>
      <c r="F240" s="189" t="s">
        <v>2869</v>
      </c>
      <c r="G240" s="190" t="s">
        <v>800</v>
      </c>
      <c r="H240" s="191">
        <v>4</v>
      </c>
      <c r="I240" s="192"/>
      <c r="J240" s="193">
        <f>ROUND(I240*H240,2)</f>
        <v>0</v>
      </c>
      <c r="K240" s="189" t="s">
        <v>166</v>
      </c>
      <c r="L240" s="40"/>
      <c r="M240" s="194" t="s">
        <v>1</v>
      </c>
      <c r="N240" s="195" t="s">
        <v>38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167</v>
      </c>
      <c r="AT240" s="198" t="s">
        <v>162</v>
      </c>
      <c r="AU240" s="198" t="s">
        <v>82</v>
      </c>
      <c r="AY240" s="18" t="s">
        <v>160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80</v>
      </c>
      <c r="BK240" s="199">
        <f>ROUND(I240*H240,2)</f>
        <v>0</v>
      </c>
      <c r="BL240" s="18" t="s">
        <v>167</v>
      </c>
      <c r="BM240" s="198" t="s">
        <v>208</v>
      </c>
    </row>
    <row r="241" spans="2:51" s="13" customFormat="1" ht="12">
      <c r="B241" s="200"/>
      <c r="C241" s="201"/>
      <c r="D241" s="202" t="s">
        <v>168</v>
      </c>
      <c r="E241" s="203" t="s">
        <v>1</v>
      </c>
      <c r="F241" s="204" t="s">
        <v>2870</v>
      </c>
      <c r="G241" s="201"/>
      <c r="H241" s="203" t="s">
        <v>1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168</v>
      </c>
      <c r="AU241" s="210" t="s">
        <v>82</v>
      </c>
      <c r="AV241" s="13" t="s">
        <v>80</v>
      </c>
      <c r="AW241" s="13" t="s">
        <v>30</v>
      </c>
      <c r="AX241" s="13" t="s">
        <v>73</v>
      </c>
      <c r="AY241" s="210" t="s">
        <v>160</v>
      </c>
    </row>
    <row r="242" spans="2:51" s="14" customFormat="1" ht="12">
      <c r="B242" s="211"/>
      <c r="C242" s="212"/>
      <c r="D242" s="202" t="s">
        <v>168</v>
      </c>
      <c r="E242" s="213" t="s">
        <v>1</v>
      </c>
      <c r="F242" s="214" t="s">
        <v>2871</v>
      </c>
      <c r="G242" s="212"/>
      <c r="H242" s="215">
        <v>4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168</v>
      </c>
      <c r="AU242" s="221" t="s">
        <v>82</v>
      </c>
      <c r="AV242" s="14" t="s">
        <v>82</v>
      </c>
      <c r="AW242" s="14" t="s">
        <v>30</v>
      </c>
      <c r="AX242" s="14" t="s">
        <v>73</v>
      </c>
      <c r="AY242" s="221" t="s">
        <v>160</v>
      </c>
    </row>
    <row r="243" spans="2:51" s="15" customFormat="1" ht="12">
      <c r="B243" s="222"/>
      <c r="C243" s="223"/>
      <c r="D243" s="202" t="s">
        <v>168</v>
      </c>
      <c r="E243" s="224" t="s">
        <v>1</v>
      </c>
      <c r="F243" s="225" t="s">
        <v>179</v>
      </c>
      <c r="G243" s="223"/>
      <c r="H243" s="226">
        <v>4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168</v>
      </c>
      <c r="AU243" s="232" t="s">
        <v>82</v>
      </c>
      <c r="AV243" s="15" t="s">
        <v>167</v>
      </c>
      <c r="AW243" s="15" t="s">
        <v>30</v>
      </c>
      <c r="AX243" s="15" t="s">
        <v>80</v>
      </c>
      <c r="AY243" s="232" t="s">
        <v>160</v>
      </c>
    </row>
    <row r="244" spans="2:63" s="12" customFormat="1" ht="22.9" customHeight="1">
      <c r="B244" s="171"/>
      <c r="C244" s="172"/>
      <c r="D244" s="173" t="s">
        <v>72</v>
      </c>
      <c r="E244" s="185" t="s">
        <v>185</v>
      </c>
      <c r="F244" s="185" t="s">
        <v>265</v>
      </c>
      <c r="G244" s="172"/>
      <c r="H244" s="172"/>
      <c r="I244" s="175"/>
      <c r="J244" s="186">
        <f>BK244</f>
        <v>0</v>
      </c>
      <c r="K244" s="172"/>
      <c r="L244" s="177"/>
      <c r="M244" s="178"/>
      <c r="N244" s="179"/>
      <c r="O244" s="179"/>
      <c r="P244" s="180">
        <f>SUM(P245:P346)</f>
        <v>0</v>
      </c>
      <c r="Q244" s="179"/>
      <c r="R244" s="180">
        <f>SUM(R245:R346)</f>
        <v>0</v>
      </c>
      <c r="S244" s="179"/>
      <c r="T244" s="181">
        <f>SUM(T245:T346)</f>
        <v>0</v>
      </c>
      <c r="AR244" s="182" t="s">
        <v>80</v>
      </c>
      <c r="AT244" s="183" t="s">
        <v>72</v>
      </c>
      <c r="AU244" s="183" t="s">
        <v>80</v>
      </c>
      <c r="AY244" s="182" t="s">
        <v>160</v>
      </c>
      <c r="BK244" s="184">
        <f>SUM(BK245:BK346)</f>
        <v>0</v>
      </c>
    </row>
    <row r="245" spans="1:65" s="2" customFormat="1" ht="14.45" customHeight="1">
      <c r="A245" s="35"/>
      <c r="B245" s="36"/>
      <c r="C245" s="187" t="s">
        <v>188</v>
      </c>
      <c r="D245" s="187" t="s">
        <v>162</v>
      </c>
      <c r="E245" s="188" t="s">
        <v>274</v>
      </c>
      <c r="F245" s="189" t="s">
        <v>275</v>
      </c>
      <c r="G245" s="190" t="s">
        <v>222</v>
      </c>
      <c r="H245" s="191">
        <v>60</v>
      </c>
      <c r="I245" s="192"/>
      <c r="J245" s="193">
        <f>ROUND(I245*H245,2)</f>
        <v>0</v>
      </c>
      <c r="K245" s="189" t="s">
        <v>166</v>
      </c>
      <c r="L245" s="40"/>
      <c r="M245" s="194" t="s">
        <v>1</v>
      </c>
      <c r="N245" s="195" t="s">
        <v>38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167</v>
      </c>
      <c r="AT245" s="198" t="s">
        <v>162</v>
      </c>
      <c r="AU245" s="198" t="s">
        <v>82</v>
      </c>
      <c r="AY245" s="18" t="s">
        <v>160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80</v>
      </c>
      <c r="BK245" s="199">
        <f>ROUND(I245*H245,2)</f>
        <v>0</v>
      </c>
      <c r="BL245" s="18" t="s">
        <v>167</v>
      </c>
      <c r="BM245" s="198" t="s">
        <v>212</v>
      </c>
    </row>
    <row r="246" spans="2:51" s="14" customFormat="1" ht="12">
      <c r="B246" s="211"/>
      <c r="C246" s="212"/>
      <c r="D246" s="202" t="s">
        <v>168</v>
      </c>
      <c r="E246" s="213" t="s">
        <v>1</v>
      </c>
      <c r="F246" s="214" t="s">
        <v>2872</v>
      </c>
      <c r="G246" s="212"/>
      <c r="H246" s="215">
        <v>60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168</v>
      </c>
      <c r="AU246" s="221" t="s">
        <v>82</v>
      </c>
      <c r="AV246" s="14" t="s">
        <v>82</v>
      </c>
      <c r="AW246" s="14" t="s">
        <v>30</v>
      </c>
      <c r="AX246" s="14" t="s">
        <v>73</v>
      </c>
      <c r="AY246" s="221" t="s">
        <v>160</v>
      </c>
    </row>
    <row r="247" spans="2:51" s="15" customFormat="1" ht="12">
      <c r="B247" s="222"/>
      <c r="C247" s="223"/>
      <c r="D247" s="202" t="s">
        <v>168</v>
      </c>
      <c r="E247" s="224" t="s">
        <v>1</v>
      </c>
      <c r="F247" s="225" t="s">
        <v>179</v>
      </c>
      <c r="G247" s="223"/>
      <c r="H247" s="226">
        <v>60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168</v>
      </c>
      <c r="AU247" s="232" t="s">
        <v>82</v>
      </c>
      <c r="AV247" s="15" t="s">
        <v>167</v>
      </c>
      <c r="AW247" s="15" t="s">
        <v>30</v>
      </c>
      <c r="AX247" s="15" t="s">
        <v>80</v>
      </c>
      <c r="AY247" s="232" t="s">
        <v>160</v>
      </c>
    </row>
    <row r="248" spans="1:65" s="2" customFormat="1" ht="24.2" customHeight="1">
      <c r="A248" s="35"/>
      <c r="B248" s="36"/>
      <c r="C248" s="187" t="s">
        <v>215</v>
      </c>
      <c r="D248" s="187" t="s">
        <v>162</v>
      </c>
      <c r="E248" s="188" t="s">
        <v>277</v>
      </c>
      <c r="F248" s="189" t="s">
        <v>269</v>
      </c>
      <c r="G248" s="190" t="s">
        <v>222</v>
      </c>
      <c r="H248" s="191">
        <v>171.5</v>
      </c>
      <c r="I248" s="192"/>
      <c r="J248" s="193">
        <f>ROUND(I248*H248,2)</f>
        <v>0</v>
      </c>
      <c r="K248" s="189" t="s">
        <v>166</v>
      </c>
      <c r="L248" s="40"/>
      <c r="M248" s="194" t="s">
        <v>1</v>
      </c>
      <c r="N248" s="195" t="s">
        <v>38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167</v>
      </c>
      <c r="AT248" s="198" t="s">
        <v>162</v>
      </c>
      <c r="AU248" s="198" t="s">
        <v>82</v>
      </c>
      <c r="AY248" s="18" t="s">
        <v>160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80</v>
      </c>
      <c r="BK248" s="199">
        <f>ROUND(I248*H248,2)</f>
        <v>0</v>
      </c>
      <c r="BL248" s="18" t="s">
        <v>167</v>
      </c>
      <c r="BM248" s="198" t="s">
        <v>218</v>
      </c>
    </row>
    <row r="249" spans="2:51" s="14" customFormat="1" ht="12">
      <c r="B249" s="211"/>
      <c r="C249" s="212"/>
      <c r="D249" s="202" t="s">
        <v>168</v>
      </c>
      <c r="E249" s="213" t="s">
        <v>1</v>
      </c>
      <c r="F249" s="214" t="s">
        <v>2873</v>
      </c>
      <c r="G249" s="212"/>
      <c r="H249" s="215">
        <v>150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168</v>
      </c>
      <c r="AU249" s="221" t="s">
        <v>82</v>
      </c>
      <c r="AV249" s="14" t="s">
        <v>82</v>
      </c>
      <c r="AW249" s="14" t="s">
        <v>30</v>
      </c>
      <c r="AX249" s="14" t="s">
        <v>73</v>
      </c>
      <c r="AY249" s="221" t="s">
        <v>160</v>
      </c>
    </row>
    <row r="250" spans="2:51" s="13" customFormat="1" ht="12">
      <c r="B250" s="200"/>
      <c r="C250" s="201"/>
      <c r="D250" s="202" t="s">
        <v>168</v>
      </c>
      <c r="E250" s="203" t="s">
        <v>1</v>
      </c>
      <c r="F250" s="204" t="s">
        <v>1022</v>
      </c>
      <c r="G250" s="201"/>
      <c r="H250" s="203" t="s">
        <v>1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168</v>
      </c>
      <c r="AU250" s="210" t="s">
        <v>82</v>
      </c>
      <c r="AV250" s="13" t="s">
        <v>80</v>
      </c>
      <c r="AW250" s="13" t="s">
        <v>30</v>
      </c>
      <c r="AX250" s="13" t="s">
        <v>73</v>
      </c>
      <c r="AY250" s="210" t="s">
        <v>160</v>
      </c>
    </row>
    <row r="251" spans="2:51" s="13" customFormat="1" ht="12">
      <c r="B251" s="200"/>
      <c r="C251" s="201"/>
      <c r="D251" s="202" t="s">
        <v>168</v>
      </c>
      <c r="E251" s="203" t="s">
        <v>1</v>
      </c>
      <c r="F251" s="204" t="s">
        <v>2874</v>
      </c>
      <c r="G251" s="201"/>
      <c r="H251" s="203" t="s">
        <v>1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168</v>
      </c>
      <c r="AU251" s="210" t="s">
        <v>82</v>
      </c>
      <c r="AV251" s="13" t="s">
        <v>80</v>
      </c>
      <c r="AW251" s="13" t="s">
        <v>30</v>
      </c>
      <c r="AX251" s="13" t="s">
        <v>73</v>
      </c>
      <c r="AY251" s="210" t="s">
        <v>160</v>
      </c>
    </row>
    <row r="252" spans="2:51" s="14" customFormat="1" ht="12">
      <c r="B252" s="211"/>
      <c r="C252" s="212"/>
      <c r="D252" s="202" t="s">
        <v>168</v>
      </c>
      <c r="E252" s="213" t="s">
        <v>1</v>
      </c>
      <c r="F252" s="214" t="s">
        <v>2875</v>
      </c>
      <c r="G252" s="212"/>
      <c r="H252" s="215">
        <v>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2:51" s="14" customFormat="1" ht="12">
      <c r="B253" s="211"/>
      <c r="C253" s="212"/>
      <c r="D253" s="202" t="s">
        <v>168</v>
      </c>
      <c r="E253" s="213" t="s">
        <v>1</v>
      </c>
      <c r="F253" s="214" t="s">
        <v>2876</v>
      </c>
      <c r="G253" s="212"/>
      <c r="H253" s="215">
        <v>2.75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2:51" s="13" customFormat="1" ht="12">
      <c r="B254" s="200"/>
      <c r="C254" s="201"/>
      <c r="D254" s="202" t="s">
        <v>168</v>
      </c>
      <c r="E254" s="203" t="s">
        <v>1</v>
      </c>
      <c r="F254" s="204" t="s">
        <v>1066</v>
      </c>
      <c r="G254" s="201"/>
      <c r="H254" s="203" t="s">
        <v>1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168</v>
      </c>
      <c r="AU254" s="210" t="s">
        <v>82</v>
      </c>
      <c r="AV254" s="13" t="s">
        <v>80</v>
      </c>
      <c r="AW254" s="13" t="s">
        <v>30</v>
      </c>
      <c r="AX254" s="13" t="s">
        <v>73</v>
      </c>
      <c r="AY254" s="210" t="s">
        <v>160</v>
      </c>
    </row>
    <row r="255" spans="2:51" s="13" customFormat="1" ht="12">
      <c r="B255" s="200"/>
      <c r="C255" s="201"/>
      <c r="D255" s="202" t="s">
        <v>168</v>
      </c>
      <c r="E255" s="203" t="s">
        <v>1</v>
      </c>
      <c r="F255" s="204" t="s">
        <v>2877</v>
      </c>
      <c r="G255" s="201"/>
      <c r="H255" s="203" t="s">
        <v>1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168</v>
      </c>
      <c r="AU255" s="210" t="s">
        <v>82</v>
      </c>
      <c r="AV255" s="13" t="s">
        <v>80</v>
      </c>
      <c r="AW255" s="13" t="s">
        <v>30</v>
      </c>
      <c r="AX255" s="13" t="s">
        <v>73</v>
      </c>
      <c r="AY255" s="210" t="s">
        <v>160</v>
      </c>
    </row>
    <row r="256" spans="2:51" s="14" customFormat="1" ht="12">
      <c r="B256" s="211"/>
      <c r="C256" s="212"/>
      <c r="D256" s="202" t="s">
        <v>168</v>
      </c>
      <c r="E256" s="213" t="s">
        <v>1</v>
      </c>
      <c r="F256" s="214" t="s">
        <v>2875</v>
      </c>
      <c r="G256" s="212"/>
      <c r="H256" s="215">
        <v>8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168</v>
      </c>
      <c r="AU256" s="221" t="s">
        <v>82</v>
      </c>
      <c r="AV256" s="14" t="s">
        <v>82</v>
      </c>
      <c r="AW256" s="14" t="s">
        <v>30</v>
      </c>
      <c r="AX256" s="14" t="s">
        <v>73</v>
      </c>
      <c r="AY256" s="221" t="s">
        <v>160</v>
      </c>
    </row>
    <row r="257" spans="2:51" s="14" customFormat="1" ht="12">
      <c r="B257" s="211"/>
      <c r="C257" s="212"/>
      <c r="D257" s="202" t="s">
        <v>168</v>
      </c>
      <c r="E257" s="213" t="s">
        <v>1</v>
      </c>
      <c r="F257" s="214" t="s">
        <v>2878</v>
      </c>
      <c r="G257" s="212"/>
      <c r="H257" s="215">
        <v>2.75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2:51" s="15" customFormat="1" ht="12">
      <c r="B258" s="222"/>
      <c r="C258" s="223"/>
      <c r="D258" s="202" t="s">
        <v>168</v>
      </c>
      <c r="E258" s="224" t="s">
        <v>1</v>
      </c>
      <c r="F258" s="225" t="s">
        <v>179</v>
      </c>
      <c r="G258" s="223"/>
      <c r="H258" s="226">
        <v>171.5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168</v>
      </c>
      <c r="AU258" s="232" t="s">
        <v>82</v>
      </c>
      <c r="AV258" s="15" t="s">
        <v>167</v>
      </c>
      <c r="AW258" s="15" t="s">
        <v>30</v>
      </c>
      <c r="AX258" s="15" t="s">
        <v>80</v>
      </c>
      <c r="AY258" s="232" t="s">
        <v>160</v>
      </c>
    </row>
    <row r="259" spans="1:65" s="2" customFormat="1" ht="24.2" customHeight="1">
      <c r="A259" s="35"/>
      <c r="B259" s="36"/>
      <c r="C259" s="187" t="s">
        <v>194</v>
      </c>
      <c r="D259" s="187" t="s">
        <v>162</v>
      </c>
      <c r="E259" s="188" t="s">
        <v>2879</v>
      </c>
      <c r="F259" s="189" t="s">
        <v>2880</v>
      </c>
      <c r="G259" s="190" t="s">
        <v>222</v>
      </c>
      <c r="H259" s="191">
        <v>150</v>
      </c>
      <c r="I259" s="192"/>
      <c r="J259" s="193">
        <f>ROUND(I259*H259,2)</f>
        <v>0</v>
      </c>
      <c r="K259" s="189" t="s">
        <v>166</v>
      </c>
      <c r="L259" s="40"/>
      <c r="M259" s="194" t="s">
        <v>1</v>
      </c>
      <c r="N259" s="195" t="s">
        <v>38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167</v>
      </c>
      <c r="AT259" s="198" t="s">
        <v>162</v>
      </c>
      <c r="AU259" s="198" t="s">
        <v>82</v>
      </c>
      <c r="AY259" s="18" t="s">
        <v>160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80</v>
      </c>
      <c r="BK259" s="199">
        <f>ROUND(I259*H259,2)</f>
        <v>0</v>
      </c>
      <c r="BL259" s="18" t="s">
        <v>167</v>
      </c>
      <c r="BM259" s="198" t="s">
        <v>223</v>
      </c>
    </row>
    <row r="260" spans="2:51" s="14" customFormat="1" ht="12">
      <c r="B260" s="211"/>
      <c r="C260" s="212"/>
      <c r="D260" s="202" t="s">
        <v>168</v>
      </c>
      <c r="E260" s="213" t="s">
        <v>1</v>
      </c>
      <c r="F260" s="214" t="s">
        <v>2873</v>
      </c>
      <c r="G260" s="212"/>
      <c r="H260" s="215">
        <v>150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82</v>
      </c>
      <c r="AV260" s="14" t="s">
        <v>82</v>
      </c>
      <c r="AW260" s="14" t="s">
        <v>30</v>
      </c>
      <c r="AX260" s="14" t="s">
        <v>73</v>
      </c>
      <c r="AY260" s="221" t="s">
        <v>160</v>
      </c>
    </row>
    <row r="261" spans="2:51" s="15" customFormat="1" ht="12">
      <c r="B261" s="222"/>
      <c r="C261" s="223"/>
      <c r="D261" s="202" t="s">
        <v>168</v>
      </c>
      <c r="E261" s="224" t="s">
        <v>1</v>
      </c>
      <c r="F261" s="225" t="s">
        <v>179</v>
      </c>
      <c r="G261" s="223"/>
      <c r="H261" s="226">
        <v>150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168</v>
      </c>
      <c r="AU261" s="232" t="s">
        <v>82</v>
      </c>
      <c r="AV261" s="15" t="s">
        <v>167</v>
      </c>
      <c r="AW261" s="15" t="s">
        <v>30</v>
      </c>
      <c r="AX261" s="15" t="s">
        <v>80</v>
      </c>
      <c r="AY261" s="232" t="s">
        <v>160</v>
      </c>
    </row>
    <row r="262" spans="1:65" s="2" customFormat="1" ht="24.2" customHeight="1">
      <c r="A262" s="35"/>
      <c r="B262" s="36"/>
      <c r="C262" s="187" t="s">
        <v>226</v>
      </c>
      <c r="D262" s="187" t="s">
        <v>162</v>
      </c>
      <c r="E262" s="188" t="s">
        <v>2290</v>
      </c>
      <c r="F262" s="189" t="s">
        <v>2291</v>
      </c>
      <c r="G262" s="190" t="s">
        <v>222</v>
      </c>
      <c r="H262" s="191">
        <v>114.5</v>
      </c>
      <c r="I262" s="192"/>
      <c r="J262" s="193">
        <f>ROUND(I262*H262,2)</f>
        <v>0</v>
      </c>
      <c r="K262" s="189" t="s">
        <v>166</v>
      </c>
      <c r="L262" s="40"/>
      <c r="M262" s="194" t="s">
        <v>1</v>
      </c>
      <c r="N262" s="195" t="s">
        <v>38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167</v>
      </c>
      <c r="AT262" s="198" t="s">
        <v>162</v>
      </c>
      <c r="AU262" s="198" t="s">
        <v>82</v>
      </c>
      <c r="AY262" s="18" t="s">
        <v>160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80</v>
      </c>
      <c r="BK262" s="199">
        <f>ROUND(I262*H262,2)</f>
        <v>0</v>
      </c>
      <c r="BL262" s="18" t="s">
        <v>167</v>
      </c>
      <c r="BM262" s="198" t="s">
        <v>229</v>
      </c>
    </row>
    <row r="263" spans="2:51" s="14" customFormat="1" ht="12">
      <c r="B263" s="211"/>
      <c r="C263" s="212"/>
      <c r="D263" s="202" t="s">
        <v>168</v>
      </c>
      <c r="E263" s="213" t="s">
        <v>1</v>
      </c>
      <c r="F263" s="214" t="s">
        <v>2881</v>
      </c>
      <c r="G263" s="212"/>
      <c r="H263" s="215">
        <v>3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2:51" s="13" customFormat="1" ht="12">
      <c r="B264" s="200"/>
      <c r="C264" s="201"/>
      <c r="D264" s="202" t="s">
        <v>168</v>
      </c>
      <c r="E264" s="203" t="s">
        <v>1</v>
      </c>
      <c r="F264" s="204" t="s">
        <v>2882</v>
      </c>
      <c r="G264" s="201"/>
      <c r="H264" s="203" t="s">
        <v>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168</v>
      </c>
      <c r="AU264" s="210" t="s">
        <v>82</v>
      </c>
      <c r="AV264" s="13" t="s">
        <v>80</v>
      </c>
      <c r="AW264" s="13" t="s">
        <v>30</v>
      </c>
      <c r="AX264" s="13" t="s">
        <v>73</v>
      </c>
      <c r="AY264" s="210" t="s">
        <v>160</v>
      </c>
    </row>
    <row r="265" spans="2:51" s="13" customFormat="1" ht="12">
      <c r="B265" s="200"/>
      <c r="C265" s="201"/>
      <c r="D265" s="202" t="s">
        <v>168</v>
      </c>
      <c r="E265" s="203" t="s">
        <v>1</v>
      </c>
      <c r="F265" s="204" t="s">
        <v>2781</v>
      </c>
      <c r="G265" s="201"/>
      <c r="H265" s="203" t="s">
        <v>1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168</v>
      </c>
      <c r="AU265" s="210" t="s">
        <v>82</v>
      </c>
      <c r="AV265" s="13" t="s">
        <v>80</v>
      </c>
      <c r="AW265" s="13" t="s">
        <v>30</v>
      </c>
      <c r="AX265" s="13" t="s">
        <v>73</v>
      </c>
      <c r="AY265" s="210" t="s">
        <v>160</v>
      </c>
    </row>
    <row r="266" spans="2:51" s="14" customFormat="1" ht="12">
      <c r="B266" s="211"/>
      <c r="C266" s="212"/>
      <c r="D266" s="202" t="s">
        <v>168</v>
      </c>
      <c r="E266" s="213" t="s">
        <v>1</v>
      </c>
      <c r="F266" s="214" t="s">
        <v>2883</v>
      </c>
      <c r="G266" s="212"/>
      <c r="H266" s="215">
        <v>1.5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168</v>
      </c>
      <c r="AU266" s="221" t="s">
        <v>82</v>
      </c>
      <c r="AV266" s="14" t="s">
        <v>82</v>
      </c>
      <c r="AW266" s="14" t="s">
        <v>30</v>
      </c>
      <c r="AX266" s="14" t="s">
        <v>73</v>
      </c>
      <c r="AY266" s="221" t="s">
        <v>160</v>
      </c>
    </row>
    <row r="267" spans="2:51" s="14" customFormat="1" ht="12">
      <c r="B267" s="211"/>
      <c r="C267" s="212"/>
      <c r="D267" s="202" t="s">
        <v>168</v>
      </c>
      <c r="E267" s="213" t="s">
        <v>1</v>
      </c>
      <c r="F267" s="214" t="s">
        <v>2884</v>
      </c>
      <c r="G267" s="212"/>
      <c r="H267" s="215">
        <v>3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168</v>
      </c>
      <c r="AU267" s="221" t="s">
        <v>82</v>
      </c>
      <c r="AV267" s="14" t="s">
        <v>82</v>
      </c>
      <c r="AW267" s="14" t="s">
        <v>30</v>
      </c>
      <c r="AX267" s="14" t="s">
        <v>73</v>
      </c>
      <c r="AY267" s="221" t="s">
        <v>160</v>
      </c>
    </row>
    <row r="268" spans="2:51" s="14" customFormat="1" ht="12">
      <c r="B268" s="211"/>
      <c r="C268" s="212"/>
      <c r="D268" s="202" t="s">
        <v>168</v>
      </c>
      <c r="E268" s="213" t="s">
        <v>1</v>
      </c>
      <c r="F268" s="214" t="s">
        <v>2885</v>
      </c>
      <c r="G268" s="212"/>
      <c r="H268" s="215">
        <v>3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168</v>
      </c>
      <c r="AU268" s="221" t="s">
        <v>82</v>
      </c>
      <c r="AV268" s="14" t="s">
        <v>82</v>
      </c>
      <c r="AW268" s="14" t="s">
        <v>30</v>
      </c>
      <c r="AX268" s="14" t="s">
        <v>73</v>
      </c>
      <c r="AY268" s="221" t="s">
        <v>160</v>
      </c>
    </row>
    <row r="269" spans="2:51" s="14" customFormat="1" ht="12">
      <c r="B269" s="211"/>
      <c r="C269" s="212"/>
      <c r="D269" s="202" t="s">
        <v>168</v>
      </c>
      <c r="E269" s="213" t="s">
        <v>1</v>
      </c>
      <c r="F269" s="214" t="s">
        <v>2886</v>
      </c>
      <c r="G269" s="212"/>
      <c r="H269" s="215">
        <v>1.5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168</v>
      </c>
      <c r="AU269" s="221" t="s">
        <v>82</v>
      </c>
      <c r="AV269" s="14" t="s">
        <v>82</v>
      </c>
      <c r="AW269" s="14" t="s">
        <v>30</v>
      </c>
      <c r="AX269" s="14" t="s">
        <v>73</v>
      </c>
      <c r="AY269" s="221" t="s">
        <v>160</v>
      </c>
    </row>
    <row r="270" spans="2:51" s="14" customFormat="1" ht="12">
      <c r="B270" s="211"/>
      <c r="C270" s="212"/>
      <c r="D270" s="202" t="s">
        <v>168</v>
      </c>
      <c r="E270" s="213" t="s">
        <v>1</v>
      </c>
      <c r="F270" s="214" t="s">
        <v>2887</v>
      </c>
      <c r="G270" s="212"/>
      <c r="H270" s="215">
        <v>2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2:51" s="14" customFormat="1" ht="12">
      <c r="B271" s="211"/>
      <c r="C271" s="212"/>
      <c r="D271" s="202" t="s">
        <v>168</v>
      </c>
      <c r="E271" s="213" t="s">
        <v>1</v>
      </c>
      <c r="F271" s="214" t="s">
        <v>2888</v>
      </c>
      <c r="G271" s="212"/>
      <c r="H271" s="215">
        <v>2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2:51" s="14" customFormat="1" ht="12">
      <c r="B272" s="211"/>
      <c r="C272" s="212"/>
      <c r="D272" s="202" t="s">
        <v>168</v>
      </c>
      <c r="E272" s="213" t="s">
        <v>1</v>
      </c>
      <c r="F272" s="214" t="s">
        <v>2889</v>
      </c>
      <c r="G272" s="212"/>
      <c r="H272" s="215">
        <v>2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168</v>
      </c>
      <c r="AU272" s="221" t="s">
        <v>82</v>
      </c>
      <c r="AV272" s="14" t="s">
        <v>82</v>
      </c>
      <c r="AW272" s="14" t="s">
        <v>30</v>
      </c>
      <c r="AX272" s="14" t="s">
        <v>73</v>
      </c>
      <c r="AY272" s="221" t="s">
        <v>160</v>
      </c>
    </row>
    <row r="273" spans="2:51" s="14" customFormat="1" ht="12">
      <c r="B273" s="211"/>
      <c r="C273" s="212"/>
      <c r="D273" s="202" t="s">
        <v>168</v>
      </c>
      <c r="E273" s="213" t="s">
        <v>1</v>
      </c>
      <c r="F273" s="214" t="s">
        <v>2890</v>
      </c>
      <c r="G273" s="212"/>
      <c r="H273" s="215">
        <v>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168</v>
      </c>
      <c r="AU273" s="221" t="s">
        <v>82</v>
      </c>
      <c r="AV273" s="14" t="s">
        <v>82</v>
      </c>
      <c r="AW273" s="14" t="s">
        <v>30</v>
      </c>
      <c r="AX273" s="14" t="s">
        <v>73</v>
      </c>
      <c r="AY273" s="221" t="s">
        <v>160</v>
      </c>
    </row>
    <row r="274" spans="2:51" s="14" customFormat="1" ht="12">
      <c r="B274" s="211"/>
      <c r="C274" s="212"/>
      <c r="D274" s="202" t="s">
        <v>168</v>
      </c>
      <c r="E274" s="213" t="s">
        <v>1</v>
      </c>
      <c r="F274" s="214" t="s">
        <v>2891</v>
      </c>
      <c r="G274" s="212"/>
      <c r="H274" s="215">
        <v>1.5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168</v>
      </c>
      <c r="AU274" s="221" t="s">
        <v>82</v>
      </c>
      <c r="AV274" s="14" t="s">
        <v>82</v>
      </c>
      <c r="AW274" s="14" t="s">
        <v>30</v>
      </c>
      <c r="AX274" s="14" t="s">
        <v>73</v>
      </c>
      <c r="AY274" s="221" t="s">
        <v>160</v>
      </c>
    </row>
    <row r="275" spans="2:51" s="14" customFormat="1" ht="12">
      <c r="B275" s="211"/>
      <c r="C275" s="212"/>
      <c r="D275" s="202" t="s">
        <v>168</v>
      </c>
      <c r="E275" s="213" t="s">
        <v>1</v>
      </c>
      <c r="F275" s="214" t="s">
        <v>2892</v>
      </c>
      <c r="G275" s="212"/>
      <c r="H275" s="215">
        <v>1.5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2:51" s="14" customFormat="1" ht="12">
      <c r="B276" s="211"/>
      <c r="C276" s="212"/>
      <c r="D276" s="202" t="s">
        <v>168</v>
      </c>
      <c r="E276" s="213" t="s">
        <v>1</v>
      </c>
      <c r="F276" s="214" t="s">
        <v>2893</v>
      </c>
      <c r="G276" s="212"/>
      <c r="H276" s="215">
        <v>1.5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2:51" s="14" customFormat="1" ht="12">
      <c r="B277" s="211"/>
      <c r="C277" s="212"/>
      <c r="D277" s="202" t="s">
        <v>168</v>
      </c>
      <c r="E277" s="213" t="s">
        <v>1</v>
      </c>
      <c r="F277" s="214" t="s">
        <v>2894</v>
      </c>
      <c r="G277" s="212"/>
      <c r="H277" s="215">
        <v>1.5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2:51" s="14" customFormat="1" ht="12">
      <c r="B278" s="211"/>
      <c r="C278" s="212"/>
      <c r="D278" s="202" t="s">
        <v>168</v>
      </c>
      <c r="E278" s="213" t="s">
        <v>1</v>
      </c>
      <c r="F278" s="214" t="s">
        <v>2895</v>
      </c>
      <c r="G278" s="212"/>
      <c r="H278" s="215">
        <v>1.5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2:51" s="14" customFormat="1" ht="12">
      <c r="B279" s="211"/>
      <c r="C279" s="212"/>
      <c r="D279" s="202" t="s">
        <v>168</v>
      </c>
      <c r="E279" s="213" t="s">
        <v>1</v>
      </c>
      <c r="F279" s="214" t="s">
        <v>2896</v>
      </c>
      <c r="G279" s="212"/>
      <c r="H279" s="215">
        <v>1.5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2:51" s="14" customFormat="1" ht="12">
      <c r="B280" s="211"/>
      <c r="C280" s="212"/>
      <c r="D280" s="202" t="s">
        <v>168</v>
      </c>
      <c r="E280" s="213" t="s">
        <v>1</v>
      </c>
      <c r="F280" s="214" t="s">
        <v>2897</v>
      </c>
      <c r="G280" s="212"/>
      <c r="H280" s="215">
        <v>1.5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82</v>
      </c>
      <c r="AV280" s="14" t="s">
        <v>82</v>
      </c>
      <c r="AW280" s="14" t="s">
        <v>30</v>
      </c>
      <c r="AX280" s="14" t="s">
        <v>73</v>
      </c>
      <c r="AY280" s="221" t="s">
        <v>160</v>
      </c>
    </row>
    <row r="281" spans="2:51" s="14" customFormat="1" ht="12">
      <c r="B281" s="211"/>
      <c r="C281" s="212"/>
      <c r="D281" s="202" t="s">
        <v>168</v>
      </c>
      <c r="E281" s="213" t="s">
        <v>1</v>
      </c>
      <c r="F281" s="214" t="s">
        <v>2898</v>
      </c>
      <c r="G281" s="212"/>
      <c r="H281" s="215">
        <v>3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2:51" s="14" customFormat="1" ht="12">
      <c r="B282" s="211"/>
      <c r="C282" s="212"/>
      <c r="D282" s="202" t="s">
        <v>168</v>
      </c>
      <c r="E282" s="213" t="s">
        <v>1</v>
      </c>
      <c r="F282" s="214" t="s">
        <v>2899</v>
      </c>
      <c r="G282" s="212"/>
      <c r="H282" s="215">
        <v>4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2:51" s="14" customFormat="1" ht="12">
      <c r="B283" s="211"/>
      <c r="C283" s="212"/>
      <c r="D283" s="202" t="s">
        <v>168</v>
      </c>
      <c r="E283" s="213" t="s">
        <v>1</v>
      </c>
      <c r="F283" s="214" t="s">
        <v>2900</v>
      </c>
      <c r="G283" s="212"/>
      <c r="H283" s="215">
        <v>6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2:51" s="14" customFormat="1" ht="12">
      <c r="B284" s="211"/>
      <c r="C284" s="212"/>
      <c r="D284" s="202" t="s">
        <v>168</v>
      </c>
      <c r="E284" s="213" t="s">
        <v>1</v>
      </c>
      <c r="F284" s="214" t="s">
        <v>2901</v>
      </c>
      <c r="G284" s="212"/>
      <c r="H284" s="215">
        <v>2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2:51" s="14" customFormat="1" ht="12">
      <c r="B285" s="211"/>
      <c r="C285" s="212"/>
      <c r="D285" s="202" t="s">
        <v>168</v>
      </c>
      <c r="E285" s="213" t="s">
        <v>1</v>
      </c>
      <c r="F285" s="214" t="s">
        <v>2902</v>
      </c>
      <c r="G285" s="212"/>
      <c r="H285" s="215">
        <v>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2:51" s="14" customFormat="1" ht="12">
      <c r="B286" s="211"/>
      <c r="C286" s="212"/>
      <c r="D286" s="202" t="s">
        <v>168</v>
      </c>
      <c r="E286" s="213" t="s">
        <v>1</v>
      </c>
      <c r="F286" s="214" t="s">
        <v>2903</v>
      </c>
      <c r="G286" s="212"/>
      <c r="H286" s="215">
        <v>2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168</v>
      </c>
      <c r="AU286" s="221" t="s">
        <v>82</v>
      </c>
      <c r="AV286" s="14" t="s">
        <v>82</v>
      </c>
      <c r="AW286" s="14" t="s">
        <v>30</v>
      </c>
      <c r="AX286" s="14" t="s">
        <v>73</v>
      </c>
      <c r="AY286" s="221" t="s">
        <v>160</v>
      </c>
    </row>
    <row r="287" spans="2:51" s="14" customFormat="1" ht="12">
      <c r="B287" s="211"/>
      <c r="C287" s="212"/>
      <c r="D287" s="202" t="s">
        <v>168</v>
      </c>
      <c r="E287" s="213" t="s">
        <v>1</v>
      </c>
      <c r="F287" s="214" t="s">
        <v>2904</v>
      </c>
      <c r="G287" s="212"/>
      <c r="H287" s="215">
        <v>2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168</v>
      </c>
      <c r="AU287" s="221" t="s">
        <v>82</v>
      </c>
      <c r="AV287" s="14" t="s">
        <v>82</v>
      </c>
      <c r="AW287" s="14" t="s">
        <v>30</v>
      </c>
      <c r="AX287" s="14" t="s">
        <v>73</v>
      </c>
      <c r="AY287" s="221" t="s">
        <v>160</v>
      </c>
    </row>
    <row r="288" spans="2:51" s="14" customFormat="1" ht="12">
      <c r="B288" s="211"/>
      <c r="C288" s="212"/>
      <c r="D288" s="202" t="s">
        <v>168</v>
      </c>
      <c r="E288" s="213" t="s">
        <v>1</v>
      </c>
      <c r="F288" s="214" t="s">
        <v>2905</v>
      </c>
      <c r="G288" s="212"/>
      <c r="H288" s="215">
        <v>2.5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168</v>
      </c>
      <c r="AU288" s="221" t="s">
        <v>82</v>
      </c>
      <c r="AV288" s="14" t="s">
        <v>82</v>
      </c>
      <c r="AW288" s="14" t="s">
        <v>30</v>
      </c>
      <c r="AX288" s="14" t="s">
        <v>73</v>
      </c>
      <c r="AY288" s="221" t="s">
        <v>160</v>
      </c>
    </row>
    <row r="289" spans="2:51" s="14" customFormat="1" ht="12">
      <c r="B289" s="211"/>
      <c r="C289" s="212"/>
      <c r="D289" s="202" t="s">
        <v>168</v>
      </c>
      <c r="E289" s="213" t="s">
        <v>1</v>
      </c>
      <c r="F289" s="214" t="s">
        <v>2906</v>
      </c>
      <c r="G289" s="212"/>
      <c r="H289" s="215">
        <v>2.5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2:51" s="14" customFormat="1" ht="12">
      <c r="B290" s="211"/>
      <c r="C290" s="212"/>
      <c r="D290" s="202" t="s">
        <v>168</v>
      </c>
      <c r="E290" s="213" t="s">
        <v>1</v>
      </c>
      <c r="F290" s="214" t="s">
        <v>2907</v>
      </c>
      <c r="G290" s="212"/>
      <c r="H290" s="215">
        <v>1.5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2:51" s="14" customFormat="1" ht="12">
      <c r="B291" s="211"/>
      <c r="C291" s="212"/>
      <c r="D291" s="202" t="s">
        <v>168</v>
      </c>
      <c r="E291" s="213" t="s">
        <v>1</v>
      </c>
      <c r="F291" s="214" t="s">
        <v>2908</v>
      </c>
      <c r="G291" s="212"/>
      <c r="H291" s="215">
        <v>1.5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2:51" s="14" customFormat="1" ht="12">
      <c r="B292" s="211"/>
      <c r="C292" s="212"/>
      <c r="D292" s="202" t="s">
        <v>168</v>
      </c>
      <c r="E292" s="213" t="s">
        <v>1</v>
      </c>
      <c r="F292" s="214" t="s">
        <v>2909</v>
      </c>
      <c r="G292" s="212"/>
      <c r="H292" s="215">
        <v>9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2:51" s="14" customFormat="1" ht="12">
      <c r="B293" s="211"/>
      <c r="C293" s="212"/>
      <c r="D293" s="202" t="s">
        <v>168</v>
      </c>
      <c r="E293" s="213" t="s">
        <v>1</v>
      </c>
      <c r="F293" s="214" t="s">
        <v>2910</v>
      </c>
      <c r="G293" s="212"/>
      <c r="H293" s="215">
        <v>6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2:51" s="14" customFormat="1" ht="12">
      <c r="B294" s="211"/>
      <c r="C294" s="212"/>
      <c r="D294" s="202" t="s">
        <v>168</v>
      </c>
      <c r="E294" s="213" t="s">
        <v>1</v>
      </c>
      <c r="F294" s="214" t="s">
        <v>2911</v>
      </c>
      <c r="G294" s="212"/>
      <c r="H294" s="215">
        <v>6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2:51" s="14" customFormat="1" ht="12">
      <c r="B295" s="211"/>
      <c r="C295" s="212"/>
      <c r="D295" s="202" t="s">
        <v>168</v>
      </c>
      <c r="E295" s="213" t="s">
        <v>1</v>
      </c>
      <c r="F295" s="214" t="s">
        <v>2912</v>
      </c>
      <c r="G295" s="212"/>
      <c r="H295" s="215">
        <v>4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2:51" s="14" customFormat="1" ht="12">
      <c r="B296" s="211"/>
      <c r="C296" s="212"/>
      <c r="D296" s="202" t="s">
        <v>168</v>
      </c>
      <c r="E296" s="213" t="s">
        <v>1</v>
      </c>
      <c r="F296" s="214" t="s">
        <v>2913</v>
      </c>
      <c r="G296" s="212"/>
      <c r="H296" s="215">
        <v>1.5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2:51" s="14" customFormat="1" ht="12">
      <c r="B297" s="211"/>
      <c r="C297" s="212"/>
      <c r="D297" s="202" t="s">
        <v>168</v>
      </c>
      <c r="E297" s="213" t="s">
        <v>1</v>
      </c>
      <c r="F297" s="214" t="s">
        <v>2914</v>
      </c>
      <c r="G297" s="212"/>
      <c r="H297" s="215">
        <v>1.5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82</v>
      </c>
      <c r="AV297" s="14" t="s">
        <v>82</v>
      </c>
      <c r="AW297" s="14" t="s">
        <v>30</v>
      </c>
      <c r="AX297" s="14" t="s">
        <v>73</v>
      </c>
      <c r="AY297" s="221" t="s">
        <v>160</v>
      </c>
    </row>
    <row r="298" spans="2:51" s="14" customFormat="1" ht="12">
      <c r="B298" s="211"/>
      <c r="C298" s="212"/>
      <c r="D298" s="202" t="s">
        <v>168</v>
      </c>
      <c r="E298" s="213" t="s">
        <v>1</v>
      </c>
      <c r="F298" s="214" t="s">
        <v>2915</v>
      </c>
      <c r="G298" s="212"/>
      <c r="H298" s="215">
        <v>3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168</v>
      </c>
      <c r="AU298" s="221" t="s">
        <v>82</v>
      </c>
      <c r="AV298" s="14" t="s">
        <v>82</v>
      </c>
      <c r="AW298" s="14" t="s">
        <v>30</v>
      </c>
      <c r="AX298" s="14" t="s">
        <v>73</v>
      </c>
      <c r="AY298" s="221" t="s">
        <v>160</v>
      </c>
    </row>
    <row r="299" spans="2:51" s="14" customFormat="1" ht="12">
      <c r="B299" s="211"/>
      <c r="C299" s="212"/>
      <c r="D299" s="202" t="s">
        <v>168</v>
      </c>
      <c r="E299" s="213" t="s">
        <v>1</v>
      </c>
      <c r="F299" s="214" t="s">
        <v>2916</v>
      </c>
      <c r="G299" s="212"/>
      <c r="H299" s="215">
        <v>3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2:51" s="14" customFormat="1" ht="12">
      <c r="B300" s="211"/>
      <c r="C300" s="212"/>
      <c r="D300" s="202" t="s">
        <v>168</v>
      </c>
      <c r="E300" s="213" t="s">
        <v>1</v>
      </c>
      <c r="F300" s="214" t="s">
        <v>2917</v>
      </c>
      <c r="G300" s="212"/>
      <c r="H300" s="215">
        <v>3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168</v>
      </c>
      <c r="AU300" s="221" t="s">
        <v>82</v>
      </c>
      <c r="AV300" s="14" t="s">
        <v>82</v>
      </c>
      <c r="AW300" s="14" t="s">
        <v>30</v>
      </c>
      <c r="AX300" s="14" t="s">
        <v>73</v>
      </c>
      <c r="AY300" s="221" t="s">
        <v>160</v>
      </c>
    </row>
    <row r="301" spans="2:51" s="14" customFormat="1" ht="12">
      <c r="B301" s="211"/>
      <c r="C301" s="212"/>
      <c r="D301" s="202" t="s">
        <v>168</v>
      </c>
      <c r="E301" s="213" t="s">
        <v>1</v>
      </c>
      <c r="F301" s="214" t="s">
        <v>2918</v>
      </c>
      <c r="G301" s="212"/>
      <c r="H301" s="215">
        <v>3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168</v>
      </c>
      <c r="AU301" s="221" t="s">
        <v>82</v>
      </c>
      <c r="AV301" s="14" t="s">
        <v>82</v>
      </c>
      <c r="AW301" s="14" t="s">
        <v>30</v>
      </c>
      <c r="AX301" s="14" t="s">
        <v>73</v>
      </c>
      <c r="AY301" s="221" t="s">
        <v>160</v>
      </c>
    </row>
    <row r="302" spans="2:51" s="14" customFormat="1" ht="12">
      <c r="B302" s="211"/>
      <c r="C302" s="212"/>
      <c r="D302" s="202" t="s">
        <v>168</v>
      </c>
      <c r="E302" s="213" t="s">
        <v>1</v>
      </c>
      <c r="F302" s="214" t="s">
        <v>2919</v>
      </c>
      <c r="G302" s="212"/>
      <c r="H302" s="215">
        <v>1.5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2:51" s="14" customFormat="1" ht="12">
      <c r="B303" s="211"/>
      <c r="C303" s="212"/>
      <c r="D303" s="202" t="s">
        <v>168</v>
      </c>
      <c r="E303" s="213" t="s">
        <v>1</v>
      </c>
      <c r="F303" s="214" t="s">
        <v>2920</v>
      </c>
      <c r="G303" s="212"/>
      <c r="H303" s="215">
        <v>1.5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168</v>
      </c>
      <c r="AU303" s="221" t="s">
        <v>82</v>
      </c>
      <c r="AV303" s="14" t="s">
        <v>82</v>
      </c>
      <c r="AW303" s="14" t="s">
        <v>30</v>
      </c>
      <c r="AX303" s="14" t="s">
        <v>73</v>
      </c>
      <c r="AY303" s="221" t="s">
        <v>160</v>
      </c>
    </row>
    <row r="304" spans="2:51" s="14" customFormat="1" ht="12">
      <c r="B304" s="211"/>
      <c r="C304" s="212"/>
      <c r="D304" s="202" t="s">
        <v>168</v>
      </c>
      <c r="E304" s="213" t="s">
        <v>1</v>
      </c>
      <c r="F304" s="214" t="s">
        <v>2921</v>
      </c>
      <c r="G304" s="212"/>
      <c r="H304" s="215">
        <v>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168</v>
      </c>
      <c r="AU304" s="221" t="s">
        <v>82</v>
      </c>
      <c r="AV304" s="14" t="s">
        <v>82</v>
      </c>
      <c r="AW304" s="14" t="s">
        <v>30</v>
      </c>
      <c r="AX304" s="14" t="s">
        <v>73</v>
      </c>
      <c r="AY304" s="221" t="s">
        <v>160</v>
      </c>
    </row>
    <row r="305" spans="2:51" s="14" customFormat="1" ht="12">
      <c r="B305" s="211"/>
      <c r="C305" s="212"/>
      <c r="D305" s="202" t="s">
        <v>168</v>
      </c>
      <c r="E305" s="213" t="s">
        <v>1</v>
      </c>
      <c r="F305" s="214" t="s">
        <v>2922</v>
      </c>
      <c r="G305" s="212"/>
      <c r="H305" s="215">
        <v>3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168</v>
      </c>
      <c r="AU305" s="221" t="s">
        <v>82</v>
      </c>
      <c r="AV305" s="14" t="s">
        <v>82</v>
      </c>
      <c r="AW305" s="14" t="s">
        <v>30</v>
      </c>
      <c r="AX305" s="14" t="s">
        <v>73</v>
      </c>
      <c r="AY305" s="221" t="s">
        <v>160</v>
      </c>
    </row>
    <row r="306" spans="2:51" s="14" customFormat="1" ht="12">
      <c r="B306" s="211"/>
      <c r="C306" s="212"/>
      <c r="D306" s="202" t="s">
        <v>168</v>
      </c>
      <c r="E306" s="213" t="s">
        <v>1</v>
      </c>
      <c r="F306" s="214" t="s">
        <v>2923</v>
      </c>
      <c r="G306" s="212"/>
      <c r="H306" s="215">
        <v>3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168</v>
      </c>
      <c r="AU306" s="221" t="s">
        <v>82</v>
      </c>
      <c r="AV306" s="14" t="s">
        <v>82</v>
      </c>
      <c r="AW306" s="14" t="s">
        <v>30</v>
      </c>
      <c r="AX306" s="14" t="s">
        <v>73</v>
      </c>
      <c r="AY306" s="221" t="s">
        <v>160</v>
      </c>
    </row>
    <row r="307" spans="2:51" s="14" customFormat="1" ht="12">
      <c r="B307" s="211"/>
      <c r="C307" s="212"/>
      <c r="D307" s="202" t="s">
        <v>168</v>
      </c>
      <c r="E307" s="213" t="s">
        <v>1</v>
      </c>
      <c r="F307" s="214" t="s">
        <v>2924</v>
      </c>
      <c r="G307" s="212"/>
      <c r="H307" s="215">
        <v>3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168</v>
      </c>
      <c r="AU307" s="221" t="s">
        <v>82</v>
      </c>
      <c r="AV307" s="14" t="s">
        <v>82</v>
      </c>
      <c r="AW307" s="14" t="s">
        <v>30</v>
      </c>
      <c r="AX307" s="14" t="s">
        <v>73</v>
      </c>
      <c r="AY307" s="221" t="s">
        <v>160</v>
      </c>
    </row>
    <row r="308" spans="2:51" s="15" customFormat="1" ht="12">
      <c r="B308" s="222"/>
      <c r="C308" s="223"/>
      <c r="D308" s="202" t="s">
        <v>168</v>
      </c>
      <c r="E308" s="224" t="s">
        <v>1</v>
      </c>
      <c r="F308" s="225" t="s">
        <v>179</v>
      </c>
      <c r="G308" s="223"/>
      <c r="H308" s="226">
        <v>114.5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168</v>
      </c>
      <c r="AU308" s="232" t="s">
        <v>82</v>
      </c>
      <c r="AV308" s="15" t="s">
        <v>167</v>
      </c>
      <c r="AW308" s="15" t="s">
        <v>30</v>
      </c>
      <c r="AX308" s="15" t="s">
        <v>80</v>
      </c>
      <c r="AY308" s="232" t="s">
        <v>160</v>
      </c>
    </row>
    <row r="309" spans="1:65" s="2" customFormat="1" ht="24.2" customHeight="1">
      <c r="A309" s="35"/>
      <c r="B309" s="36"/>
      <c r="C309" s="187" t="s">
        <v>198</v>
      </c>
      <c r="D309" s="187" t="s">
        <v>162</v>
      </c>
      <c r="E309" s="188" t="s">
        <v>290</v>
      </c>
      <c r="F309" s="189" t="s">
        <v>291</v>
      </c>
      <c r="G309" s="190" t="s">
        <v>222</v>
      </c>
      <c r="H309" s="191">
        <v>400</v>
      </c>
      <c r="I309" s="192"/>
      <c r="J309" s="193">
        <f>ROUND(I309*H309,2)</f>
        <v>0</v>
      </c>
      <c r="K309" s="189" t="s">
        <v>166</v>
      </c>
      <c r="L309" s="40"/>
      <c r="M309" s="194" t="s">
        <v>1</v>
      </c>
      <c r="N309" s="195" t="s">
        <v>38</v>
      </c>
      <c r="O309" s="72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167</v>
      </c>
      <c r="AT309" s="198" t="s">
        <v>162</v>
      </c>
      <c r="AU309" s="198" t="s">
        <v>82</v>
      </c>
      <c r="AY309" s="18" t="s">
        <v>160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80</v>
      </c>
      <c r="BK309" s="199">
        <f>ROUND(I309*H309,2)</f>
        <v>0</v>
      </c>
      <c r="BL309" s="18" t="s">
        <v>167</v>
      </c>
      <c r="BM309" s="198" t="s">
        <v>233</v>
      </c>
    </row>
    <row r="310" spans="2:51" s="14" customFormat="1" ht="12">
      <c r="B310" s="211"/>
      <c r="C310" s="212"/>
      <c r="D310" s="202" t="s">
        <v>168</v>
      </c>
      <c r="E310" s="213" t="s">
        <v>1</v>
      </c>
      <c r="F310" s="214" t="s">
        <v>2307</v>
      </c>
      <c r="G310" s="212"/>
      <c r="H310" s="215">
        <v>400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168</v>
      </c>
      <c r="AU310" s="221" t="s">
        <v>82</v>
      </c>
      <c r="AV310" s="14" t="s">
        <v>82</v>
      </c>
      <c r="AW310" s="14" t="s">
        <v>30</v>
      </c>
      <c r="AX310" s="14" t="s">
        <v>73</v>
      </c>
      <c r="AY310" s="221" t="s">
        <v>160</v>
      </c>
    </row>
    <row r="311" spans="2:51" s="15" customFormat="1" ht="12">
      <c r="B311" s="222"/>
      <c r="C311" s="223"/>
      <c r="D311" s="202" t="s">
        <v>168</v>
      </c>
      <c r="E311" s="224" t="s">
        <v>1</v>
      </c>
      <c r="F311" s="225" t="s">
        <v>179</v>
      </c>
      <c r="G311" s="223"/>
      <c r="H311" s="226">
        <v>400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168</v>
      </c>
      <c r="AU311" s="232" t="s">
        <v>82</v>
      </c>
      <c r="AV311" s="15" t="s">
        <v>167</v>
      </c>
      <c r="AW311" s="15" t="s">
        <v>30</v>
      </c>
      <c r="AX311" s="15" t="s">
        <v>80</v>
      </c>
      <c r="AY311" s="232" t="s">
        <v>160</v>
      </c>
    </row>
    <row r="312" spans="1:65" s="2" customFormat="1" ht="24.2" customHeight="1">
      <c r="A312" s="35"/>
      <c r="B312" s="36"/>
      <c r="C312" s="187" t="s">
        <v>235</v>
      </c>
      <c r="D312" s="187" t="s">
        <v>162</v>
      </c>
      <c r="E312" s="188" t="s">
        <v>2308</v>
      </c>
      <c r="F312" s="189" t="s">
        <v>2309</v>
      </c>
      <c r="G312" s="190" t="s">
        <v>222</v>
      </c>
      <c r="H312" s="191">
        <v>600</v>
      </c>
      <c r="I312" s="192"/>
      <c r="J312" s="193">
        <f>ROUND(I312*H312,2)</f>
        <v>0</v>
      </c>
      <c r="K312" s="189" t="s">
        <v>166</v>
      </c>
      <c r="L312" s="40"/>
      <c r="M312" s="194" t="s">
        <v>1</v>
      </c>
      <c r="N312" s="195" t="s">
        <v>38</v>
      </c>
      <c r="O312" s="72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167</v>
      </c>
      <c r="AT312" s="198" t="s">
        <v>162</v>
      </c>
      <c r="AU312" s="198" t="s">
        <v>82</v>
      </c>
      <c r="AY312" s="18" t="s">
        <v>160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80</v>
      </c>
      <c r="BK312" s="199">
        <f>ROUND(I312*H312,2)</f>
        <v>0</v>
      </c>
      <c r="BL312" s="18" t="s">
        <v>167</v>
      </c>
      <c r="BM312" s="198" t="s">
        <v>239</v>
      </c>
    </row>
    <row r="313" spans="2:51" s="13" customFormat="1" ht="12">
      <c r="B313" s="200"/>
      <c r="C313" s="201"/>
      <c r="D313" s="202" t="s">
        <v>168</v>
      </c>
      <c r="E313" s="203" t="s">
        <v>1</v>
      </c>
      <c r="F313" s="204" t="s">
        <v>2925</v>
      </c>
      <c r="G313" s="201"/>
      <c r="H313" s="203" t="s">
        <v>1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168</v>
      </c>
      <c r="AU313" s="210" t="s">
        <v>82</v>
      </c>
      <c r="AV313" s="13" t="s">
        <v>80</v>
      </c>
      <c r="AW313" s="13" t="s">
        <v>30</v>
      </c>
      <c r="AX313" s="13" t="s">
        <v>73</v>
      </c>
      <c r="AY313" s="210" t="s">
        <v>160</v>
      </c>
    </row>
    <row r="314" spans="2:51" s="14" customFormat="1" ht="12">
      <c r="B314" s="211"/>
      <c r="C314" s="212"/>
      <c r="D314" s="202" t="s">
        <v>168</v>
      </c>
      <c r="E314" s="213" t="s">
        <v>1</v>
      </c>
      <c r="F314" s="214" t="s">
        <v>2079</v>
      </c>
      <c r="G314" s="212"/>
      <c r="H314" s="215">
        <v>600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168</v>
      </c>
      <c r="AU314" s="221" t="s">
        <v>82</v>
      </c>
      <c r="AV314" s="14" t="s">
        <v>82</v>
      </c>
      <c r="AW314" s="14" t="s">
        <v>30</v>
      </c>
      <c r="AX314" s="14" t="s">
        <v>73</v>
      </c>
      <c r="AY314" s="221" t="s">
        <v>160</v>
      </c>
    </row>
    <row r="315" spans="2:51" s="15" customFormat="1" ht="12">
      <c r="B315" s="222"/>
      <c r="C315" s="223"/>
      <c r="D315" s="202" t="s">
        <v>168</v>
      </c>
      <c r="E315" s="224" t="s">
        <v>1</v>
      </c>
      <c r="F315" s="225" t="s">
        <v>179</v>
      </c>
      <c r="G315" s="223"/>
      <c r="H315" s="226">
        <v>600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168</v>
      </c>
      <c r="AU315" s="232" t="s">
        <v>82</v>
      </c>
      <c r="AV315" s="15" t="s">
        <v>167</v>
      </c>
      <c r="AW315" s="15" t="s">
        <v>30</v>
      </c>
      <c r="AX315" s="15" t="s">
        <v>80</v>
      </c>
      <c r="AY315" s="232" t="s">
        <v>160</v>
      </c>
    </row>
    <row r="316" spans="1:65" s="2" customFormat="1" ht="24.2" customHeight="1">
      <c r="A316" s="35"/>
      <c r="B316" s="36"/>
      <c r="C316" s="187" t="s">
        <v>208</v>
      </c>
      <c r="D316" s="187" t="s">
        <v>162</v>
      </c>
      <c r="E316" s="188" t="s">
        <v>658</v>
      </c>
      <c r="F316" s="189" t="s">
        <v>659</v>
      </c>
      <c r="G316" s="190" t="s">
        <v>222</v>
      </c>
      <c r="H316" s="191">
        <v>45</v>
      </c>
      <c r="I316" s="192"/>
      <c r="J316" s="193">
        <f>ROUND(I316*H316,2)</f>
        <v>0</v>
      </c>
      <c r="K316" s="189" t="s">
        <v>166</v>
      </c>
      <c r="L316" s="40"/>
      <c r="M316" s="194" t="s">
        <v>1</v>
      </c>
      <c r="N316" s="195" t="s">
        <v>38</v>
      </c>
      <c r="O316" s="72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167</v>
      </c>
      <c r="AT316" s="198" t="s">
        <v>162</v>
      </c>
      <c r="AU316" s="198" t="s">
        <v>82</v>
      </c>
      <c r="AY316" s="18" t="s">
        <v>160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8" t="s">
        <v>80</v>
      </c>
      <c r="BK316" s="199">
        <f>ROUND(I316*H316,2)</f>
        <v>0</v>
      </c>
      <c r="BL316" s="18" t="s">
        <v>167</v>
      </c>
      <c r="BM316" s="198" t="s">
        <v>243</v>
      </c>
    </row>
    <row r="317" spans="2:51" s="14" customFormat="1" ht="12">
      <c r="B317" s="211"/>
      <c r="C317" s="212"/>
      <c r="D317" s="202" t="s">
        <v>168</v>
      </c>
      <c r="E317" s="213" t="s">
        <v>1</v>
      </c>
      <c r="F317" s="214" t="s">
        <v>2883</v>
      </c>
      <c r="G317" s="212"/>
      <c r="H317" s="215">
        <v>1.5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168</v>
      </c>
      <c r="AU317" s="221" t="s">
        <v>82</v>
      </c>
      <c r="AV317" s="14" t="s">
        <v>82</v>
      </c>
      <c r="AW317" s="14" t="s">
        <v>30</v>
      </c>
      <c r="AX317" s="14" t="s">
        <v>73</v>
      </c>
      <c r="AY317" s="221" t="s">
        <v>160</v>
      </c>
    </row>
    <row r="318" spans="2:51" s="14" customFormat="1" ht="12">
      <c r="B318" s="211"/>
      <c r="C318" s="212"/>
      <c r="D318" s="202" t="s">
        <v>168</v>
      </c>
      <c r="E318" s="213" t="s">
        <v>1</v>
      </c>
      <c r="F318" s="214" t="s">
        <v>2888</v>
      </c>
      <c r="G318" s="212"/>
      <c r="H318" s="215">
        <v>2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2:51" s="14" customFormat="1" ht="12">
      <c r="B319" s="211"/>
      <c r="C319" s="212"/>
      <c r="D319" s="202" t="s">
        <v>168</v>
      </c>
      <c r="E319" s="213" t="s">
        <v>1</v>
      </c>
      <c r="F319" s="214" t="s">
        <v>2889</v>
      </c>
      <c r="G319" s="212"/>
      <c r="H319" s="215">
        <v>2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168</v>
      </c>
      <c r="AU319" s="221" t="s">
        <v>82</v>
      </c>
      <c r="AV319" s="14" t="s">
        <v>82</v>
      </c>
      <c r="AW319" s="14" t="s">
        <v>30</v>
      </c>
      <c r="AX319" s="14" t="s">
        <v>73</v>
      </c>
      <c r="AY319" s="221" t="s">
        <v>160</v>
      </c>
    </row>
    <row r="320" spans="2:51" s="14" customFormat="1" ht="12">
      <c r="B320" s="211"/>
      <c r="C320" s="212"/>
      <c r="D320" s="202" t="s">
        <v>168</v>
      </c>
      <c r="E320" s="213" t="s">
        <v>1</v>
      </c>
      <c r="F320" s="214" t="s">
        <v>2926</v>
      </c>
      <c r="G320" s="212"/>
      <c r="H320" s="215">
        <v>2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168</v>
      </c>
      <c r="AU320" s="221" t="s">
        <v>82</v>
      </c>
      <c r="AV320" s="14" t="s">
        <v>82</v>
      </c>
      <c r="AW320" s="14" t="s">
        <v>30</v>
      </c>
      <c r="AX320" s="14" t="s">
        <v>73</v>
      </c>
      <c r="AY320" s="221" t="s">
        <v>160</v>
      </c>
    </row>
    <row r="321" spans="2:51" s="14" customFormat="1" ht="12">
      <c r="B321" s="211"/>
      <c r="C321" s="212"/>
      <c r="D321" s="202" t="s">
        <v>168</v>
      </c>
      <c r="E321" s="213" t="s">
        <v>1</v>
      </c>
      <c r="F321" s="214" t="s">
        <v>2891</v>
      </c>
      <c r="G321" s="212"/>
      <c r="H321" s="215">
        <v>1.5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168</v>
      </c>
      <c r="AU321" s="221" t="s">
        <v>82</v>
      </c>
      <c r="AV321" s="14" t="s">
        <v>82</v>
      </c>
      <c r="AW321" s="14" t="s">
        <v>30</v>
      </c>
      <c r="AX321" s="14" t="s">
        <v>73</v>
      </c>
      <c r="AY321" s="221" t="s">
        <v>160</v>
      </c>
    </row>
    <row r="322" spans="2:51" s="14" customFormat="1" ht="12">
      <c r="B322" s="211"/>
      <c r="C322" s="212"/>
      <c r="D322" s="202" t="s">
        <v>168</v>
      </c>
      <c r="E322" s="213" t="s">
        <v>1</v>
      </c>
      <c r="F322" s="214" t="s">
        <v>2892</v>
      </c>
      <c r="G322" s="212"/>
      <c r="H322" s="215">
        <v>1.5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168</v>
      </c>
      <c r="AU322" s="221" t="s">
        <v>82</v>
      </c>
      <c r="AV322" s="14" t="s">
        <v>82</v>
      </c>
      <c r="AW322" s="14" t="s">
        <v>30</v>
      </c>
      <c r="AX322" s="14" t="s">
        <v>73</v>
      </c>
      <c r="AY322" s="221" t="s">
        <v>160</v>
      </c>
    </row>
    <row r="323" spans="2:51" s="14" customFormat="1" ht="12">
      <c r="B323" s="211"/>
      <c r="C323" s="212"/>
      <c r="D323" s="202" t="s">
        <v>168</v>
      </c>
      <c r="E323" s="213" t="s">
        <v>1</v>
      </c>
      <c r="F323" s="214" t="s">
        <v>2893</v>
      </c>
      <c r="G323" s="212"/>
      <c r="H323" s="215">
        <v>1.5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168</v>
      </c>
      <c r="AU323" s="221" t="s">
        <v>82</v>
      </c>
      <c r="AV323" s="14" t="s">
        <v>82</v>
      </c>
      <c r="AW323" s="14" t="s">
        <v>30</v>
      </c>
      <c r="AX323" s="14" t="s">
        <v>73</v>
      </c>
      <c r="AY323" s="221" t="s">
        <v>160</v>
      </c>
    </row>
    <row r="324" spans="2:51" s="14" customFormat="1" ht="12">
      <c r="B324" s="211"/>
      <c r="C324" s="212"/>
      <c r="D324" s="202" t="s">
        <v>168</v>
      </c>
      <c r="E324" s="213" t="s">
        <v>1</v>
      </c>
      <c r="F324" s="214" t="s">
        <v>2894</v>
      </c>
      <c r="G324" s="212"/>
      <c r="H324" s="215">
        <v>1.5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168</v>
      </c>
      <c r="AU324" s="221" t="s">
        <v>82</v>
      </c>
      <c r="AV324" s="14" t="s">
        <v>82</v>
      </c>
      <c r="AW324" s="14" t="s">
        <v>30</v>
      </c>
      <c r="AX324" s="14" t="s">
        <v>73</v>
      </c>
      <c r="AY324" s="221" t="s">
        <v>160</v>
      </c>
    </row>
    <row r="325" spans="2:51" s="14" customFormat="1" ht="12">
      <c r="B325" s="211"/>
      <c r="C325" s="212"/>
      <c r="D325" s="202" t="s">
        <v>168</v>
      </c>
      <c r="E325" s="213" t="s">
        <v>1</v>
      </c>
      <c r="F325" s="214" t="s">
        <v>2927</v>
      </c>
      <c r="G325" s="212"/>
      <c r="H325" s="215">
        <v>1.5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168</v>
      </c>
      <c r="AU325" s="221" t="s">
        <v>82</v>
      </c>
      <c r="AV325" s="14" t="s">
        <v>82</v>
      </c>
      <c r="AW325" s="14" t="s">
        <v>30</v>
      </c>
      <c r="AX325" s="14" t="s">
        <v>73</v>
      </c>
      <c r="AY325" s="221" t="s">
        <v>160</v>
      </c>
    </row>
    <row r="326" spans="2:51" s="14" customFormat="1" ht="12">
      <c r="B326" s="211"/>
      <c r="C326" s="212"/>
      <c r="D326" s="202" t="s">
        <v>168</v>
      </c>
      <c r="E326" s="213" t="s">
        <v>1</v>
      </c>
      <c r="F326" s="214" t="s">
        <v>2896</v>
      </c>
      <c r="G326" s="212"/>
      <c r="H326" s="215">
        <v>1.5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168</v>
      </c>
      <c r="AU326" s="221" t="s">
        <v>82</v>
      </c>
      <c r="AV326" s="14" t="s">
        <v>82</v>
      </c>
      <c r="AW326" s="14" t="s">
        <v>30</v>
      </c>
      <c r="AX326" s="14" t="s">
        <v>73</v>
      </c>
      <c r="AY326" s="221" t="s">
        <v>160</v>
      </c>
    </row>
    <row r="327" spans="2:51" s="14" customFormat="1" ht="12">
      <c r="B327" s="211"/>
      <c r="C327" s="212"/>
      <c r="D327" s="202" t="s">
        <v>168</v>
      </c>
      <c r="E327" s="213" t="s">
        <v>1</v>
      </c>
      <c r="F327" s="214" t="s">
        <v>2897</v>
      </c>
      <c r="G327" s="212"/>
      <c r="H327" s="215">
        <v>1.5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168</v>
      </c>
      <c r="AU327" s="221" t="s">
        <v>82</v>
      </c>
      <c r="AV327" s="14" t="s">
        <v>82</v>
      </c>
      <c r="AW327" s="14" t="s">
        <v>30</v>
      </c>
      <c r="AX327" s="14" t="s">
        <v>73</v>
      </c>
      <c r="AY327" s="221" t="s">
        <v>160</v>
      </c>
    </row>
    <row r="328" spans="2:51" s="14" customFormat="1" ht="12">
      <c r="B328" s="211"/>
      <c r="C328" s="212"/>
      <c r="D328" s="202" t="s">
        <v>168</v>
      </c>
      <c r="E328" s="213" t="s">
        <v>1</v>
      </c>
      <c r="F328" s="214" t="s">
        <v>2909</v>
      </c>
      <c r="G328" s="212"/>
      <c r="H328" s="215">
        <v>9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168</v>
      </c>
      <c r="AU328" s="221" t="s">
        <v>82</v>
      </c>
      <c r="AV328" s="14" t="s">
        <v>82</v>
      </c>
      <c r="AW328" s="14" t="s">
        <v>30</v>
      </c>
      <c r="AX328" s="14" t="s">
        <v>73</v>
      </c>
      <c r="AY328" s="221" t="s">
        <v>160</v>
      </c>
    </row>
    <row r="329" spans="2:51" s="14" customFormat="1" ht="12">
      <c r="B329" s="211"/>
      <c r="C329" s="212"/>
      <c r="D329" s="202" t="s">
        <v>168</v>
      </c>
      <c r="E329" s="213" t="s">
        <v>1</v>
      </c>
      <c r="F329" s="214" t="s">
        <v>2915</v>
      </c>
      <c r="G329" s="212"/>
      <c r="H329" s="215">
        <v>3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168</v>
      </c>
      <c r="AU329" s="221" t="s">
        <v>82</v>
      </c>
      <c r="AV329" s="14" t="s">
        <v>82</v>
      </c>
      <c r="AW329" s="14" t="s">
        <v>30</v>
      </c>
      <c r="AX329" s="14" t="s">
        <v>73</v>
      </c>
      <c r="AY329" s="221" t="s">
        <v>160</v>
      </c>
    </row>
    <row r="330" spans="2:51" s="14" customFormat="1" ht="12">
      <c r="B330" s="211"/>
      <c r="C330" s="212"/>
      <c r="D330" s="202" t="s">
        <v>168</v>
      </c>
      <c r="E330" s="213" t="s">
        <v>1</v>
      </c>
      <c r="F330" s="214" t="s">
        <v>2916</v>
      </c>
      <c r="G330" s="212"/>
      <c r="H330" s="215">
        <v>3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168</v>
      </c>
      <c r="AU330" s="221" t="s">
        <v>82</v>
      </c>
      <c r="AV330" s="14" t="s">
        <v>82</v>
      </c>
      <c r="AW330" s="14" t="s">
        <v>30</v>
      </c>
      <c r="AX330" s="14" t="s">
        <v>73</v>
      </c>
      <c r="AY330" s="221" t="s">
        <v>160</v>
      </c>
    </row>
    <row r="331" spans="2:51" s="14" customFormat="1" ht="12">
      <c r="B331" s="211"/>
      <c r="C331" s="212"/>
      <c r="D331" s="202" t="s">
        <v>168</v>
      </c>
      <c r="E331" s="213" t="s">
        <v>1</v>
      </c>
      <c r="F331" s="214" t="s">
        <v>2917</v>
      </c>
      <c r="G331" s="212"/>
      <c r="H331" s="215">
        <v>3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168</v>
      </c>
      <c r="AU331" s="221" t="s">
        <v>82</v>
      </c>
      <c r="AV331" s="14" t="s">
        <v>82</v>
      </c>
      <c r="AW331" s="14" t="s">
        <v>30</v>
      </c>
      <c r="AX331" s="14" t="s">
        <v>73</v>
      </c>
      <c r="AY331" s="221" t="s">
        <v>160</v>
      </c>
    </row>
    <row r="332" spans="2:51" s="14" customFormat="1" ht="12">
      <c r="B332" s="211"/>
      <c r="C332" s="212"/>
      <c r="D332" s="202" t="s">
        <v>168</v>
      </c>
      <c r="E332" s="213" t="s">
        <v>1</v>
      </c>
      <c r="F332" s="214" t="s">
        <v>2918</v>
      </c>
      <c r="G332" s="212"/>
      <c r="H332" s="215">
        <v>3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168</v>
      </c>
      <c r="AU332" s="221" t="s">
        <v>82</v>
      </c>
      <c r="AV332" s="14" t="s">
        <v>82</v>
      </c>
      <c r="AW332" s="14" t="s">
        <v>30</v>
      </c>
      <c r="AX332" s="14" t="s">
        <v>73</v>
      </c>
      <c r="AY332" s="221" t="s">
        <v>160</v>
      </c>
    </row>
    <row r="333" spans="2:51" s="14" customFormat="1" ht="12">
      <c r="B333" s="211"/>
      <c r="C333" s="212"/>
      <c r="D333" s="202" t="s">
        <v>168</v>
      </c>
      <c r="E333" s="213" t="s">
        <v>1</v>
      </c>
      <c r="F333" s="214" t="s">
        <v>2919</v>
      </c>
      <c r="G333" s="212"/>
      <c r="H333" s="215">
        <v>1.5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168</v>
      </c>
      <c r="AU333" s="221" t="s">
        <v>82</v>
      </c>
      <c r="AV333" s="14" t="s">
        <v>82</v>
      </c>
      <c r="AW333" s="14" t="s">
        <v>30</v>
      </c>
      <c r="AX333" s="14" t="s">
        <v>73</v>
      </c>
      <c r="AY333" s="221" t="s">
        <v>160</v>
      </c>
    </row>
    <row r="334" spans="2:51" s="14" customFormat="1" ht="12">
      <c r="B334" s="211"/>
      <c r="C334" s="212"/>
      <c r="D334" s="202" t="s">
        <v>168</v>
      </c>
      <c r="E334" s="213" t="s">
        <v>1</v>
      </c>
      <c r="F334" s="214" t="s">
        <v>2928</v>
      </c>
      <c r="G334" s="212"/>
      <c r="H334" s="215">
        <v>1.5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168</v>
      </c>
      <c r="AU334" s="221" t="s">
        <v>82</v>
      </c>
      <c r="AV334" s="14" t="s">
        <v>82</v>
      </c>
      <c r="AW334" s="14" t="s">
        <v>30</v>
      </c>
      <c r="AX334" s="14" t="s">
        <v>73</v>
      </c>
      <c r="AY334" s="221" t="s">
        <v>160</v>
      </c>
    </row>
    <row r="335" spans="2:51" s="14" customFormat="1" ht="12">
      <c r="B335" s="211"/>
      <c r="C335" s="212"/>
      <c r="D335" s="202" t="s">
        <v>168</v>
      </c>
      <c r="E335" s="213" t="s">
        <v>1</v>
      </c>
      <c r="F335" s="214" t="s">
        <v>2921</v>
      </c>
      <c r="G335" s="212"/>
      <c r="H335" s="215">
        <v>3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168</v>
      </c>
      <c r="AU335" s="221" t="s">
        <v>82</v>
      </c>
      <c r="AV335" s="14" t="s">
        <v>82</v>
      </c>
      <c r="AW335" s="14" t="s">
        <v>30</v>
      </c>
      <c r="AX335" s="14" t="s">
        <v>73</v>
      </c>
      <c r="AY335" s="221" t="s">
        <v>160</v>
      </c>
    </row>
    <row r="336" spans="2:51" s="15" customFormat="1" ht="12">
      <c r="B336" s="222"/>
      <c r="C336" s="223"/>
      <c r="D336" s="202" t="s">
        <v>168</v>
      </c>
      <c r="E336" s="224" t="s">
        <v>1</v>
      </c>
      <c r="F336" s="225" t="s">
        <v>179</v>
      </c>
      <c r="G336" s="223"/>
      <c r="H336" s="226">
        <v>45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168</v>
      </c>
      <c r="AU336" s="232" t="s">
        <v>82</v>
      </c>
      <c r="AV336" s="15" t="s">
        <v>167</v>
      </c>
      <c r="AW336" s="15" t="s">
        <v>30</v>
      </c>
      <c r="AX336" s="15" t="s">
        <v>80</v>
      </c>
      <c r="AY336" s="232" t="s">
        <v>160</v>
      </c>
    </row>
    <row r="337" spans="1:65" s="2" customFormat="1" ht="24.2" customHeight="1">
      <c r="A337" s="35"/>
      <c r="B337" s="36"/>
      <c r="C337" s="187" t="s">
        <v>8</v>
      </c>
      <c r="D337" s="187" t="s">
        <v>162</v>
      </c>
      <c r="E337" s="188" t="s">
        <v>666</v>
      </c>
      <c r="F337" s="189" t="s">
        <v>667</v>
      </c>
      <c r="G337" s="190" t="s">
        <v>222</v>
      </c>
      <c r="H337" s="191">
        <v>21.5</v>
      </c>
      <c r="I337" s="192"/>
      <c r="J337" s="193">
        <f>ROUND(I337*H337,2)</f>
        <v>0</v>
      </c>
      <c r="K337" s="189" t="s">
        <v>166</v>
      </c>
      <c r="L337" s="40"/>
      <c r="M337" s="194" t="s">
        <v>1</v>
      </c>
      <c r="N337" s="195" t="s">
        <v>38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167</v>
      </c>
      <c r="AT337" s="198" t="s">
        <v>162</v>
      </c>
      <c r="AU337" s="198" t="s">
        <v>82</v>
      </c>
      <c r="AY337" s="18" t="s">
        <v>160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80</v>
      </c>
      <c r="BK337" s="199">
        <f>ROUND(I337*H337,2)</f>
        <v>0</v>
      </c>
      <c r="BL337" s="18" t="s">
        <v>167</v>
      </c>
      <c r="BM337" s="198" t="s">
        <v>249</v>
      </c>
    </row>
    <row r="338" spans="2:51" s="13" customFormat="1" ht="12">
      <c r="B338" s="200"/>
      <c r="C338" s="201"/>
      <c r="D338" s="202" t="s">
        <v>168</v>
      </c>
      <c r="E338" s="203" t="s">
        <v>1</v>
      </c>
      <c r="F338" s="204" t="s">
        <v>1022</v>
      </c>
      <c r="G338" s="201"/>
      <c r="H338" s="203" t="s">
        <v>1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168</v>
      </c>
      <c r="AU338" s="210" t="s">
        <v>82</v>
      </c>
      <c r="AV338" s="13" t="s">
        <v>80</v>
      </c>
      <c r="AW338" s="13" t="s">
        <v>30</v>
      </c>
      <c r="AX338" s="13" t="s">
        <v>73</v>
      </c>
      <c r="AY338" s="210" t="s">
        <v>160</v>
      </c>
    </row>
    <row r="339" spans="2:51" s="13" customFormat="1" ht="12">
      <c r="B339" s="200"/>
      <c r="C339" s="201"/>
      <c r="D339" s="202" t="s">
        <v>168</v>
      </c>
      <c r="E339" s="203" t="s">
        <v>1</v>
      </c>
      <c r="F339" s="204" t="s">
        <v>2874</v>
      </c>
      <c r="G339" s="201"/>
      <c r="H339" s="203" t="s">
        <v>1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168</v>
      </c>
      <c r="AU339" s="210" t="s">
        <v>82</v>
      </c>
      <c r="AV339" s="13" t="s">
        <v>80</v>
      </c>
      <c r="AW339" s="13" t="s">
        <v>30</v>
      </c>
      <c r="AX339" s="13" t="s">
        <v>73</v>
      </c>
      <c r="AY339" s="210" t="s">
        <v>160</v>
      </c>
    </row>
    <row r="340" spans="2:51" s="14" customFormat="1" ht="12">
      <c r="B340" s="211"/>
      <c r="C340" s="212"/>
      <c r="D340" s="202" t="s">
        <v>168</v>
      </c>
      <c r="E340" s="213" t="s">
        <v>1</v>
      </c>
      <c r="F340" s="214" t="s">
        <v>2875</v>
      </c>
      <c r="G340" s="212"/>
      <c r="H340" s="215">
        <v>8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168</v>
      </c>
      <c r="AU340" s="221" t="s">
        <v>82</v>
      </c>
      <c r="AV340" s="14" t="s">
        <v>82</v>
      </c>
      <c r="AW340" s="14" t="s">
        <v>30</v>
      </c>
      <c r="AX340" s="14" t="s">
        <v>73</v>
      </c>
      <c r="AY340" s="221" t="s">
        <v>160</v>
      </c>
    </row>
    <row r="341" spans="2:51" s="14" customFormat="1" ht="12">
      <c r="B341" s="211"/>
      <c r="C341" s="212"/>
      <c r="D341" s="202" t="s">
        <v>168</v>
      </c>
      <c r="E341" s="213" t="s">
        <v>1</v>
      </c>
      <c r="F341" s="214" t="s">
        <v>2876</v>
      </c>
      <c r="G341" s="212"/>
      <c r="H341" s="215">
        <v>2.75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168</v>
      </c>
      <c r="AU341" s="221" t="s">
        <v>82</v>
      </c>
      <c r="AV341" s="14" t="s">
        <v>82</v>
      </c>
      <c r="AW341" s="14" t="s">
        <v>30</v>
      </c>
      <c r="AX341" s="14" t="s">
        <v>73</v>
      </c>
      <c r="AY341" s="221" t="s">
        <v>160</v>
      </c>
    </row>
    <row r="342" spans="2:51" s="13" customFormat="1" ht="12">
      <c r="B342" s="200"/>
      <c r="C342" s="201"/>
      <c r="D342" s="202" t="s">
        <v>168</v>
      </c>
      <c r="E342" s="203" t="s">
        <v>1</v>
      </c>
      <c r="F342" s="204" t="s">
        <v>1066</v>
      </c>
      <c r="G342" s="201"/>
      <c r="H342" s="203" t="s">
        <v>1</v>
      </c>
      <c r="I342" s="205"/>
      <c r="J342" s="201"/>
      <c r="K342" s="201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168</v>
      </c>
      <c r="AU342" s="210" t="s">
        <v>82</v>
      </c>
      <c r="AV342" s="13" t="s">
        <v>80</v>
      </c>
      <c r="AW342" s="13" t="s">
        <v>30</v>
      </c>
      <c r="AX342" s="13" t="s">
        <v>73</v>
      </c>
      <c r="AY342" s="210" t="s">
        <v>160</v>
      </c>
    </row>
    <row r="343" spans="2:51" s="13" customFormat="1" ht="12">
      <c r="B343" s="200"/>
      <c r="C343" s="201"/>
      <c r="D343" s="202" t="s">
        <v>168</v>
      </c>
      <c r="E343" s="203" t="s">
        <v>1</v>
      </c>
      <c r="F343" s="204" t="s">
        <v>2877</v>
      </c>
      <c r="G343" s="201"/>
      <c r="H343" s="203" t="s">
        <v>1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168</v>
      </c>
      <c r="AU343" s="210" t="s">
        <v>82</v>
      </c>
      <c r="AV343" s="13" t="s">
        <v>80</v>
      </c>
      <c r="AW343" s="13" t="s">
        <v>30</v>
      </c>
      <c r="AX343" s="13" t="s">
        <v>73</v>
      </c>
      <c r="AY343" s="210" t="s">
        <v>160</v>
      </c>
    </row>
    <row r="344" spans="2:51" s="14" customFormat="1" ht="12">
      <c r="B344" s="211"/>
      <c r="C344" s="212"/>
      <c r="D344" s="202" t="s">
        <v>168</v>
      </c>
      <c r="E344" s="213" t="s">
        <v>1</v>
      </c>
      <c r="F344" s="214" t="s">
        <v>2875</v>
      </c>
      <c r="G344" s="212"/>
      <c r="H344" s="215">
        <v>8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2:51" s="14" customFormat="1" ht="12">
      <c r="B345" s="211"/>
      <c r="C345" s="212"/>
      <c r="D345" s="202" t="s">
        <v>168</v>
      </c>
      <c r="E345" s="213" t="s">
        <v>1</v>
      </c>
      <c r="F345" s="214" t="s">
        <v>2878</v>
      </c>
      <c r="G345" s="212"/>
      <c r="H345" s="215">
        <v>2.75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168</v>
      </c>
      <c r="AU345" s="221" t="s">
        <v>82</v>
      </c>
      <c r="AV345" s="14" t="s">
        <v>82</v>
      </c>
      <c r="AW345" s="14" t="s">
        <v>30</v>
      </c>
      <c r="AX345" s="14" t="s">
        <v>73</v>
      </c>
      <c r="AY345" s="221" t="s">
        <v>160</v>
      </c>
    </row>
    <row r="346" spans="2:51" s="15" customFormat="1" ht="12">
      <c r="B346" s="222"/>
      <c r="C346" s="223"/>
      <c r="D346" s="202" t="s">
        <v>168</v>
      </c>
      <c r="E346" s="224" t="s">
        <v>1</v>
      </c>
      <c r="F346" s="225" t="s">
        <v>179</v>
      </c>
      <c r="G346" s="223"/>
      <c r="H346" s="226">
        <v>21.5</v>
      </c>
      <c r="I346" s="227"/>
      <c r="J346" s="223"/>
      <c r="K346" s="223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168</v>
      </c>
      <c r="AU346" s="232" t="s">
        <v>82</v>
      </c>
      <c r="AV346" s="15" t="s">
        <v>167</v>
      </c>
      <c r="AW346" s="15" t="s">
        <v>30</v>
      </c>
      <c r="AX346" s="15" t="s">
        <v>80</v>
      </c>
      <c r="AY346" s="232" t="s">
        <v>160</v>
      </c>
    </row>
    <row r="347" spans="2:63" s="12" customFormat="1" ht="22.9" customHeight="1">
      <c r="B347" s="171"/>
      <c r="C347" s="172"/>
      <c r="D347" s="173" t="s">
        <v>72</v>
      </c>
      <c r="E347" s="185" t="s">
        <v>215</v>
      </c>
      <c r="F347" s="185" t="s">
        <v>839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SUM(P348:P456)</f>
        <v>0</v>
      </c>
      <c r="Q347" s="179"/>
      <c r="R347" s="180">
        <f>SUM(R348:R456)</f>
        <v>0</v>
      </c>
      <c r="S347" s="179"/>
      <c r="T347" s="181">
        <f>SUM(T348:T456)</f>
        <v>0</v>
      </c>
      <c r="AR347" s="182" t="s">
        <v>80</v>
      </c>
      <c r="AT347" s="183" t="s">
        <v>72</v>
      </c>
      <c r="AU347" s="183" t="s">
        <v>80</v>
      </c>
      <c r="AY347" s="182" t="s">
        <v>160</v>
      </c>
      <c r="BK347" s="184">
        <f>SUM(BK348:BK456)</f>
        <v>0</v>
      </c>
    </row>
    <row r="348" spans="1:65" s="2" customFormat="1" ht="14.45" customHeight="1">
      <c r="A348" s="35"/>
      <c r="B348" s="36"/>
      <c r="C348" s="187" t="s">
        <v>212</v>
      </c>
      <c r="D348" s="187" t="s">
        <v>162</v>
      </c>
      <c r="E348" s="188" t="s">
        <v>841</v>
      </c>
      <c r="F348" s="189" t="s">
        <v>842</v>
      </c>
      <c r="G348" s="190" t="s">
        <v>248</v>
      </c>
      <c r="H348" s="191">
        <v>2</v>
      </c>
      <c r="I348" s="192"/>
      <c r="J348" s="193">
        <f>ROUND(I348*H348,2)</f>
        <v>0</v>
      </c>
      <c r="K348" s="189" t="s">
        <v>1</v>
      </c>
      <c r="L348" s="40"/>
      <c r="M348" s="194" t="s">
        <v>1</v>
      </c>
      <c r="N348" s="195" t="s">
        <v>38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167</v>
      </c>
      <c r="AT348" s="198" t="s">
        <v>162</v>
      </c>
      <c r="AU348" s="198" t="s">
        <v>82</v>
      </c>
      <c r="AY348" s="18" t="s">
        <v>160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80</v>
      </c>
      <c r="BK348" s="199">
        <f>ROUND(I348*H348,2)</f>
        <v>0</v>
      </c>
      <c r="BL348" s="18" t="s">
        <v>167</v>
      </c>
      <c r="BM348" s="198" t="s">
        <v>255</v>
      </c>
    </row>
    <row r="349" spans="2:51" s="14" customFormat="1" ht="12">
      <c r="B349" s="211"/>
      <c r="C349" s="212"/>
      <c r="D349" s="202" t="s">
        <v>168</v>
      </c>
      <c r="E349" s="213" t="s">
        <v>1</v>
      </c>
      <c r="F349" s="214" t="s">
        <v>844</v>
      </c>
      <c r="G349" s="212"/>
      <c r="H349" s="215">
        <v>1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168</v>
      </c>
      <c r="AU349" s="221" t="s">
        <v>82</v>
      </c>
      <c r="AV349" s="14" t="s">
        <v>82</v>
      </c>
      <c r="AW349" s="14" t="s">
        <v>30</v>
      </c>
      <c r="AX349" s="14" t="s">
        <v>73</v>
      </c>
      <c r="AY349" s="221" t="s">
        <v>160</v>
      </c>
    </row>
    <row r="350" spans="2:51" s="14" customFormat="1" ht="12">
      <c r="B350" s="211"/>
      <c r="C350" s="212"/>
      <c r="D350" s="202" t="s">
        <v>168</v>
      </c>
      <c r="E350" s="213" t="s">
        <v>1</v>
      </c>
      <c r="F350" s="214" t="s">
        <v>845</v>
      </c>
      <c r="G350" s="212"/>
      <c r="H350" s="215">
        <v>1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2:51" s="15" customFormat="1" ht="12">
      <c r="B351" s="222"/>
      <c r="C351" s="223"/>
      <c r="D351" s="202" t="s">
        <v>168</v>
      </c>
      <c r="E351" s="224" t="s">
        <v>1</v>
      </c>
      <c r="F351" s="225" t="s">
        <v>179</v>
      </c>
      <c r="G351" s="223"/>
      <c r="H351" s="226">
        <v>2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168</v>
      </c>
      <c r="AU351" s="232" t="s">
        <v>82</v>
      </c>
      <c r="AV351" s="15" t="s">
        <v>167</v>
      </c>
      <c r="AW351" s="15" t="s">
        <v>30</v>
      </c>
      <c r="AX351" s="15" t="s">
        <v>80</v>
      </c>
      <c r="AY351" s="232" t="s">
        <v>160</v>
      </c>
    </row>
    <row r="352" spans="1:65" s="2" customFormat="1" ht="24.2" customHeight="1">
      <c r="A352" s="35"/>
      <c r="B352" s="36"/>
      <c r="C352" s="187" t="s">
        <v>258</v>
      </c>
      <c r="D352" s="187" t="s">
        <v>162</v>
      </c>
      <c r="E352" s="188" t="s">
        <v>916</v>
      </c>
      <c r="F352" s="189" t="s">
        <v>917</v>
      </c>
      <c r="G352" s="190" t="s">
        <v>222</v>
      </c>
      <c r="H352" s="191">
        <v>200</v>
      </c>
      <c r="I352" s="192"/>
      <c r="J352" s="193">
        <f>ROUND(I352*H352,2)</f>
        <v>0</v>
      </c>
      <c r="K352" s="189" t="s">
        <v>166</v>
      </c>
      <c r="L352" s="40"/>
      <c r="M352" s="194" t="s">
        <v>1</v>
      </c>
      <c r="N352" s="195" t="s">
        <v>38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167</v>
      </c>
      <c r="AT352" s="198" t="s">
        <v>162</v>
      </c>
      <c r="AU352" s="198" t="s">
        <v>82</v>
      </c>
      <c r="AY352" s="18" t="s">
        <v>160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80</v>
      </c>
      <c r="BK352" s="199">
        <f>ROUND(I352*H352,2)</f>
        <v>0</v>
      </c>
      <c r="BL352" s="18" t="s">
        <v>167</v>
      </c>
      <c r="BM352" s="198" t="s">
        <v>261</v>
      </c>
    </row>
    <row r="353" spans="1:65" s="2" customFormat="1" ht="24.2" customHeight="1">
      <c r="A353" s="35"/>
      <c r="B353" s="36"/>
      <c r="C353" s="187" t="s">
        <v>218</v>
      </c>
      <c r="D353" s="187" t="s">
        <v>162</v>
      </c>
      <c r="E353" s="188" t="s">
        <v>924</v>
      </c>
      <c r="F353" s="189" t="s">
        <v>925</v>
      </c>
      <c r="G353" s="190" t="s">
        <v>222</v>
      </c>
      <c r="H353" s="191">
        <v>1000</v>
      </c>
      <c r="I353" s="192"/>
      <c r="J353" s="193">
        <f>ROUND(I353*H353,2)</f>
        <v>0</v>
      </c>
      <c r="K353" s="189" t="s">
        <v>166</v>
      </c>
      <c r="L353" s="40"/>
      <c r="M353" s="194" t="s">
        <v>1</v>
      </c>
      <c r="N353" s="195" t="s">
        <v>38</v>
      </c>
      <c r="O353" s="72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167</v>
      </c>
      <c r="AT353" s="198" t="s">
        <v>162</v>
      </c>
      <c r="AU353" s="198" t="s">
        <v>82</v>
      </c>
      <c r="AY353" s="18" t="s">
        <v>160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80</v>
      </c>
      <c r="BK353" s="199">
        <f>ROUND(I353*H353,2)</f>
        <v>0</v>
      </c>
      <c r="BL353" s="18" t="s">
        <v>167</v>
      </c>
      <c r="BM353" s="198" t="s">
        <v>268</v>
      </c>
    </row>
    <row r="354" spans="2:51" s="14" customFormat="1" ht="12">
      <c r="B354" s="211"/>
      <c r="C354" s="212"/>
      <c r="D354" s="202" t="s">
        <v>168</v>
      </c>
      <c r="E354" s="213" t="s">
        <v>1</v>
      </c>
      <c r="F354" s="214" t="s">
        <v>2929</v>
      </c>
      <c r="G354" s="212"/>
      <c r="H354" s="215">
        <v>1000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2:51" s="15" customFormat="1" ht="12">
      <c r="B355" s="222"/>
      <c r="C355" s="223"/>
      <c r="D355" s="202" t="s">
        <v>168</v>
      </c>
      <c r="E355" s="224" t="s">
        <v>1</v>
      </c>
      <c r="F355" s="225" t="s">
        <v>179</v>
      </c>
      <c r="G355" s="223"/>
      <c r="H355" s="226">
        <v>1000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168</v>
      </c>
      <c r="AU355" s="232" t="s">
        <v>82</v>
      </c>
      <c r="AV355" s="15" t="s">
        <v>167</v>
      </c>
      <c r="AW355" s="15" t="s">
        <v>30</v>
      </c>
      <c r="AX355" s="15" t="s">
        <v>80</v>
      </c>
      <c r="AY355" s="232" t="s">
        <v>160</v>
      </c>
    </row>
    <row r="356" spans="1:65" s="2" customFormat="1" ht="24.2" customHeight="1">
      <c r="A356" s="35"/>
      <c r="B356" s="36"/>
      <c r="C356" s="187" t="s">
        <v>273</v>
      </c>
      <c r="D356" s="187" t="s">
        <v>162</v>
      </c>
      <c r="E356" s="188" t="s">
        <v>945</v>
      </c>
      <c r="F356" s="189" t="s">
        <v>946</v>
      </c>
      <c r="G356" s="190" t="s">
        <v>165</v>
      </c>
      <c r="H356" s="191">
        <v>6.583</v>
      </c>
      <c r="I356" s="192"/>
      <c r="J356" s="193">
        <f>ROUND(I356*H356,2)</f>
        <v>0</v>
      </c>
      <c r="K356" s="189" t="s">
        <v>166</v>
      </c>
      <c r="L356" s="40"/>
      <c r="M356" s="194" t="s">
        <v>1</v>
      </c>
      <c r="N356" s="195" t="s">
        <v>38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167</v>
      </c>
      <c r="AT356" s="198" t="s">
        <v>162</v>
      </c>
      <c r="AU356" s="198" t="s">
        <v>82</v>
      </c>
      <c r="AY356" s="18" t="s">
        <v>160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80</v>
      </c>
      <c r="BK356" s="199">
        <f>ROUND(I356*H356,2)</f>
        <v>0</v>
      </c>
      <c r="BL356" s="18" t="s">
        <v>167</v>
      </c>
      <c r="BM356" s="198" t="s">
        <v>276</v>
      </c>
    </row>
    <row r="357" spans="2:51" s="13" customFormat="1" ht="12">
      <c r="B357" s="200"/>
      <c r="C357" s="201"/>
      <c r="D357" s="202" t="s">
        <v>168</v>
      </c>
      <c r="E357" s="203" t="s">
        <v>1</v>
      </c>
      <c r="F357" s="204" t="s">
        <v>2930</v>
      </c>
      <c r="G357" s="201"/>
      <c r="H357" s="203" t="s">
        <v>1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168</v>
      </c>
      <c r="AU357" s="210" t="s">
        <v>82</v>
      </c>
      <c r="AV357" s="13" t="s">
        <v>80</v>
      </c>
      <c r="AW357" s="13" t="s">
        <v>30</v>
      </c>
      <c r="AX357" s="13" t="s">
        <v>73</v>
      </c>
      <c r="AY357" s="210" t="s">
        <v>160</v>
      </c>
    </row>
    <row r="358" spans="2:51" s="13" customFormat="1" ht="12">
      <c r="B358" s="200"/>
      <c r="C358" s="201"/>
      <c r="D358" s="202" t="s">
        <v>168</v>
      </c>
      <c r="E358" s="203" t="s">
        <v>1</v>
      </c>
      <c r="F358" s="204" t="s">
        <v>2781</v>
      </c>
      <c r="G358" s="201"/>
      <c r="H358" s="203" t="s">
        <v>1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168</v>
      </c>
      <c r="AU358" s="210" t="s">
        <v>82</v>
      </c>
      <c r="AV358" s="13" t="s">
        <v>80</v>
      </c>
      <c r="AW358" s="13" t="s">
        <v>30</v>
      </c>
      <c r="AX358" s="13" t="s">
        <v>73</v>
      </c>
      <c r="AY358" s="210" t="s">
        <v>160</v>
      </c>
    </row>
    <row r="359" spans="2:51" s="14" customFormat="1" ht="12">
      <c r="B359" s="211"/>
      <c r="C359" s="212"/>
      <c r="D359" s="202" t="s">
        <v>168</v>
      </c>
      <c r="E359" s="213" t="s">
        <v>1</v>
      </c>
      <c r="F359" s="214" t="s">
        <v>2782</v>
      </c>
      <c r="G359" s="212"/>
      <c r="H359" s="215">
        <v>0.126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168</v>
      </c>
      <c r="AU359" s="221" t="s">
        <v>82</v>
      </c>
      <c r="AV359" s="14" t="s">
        <v>82</v>
      </c>
      <c r="AW359" s="14" t="s">
        <v>30</v>
      </c>
      <c r="AX359" s="14" t="s">
        <v>73</v>
      </c>
      <c r="AY359" s="221" t="s">
        <v>160</v>
      </c>
    </row>
    <row r="360" spans="2:51" s="14" customFormat="1" ht="12">
      <c r="B360" s="211"/>
      <c r="C360" s="212"/>
      <c r="D360" s="202" t="s">
        <v>168</v>
      </c>
      <c r="E360" s="213" t="s">
        <v>1</v>
      </c>
      <c r="F360" s="214" t="s">
        <v>2783</v>
      </c>
      <c r="G360" s="212"/>
      <c r="H360" s="215">
        <v>0.084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2:51" s="14" customFormat="1" ht="12">
      <c r="B361" s="211"/>
      <c r="C361" s="212"/>
      <c r="D361" s="202" t="s">
        <v>168</v>
      </c>
      <c r="E361" s="213" t="s">
        <v>1</v>
      </c>
      <c r="F361" s="214" t="s">
        <v>2784</v>
      </c>
      <c r="G361" s="212"/>
      <c r="H361" s="215">
        <v>0.192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2:51" s="14" customFormat="1" ht="12">
      <c r="B362" s="211"/>
      <c r="C362" s="212"/>
      <c r="D362" s="202" t="s">
        <v>168</v>
      </c>
      <c r="E362" s="213" t="s">
        <v>1</v>
      </c>
      <c r="F362" s="214" t="s">
        <v>2931</v>
      </c>
      <c r="G362" s="212"/>
      <c r="H362" s="215">
        <v>0.108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2:51" s="14" customFormat="1" ht="12">
      <c r="B363" s="211"/>
      <c r="C363" s="212"/>
      <c r="D363" s="202" t="s">
        <v>168</v>
      </c>
      <c r="E363" s="213" t="s">
        <v>1</v>
      </c>
      <c r="F363" s="214" t="s">
        <v>2786</v>
      </c>
      <c r="G363" s="212"/>
      <c r="H363" s="215">
        <v>0.098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2:51" s="14" customFormat="1" ht="12">
      <c r="B364" s="211"/>
      <c r="C364" s="212"/>
      <c r="D364" s="202" t="s">
        <v>168</v>
      </c>
      <c r="E364" s="213" t="s">
        <v>1</v>
      </c>
      <c r="F364" s="214" t="s">
        <v>2787</v>
      </c>
      <c r="G364" s="212"/>
      <c r="H364" s="215">
        <v>0.098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2:51" s="14" customFormat="1" ht="12">
      <c r="B365" s="211"/>
      <c r="C365" s="212"/>
      <c r="D365" s="202" t="s">
        <v>168</v>
      </c>
      <c r="E365" s="213" t="s">
        <v>1</v>
      </c>
      <c r="F365" s="214" t="s">
        <v>2788</v>
      </c>
      <c r="G365" s="212"/>
      <c r="H365" s="215">
        <v>0.098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2:51" s="14" customFormat="1" ht="12">
      <c r="B366" s="211"/>
      <c r="C366" s="212"/>
      <c r="D366" s="202" t="s">
        <v>168</v>
      </c>
      <c r="E366" s="213" t="s">
        <v>1</v>
      </c>
      <c r="F366" s="214" t="s">
        <v>2789</v>
      </c>
      <c r="G366" s="212"/>
      <c r="H366" s="215">
        <v>0.098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2:51" s="14" customFormat="1" ht="12">
      <c r="B367" s="211"/>
      <c r="C367" s="212"/>
      <c r="D367" s="202" t="s">
        <v>168</v>
      </c>
      <c r="E367" s="213" t="s">
        <v>1</v>
      </c>
      <c r="F367" s="214" t="s">
        <v>2790</v>
      </c>
      <c r="G367" s="212"/>
      <c r="H367" s="215">
        <v>0.098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168</v>
      </c>
      <c r="AU367" s="221" t="s">
        <v>82</v>
      </c>
      <c r="AV367" s="14" t="s">
        <v>82</v>
      </c>
      <c r="AW367" s="14" t="s">
        <v>30</v>
      </c>
      <c r="AX367" s="14" t="s">
        <v>73</v>
      </c>
      <c r="AY367" s="221" t="s">
        <v>160</v>
      </c>
    </row>
    <row r="368" spans="2:51" s="14" customFormat="1" ht="12">
      <c r="B368" s="211"/>
      <c r="C368" s="212"/>
      <c r="D368" s="202" t="s">
        <v>168</v>
      </c>
      <c r="E368" s="213" t="s">
        <v>1</v>
      </c>
      <c r="F368" s="214" t="s">
        <v>2791</v>
      </c>
      <c r="G368" s="212"/>
      <c r="H368" s="215">
        <v>0.098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2:51" s="14" customFormat="1" ht="12">
      <c r="B369" s="211"/>
      <c r="C369" s="212"/>
      <c r="D369" s="202" t="s">
        <v>168</v>
      </c>
      <c r="E369" s="213" t="s">
        <v>1</v>
      </c>
      <c r="F369" s="214" t="s">
        <v>2792</v>
      </c>
      <c r="G369" s="212"/>
      <c r="H369" s="215">
        <v>0.098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168</v>
      </c>
      <c r="AU369" s="221" t="s">
        <v>82</v>
      </c>
      <c r="AV369" s="14" t="s">
        <v>82</v>
      </c>
      <c r="AW369" s="14" t="s">
        <v>30</v>
      </c>
      <c r="AX369" s="14" t="s">
        <v>73</v>
      </c>
      <c r="AY369" s="221" t="s">
        <v>160</v>
      </c>
    </row>
    <row r="370" spans="2:51" s="14" customFormat="1" ht="12">
      <c r="B370" s="211"/>
      <c r="C370" s="212"/>
      <c r="D370" s="202" t="s">
        <v>168</v>
      </c>
      <c r="E370" s="213" t="s">
        <v>1</v>
      </c>
      <c r="F370" s="214" t="s">
        <v>2793</v>
      </c>
      <c r="G370" s="212"/>
      <c r="H370" s="215">
        <v>0.098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168</v>
      </c>
      <c r="AU370" s="221" t="s">
        <v>82</v>
      </c>
      <c r="AV370" s="14" t="s">
        <v>82</v>
      </c>
      <c r="AW370" s="14" t="s">
        <v>30</v>
      </c>
      <c r="AX370" s="14" t="s">
        <v>73</v>
      </c>
      <c r="AY370" s="221" t="s">
        <v>160</v>
      </c>
    </row>
    <row r="371" spans="2:51" s="14" customFormat="1" ht="12">
      <c r="B371" s="211"/>
      <c r="C371" s="212"/>
      <c r="D371" s="202" t="s">
        <v>168</v>
      </c>
      <c r="E371" s="213" t="s">
        <v>1</v>
      </c>
      <c r="F371" s="214" t="s">
        <v>2794</v>
      </c>
      <c r="G371" s="212"/>
      <c r="H371" s="215">
        <v>0.098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168</v>
      </c>
      <c r="AU371" s="221" t="s">
        <v>82</v>
      </c>
      <c r="AV371" s="14" t="s">
        <v>82</v>
      </c>
      <c r="AW371" s="14" t="s">
        <v>30</v>
      </c>
      <c r="AX371" s="14" t="s">
        <v>73</v>
      </c>
      <c r="AY371" s="221" t="s">
        <v>160</v>
      </c>
    </row>
    <row r="372" spans="2:51" s="14" customFormat="1" ht="12">
      <c r="B372" s="211"/>
      <c r="C372" s="212"/>
      <c r="D372" s="202" t="s">
        <v>168</v>
      </c>
      <c r="E372" s="213" t="s">
        <v>1</v>
      </c>
      <c r="F372" s="214" t="s">
        <v>2795</v>
      </c>
      <c r="G372" s="212"/>
      <c r="H372" s="215">
        <v>0.098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2:51" s="14" customFormat="1" ht="12">
      <c r="B373" s="211"/>
      <c r="C373" s="212"/>
      <c r="D373" s="202" t="s">
        <v>168</v>
      </c>
      <c r="E373" s="213" t="s">
        <v>1</v>
      </c>
      <c r="F373" s="214" t="s">
        <v>2796</v>
      </c>
      <c r="G373" s="212"/>
      <c r="H373" s="215">
        <v>0.168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168</v>
      </c>
      <c r="AU373" s="221" t="s">
        <v>82</v>
      </c>
      <c r="AV373" s="14" t="s">
        <v>82</v>
      </c>
      <c r="AW373" s="14" t="s">
        <v>30</v>
      </c>
      <c r="AX373" s="14" t="s">
        <v>73</v>
      </c>
      <c r="AY373" s="221" t="s">
        <v>160</v>
      </c>
    </row>
    <row r="374" spans="2:51" s="14" customFormat="1" ht="12">
      <c r="B374" s="211"/>
      <c r="C374" s="212"/>
      <c r="D374" s="202" t="s">
        <v>168</v>
      </c>
      <c r="E374" s="213" t="s">
        <v>1</v>
      </c>
      <c r="F374" s="214" t="s">
        <v>2932</v>
      </c>
      <c r="G374" s="212"/>
      <c r="H374" s="215">
        <v>0.367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168</v>
      </c>
      <c r="AU374" s="221" t="s">
        <v>82</v>
      </c>
      <c r="AV374" s="14" t="s">
        <v>82</v>
      </c>
      <c r="AW374" s="14" t="s">
        <v>30</v>
      </c>
      <c r="AX374" s="14" t="s">
        <v>73</v>
      </c>
      <c r="AY374" s="221" t="s">
        <v>160</v>
      </c>
    </row>
    <row r="375" spans="2:51" s="14" customFormat="1" ht="12">
      <c r="B375" s="211"/>
      <c r="C375" s="212"/>
      <c r="D375" s="202" t="s">
        <v>168</v>
      </c>
      <c r="E375" s="213" t="s">
        <v>1</v>
      </c>
      <c r="F375" s="214" t="s">
        <v>2798</v>
      </c>
      <c r="G375" s="212"/>
      <c r="H375" s="215">
        <v>0.18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2:51" s="14" customFormat="1" ht="12">
      <c r="B376" s="211"/>
      <c r="C376" s="212"/>
      <c r="D376" s="202" t="s">
        <v>168</v>
      </c>
      <c r="E376" s="213" t="s">
        <v>1</v>
      </c>
      <c r="F376" s="214" t="s">
        <v>2799</v>
      </c>
      <c r="G376" s="212"/>
      <c r="H376" s="215">
        <v>0.36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2:51" s="14" customFormat="1" ht="12">
      <c r="B377" s="211"/>
      <c r="C377" s="212"/>
      <c r="D377" s="202" t="s">
        <v>168</v>
      </c>
      <c r="E377" s="213" t="s">
        <v>1</v>
      </c>
      <c r="F377" s="214" t="s">
        <v>2800</v>
      </c>
      <c r="G377" s="212"/>
      <c r="H377" s="215">
        <v>0.98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168</v>
      </c>
      <c r="AU377" s="221" t="s">
        <v>82</v>
      </c>
      <c r="AV377" s="14" t="s">
        <v>82</v>
      </c>
      <c r="AW377" s="14" t="s">
        <v>30</v>
      </c>
      <c r="AX377" s="14" t="s">
        <v>73</v>
      </c>
      <c r="AY377" s="221" t="s">
        <v>160</v>
      </c>
    </row>
    <row r="378" spans="2:51" s="14" customFormat="1" ht="12">
      <c r="B378" s="211"/>
      <c r="C378" s="212"/>
      <c r="D378" s="202" t="s">
        <v>168</v>
      </c>
      <c r="E378" s="213" t="s">
        <v>1</v>
      </c>
      <c r="F378" s="214" t="s">
        <v>2801</v>
      </c>
      <c r="G378" s="212"/>
      <c r="H378" s="215">
        <v>0.098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168</v>
      </c>
      <c r="AU378" s="221" t="s">
        <v>82</v>
      </c>
      <c r="AV378" s="14" t="s">
        <v>82</v>
      </c>
      <c r="AW378" s="14" t="s">
        <v>30</v>
      </c>
      <c r="AX378" s="14" t="s">
        <v>73</v>
      </c>
      <c r="AY378" s="221" t="s">
        <v>160</v>
      </c>
    </row>
    <row r="379" spans="2:51" s="14" customFormat="1" ht="12">
      <c r="B379" s="211"/>
      <c r="C379" s="212"/>
      <c r="D379" s="202" t="s">
        <v>168</v>
      </c>
      <c r="E379" s="213" t="s">
        <v>1</v>
      </c>
      <c r="F379" s="214" t="s">
        <v>2802</v>
      </c>
      <c r="G379" s="212"/>
      <c r="H379" s="215">
        <v>0.098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168</v>
      </c>
      <c r="AU379" s="221" t="s">
        <v>82</v>
      </c>
      <c r="AV379" s="14" t="s">
        <v>82</v>
      </c>
      <c r="AW379" s="14" t="s">
        <v>30</v>
      </c>
      <c r="AX379" s="14" t="s">
        <v>73</v>
      </c>
      <c r="AY379" s="221" t="s">
        <v>160</v>
      </c>
    </row>
    <row r="380" spans="2:51" s="14" customFormat="1" ht="12">
      <c r="B380" s="211"/>
      <c r="C380" s="212"/>
      <c r="D380" s="202" t="s">
        <v>168</v>
      </c>
      <c r="E380" s="213" t="s">
        <v>1</v>
      </c>
      <c r="F380" s="214" t="s">
        <v>2803</v>
      </c>
      <c r="G380" s="212"/>
      <c r="H380" s="215">
        <v>0.098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168</v>
      </c>
      <c r="AU380" s="221" t="s">
        <v>82</v>
      </c>
      <c r="AV380" s="14" t="s">
        <v>82</v>
      </c>
      <c r="AW380" s="14" t="s">
        <v>30</v>
      </c>
      <c r="AX380" s="14" t="s">
        <v>73</v>
      </c>
      <c r="AY380" s="221" t="s">
        <v>160</v>
      </c>
    </row>
    <row r="381" spans="2:51" s="14" customFormat="1" ht="12">
      <c r="B381" s="211"/>
      <c r="C381" s="212"/>
      <c r="D381" s="202" t="s">
        <v>168</v>
      </c>
      <c r="E381" s="213" t="s">
        <v>1</v>
      </c>
      <c r="F381" s="214" t="s">
        <v>2804</v>
      </c>
      <c r="G381" s="212"/>
      <c r="H381" s="215">
        <v>0.082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2:51" s="14" customFormat="1" ht="12">
      <c r="B382" s="211"/>
      <c r="C382" s="212"/>
      <c r="D382" s="202" t="s">
        <v>168</v>
      </c>
      <c r="E382" s="213" t="s">
        <v>1</v>
      </c>
      <c r="F382" s="214" t="s">
        <v>2805</v>
      </c>
      <c r="G382" s="212"/>
      <c r="H382" s="215">
        <v>0.098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2:51" s="14" customFormat="1" ht="12">
      <c r="B383" s="211"/>
      <c r="C383" s="212"/>
      <c r="D383" s="202" t="s">
        <v>168</v>
      </c>
      <c r="E383" s="213" t="s">
        <v>1</v>
      </c>
      <c r="F383" s="214" t="s">
        <v>2806</v>
      </c>
      <c r="G383" s="212"/>
      <c r="H383" s="215">
        <v>0.098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2:51" s="14" customFormat="1" ht="12">
      <c r="B384" s="211"/>
      <c r="C384" s="212"/>
      <c r="D384" s="202" t="s">
        <v>168</v>
      </c>
      <c r="E384" s="213" t="s">
        <v>1</v>
      </c>
      <c r="F384" s="214" t="s">
        <v>2807</v>
      </c>
      <c r="G384" s="212"/>
      <c r="H384" s="215">
        <v>0.588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2:51" s="14" customFormat="1" ht="12">
      <c r="B385" s="211"/>
      <c r="C385" s="212"/>
      <c r="D385" s="202" t="s">
        <v>168</v>
      </c>
      <c r="E385" s="213" t="s">
        <v>1</v>
      </c>
      <c r="F385" s="214" t="s">
        <v>2808</v>
      </c>
      <c r="G385" s="212"/>
      <c r="H385" s="215">
        <v>0.258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2:51" s="14" customFormat="1" ht="12">
      <c r="B386" s="211"/>
      <c r="C386" s="212"/>
      <c r="D386" s="202" t="s">
        <v>168</v>
      </c>
      <c r="E386" s="213" t="s">
        <v>1</v>
      </c>
      <c r="F386" s="214" t="s">
        <v>2933</v>
      </c>
      <c r="G386" s="212"/>
      <c r="H386" s="215">
        <v>0.282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2:51" s="14" customFormat="1" ht="12">
      <c r="B387" s="211"/>
      <c r="C387" s="212"/>
      <c r="D387" s="202" t="s">
        <v>168</v>
      </c>
      <c r="E387" s="213" t="s">
        <v>1</v>
      </c>
      <c r="F387" s="214" t="s">
        <v>2810</v>
      </c>
      <c r="G387" s="212"/>
      <c r="H387" s="215">
        <v>0.162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2:51" s="14" customFormat="1" ht="12">
      <c r="B388" s="211"/>
      <c r="C388" s="212"/>
      <c r="D388" s="202" t="s">
        <v>168</v>
      </c>
      <c r="E388" s="213" t="s">
        <v>1</v>
      </c>
      <c r="F388" s="214" t="s">
        <v>2811</v>
      </c>
      <c r="G388" s="212"/>
      <c r="H388" s="215">
        <v>0.098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168</v>
      </c>
      <c r="AU388" s="221" t="s">
        <v>82</v>
      </c>
      <c r="AV388" s="14" t="s">
        <v>82</v>
      </c>
      <c r="AW388" s="14" t="s">
        <v>30</v>
      </c>
      <c r="AX388" s="14" t="s">
        <v>73</v>
      </c>
      <c r="AY388" s="221" t="s">
        <v>160</v>
      </c>
    </row>
    <row r="389" spans="2:51" s="14" customFormat="1" ht="12">
      <c r="B389" s="211"/>
      <c r="C389" s="212"/>
      <c r="D389" s="202" t="s">
        <v>168</v>
      </c>
      <c r="E389" s="213" t="s">
        <v>1</v>
      </c>
      <c r="F389" s="214" t="s">
        <v>2934</v>
      </c>
      <c r="G389" s="212"/>
      <c r="H389" s="215">
        <v>0.098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168</v>
      </c>
      <c r="AU389" s="221" t="s">
        <v>82</v>
      </c>
      <c r="AV389" s="14" t="s">
        <v>82</v>
      </c>
      <c r="AW389" s="14" t="s">
        <v>30</v>
      </c>
      <c r="AX389" s="14" t="s">
        <v>73</v>
      </c>
      <c r="AY389" s="221" t="s">
        <v>160</v>
      </c>
    </row>
    <row r="390" spans="2:51" s="14" customFormat="1" ht="12">
      <c r="B390" s="211"/>
      <c r="C390" s="212"/>
      <c r="D390" s="202" t="s">
        <v>168</v>
      </c>
      <c r="E390" s="213" t="s">
        <v>1</v>
      </c>
      <c r="F390" s="214" t="s">
        <v>2813</v>
      </c>
      <c r="G390" s="212"/>
      <c r="H390" s="215">
        <v>0.098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2:51" s="14" customFormat="1" ht="12">
      <c r="B391" s="211"/>
      <c r="C391" s="212"/>
      <c r="D391" s="202" t="s">
        <v>168</v>
      </c>
      <c r="E391" s="213" t="s">
        <v>1</v>
      </c>
      <c r="F391" s="214" t="s">
        <v>2814</v>
      </c>
      <c r="G391" s="212"/>
      <c r="H391" s="215">
        <v>0.098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168</v>
      </c>
      <c r="AU391" s="221" t="s">
        <v>82</v>
      </c>
      <c r="AV391" s="14" t="s">
        <v>82</v>
      </c>
      <c r="AW391" s="14" t="s">
        <v>30</v>
      </c>
      <c r="AX391" s="14" t="s">
        <v>73</v>
      </c>
      <c r="AY391" s="221" t="s">
        <v>160</v>
      </c>
    </row>
    <row r="392" spans="2:51" s="14" customFormat="1" ht="12">
      <c r="B392" s="211"/>
      <c r="C392" s="212"/>
      <c r="D392" s="202" t="s">
        <v>168</v>
      </c>
      <c r="E392" s="213" t="s">
        <v>1</v>
      </c>
      <c r="F392" s="214" t="s">
        <v>2815</v>
      </c>
      <c r="G392" s="212"/>
      <c r="H392" s="215">
        <v>0.098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168</v>
      </c>
      <c r="AU392" s="221" t="s">
        <v>82</v>
      </c>
      <c r="AV392" s="14" t="s">
        <v>82</v>
      </c>
      <c r="AW392" s="14" t="s">
        <v>30</v>
      </c>
      <c r="AX392" s="14" t="s">
        <v>73</v>
      </c>
      <c r="AY392" s="221" t="s">
        <v>160</v>
      </c>
    </row>
    <row r="393" spans="2:51" s="14" customFormat="1" ht="12">
      <c r="B393" s="211"/>
      <c r="C393" s="212"/>
      <c r="D393" s="202" t="s">
        <v>168</v>
      </c>
      <c r="E393" s="213" t="s">
        <v>1</v>
      </c>
      <c r="F393" s="214" t="s">
        <v>2816</v>
      </c>
      <c r="G393" s="212"/>
      <c r="H393" s="215">
        <v>0.098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168</v>
      </c>
      <c r="AU393" s="221" t="s">
        <v>82</v>
      </c>
      <c r="AV393" s="14" t="s">
        <v>82</v>
      </c>
      <c r="AW393" s="14" t="s">
        <v>30</v>
      </c>
      <c r="AX393" s="14" t="s">
        <v>73</v>
      </c>
      <c r="AY393" s="221" t="s">
        <v>160</v>
      </c>
    </row>
    <row r="394" spans="2:51" s="14" customFormat="1" ht="12">
      <c r="B394" s="211"/>
      <c r="C394" s="212"/>
      <c r="D394" s="202" t="s">
        <v>168</v>
      </c>
      <c r="E394" s="213" t="s">
        <v>1</v>
      </c>
      <c r="F394" s="214" t="s">
        <v>2935</v>
      </c>
      <c r="G394" s="212"/>
      <c r="H394" s="215">
        <v>0.098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2:51" s="14" customFormat="1" ht="12">
      <c r="B395" s="211"/>
      <c r="C395" s="212"/>
      <c r="D395" s="202" t="s">
        <v>168</v>
      </c>
      <c r="E395" s="213" t="s">
        <v>1</v>
      </c>
      <c r="F395" s="214" t="s">
        <v>2936</v>
      </c>
      <c r="G395" s="212"/>
      <c r="H395" s="215">
        <v>0.098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168</v>
      </c>
      <c r="AU395" s="221" t="s">
        <v>82</v>
      </c>
      <c r="AV395" s="14" t="s">
        <v>82</v>
      </c>
      <c r="AW395" s="14" t="s">
        <v>30</v>
      </c>
      <c r="AX395" s="14" t="s">
        <v>73</v>
      </c>
      <c r="AY395" s="221" t="s">
        <v>160</v>
      </c>
    </row>
    <row r="396" spans="2:51" s="14" customFormat="1" ht="12">
      <c r="B396" s="211"/>
      <c r="C396" s="212"/>
      <c r="D396" s="202" t="s">
        <v>168</v>
      </c>
      <c r="E396" s="213" t="s">
        <v>1</v>
      </c>
      <c r="F396" s="214" t="s">
        <v>2819</v>
      </c>
      <c r="G396" s="212"/>
      <c r="H396" s="215">
        <v>0.098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2:51" s="14" customFormat="1" ht="12">
      <c r="B397" s="211"/>
      <c r="C397" s="212"/>
      <c r="D397" s="202" t="s">
        <v>168</v>
      </c>
      <c r="E397" s="213" t="s">
        <v>1</v>
      </c>
      <c r="F397" s="214" t="s">
        <v>2820</v>
      </c>
      <c r="G397" s="212"/>
      <c r="H397" s="215">
        <v>0.098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168</v>
      </c>
      <c r="AU397" s="221" t="s">
        <v>82</v>
      </c>
      <c r="AV397" s="14" t="s">
        <v>82</v>
      </c>
      <c r="AW397" s="14" t="s">
        <v>30</v>
      </c>
      <c r="AX397" s="14" t="s">
        <v>73</v>
      </c>
      <c r="AY397" s="221" t="s">
        <v>160</v>
      </c>
    </row>
    <row r="398" spans="2:51" s="14" customFormat="1" ht="12">
      <c r="B398" s="211"/>
      <c r="C398" s="212"/>
      <c r="D398" s="202" t="s">
        <v>168</v>
      </c>
      <c r="E398" s="213" t="s">
        <v>1</v>
      </c>
      <c r="F398" s="214" t="s">
        <v>2821</v>
      </c>
      <c r="G398" s="212"/>
      <c r="H398" s="215">
        <v>0.098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168</v>
      </c>
      <c r="AU398" s="221" t="s">
        <v>82</v>
      </c>
      <c r="AV398" s="14" t="s">
        <v>82</v>
      </c>
      <c r="AW398" s="14" t="s">
        <v>30</v>
      </c>
      <c r="AX398" s="14" t="s">
        <v>73</v>
      </c>
      <c r="AY398" s="221" t="s">
        <v>160</v>
      </c>
    </row>
    <row r="399" spans="2:51" s="14" customFormat="1" ht="12">
      <c r="B399" s="211"/>
      <c r="C399" s="212"/>
      <c r="D399" s="202" t="s">
        <v>168</v>
      </c>
      <c r="E399" s="213" t="s">
        <v>1</v>
      </c>
      <c r="F399" s="214" t="s">
        <v>2822</v>
      </c>
      <c r="G399" s="212"/>
      <c r="H399" s="215">
        <v>0.098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168</v>
      </c>
      <c r="AU399" s="221" t="s">
        <v>82</v>
      </c>
      <c r="AV399" s="14" t="s">
        <v>82</v>
      </c>
      <c r="AW399" s="14" t="s">
        <v>30</v>
      </c>
      <c r="AX399" s="14" t="s">
        <v>73</v>
      </c>
      <c r="AY399" s="221" t="s">
        <v>160</v>
      </c>
    </row>
    <row r="400" spans="2:51" s="15" customFormat="1" ht="12">
      <c r="B400" s="222"/>
      <c r="C400" s="223"/>
      <c r="D400" s="202" t="s">
        <v>168</v>
      </c>
      <c r="E400" s="224" t="s">
        <v>1</v>
      </c>
      <c r="F400" s="225" t="s">
        <v>179</v>
      </c>
      <c r="G400" s="223"/>
      <c r="H400" s="226">
        <v>6.582999999999998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168</v>
      </c>
      <c r="AU400" s="232" t="s">
        <v>82</v>
      </c>
      <c r="AV400" s="15" t="s">
        <v>167</v>
      </c>
      <c r="AW400" s="15" t="s">
        <v>30</v>
      </c>
      <c r="AX400" s="15" t="s">
        <v>80</v>
      </c>
      <c r="AY400" s="232" t="s">
        <v>160</v>
      </c>
    </row>
    <row r="401" spans="1:65" s="2" customFormat="1" ht="14.45" customHeight="1">
      <c r="A401" s="35"/>
      <c r="B401" s="36"/>
      <c r="C401" s="187" t="s">
        <v>223</v>
      </c>
      <c r="D401" s="187" t="s">
        <v>162</v>
      </c>
      <c r="E401" s="188" t="s">
        <v>2937</v>
      </c>
      <c r="F401" s="189" t="s">
        <v>2938</v>
      </c>
      <c r="G401" s="190" t="s">
        <v>222</v>
      </c>
      <c r="H401" s="191">
        <v>3.834</v>
      </c>
      <c r="I401" s="192"/>
      <c r="J401" s="193">
        <f>ROUND(I401*H401,2)</f>
        <v>0</v>
      </c>
      <c r="K401" s="189" t="s">
        <v>166</v>
      </c>
      <c r="L401" s="40"/>
      <c r="M401" s="194" t="s">
        <v>1</v>
      </c>
      <c r="N401" s="195" t="s">
        <v>38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167</v>
      </c>
      <c r="AT401" s="198" t="s">
        <v>162</v>
      </c>
      <c r="AU401" s="198" t="s">
        <v>82</v>
      </c>
      <c r="AY401" s="18" t="s">
        <v>160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80</v>
      </c>
      <c r="BK401" s="199">
        <f>ROUND(I401*H401,2)</f>
        <v>0</v>
      </c>
      <c r="BL401" s="18" t="s">
        <v>167</v>
      </c>
      <c r="BM401" s="198" t="s">
        <v>278</v>
      </c>
    </row>
    <row r="402" spans="2:51" s="14" customFormat="1" ht="12">
      <c r="B402" s="211"/>
      <c r="C402" s="212"/>
      <c r="D402" s="202" t="s">
        <v>168</v>
      </c>
      <c r="E402" s="213" t="s">
        <v>1</v>
      </c>
      <c r="F402" s="214" t="s">
        <v>2939</v>
      </c>
      <c r="G402" s="212"/>
      <c r="H402" s="215">
        <v>1.917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168</v>
      </c>
      <c r="AU402" s="221" t="s">
        <v>82</v>
      </c>
      <c r="AV402" s="14" t="s">
        <v>82</v>
      </c>
      <c r="AW402" s="14" t="s">
        <v>30</v>
      </c>
      <c r="AX402" s="14" t="s">
        <v>73</v>
      </c>
      <c r="AY402" s="221" t="s">
        <v>160</v>
      </c>
    </row>
    <row r="403" spans="2:51" s="14" customFormat="1" ht="12">
      <c r="B403" s="211"/>
      <c r="C403" s="212"/>
      <c r="D403" s="202" t="s">
        <v>168</v>
      </c>
      <c r="E403" s="213" t="s">
        <v>1</v>
      </c>
      <c r="F403" s="214" t="s">
        <v>2940</v>
      </c>
      <c r="G403" s="212"/>
      <c r="H403" s="215">
        <v>1.917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168</v>
      </c>
      <c r="AU403" s="221" t="s">
        <v>82</v>
      </c>
      <c r="AV403" s="14" t="s">
        <v>82</v>
      </c>
      <c r="AW403" s="14" t="s">
        <v>30</v>
      </c>
      <c r="AX403" s="14" t="s">
        <v>73</v>
      </c>
      <c r="AY403" s="221" t="s">
        <v>160</v>
      </c>
    </row>
    <row r="404" spans="2:51" s="15" customFormat="1" ht="12">
      <c r="B404" s="222"/>
      <c r="C404" s="223"/>
      <c r="D404" s="202" t="s">
        <v>168</v>
      </c>
      <c r="E404" s="224" t="s">
        <v>1</v>
      </c>
      <c r="F404" s="225" t="s">
        <v>179</v>
      </c>
      <c r="G404" s="223"/>
      <c r="H404" s="226">
        <v>3.834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168</v>
      </c>
      <c r="AU404" s="232" t="s">
        <v>82</v>
      </c>
      <c r="AV404" s="15" t="s">
        <v>167</v>
      </c>
      <c r="AW404" s="15" t="s">
        <v>30</v>
      </c>
      <c r="AX404" s="15" t="s">
        <v>80</v>
      </c>
      <c r="AY404" s="232" t="s">
        <v>160</v>
      </c>
    </row>
    <row r="405" spans="1:65" s="2" customFormat="1" ht="24.2" customHeight="1">
      <c r="A405" s="35"/>
      <c r="B405" s="36"/>
      <c r="C405" s="187" t="s">
        <v>7</v>
      </c>
      <c r="D405" s="187" t="s">
        <v>162</v>
      </c>
      <c r="E405" s="188" t="s">
        <v>2941</v>
      </c>
      <c r="F405" s="189" t="s">
        <v>2942</v>
      </c>
      <c r="G405" s="190" t="s">
        <v>800</v>
      </c>
      <c r="H405" s="191">
        <v>4</v>
      </c>
      <c r="I405" s="192"/>
      <c r="J405" s="193">
        <f>ROUND(I405*H405,2)</f>
        <v>0</v>
      </c>
      <c r="K405" s="189" t="s">
        <v>166</v>
      </c>
      <c r="L405" s="40"/>
      <c r="M405" s="194" t="s">
        <v>1</v>
      </c>
      <c r="N405" s="195" t="s">
        <v>38</v>
      </c>
      <c r="O405" s="72"/>
      <c r="P405" s="196">
        <f>O405*H405</f>
        <v>0</v>
      </c>
      <c r="Q405" s="196">
        <v>0</v>
      </c>
      <c r="R405" s="196">
        <f>Q405*H405</f>
        <v>0</v>
      </c>
      <c r="S405" s="196">
        <v>0</v>
      </c>
      <c r="T405" s="19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8" t="s">
        <v>167</v>
      </c>
      <c r="AT405" s="198" t="s">
        <v>162</v>
      </c>
      <c r="AU405" s="198" t="s">
        <v>82</v>
      </c>
      <c r="AY405" s="18" t="s">
        <v>160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18" t="s">
        <v>80</v>
      </c>
      <c r="BK405" s="199">
        <f>ROUND(I405*H405,2)</f>
        <v>0</v>
      </c>
      <c r="BL405" s="18" t="s">
        <v>167</v>
      </c>
      <c r="BM405" s="198" t="s">
        <v>289</v>
      </c>
    </row>
    <row r="406" spans="2:51" s="13" customFormat="1" ht="12">
      <c r="B406" s="200"/>
      <c r="C406" s="201"/>
      <c r="D406" s="202" t="s">
        <v>168</v>
      </c>
      <c r="E406" s="203" t="s">
        <v>1</v>
      </c>
      <c r="F406" s="204" t="s">
        <v>2870</v>
      </c>
      <c r="G406" s="201"/>
      <c r="H406" s="203" t="s">
        <v>1</v>
      </c>
      <c r="I406" s="205"/>
      <c r="J406" s="201"/>
      <c r="K406" s="201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168</v>
      </c>
      <c r="AU406" s="210" t="s">
        <v>82</v>
      </c>
      <c r="AV406" s="13" t="s">
        <v>80</v>
      </c>
      <c r="AW406" s="13" t="s">
        <v>30</v>
      </c>
      <c r="AX406" s="13" t="s">
        <v>73</v>
      </c>
      <c r="AY406" s="210" t="s">
        <v>160</v>
      </c>
    </row>
    <row r="407" spans="2:51" s="14" customFormat="1" ht="12">
      <c r="B407" s="211"/>
      <c r="C407" s="212"/>
      <c r="D407" s="202" t="s">
        <v>168</v>
      </c>
      <c r="E407" s="213" t="s">
        <v>1</v>
      </c>
      <c r="F407" s="214" t="s">
        <v>2871</v>
      </c>
      <c r="G407" s="212"/>
      <c r="H407" s="215">
        <v>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168</v>
      </c>
      <c r="AU407" s="221" t="s">
        <v>82</v>
      </c>
      <c r="AV407" s="14" t="s">
        <v>82</v>
      </c>
      <c r="AW407" s="14" t="s">
        <v>30</v>
      </c>
      <c r="AX407" s="14" t="s">
        <v>73</v>
      </c>
      <c r="AY407" s="221" t="s">
        <v>160</v>
      </c>
    </row>
    <row r="408" spans="2:51" s="15" customFormat="1" ht="12">
      <c r="B408" s="222"/>
      <c r="C408" s="223"/>
      <c r="D408" s="202" t="s">
        <v>168</v>
      </c>
      <c r="E408" s="224" t="s">
        <v>1</v>
      </c>
      <c r="F408" s="225" t="s">
        <v>179</v>
      </c>
      <c r="G408" s="223"/>
      <c r="H408" s="226">
        <v>4</v>
      </c>
      <c r="I408" s="227"/>
      <c r="J408" s="223"/>
      <c r="K408" s="223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168</v>
      </c>
      <c r="AU408" s="232" t="s">
        <v>82</v>
      </c>
      <c r="AV408" s="15" t="s">
        <v>167</v>
      </c>
      <c r="AW408" s="15" t="s">
        <v>30</v>
      </c>
      <c r="AX408" s="15" t="s">
        <v>80</v>
      </c>
      <c r="AY408" s="232" t="s">
        <v>160</v>
      </c>
    </row>
    <row r="409" spans="1:65" s="2" customFormat="1" ht="24.2" customHeight="1">
      <c r="A409" s="35"/>
      <c r="B409" s="36"/>
      <c r="C409" s="187" t="s">
        <v>229</v>
      </c>
      <c r="D409" s="187" t="s">
        <v>162</v>
      </c>
      <c r="E409" s="188" t="s">
        <v>2943</v>
      </c>
      <c r="F409" s="189" t="s">
        <v>2944</v>
      </c>
      <c r="G409" s="190" t="s">
        <v>165</v>
      </c>
      <c r="H409" s="191">
        <v>2.759</v>
      </c>
      <c r="I409" s="192"/>
      <c r="J409" s="193">
        <f>ROUND(I409*H409,2)</f>
        <v>0</v>
      </c>
      <c r="K409" s="189" t="s">
        <v>166</v>
      </c>
      <c r="L409" s="40"/>
      <c r="M409" s="194" t="s">
        <v>1</v>
      </c>
      <c r="N409" s="195" t="s">
        <v>38</v>
      </c>
      <c r="O409" s="72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8" t="s">
        <v>167</v>
      </c>
      <c r="AT409" s="198" t="s">
        <v>162</v>
      </c>
      <c r="AU409" s="198" t="s">
        <v>82</v>
      </c>
      <c r="AY409" s="18" t="s">
        <v>160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8" t="s">
        <v>80</v>
      </c>
      <c r="BK409" s="199">
        <f>ROUND(I409*H409,2)</f>
        <v>0</v>
      </c>
      <c r="BL409" s="18" t="s">
        <v>167</v>
      </c>
      <c r="BM409" s="198" t="s">
        <v>292</v>
      </c>
    </row>
    <row r="410" spans="2:51" s="13" customFormat="1" ht="12">
      <c r="B410" s="200"/>
      <c r="C410" s="201"/>
      <c r="D410" s="202" t="s">
        <v>168</v>
      </c>
      <c r="E410" s="203" t="s">
        <v>1</v>
      </c>
      <c r="F410" s="204" t="s">
        <v>1022</v>
      </c>
      <c r="G410" s="201"/>
      <c r="H410" s="203" t="s">
        <v>1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168</v>
      </c>
      <c r="AU410" s="210" t="s">
        <v>82</v>
      </c>
      <c r="AV410" s="13" t="s">
        <v>80</v>
      </c>
      <c r="AW410" s="13" t="s">
        <v>30</v>
      </c>
      <c r="AX410" s="13" t="s">
        <v>73</v>
      </c>
      <c r="AY410" s="210" t="s">
        <v>160</v>
      </c>
    </row>
    <row r="411" spans="2:51" s="14" customFormat="1" ht="12">
      <c r="B411" s="211"/>
      <c r="C411" s="212"/>
      <c r="D411" s="202" t="s">
        <v>168</v>
      </c>
      <c r="E411" s="213" t="s">
        <v>1</v>
      </c>
      <c r="F411" s="214" t="s">
        <v>2945</v>
      </c>
      <c r="G411" s="212"/>
      <c r="H411" s="215">
        <v>0.242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2:51" s="14" customFormat="1" ht="12">
      <c r="B412" s="211"/>
      <c r="C412" s="212"/>
      <c r="D412" s="202" t="s">
        <v>168</v>
      </c>
      <c r="E412" s="213" t="s">
        <v>1</v>
      </c>
      <c r="F412" s="214" t="s">
        <v>2946</v>
      </c>
      <c r="G412" s="212"/>
      <c r="H412" s="215">
        <v>0.188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168</v>
      </c>
      <c r="AU412" s="221" t="s">
        <v>82</v>
      </c>
      <c r="AV412" s="14" t="s">
        <v>82</v>
      </c>
      <c r="AW412" s="14" t="s">
        <v>30</v>
      </c>
      <c r="AX412" s="14" t="s">
        <v>73</v>
      </c>
      <c r="AY412" s="221" t="s">
        <v>160</v>
      </c>
    </row>
    <row r="413" spans="2:51" s="14" customFormat="1" ht="12">
      <c r="B413" s="211"/>
      <c r="C413" s="212"/>
      <c r="D413" s="202" t="s">
        <v>168</v>
      </c>
      <c r="E413" s="213" t="s">
        <v>1</v>
      </c>
      <c r="F413" s="214" t="s">
        <v>2947</v>
      </c>
      <c r="G413" s="212"/>
      <c r="H413" s="215">
        <v>0.188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2:51" s="14" customFormat="1" ht="12">
      <c r="B414" s="211"/>
      <c r="C414" s="212"/>
      <c r="D414" s="202" t="s">
        <v>168</v>
      </c>
      <c r="E414" s="213" t="s">
        <v>1</v>
      </c>
      <c r="F414" s="214" t="s">
        <v>2948</v>
      </c>
      <c r="G414" s="212"/>
      <c r="H414" s="215">
        <v>0.188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168</v>
      </c>
      <c r="AU414" s="221" t="s">
        <v>82</v>
      </c>
      <c r="AV414" s="14" t="s">
        <v>82</v>
      </c>
      <c r="AW414" s="14" t="s">
        <v>30</v>
      </c>
      <c r="AX414" s="14" t="s">
        <v>73</v>
      </c>
      <c r="AY414" s="221" t="s">
        <v>160</v>
      </c>
    </row>
    <row r="415" spans="2:51" s="14" customFormat="1" ht="12">
      <c r="B415" s="211"/>
      <c r="C415" s="212"/>
      <c r="D415" s="202" t="s">
        <v>168</v>
      </c>
      <c r="E415" s="213" t="s">
        <v>1</v>
      </c>
      <c r="F415" s="214" t="s">
        <v>2949</v>
      </c>
      <c r="G415" s="212"/>
      <c r="H415" s="215">
        <v>0.081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168</v>
      </c>
      <c r="AU415" s="221" t="s">
        <v>82</v>
      </c>
      <c r="AV415" s="14" t="s">
        <v>82</v>
      </c>
      <c r="AW415" s="14" t="s">
        <v>30</v>
      </c>
      <c r="AX415" s="14" t="s">
        <v>73</v>
      </c>
      <c r="AY415" s="221" t="s">
        <v>160</v>
      </c>
    </row>
    <row r="416" spans="2:51" s="14" customFormat="1" ht="12">
      <c r="B416" s="211"/>
      <c r="C416" s="212"/>
      <c r="D416" s="202" t="s">
        <v>168</v>
      </c>
      <c r="E416" s="213" t="s">
        <v>1</v>
      </c>
      <c r="F416" s="214" t="s">
        <v>2950</v>
      </c>
      <c r="G416" s="212"/>
      <c r="H416" s="215">
        <v>0.161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2:51" s="14" customFormat="1" ht="12">
      <c r="B417" s="211"/>
      <c r="C417" s="212"/>
      <c r="D417" s="202" t="s">
        <v>168</v>
      </c>
      <c r="E417" s="213" t="s">
        <v>1</v>
      </c>
      <c r="F417" s="214" t="s">
        <v>2951</v>
      </c>
      <c r="G417" s="212"/>
      <c r="H417" s="215">
        <v>0.619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2:51" s="14" customFormat="1" ht="12">
      <c r="B418" s="211"/>
      <c r="C418" s="212"/>
      <c r="D418" s="202" t="s">
        <v>168</v>
      </c>
      <c r="E418" s="213" t="s">
        <v>1</v>
      </c>
      <c r="F418" s="214" t="s">
        <v>2952</v>
      </c>
      <c r="G418" s="212"/>
      <c r="H418" s="215">
        <v>0.04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2:51" s="14" customFormat="1" ht="12">
      <c r="B419" s="211"/>
      <c r="C419" s="212"/>
      <c r="D419" s="202" t="s">
        <v>168</v>
      </c>
      <c r="E419" s="213" t="s">
        <v>1</v>
      </c>
      <c r="F419" s="214" t="s">
        <v>2953</v>
      </c>
      <c r="G419" s="212"/>
      <c r="H419" s="215">
        <v>0.237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2:51" s="14" customFormat="1" ht="12">
      <c r="B420" s="211"/>
      <c r="C420" s="212"/>
      <c r="D420" s="202" t="s">
        <v>168</v>
      </c>
      <c r="E420" s="213" t="s">
        <v>1</v>
      </c>
      <c r="F420" s="214" t="s">
        <v>2954</v>
      </c>
      <c r="G420" s="212"/>
      <c r="H420" s="215">
        <v>0.308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2:51" s="14" customFormat="1" ht="12">
      <c r="B421" s="211"/>
      <c r="C421" s="212"/>
      <c r="D421" s="202" t="s">
        <v>168</v>
      </c>
      <c r="E421" s="213" t="s">
        <v>1</v>
      </c>
      <c r="F421" s="214" t="s">
        <v>2955</v>
      </c>
      <c r="G421" s="212"/>
      <c r="H421" s="215">
        <v>0.046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2:51" s="14" customFormat="1" ht="12">
      <c r="B422" s="211"/>
      <c r="C422" s="212"/>
      <c r="D422" s="202" t="s">
        <v>168</v>
      </c>
      <c r="E422" s="213" t="s">
        <v>1</v>
      </c>
      <c r="F422" s="214" t="s">
        <v>2956</v>
      </c>
      <c r="G422" s="212"/>
      <c r="H422" s="215">
        <v>0.166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2:51" s="14" customFormat="1" ht="12">
      <c r="B423" s="211"/>
      <c r="C423" s="212"/>
      <c r="D423" s="202" t="s">
        <v>168</v>
      </c>
      <c r="E423" s="213" t="s">
        <v>1</v>
      </c>
      <c r="F423" s="214" t="s">
        <v>2957</v>
      </c>
      <c r="G423" s="212"/>
      <c r="H423" s="215">
        <v>0.059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2:51" s="14" customFormat="1" ht="12">
      <c r="B424" s="211"/>
      <c r="C424" s="212"/>
      <c r="D424" s="202" t="s">
        <v>168</v>
      </c>
      <c r="E424" s="213" t="s">
        <v>1</v>
      </c>
      <c r="F424" s="214" t="s">
        <v>2958</v>
      </c>
      <c r="G424" s="212"/>
      <c r="H424" s="215">
        <v>0.177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168</v>
      </c>
      <c r="AU424" s="221" t="s">
        <v>82</v>
      </c>
      <c r="AV424" s="14" t="s">
        <v>82</v>
      </c>
      <c r="AW424" s="14" t="s">
        <v>30</v>
      </c>
      <c r="AX424" s="14" t="s">
        <v>73</v>
      </c>
      <c r="AY424" s="221" t="s">
        <v>160</v>
      </c>
    </row>
    <row r="425" spans="2:51" s="14" customFormat="1" ht="12">
      <c r="B425" s="211"/>
      <c r="C425" s="212"/>
      <c r="D425" s="202" t="s">
        <v>168</v>
      </c>
      <c r="E425" s="213" t="s">
        <v>1</v>
      </c>
      <c r="F425" s="214" t="s">
        <v>2959</v>
      </c>
      <c r="G425" s="212"/>
      <c r="H425" s="215">
        <v>0.059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168</v>
      </c>
      <c r="AU425" s="221" t="s">
        <v>82</v>
      </c>
      <c r="AV425" s="14" t="s">
        <v>82</v>
      </c>
      <c r="AW425" s="14" t="s">
        <v>30</v>
      </c>
      <c r="AX425" s="14" t="s">
        <v>73</v>
      </c>
      <c r="AY425" s="221" t="s">
        <v>160</v>
      </c>
    </row>
    <row r="426" spans="2:51" s="15" customFormat="1" ht="12">
      <c r="B426" s="222"/>
      <c r="C426" s="223"/>
      <c r="D426" s="202" t="s">
        <v>168</v>
      </c>
      <c r="E426" s="224" t="s">
        <v>1</v>
      </c>
      <c r="F426" s="225" t="s">
        <v>179</v>
      </c>
      <c r="G426" s="223"/>
      <c r="H426" s="226">
        <v>2.759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168</v>
      </c>
      <c r="AU426" s="232" t="s">
        <v>82</v>
      </c>
      <c r="AV426" s="15" t="s">
        <v>167</v>
      </c>
      <c r="AW426" s="15" t="s">
        <v>30</v>
      </c>
      <c r="AX426" s="15" t="s">
        <v>80</v>
      </c>
      <c r="AY426" s="232" t="s">
        <v>160</v>
      </c>
    </row>
    <row r="427" spans="1:65" s="2" customFormat="1" ht="24.2" customHeight="1">
      <c r="A427" s="35"/>
      <c r="B427" s="36"/>
      <c r="C427" s="187" t="s">
        <v>294</v>
      </c>
      <c r="D427" s="187" t="s">
        <v>162</v>
      </c>
      <c r="E427" s="188" t="s">
        <v>2960</v>
      </c>
      <c r="F427" s="189" t="s">
        <v>2961</v>
      </c>
      <c r="G427" s="190" t="s">
        <v>222</v>
      </c>
      <c r="H427" s="191">
        <v>8</v>
      </c>
      <c r="I427" s="192"/>
      <c r="J427" s="193">
        <f>ROUND(I427*H427,2)</f>
        <v>0</v>
      </c>
      <c r="K427" s="189" t="s">
        <v>166</v>
      </c>
      <c r="L427" s="40"/>
      <c r="M427" s="194" t="s">
        <v>1</v>
      </c>
      <c r="N427" s="195" t="s">
        <v>38</v>
      </c>
      <c r="O427" s="72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167</v>
      </c>
      <c r="AT427" s="198" t="s">
        <v>162</v>
      </c>
      <c r="AU427" s="198" t="s">
        <v>82</v>
      </c>
      <c r="AY427" s="18" t="s">
        <v>160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80</v>
      </c>
      <c r="BK427" s="199">
        <f>ROUND(I427*H427,2)</f>
        <v>0</v>
      </c>
      <c r="BL427" s="18" t="s">
        <v>167</v>
      </c>
      <c r="BM427" s="198" t="s">
        <v>297</v>
      </c>
    </row>
    <row r="428" spans="2:51" s="14" customFormat="1" ht="12">
      <c r="B428" s="211"/>
      <c r="C428" s="212"/>
      <c r="D428" s="202" t="s">
        <v>168</v>
      </c>
      <c r="E428" s="213" t="s">
        <v>1</v>
      </c>
      <c r="F428" s="214" t="s">
        <v>2962</v>
      </c>
      <c r="G428" s="212"/>
      <c r="H428" s="215">
        <v>4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168</v>
      </c>
      <c r="AU428" s="221" t="s">
        <v>82</v>
      </c>
      <c r="AV428" s="14" t="s">
        <v>82</v>
      </c>
      <c r="AW428" s="14" t="s">
        <v>30</v>
      </c>
      <c r="AX428" s="14" t="s">
        <v>73</v>
      </c>
      <c r="AY428" s="221" t="s">
        <v>160</v>
      </c>
    </row>
    <row r="429" spans="2:51" s="14" customFormat="1" ht="12">
      <c r="B429" s="211"/>
      <c r="C429" s="212"/>
      <c r="D429" s="202" t="s">
        <v>168</v>
      </c>
      <c r="E429" s="213" t="s">
        <v>1</v>
      </c>
      <c r="F429" s="214" t="s">
        <v>2963</v>
      </c>
      <c r="G429" s="212"/>
      <c r="H429" s="215">
        <v>4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168</v>
      </c>
      <c r="AU429" s="221" t="s">
        <v>82</v>
      </c>
      <c r="AV429" s="14" t="s">
        <v>82</v>
      </c>
      <c r="AW429" s="14" t="s">
        <v>30</v>
      </c>
      <c r="AX429" s="14" t="s">
        <v>73</v>
      </c>
      <c r="AY429" s="221" t="s">
        <v>160</v>
      </c>
    </row>
    <row r="430" spans="2:51" s="15" customFormat="1" ht="12">
      <c r="B430" s="222"/>
      <c r="C430" s="223"/>
      <c r="D430" s="202" t="s">
        <v>168</v>
      </c>
      <c r="E430" s="224" t="s">
        <v>1</v>
      </c>
      <c r="F430" s="225" t="s">
        <v>179</v>
      </c>
      <c r="G430" s="223"/>
      <c r="H430" s="226">
        <v>8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168</v>
      </c>
      <c r="AU430" s="232" t="s">
        <v>82</v>
      </c>
      <c r="AV430" s="15" t="s">
        <v>167</v>
      </c>
      <c r="AW430" s="15" t="s">
        <v>30</v>
      </c>
      <c r="AX430" s="15" t="s">
        <v>80</v>
      </c>
      <c r="AY430" s="232" t="s">
        <v>160</v>
      </c>
    </row>
    <row r="431" spans="1:65" s="2" customFormat="1" ht="24.2" customHeight="1">
      <c r="A431" s="35"/>
      <c r="B431" s="36"/>
      <c r="C431" s="187" t="s">
        <v>233</v>
      </c>
      <c r="D431" s="187" t="s">
        <v>162</v>
      </c>
      <c r="E431" s="188" t="s">
        <v>2964</v>
      </c>
      <c r="F431" s="189" t="s">
        <v>2965</v>
      </c>
      <c r="G431" s="190" t="s">
        <v>238</v>
      </c>
      <c r="H431" s="191">
        <v>300</v>
      </c>
      <c r="I431" s="192"/>
      <c r="J431" s="193">
        <f>ROUND(I431*H431,2)</f>
        <v>0</v>
      </c>
      <c r="K431" s="189" t="s">
        <v>166</v>
      </c>
      <c r="L431" s="40"/>
      <c r="M431" s="194" t="s">
        <v>1</v>
      </c>
      <c r="N431" s="195" t="s">
        <v>38</v>
      </c>
      <c r="O431" s="72"/>
      <c r="P431" s="196">
        <f>O431*H431</f>
        <v>0</v>
      </c>
      <c r="Q431" s="196">
        <v>0</v>
      </c>
      <c r="R431" s="196">
        <f>Q431*H431</f>
        <v>0</v>
      </c>
      <c r="S431" s="196">
        <v>0</v>
      </c>
      <c r="T431" s="197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8" t="s">
        <v>167</v>
      </c>
      <c r="AT431" s="198" t="s">
        <v>162</v>
      </c>
      <c r="AU431" s="198" t="s">
        <v>82</v>
      </c>
      <c r="AY431" s="18" t="s">
        <v>160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80</v>
      </c>
      <c r="BK431" s="199">
        <f>ROUND(I431*H431,2)</f>
        <v>0</v>
      </c>
      <c r="BL431" s="18" t="s">
        <v>167</v>
      </c>
      <c r="BM431" s="198" t="s">
        <v>302</v>
      </c>
    </row>
    <row r="432" spans="2:51" s="14" customFormat="1" ht="12">
      <c r="B432" s="211"/>
      <c r="C432" s="212"/>
      <c r="D432" s="202" t="s">
        <v>168</v>
      </c>
      <c r="E432" s="213" t="s">
        <v>1</v>
      </c>
      <c r="F432" s="214" t="s">
        <v>2966</v>
      </c>
      <c r="G432" s="212"/>
      <c r="H432" s="215">
        <v>300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168</v>
      </c>
      <c r="AU432" s="221" t="s">
        <v>82</v>
      </c>
      <c r="AV432" s="14" t="s">
        <v>82</v>
      </c>
      <c r="AW432" s="14" t="s">
        <v>30</v>
      </c>
      <c r="AX432" s="14" t="s">
        <v>73</v>
      </c>
      <c r="AY432" s="221" t="s">
        <v>160</v>
      </c>
    </row>
    <row r="433" spans="2:51" s="15" customFormat="1" ht="12">
      <c r="B433" s="222"/>
      <c r="C433" s="223"/>
      <c r="D433" s="202" t="s">
        <v>168</v>
      </c>
      <c r="E433" s="224" t="s">
        <v>1</v>
      </c>
      <c r="F433" s="225" t="s">
        <v>179</v>
      </c>
      <c r="G433" s="223"/>
      <c r="H433" s="226">
        <v>300</v>
      </c>
      <c r="I433" s="227"/>
      <c r="J433" s="223"/>
      <c r="K433" s="223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168</v>
      </c>
      <c r="AU433" s="232" t="s">
        <v>82</v>
      </c>
      <c r="AV433" s="15" t="s">
        <v>167</v>
      </c>
      <c r="AW433" s="15" t="s">
        <v>30</v>
      </c>
      <c r="AX433" s="15" t="s">
        <v>80</v>
      </c>
      <c r="AY433" s="232" t="s">
        <v>160</v>
      </c>
    </row>
    <row r="434" spans="1:65" s="2" customFormat="1" ht="24.2" customHeight="1">
      <c r="A434" s="35"/>
      <c r="B434" s="36"/>
      <c r="C434" s="187" t="s">
        <v>315</v>
      </c>
      <c r="D434" s="187" t="s">
        <v>162</v>
      </c>
      <c r="E434" s="188" t="s">
        <v>2967</v>
      </c>
      <c r="F434" s="189" t="s">
        <v>2968</v>
      </c>
      <c r="G434" s="190" t="s">
        <v>238</v>
      </c>
      <c r="H434" s="191">
        <v>23.1</v>
      </c>
      <c r="I434" s="192"/>
      <c r="J434" s="193">
        <f>ROUND(I434*H434,2)</f>
        <v>0</v>
      </c>
      <c r="K434" s="189" t="s">
        <v>166</v>
      </c>
      <c r="L434" s="40"/>
      <c r="M434" s="194" t="s">
        <v>1</v>
      </c>
      <c r="N434" s="195" t="s">
        <v>38</v>
      </c>
      <c r="O434" s="72"/>
      <c r="P434" s="196">
        <f>O434*H434</f>
        <v>0</v>
      </c>
      <c r="Q434" s="196">
        <v>0</v>
      </c>
      <c r="R434" s="196">
        <f>Q434*H434</f>
        <v>0</v>
      </c>
      <c r="S434" s="196">
        <v>0</v>
      </c>
      <c r="T434" s="197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8" t="s">
        <v>167</v>
      </c>
      <c r="AT434" s="198" t="s">
        <v>162</v>
      </c>
      <c r="AU434" s="198" t="s">
        <v>82</v>
      </c>
      <c r="AY434" s="18" t="s">
        <v>160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8" t="s">
        <v>80</v>
      </c>
      <c r="BK434" s="199">
        <f>ROUND(I434*H434,2)</f>
        <v>0</v>
      </c>
      <c r="BL434" s="18" t="s">
        <v>167</v>
      </c>
      <c r="BM434" s="198" t="s">
        <v>318</v>
      </c>
    </row>
    <row r="435" spans="2:51" s="13" customFormat="1" ht="12">
      <c r="B435" s="200"/>
      <c r="C435" s="201"/>
      <c r="D435" s="202" t="s">
        <v>168</v>
      </c>
      <c r="E435" s="203" t="s">
        <v>1</v>
      </c>
      <c r="F435" s="204" t="s">
        <v>1022</v>
      </c>
      <c r="G435" s="201"/>
      <c r="H435" s="203" t="s">
        <v>1</v>
      </c>
      <c r="I435" s="205"/>
      <c r="J435" s="201"/>
      <c r="K435" s="201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168</v>
      </c>
      <c r="AU435" s="210" t="s">
        <v>82</v>
      </c>
      <c r="AV435" s="13" t="s">
        <v>80</v>
      </c>
      <c r="AW435" s="13" t="s">
        <v>30</v>
      </c>
      <c r="AX435" s="13" t="s">
        <v>73</v>
      </c>
      <c r="AY435" s="210" t="s">
        <v>160</v>
      </c>
    </row>
    <row r="436" spans="2:51" s="14" customFormat="1" ht="12">
      <c r="B436" s="211"/>
      <c r="C436" s="212"/>
      <c r="D436" s="202" t="s">
        <v>168</v>
      </c>
      <c r="E436" s="213" t="s">
        <v>1</v>
      </c>
      <c r="F436" s="214" t="s">
        <v>2969</v>
      </c>
      <c r="G436" s="212"/>
      <c r="H436" s="215">
        <v>4.9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168</v>
      </c>
      <c r="AU436" s="221" t="s">
        <v>82</v>
      </c>
      <c r="AV436" s="14" t="s">
        <v>82</v>
      </c>
      <c r="AW436" s="14" t="s">
        <v>30</v>
      </c>
      <c r="AX436" s="14" t="s">
        <v>73</v>
      </c>
      <c r="AY436" s="221" t="s">
        <v>160</v>
      </c>
    </row>
    <row r="437" spans="2:51" s="14" customFormat="1" ht="12">
      <c r="B437" s="211"/>
      <c r="C437" s="212"/>
      <c r="D437" s="202" t="s">
        <v>168</v>
      </c>
      <c r="E437" s="213" t="s">
        <v>1</v>
      </c>
      <c r="F437" s="214" t="s">
        <v>2970</v>
      </c>
      <c r="G437" s="212"/>
      <c r="H437" s="215">
        <v>1.4</v>
      </c>
      <c r="I437" s="216"/>
      <c r="J437" s="212"/>
      <c r="K437" s="212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168</v>
      </c>
      <c r="AU437" s="221" t="s">
        <v>82</v>
      </c>
      <c r="AV437" s="14" t="s">
        <v>82</v>
      </c>
      <c r="AW437" s="14" t="s">
        <v>30</v>
      </c>
      <c r="AX437" s="14" t="s">
        <v>73</v>
      </c>
      <c r="AY437" s="221" t="s">
        <v>160</v>
      </c>
    </row>
    <row r="438" spans="2:51" s="14" customFormat="1" ht="12">
      <c r="B438" s="211"/>
      <c r="C438" s="212"/>
      <c r="D438" s="202" t="s">
        <v>168</v>
      </c>
      <c r="E438" s="213" t="s">
        <v>1</v>
      </c>
      <c r="F438" s="214" t="s">
        <v>2971</v>
      </c>
      <c r="G438" s="212"/>
      <c r="H438" s="215">
        <v>5.6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2:51" s="13" customFormat="1" ht="12">
      <c r="B439" s="200"/>
      <c r="C439" s="201"/>
      <c r="D439" s="202" t="s">
        <v>168</v>
      </c>
      <c r="E439" s="203" t="s">
        <v>1</v>
      </c>
      <c r="F439" s="204" t="s">
        <v>1020</v>
      </c>
      <c r="G439" s="201"/>
      <c r="H439" s="203" t="s">
        <v>1</v>
      </c>
      <c r="I439" s="205"/>
      <c r="J439" s="201"/>
      <c r="K439" s="201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168</v>
      </c>
      <c r="AU439" s="210" t="s">
        <v>82</v>
      </c>
      <c r="AV439" s="13" t="s">
        <v>80</v>
      </c>
      <c r="AW439" s="13" t="s">
        <v>30</v>
      </c>
      <c r="AX439" s="13" t="s">
        <v>73</v>
      </c>
      <c r="AY439" s="210" t="s">
        <v>160</v>
      </c>
    </row>
    <row r="440" spans="2:51" s="14" customFormat="1" ht="12">
      <c r="B440" s="211"/>
      <c r="C440" s="212"/>
      <c r="D440" s="202" t="s">
        <v>168</v>
      </c>
      <c r="E440" s="213" t="s">
        <v>1</v>
      </c>
      <c r="F440" s="214" t="s">
        <v>2972</v>
      </c>
      <c r="G440" s="212"/>
      <c r="H440" s="215">
        <v>1.4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2:51" s="14" customFormat="1" ht="12">
      <c r="B441" s="211"/>
      <c r="C441" s="212"/>
      <c r="D441" s="202" t="s">
        <v>168</v>
      </c>
      <c r="E441" s="213" t="s">
        <v>1</v>
      </c>
      <c r="F441" s="214" t="s">
        <v>2973</v>
      </c>
      <c r="G441" s="212"/>
      <c r="H441" s="215">
        <v>2.1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168</v>
      </c>
      <c r="AU441" s="221" t="s">
        <v>82</v>
      </c>
      <c r="AV441" s="14" t="s">
        <v>82</v>
      </c>
      <c r="AW441" s="14" t="s">
        <v>30</v>
      </c>
      <c r="AX441" s="14" t="s">
        <v>73</v>
      </c>
      <c r="AY441" s="221" t="s">
        <v>160</v>
      </c>
    </row>
    <row r="442" spans="2:51" s="13" customFormat="1" ht="12">
      <c r="B442" s="200"/>
      <c r="C442" s="201"/>
      <c r="D442" s="202" t="s">
        <v>168</v>
      </c>
      <c r="E442" s="203" t="s">
        <v>1</v>
      </c>
      <c r="F442" s="204" t="s">
        <v>176</v>
      </c>
      <c r="G442" s="201"/>
      <c r="H442" s="203" t="s">
        <v>1</v>
      </c>
      <c r="I442" s="205"/>
      <c r="J442" s="201"/>
      <c r="K442" s="201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168</v>
      </c>
      <c r="AU442" s="210" t="s">
        <v>82</v>
      </c>
      <c r="AV442" s="13" t="s">
        <v>80</v>
      </c>
      <c r="AW442" s="13" t="s">
        <v>30</v>
      </c>
      <c r="AX442" s="13" t="s">
        <v>73</v>
      </c>
      <c r="AY442" s="210" t="s">
        <v>160</v>
      </c>
    </row>
    <row r="443" spans="2:51" s="14" customFormat="1" ht="12">
      <c r="B443" s="211"/>
      <c r="C443" s="212"/>
      <c r="D443" s="202" t="s">
        <v>168</v>
      </c>
      <c r="E443" s="213" t="s">
        <v>1</v>
      </c>
      <c r="F443" s="214" t="s">
        <v>2974</v>
      </c>
      <c r="G443" s="212"/>
      <c r="H443" s="215">
        <v>0.7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168</v>
      </c>
      <c r="AU443" s="221" t="s">
        <v>82</v>
      </c>
      <c r="AV443" s="14" t="s">
        <v>82</v>
      </c>
      <c r="AW443" s="14" t="s">
        <v>30</v>
      </c>
      <c r="AX443" s="14" t="s">
        <v>73</v>
      </c>
      <c r="AY443" s="221" t="s">
        <v>160</v>
      </c>
    </row>
    <row r="444" spans="2:51" s="13" customFormat="1" ht="12">
      <c r="B444" s="200"/>
      <c r="C444" s="201"/>
      <c r="D444" s="202" t="s">
        <v>168</v>
      </c>
      <c r="E444" s="203" t="s">
        <v>1</v>
      </c>
      <c r="F444" s="204" t="s">
        <v>1066</v>
      </c>
      <c r="G444" s="201"/>
      <c r="H444" s="203" t="s">
        <v>1</v>
      </c>
      <c r="I444" s="205"/>
      <c r="J444" s="201"/>
      <c r="K444" s="201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168</v>
      </c>
      <c r="AU444" s="210" t="s">
        <v>82</v>
      </c>
      <c r="AV444" s="13" t="s">
        <v>80</v>
      </c>
      <c r="AW444" s="13" t="s">
        <v>30</v>
      </c>
      <c r="AX444" s="13" t="s">
        <v>73</v>
      </c>
      <c r="AY444" s="210" t="s">
        <v>160</v>
      </c>
    </row>
    <row r="445" spans="2:51" s="14" customFormat="1" ht="12">
      <c r="B445" s="211"/>
      <c r="C445" s="212"/>
      <c r="D445" s="202" t="s">
        <v>168</v>
      </c>
      <c r="E445" s="213" t="s">
        <v>1</v>
      </c>
      <c r="F445" s="214" t="s">
        <v>2975</v>
      </c>
      <c r="G445" s="212"/>
      <c r="H445" s="215">
        <v>5.6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168</v>
      </c>
      <c r="AU445" s="221" t="s">
        <v>82</v>
      </c>
      <c r="AV445" s="14" t="s">
        <v>82</v>
      </c>
      <c r="AW445" s="14" t="s">
        <v>30</v>
      </c>
      <c r="AX445" s="14" t="s">
        <v>73</v>
      </c>
      <c r="AY445" s="221" t="s">
        <v>160</v>
      </c>
    </row>
    <row r="446" spans="2:51" s="14" customFormat="1" ht="12">
      <c r="B446" s="211"/>
      <c r="C446" s="212"/>
      <c r="D446" s="202" t="s">
        <v>168</v>
      </c>
      <c r="E446" s="213" t="s">
        <v>1</v>
      </c>
      <c r="F446" s="214" t="s">
        <v>2976</v>
      </c>
      <c r="G446" s="212"/>
      <c r="H446" s="215">
        <v>1.4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168</v>
      </c>
      <c r="AU446" s="221" t="s">
        <v>82</v>
      </c>
      <c r="AV446" s="14" t="s">
        <v>82</v>
      </c>
      <c r="AW446" s="14" t="s">
        <v>30</v>
      </c>
      <c r="AX446" s="14" t="s">
        <v>73</v>
      </c>
      <c r="AY446" s="221" t="s">
        <v>160</v>
      </c>
    </row>
    <row r="447" spans="2:51" s="15" customFormat="1" ht="12">
      <c r="B447" s="222"/>
      <c r="C447" s="223"/>
      <c r="D447" s="202" t="s">
        <v>168</v>
      </c>
      <c r="E447" s="224" t="s">
        <v>1</v>
      </c>
      <c r="F447" s="225" t="s">
        <v>179</v>
      </c>
      <c r="G447" s="223"/>
      <c r="H447" s="226">
        <v>23.1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168</v>
      </c>
      <c r="AU447" s="232" t="s">
        <v>82</v>
      </c>
      <c r="AV447" s="15" t="s">
        <v>167</v>
      </c>
      <c r="AW447" s="15" t="s">
        <v>30</v>
      </c>
      <c r="AX447" s="15" t="s">
        <v>80</v>
      </c>
      <c r="AY447" s="232" t="s">
        <v>160</v>
      </c>
    </row>
    <row r="448" spans="1:65" s="2" customFormat="1" ht="24.2" customHeight="1">
      <c r="A448" s="35"/>
      <c r="B448" s="36"/>
      <c r="C448" s="187" t="s">
        <v>239</v>
      </c>
      <c r="D448" s="187" t="s">
        <v>162</v>
      </c>
      <c r="E448" s="188" t="s">
        <v>1076</v>
      </c>
      <c r="F448" s="189" t="s">
        <v>1077</v>
      </c>
      <c r="G448" s="190" t="s">
        <v>222</v>
      </c>
      <c r="H448" s="191">
        <v>3</v>
      </c>
      <c r="I448" s="192"/>
      <c r="J448" s="193">
        <f>ROUND(I448*H448,2)</f>
        <v>0</v>
      </c>
      <c r="K448" s="189" t="s">
        <v>166</v>
      </c>
      <c r="L448" s="40"/>
      <c r="M448" s="194" t="s">
        <v>1</v>
      </c>
      <c r="N448" s="195" t="s">
        <v>38</v>
      </c>
      <c r="O448" s="72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167</v>
      </c>
      <c r="AT448" s="198" t="s">
        <v>162</v>
      </c>
      <c r="AU448" s="198" t="s">
        <v>82</v>
      </c>
      <c r="AY448" s="18" t="s">
        <v>160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80</v>
      </c>
      <c r="BK448" s="199">
        <f>ROUND(I448*H448,2)</f>
        <v>0</v>
      </c>
      <c r="BL448" s="18" t="s">
        <v>167</v>
      </c>
      <c r="BM448" s="198" t="s">
        <v>324</v>
      </c>
    </row>
    <row r="449" spans="2:51" s="14" customFormat="1" ht="12">
      <c r="B449" s="211"/>
      <c r="C449" s="212"/>
      <c r="D449" s="202" t="s">
        <v>168</v>
      </c>
      <c r="E449" s="213" t="s">
        <v>1</v>
      </c>
      <c r="F449" s="214" t="s">
        <v>2977</v>
      </c>
      <c r="G449" s="212"/>
      <c r="H449" s="215">
        <v>3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2:51" s="15" customFormat="1" ht="12">
      <c r="B450" s="222"/>
      <c r="C450" s="223"/>
      <c r="D450" s="202" t="s">
        <v>168</v>
      </c>
      <c r="E450" s="224" t="s">
        <v>1</v>
      </c>
      <c r="F450" s="225" t="s">
        <v>179</v>
      </c>
      <c r="G450" s="223"/>
      <c r="H450" s="226">
        <v>3</v>
      </c>
      <c r="I450" s="227"/>
      <c r="J450" s="223"/>
      <c r="K450" s="223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168</v>
      </c>
      <c r="AU450" s="232" t="s">
        <v>82</v>
      </c>
      <c r="AV450" s="15" t="s">
        <v>167</v>
      </c>
      <c r="AW450" s="15" t="s">
        <v>30</v>
      </c>
      <c r="AX450" s="15" t="s">
        <v>80</v>
      </c>
      <c r="AY450" s="232" t="s">
        <v>160</v>
      </c>
    </row>
    <row r="451" spans="1:65" s="2" customFormat="1" ht="14.45" customHeight="1">
      <c r="A451" s="35"/>
      <c r="B451" s="36"/>
      <c r="C451" s="187" t="s">
        <v>357</v>
      </c>
      <c r="D451" s="187" t="s">
        <v>162</v>
      </c>
      <c r="E451" s="188" t="s">
        <v>1096</v>
      </c>
      <c r="F451" s="189" t="s">
        <v>1097</v>
      </c>
      <c r="G451" s="190" t="s">
        <v>222</v>
      </c>
      <c r="H451" s="191">
        <v>3</v>
      </c>
      <c r="I451" s="192"/>
      <c r="J451" s="193">
        <f>ROUND(I451*H451,2)</f>
        <v>0</v>
      </c>
      <c r="K451" s="189" t="s">
        <v>166</v>
      </c>
      <c r="L451" s="40"/>
      <c r="M451" s="194" t="s">
        <v>1</v>
      </c>
      <c r="N451" s="195" t="s">
        <v>38</v>
      </c>
      <c r="O451" s="72"/>
      <c r="P451" s="196">
        <f>O451*H451</f>
        <v>0</v>
      </c>
      <c r="Q451" s="196">
        <v>0</v>
      </c>
      <c r="R451" s="196">
        <f>Q451*H451</f>
        <v>0</v>
      </c>
      <c r="S451" s="196">
        <v>0</v>
      </c>
      <c r="T451" s="197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8" t="s">
        <v>167</v>
      </c>
      <c r="AT451" s="198" t="s">
        <v>162</v>
      </c>
      <c r="AU451" s="198" t="s">
        <v>82</v>
      </c>
      <c r="AY451" s="18" t="s">
        <v>160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80</v>
      </c>
      <c r="BK451" s="199">
        <f>ROUND(I451*H451,2)</f>
        <v>0</v>
      </c>
      <c r="BL451" s="18" t="s">
        <v>167</v>
      </c>
      <c r="BM451" s="198" t="s">
        <v>360</v>
      </c>
    </row>
    <row r="452" spans="2:51" s="14" customFormat="1" ht="12">
      <c r="B452" s="211"/>
      <c r="C452" s="212"/>
      <c r="D452" s="202" t="s">
        <v>168</v>
      </c>
      <c r="E452" s="213" t="s">
        <v>1</v>
      </c>
      <c r="F452" s="214" t="s">
        <v>2978</v>
      </c>
      <c r="G452" s="212"/>
      <c r="H452" s="215">
        <v>3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2:51" s="15" customFormat="1" ht="12">
      <c r="B453" s="222"/>
      <c r="C453" s="223"/>
      <c r="D453" s="202" t="s">
        <v>168</v>
      </c>
      <c r="E453" s="224" t="s">
        <v>1</v>
      </c>
      <c r="F453" s="225" t="s">
        <v>179</v>
      </c>
      <c r="G453" s="223"/>
      <c r="H453" s="226">
        <v>3</v>
      </c>
      <c r="I453" s="227"/>
      <c r="J453" s="223"/>
      <c r="K453" s="223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168</v>
      </c>
      <c r="AU453" s="232" t="s">
        <v>82</v>
      </c>
      <c r="AV453" s="15" t="s">
        <v>167</v>
      </c>
      <c r="AW453" s="15" t="s">
        <v>30</v>
      </c>
      <c r="AX453" s="15" t="s">
        <v>80</v>
      </c>
      <c r="AY453" s="232" t="s">
        <v>160</v>
      </c>
    </row>
    <row r="454" spans="1:65" s="2" customFormat="1" ht="24.2" customHeight="1">
      <c r="A454" s="35"/>
      <c r="B454" s="36"/>
      <c r="C454" s="187" t="s">
        <v>243</v>
      </c>
      <c r="D454" s="187" t="s">
        <v>162</v>
      </c>
      <c r="E454" s="188" t="s">
        <v>2979</v>
      </c>
      <c r="F454" s="189" t="s">
        <v>2980</v>
      </c>
      <c r="G454" s="190" t="s">
        <v>222</v>
      </c>
      <c r="H454" s="191">
        <v>2.5</v>
      </c>
      <c r="I454" s="192"/>
      <c r="J454" s="193">
        <f>ROUND(I454*H454,2)</f>
        <v>0</v>
      </c>
      <c r="K454" s="189" t="s">
        <v>166</v>
      </c>
      <c r="L454" s="40"/>
      <c r="M454" s="194" t="s">
        <v>1</v>
      </c>
      <c r="N454" s="195" t="s">
        <v>38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167</v>
      </c>
      <c r="AT454" s="198" t="s">
        <v>162</v>
      </c>
      <c r="AU454" s="198" t="s">
        <v>82</v>
      </c>
      <c r="AY454" s="18" t="s">
        <v>160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80</v>
      </c>
      <c r="BK454" s="199">
        <f>ROUND(I454*H454,2)</f>
        <v>0</v>
      </c>
      <c r="BL454" s="18" t="s">
        <v>167</v>
      </c>
      <c r="BM454" s="198" t="s">
        <v>364</v>
      </c>
    </row>
    <row r="455" spans="2:51" s="14" customFormat="1" ht="12">
      <c r="B455" s="211"/>
      <c r="C455" s="212"/>
      <c r="D455" s="202" t="s">
        <v>168</v>
      </c>
      <c r="E455" s="213" t="s">
        <v>1</v>
      </c>
      <c r="F455" s="214" t="s">
        <v>2981</v>
      </c>
      <c r="G455" s="212"/>
      <c r="H455" s="215">
        <v>2.5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168</v>
      </c>
      <c r="AU455" s="221" t="s">
        <v>82</v>
      </c>
      <c r="AV455" s="14" t="s">
        <v>82</v>
      </c>
      <c r="AW455" s="14" t="s">
        <v>30</v>
      </c>
      <c r="AX455" s="14" t="s">
        <v>73</v>
      </c>
      <c r="AY455" s="221" t="s">
        <v>160</v>
      </c>
    </row>
    <row r="456" spans="2:51" s="15" customFormat="1" ht="12">
      <c r="B456" s="222"/>
      <c r="C456" s="223"/>
      <c r="D456" s="202" t="s">
        <v>168</v>
      </c>
      <c r="E456" s="224" t="s">
        <v>1</v>
      </c>
      <c r="F456" s="225" t="s">
        <v>179</v>
      </c>
      <c r="G456" s="223"/>
      <c r="H456" s="226">
        <v>2.5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168</v>
      </c>
      <c r="AU456" s="232" t="s">
        <v>82</v>
      </c>
      <c r="AV456" s="15" t="s">
        <v>167</v>
      </c>
      <c r="AW456" s="15" t="s">
        <v>30</v>
      </c>
      <c r="AX456" s="15" t="s">
        <v>80</v>
      </c>
      <c r="AY456" s="232" t="s">
        <v>160</v>
      </c>
    </row>
    <row r="457" spans="2:63" s="12" customFormat="1" ht="22.9" customHeight="1">
      <c r="B457" s="171"/>
      <c r="C457" s="172"/>
      <c r="D457" s="173" t="s">
        <v>72</v>
      </c>
      <c r="E457" s="185" t="s">
        <v>1123</v>
      </c>
      <c r="F457" s="185" t="s">
        <v>1124</v>
      </c>
      <c r="G457" s="172"/>
      <c r="H457" s="172"/>
      <c r="I457" s="175"/>
      <c r="J457" s="186">
        <f>BK457</f>
        <v>0</v>
      </c>
      <c r="K457" s="172"/>
      <c r="L457" s="177"/>
      <c r="M457" s="178"/>
      <c r="N457" s="179"/>
      <c r="O457" s="179"/>
      <c r="P457" s="180">
        <f>SUM(P458:P464)</f>
        <v>0</v>
      </c>
      <c r="Q457" s="179"/>
      <c r="R457" s="180">
        <f>SUM(R458:R464)</f>
        <v>0</v>
      </c>
      <c r="S457" s="179"/>
      <c r="T457" s="181">
        <f>SUM(T458:T464)</f>
        <v>0</v>
      </c>
      <c r="AR457" s="182" t="s">
        <v>80</v>
      </c>
      <c r="AT457" s="183" t="s">
        <v>72</v>
      </c>
      <c r="AU457" s="183" t="s">
        <v>80</v>
      </c>
      <c r="AY457" s="182" t="s">
        <v>160</v>
      </c>
      <c r="BK457" s="184">
        <f>SUM(BK458:BK464)</f>
        <v>0</v>
      </c>
    </row>
    <row r="458" spans="1:65" s="2" customFormat="1" ht="14.45" customHeight="1">
      <c r="A458" s="35"/>
      <c r="B458" s="36"/>
      <c r="C458" s="187" t="s">
        <v>365</v>
      </c>
      <c r="D458" s="187" t="s">
        <v>162</v>
      </c>
      <c r="E458" s="188" t="s">
        <v>1125</v>
      </c>
      <c r="F458" s="189" t="s">
        <v>1126</v>
      </c>
      <c r="G458" s="190" t="s">
        <v>193</v>
      </c>
      <c r="H458" s="191">
        <v>30.932</v>
      </c>
      <c r="I458" s="192"/>
      <c r="J458" s="193">
        <f>ROUND(I458*H458,2)</f>
        <v>0</v>
      </c>
      <c r="K458" s="189" t="s">
        <v>166</v>
      </c>
      <c r="L458" s="40"/>
      <c r="M458" s="194" t="s">
        <v>1</v>
      </c>
      <c r="N458" s="195" t="s">
        <v>38</v>
      </c>
      <c r="O458" s="72"/>
      <c r="P458" s="196">
        <f>O458*H458</f>
        <v>0</v>
      </c>
      <c r="Q458" s="196">
        <v>0</v>
      </c>
      <c r="R458" s="196">
        <f>Q458*H458</f>
        <v>0</v>
      </c>
      <c r="S458" s="196">
        <v>0</v>
      </c>
      <c r="T458" s="197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8" t="s">
        <v>167</v>
      </c>
      <c r="AT458" s="198" t="s">
        <v>162</v>
      </c>
      <c r="AU458" s="198" t="s">
        <v>82</v>
      </c>
      <c r="AY458" s="18" t="s">
        <v>160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8" t="s">
        <v>80</v>
      </c>
      <c r="BK458" s="199">
        <f>ROUND(I458*H458,2)</f>
        <v>0</v>
      </c>
      <c r="BL458" s="18" t="s">
        <v>167</v>
      </c>
      <c r="BM458" s="198" t="s">
        <v>367</v>
      </c>
    </row>
    <row r="459" spans="1:65" s="2" customFormat="1" ht="24.2" customHeight="1">
      <c r="A459" s="35"/>
      <c r="B459" s="36"/>
      <c r="C459" s="187" t="s">
        <v>249</v>
      </c>
      <c r="D459" s="187" t="s">
        <v>162</v>
      </c>
      <c r="E459" s="188" t="s">
        <v>1129</v>
      </c>
      <c r="F459" s="189" t="s">
        <v>1130</v>
      </c>
      <c r="G459" s="190" t="s">
        <v>193</v>
      </c>
      <c r="H459" s="191">
        <v>30.932</v>
      </c>
      <c r="I459" s="192"/>
      <c r="J459" s="193">
        <f>ROUND(I459*H459,2)</f>
        <v>0</v>
      </c>
      <c r="K459" s="189" t="s">
        <v>166</v>
      </c>
      <c r="L459" s="40"/>
      <c r="M459" s="194" t="s">
        <v>1</v>
      </c>
      <c r="N459" s="195" t="s">
        <v>38</v>
      </c>
      <c r="O459" s="72"/>
      <c r="P459" s="196">
        <f>O459*H459</f>
        <v>0</v>
      </c>
      <c r="Q459" s="196">
        <v>0</v>
      </c>
      <c r="R459" s="196">
        <f>Q459*H459</f>
        <v>0</v>
      </c>
      <c r="S459" s="196">
        <v>0</v>
      </c>
      <c r="T459" s="19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8" t="s">
        <v>167</v>
      </c>
      <c r="AT459" s="198" t="s">
        <v>162</v>
      </c>
      <c r="AU459" s="198" t="s">
        <v>82</v>
      </c>
      <c r="AY459" s="18" t="s">
        <v>160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8" t="s">
        <v>80</v>
      </c>
      <c r="BK459" s="199">
        <f>ROUND(I459*H459,2)</f>
        <v>0</v>
      </c>
      <c r="BL459" s="18" t="s">
        <v>167</v>
      </c>
      <c r="BM459" s="198" t="s">
        <v>373</v>
      </c>
    </row>
    <row r="460" spans="1:65" s="2" customFormat="1" ht="24.2" customHeight="1">
      <c r="A460" s="35"/>
      <c r="B460" s="36"/>
      <c r="C460" s="187" t="s">
        <v>377</v>
      </c>
      <c r="D460" s="187" t="s">
        <v>162</v>
      </c>
      <c r="E460" s="188" t="s">
        <v>1141</v>
      </c>
      <c r="F460" s="189" t="s">
        <v>1142</v>
      </c>
      <c r="G460" s="190" t="s">
        <v>193</v>
      </c>
      <c r="H460" s="191">
        <v>30.932</v>
      </c>
      <c r="I460" s="192"/>
      <c r="J460" s="193">
        <f>ROUND(I460*H460,2)</f>
        <v>0</v>
      </c>
      <c r="K460" s="189" t="s">
        <v>166</v>
      </c>
      <c r="L460" s="40"/>
      <c r="M460" s="194" t="s">
        <v>1</v>
      </c>
      <c r="N460" s="195" t="s">
        <v>38</v>
      </c>
      <c r="O460" s="72"/>
      <c r="P460" s="196">
        <f>O460*H460</f>
        <v>0</v>
      </c>
      <c r="Q460" s="196">
        <v>0</v>
      </c>
      <c r="R460" s="196">
        <f>Q460*H460</f>
        <v>0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167</v>
      </c>
      <c r="AT460" s="198" t="s">
        <v>162</v>
      </c>
      <c r="AU460" s="198" t="s">
        <v>82</v>
      </c>
      <c r="AY460" s="18" t="s">
        <v>160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80</v>
      </c>
      <c r="BK460" s="199">
        <f>ROUND(I460*H460,2)</f>
        <v>0</v>
      </c>
      <c r="BL460" s="18" t="s">
        <v>167</v>
      </c>
      <c r="BM460" s="198" t="s">
        <v>379</v>
      </c>
    </row>
    <row r="461" spans="1:65" s="2" customFormat="1" ht="24.2" customHeight="1">
      <c r="A461" s="35"/>
      <c r="B461" s="36"/>
      <c r="C461" s="187" t="s">
        <v>255</v>
      </c>
      <c r="D461" s="187" t="s">
        <v>162</v>
      </c>
      <c r="E461" s="188" t="s">
        <v>1145</v>
      </c>
      <c r="F461" s="189" t="s">
        <v>1146</v>
      </c>
      <c r="G461" s="190" t="s">
        <v>193</v>
      </c>
      <c r="H461" s="191">
        <v>433.048</v>
      </c>
      <c r="I461" s="192"/>
      <c r="J461" s="193">
        <f>ROUND(I461*H461,2)</f>
        <v>0</v>
      </c>
      <c r="K461" s="189" t="s">
        <v>166</v>
      </c>
      <c r="L461" s="40"/>
      <c r="M461" s="194" t="s">
        <v>1</v>
      </c>
      <c r="N461" s="195" t="s">
        <v>38</v>
      </c>
      <c r="O461" s="72"/>
      <c r="P461" s="196">
        <f>O461*H461</f>
        <v>0</v>
      </c>
      <c r="Q461" s="196">
        <v>0</v>
      </c>
      <c r="R461" s="196">
        <f>Q461*H461</f>
        <v>0</v>
      </c>
      <c r="S461" s="196">
        <v>0</v>
      </c>
      <c r="T461" s="197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8" t="s">
        <v>167</v>
      </c>
      <c r="AT461" s="198" t="s">
        <v>162</v>
      </c>
      <c r="AU461" s="198" t="s">
        <v>82</v>
      </c>
      <c r="AY461" s="18" t="s">
        <v>160</v>
      </c>
      <c r="BE461" s="199">
        <f>IF(N461="základní",J461,0)</f>
        <v>0</v>
      </c>
      <c r="BF461" s="199">
        <f>IF(N461="snížená",J461,0)</f>
        <v>0</v>
      </c>
      <c r="BG461" s="199">
        <f>IF(N461="zákl. přenesená",J461,0)</f>
        <v>0</v>
      </c>
      <c r="BH461" s="199">
        <f>IF(N461="sníž. přenesená",J461,0)</f>
        <v>0</v>
      </c>
      <c r="BI461" s="199">
        <f>IF(N461="nulová",J461,0)</f>
        <v>0</v>
      </c>
      <c r="BJ461" s="18" t="s">
        <v>80</v>
      </c>
      <c r="BK461" s="199">
        <f>ROUND(I461*H461,2)</f>
        <v>0</v>
      </c>
      <c r="BL461" s="18" t="s">
        <v>167</v>
      </c>
      <c r="BM461" s="198" t="s">
        <v>386</v>
      </c>
    </row>
    <row r="462" spans="2:51" s="14" customFormat="1" ht="12">
      <c r="B462" s="211"/>
      <c r="C462" s="212"/>
      <c r="D462" s="202" t="s">
        <v>168</v>
      </c>
      <c r="E462" s="213" t="s">
        <v>1</v>
      </c>
      <c r="F462" s="214" t="s">
        <v>2982</v>
      </c>
      <c r="G462" s="212"/>
      <c r="H462" s="215">
        <v>433.048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2:51" s="15" customFormat="1" ht="12">
      <c r="B463" s="222"/>
      <c r="C463" s="223"/>
      <c r="D463" s="202" t="s">
        <v>168</v>
      </c>
      <c r="E463" s="224" t="s">
        <v>1</v>
      </c>
      <c r="F463" s="225" t="s">
        <v>179</v>
      </c>
      <c r="G463" s="223"/>
      <c r="H463" s="226">
        <v>433.048</v>
      </c>
      <c r="I463" s="227"/>
      <c r="J463" s="223"/>
      <c r="K463" s="223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168</v>
      </c>
      <c r="AU463" s="232" t="s">
        <v>82</v>
      </c>
      <c r="AV463" s="15" t="s">
        <v>167</v>
      </c>
      <c r="AW463" s="15" t="s">
        <v>30</v>
      </c>
      <c r="AX463" s="15" t="s">
        <v>80</v>
      </c>
      <c r="AY463" s="232" t="s">
        <v>160</v>
      </c>
    </row>
    <row r="464" spans="1:65" s="2" customFormat="1" ht="24.2" customHeight="1">
      <c r="A464" s="35"/>
      <c r="B464" s="36"/>
      <c r="C464" s="187" t="s">
        <v>428</v>
      </c>
      <c r="D464" s="187" t="s">
        <v>162</v>
      </c>
      <c r="E464" s="188" t="s">
        <v>1149</v>
      </c>
      <c r="F464" s="189" t="s">
        <v>1150</v>
      </c>
      <c r="G464" s="190" t="s">
        <v>193</v>
      </c>
      <c r="H464" s="191">
        <v>30.932</v>
      </c>
      <c r="I464" s="192"/>
      <c r="J464" s="193">
        <f>ROUND(I464*H464,2)</f>
        <v>0</v>
      </c>
      <c r="K464" s="189" t="s">
        <v>166</v>
      </c>
      <c r="L464" s="40"/>
      <c r="M464" s="194" t="s">
        <v>1</v>
      </c>
      <c r="N464" s="195" t="s">
        <v>38</v>
      </c>
      <c r="O464" s="72"/>
      <c r="P464" s="196">
        <f>O464*H464</f>
        <v>0</v>
      </c>
      <c r="Q464" s="196">
        <v>0</v>
      </c>
      <c r="R464" s="196">
        <f>Q464*H464</f>
        <v>0</v>
      </c>
      <c r="S464" s="196">
        <v>0</v>
      </c>
      <c r="T464" s="197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8" t="s">
        <v>167</v>
      </c>
      <c r="AT464" s="198" t="s">
        <v>162</v>
      </c>
      <c r="AU464" s="198" t="s">
        <v>82</v>
      </c>
      <c r="AY464" s="18" t="s">
        <v>160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18" t="s">
        <v>80</v>
      </c>
      <c r="BK464" s="199">
        <f>ROUND(I464*H464,2)</f>
        <v>0</v>
      </c>
      <c r="BL464" s="18" t="s">
        <v>167</v>
      </c>
      <c r="BM464" s="198" t="s">
        <v>430</v>
      </c>
    </row>
    <row r="465" spans="2:63" s="12" customFormat="1" ht="22.9" customHeight="1">
      <c r="B465" s="171"/>
      <c r="C465" s="172"/>
      <c r="D465" s="173" t="s">
        <v>72</v>
      </c>
      <c r="E465" s="185" t="s">
        <v>1152</v>
      </c>
      <c r="F465" s="185" t="s">
        <v>1153</v>
      </c>
      <c r="G465" s="172"/>
      <c r="H465" s="172"/>
      <c r="I465" s="175"/>
      <c r="J465" s="186">
        <f>BK465</f>
        <v>0</v>
      </c>
      <c r="K465" s="172"/>
      <c r="L465" s="177"/>
      <c r="M465" s="178"/>
      <c r="N465" s="179"/>
      <c r="O465" s="179"/>
      <c r="P465" s="180">
        <f>P466</f>
        <v>0</v>
      </c>
      <c r="Q465" s="179"/>
      <c r="R465" s="180">
        <f>R466</f>
        <v>0</v>
      </c>
      <c r="S465" s="179"/>
      <c r="T465" s="181">
        <f>T466</f>
        <v>0</v>
      </c>
      <c r="AR465" s="182" t="s">
        <v>80</v>
      </c>
      <c r="AT465" s="183" t="s">
        <v>72</v>
      </c>
      <c r="AU465" s="183" t="s">
        <v>80</v>
      </c>
      <c r="AY465" s="182" t="s">
        <v>160</v>
      </c>
      <c r="BK465" s="184">
        <f>BK466</f>
        <v>0</v>
      </c>
    </row>
    <row r="466" spans="1:65" s="2" customFormat="1" ht="14.45" customHeight="1">
      <c r="A466" s="35"/>
      <c r="B466" s="36"/>
      <c r="C466" s="187" t="s">
        <v>261</v>
      </c>
      <c r="D466" s="187" t="s">
        <v>162</v>
      </c>
      <c r="E466" s="188" t="s">
        <v>1155</v>
      </c>
      <c r="F466" s="189" t="s">
        <v>1156</v>
      </c>
      <c r="G466" s="190" t="s">
        <v>193</v>
      </c>
      <c r="H466" s="191">
        <v>30.364</v>
      </c>
      <c r="I466" s="192"/>
      <c r="J466" s="193">
        <f>ROUND(I466*H466,2)</f>
        <v>0</v>
      </c>
      <c r="K466" s="189" t="s">
        <v>166</v>
      </c>
      <c r="L466" s="40"/>
      <c r="M466" s="194" t="s">
        <v>1</v>
      </c>
      <c r="N466" s="195" t="s">
        <v>38</v>
      </c>
      <c r="O466" s="72"/>
      <c r="P466" s="196">
        <f>O466*H466</f>
        <v>0</v>
      </c>
      <c r="Q466" s="196">
        <v>0</v>
      </c>
      <c r="R466" s="196">
        <f>Q466*H466</f>
        <v>0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167</v>
      </c>
      <c r="AT466" s="198" t="s">
        <v>162</v>
      </c>
      <c r="AU466" s="198" t="s">
        <v>82</v>
      </c>
      <c r="AY466" s="18" t="s">
        <v>160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80</v>
      </c>
      <c r="BK466" s="199">
        <f>ROUND(I466*H466,2)</f>
        <v>0</v>
      </c>
      <c r="BL466" s="18" t="s">
        <v>167</v>
      </c>
      <c r="BM466" s="198" t="s">
        <v>452</v>
      </c>
    </row>
    <row r="467" spans="2:63" s="12" customFormat="1" ht="25.9" customHeight="1">
      <c r="B467" s="171"/>
      <c r="C467" s="172"/>
      <c r="D467" s="173" t="s">
        <v>72</v>
      </c>
      <c r="E467" s="174" t="s">
        <v>1158</v>
      </c>
      <c r="F467" s="174" t="s">
        <v>1159</v>
      </c>
      <c r="G467" s="172"/>
      <c r="H467" s="172"/>
      <c r="I467" s="175"/>
      <c r="J467" s="176">
        <f>BK467</f>
        <v>0</v>
      </c>
      <c r="K467" s="172"/>
      <c r="L467" s="177"/>
      <c r="M467" s="178"/>
      <c r="N467" s="179"/>
      <c r="O467" s="179"/>
      <c r="P467" s="180">
        <f>P468+P470+P480+P487+P541+P554+P579+P584</f>
        <v>0</v>
      </c>
      <c r="Q467" s="179"/>
      <c r="R467" s="180">
        <f>R468+R470+R480+R487+R541+R554+R579+R584</f>
        <v>0</v>
      </c>
      <c r="S467" s="179"/>
      <c r="T467" s="181">
        <f>T468+T470+T480+T487+T541+T554+T579+T584</f>
        <v>0</v>
      </c>
      <c r="AR467" s="182" t="s">
        <v>82</v>
      </c>
      <c r="AT467" s="183" t="s">
        <v>72</v>
      </c>
      <c r="AU467" s="183" t="s">
        <v>73</v>
      </c>
      <c r="AY467" s="182" t="s">
        <v>160</v>
      </c>
      <c r="BK467" s="184">
        <f>BK468+BK470+BK480+BK487+BK541+BK554+BK579+BK584</f>
        <v>0</v>
      </c>
    </row>
    <row r="468" spans="2:63" s="12" customFormat="1" ht="22.9" customHeight="1">
      <c r="B468" s="171"/>
      <c r="C468" s="172"/>
      <c r="D468" s="173" t="s">
        <v>72</v>
      </c>
      <c r="E468" s="185" t="s">
        <v>2983</v>
      </c>
      <c r="F468" s="185" t="s">
        <v>2984</v>
      </c>
      <c r="G468" s="172"/>
      <c r="H468" s="172"/>
      <c r="I468" s="175"/>
      <c r="J468" s="186">
        <f>BK468</f>
        <v>0</v>
      </c>
      <c r="K468" s="172"/>
      <c r="L468" s="177"/>
      <c r="M468" s="178"/>
      <c r="N468" s="179"/>
      <c r="O468" s="179"/>
      <c r="P468" s="180">
        <f>P469</f>
        <v>0</v>
      </c>
      <c r="Q468" s="179"/>
      <c r="R468" s="180">
        <f>R469</f>
        <v>0</v>
      </c>
      <c r="S468" s="179"/>
      <c r="T468" s="181">
        <f>T469</f>
        <v>0</v>
      </c>
      <c r="AR468" s="182" t="s">
        <v>82</v>
      </c>
      <c r="AT468" s="183" t="s">
        <v>72</v>
      </c>
      <c r="AU468" s="183" t="s">
        <v>80</v>
      </c>
      <c r="AY468" s="182" t="s">
        <v>160</v>
      </c>
      <c r="BK468" s="184">
        <f>BK469</f>
        <v>0</v>
      </c>
    </row>
    <row r="469" spans="1:65" s="2" customFormat="1" ht="24.2" customHeight="1">
      <c r="A469" s="35"/>
      <c r="B469" s="36"/>
      <c r="C469" s="187" t="s">
        <v>473</v>
      </c>
      <c r="D469" s="187" t="s">
        <v>162</v>
      </c>
      <c r="E469" s="188" t="s">
        <v>2985</v>
      </c>
      <c r="F469" s="189" t="s">
        <v>2986</v>
      </c>
      <c r="G469" s="190" t="s">
        <v>248</v>
      </c>
      <c r="H469" s="191">
        <v>1</v>
      </c>
      <c r="I469" s="192"/>
      <c r="J469" s="193">
        <f>ROUND(I469*H469,2)</f>
        <v>0</v>
      </c>
      <c r="K469" s="189" t="s">
        <v>1</v>
      </c>
      <c r="L469" s="40"/>
      <c r="M469" s="194" t="s">
        <v>1</v>
      </c>
      <c r="N469" s="195" t="s">
        <v>38</v>
      </c>
      <c r="O469" s="72"/>
      <c r="P469" s="196">
        <f>O469*H469</f>
        <v>0</v>
      </c>
      <c r="Q469" s="196">
        <v>0</v>
      </c>
      <c r="R469" s="196">
        <f>Q469*H469</f>
        <v>0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212</v>
      </c>
      <c r="AT469" s="198" t="s">
        <v>162</v>
      </c>
      <c r="AU469" s="198" t="s">
        <v>82</v>
      </c>
      <c r="AY469" s="18" t="s">
        <v>160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80</v>
      </c>
      <c r="BK469" s="199">
        <f>ROUND(I469*H469,2)</f>
        <v>0</v>
      </c>
      <c r="BL469" s="18" t="s">
        <v>212</v>
      </c>
      <c r="BM469" s="198" t="s">
        <v>475</v>
      </c>
    </row>
    <row r="470" spans="2:63" s="12" customFormat="1" ht="22.9" customHeight="1">
      <c r="B470" s="171"/>
      <c r="C470" s="172"/>
      <c r="D470" s="173" t="s">
        <v>72</v>
      </c>
      <c r="E470" s="185" t="s">
        <v>2987</v>
      </c>
      <c r="F470" s="185" t="s">
        <v>2988</v>
      </c>
      <c r="G470" s="172"/>
      <c r="H470" s="172"/>
      <c r="I470" s="175"/>
      <c r="J470" s="186">
        <f>BK470</f>
        <v>0</v>
      </c>
      <c r="K470" s="172"/>
      <c r="L470" s="177"/>
      <c r="M470" s="178"/>
      <c r="N470" s="179"/>
      <c r="O470" s="179"/>
      <c r="P470" s="180">
        <f>SUM(P471:P479)</f>
        <v>0</v>
      </c>
      <c r="Q470" s="179"/>
      <c r="R470" s="180">
        <f>SUM(R471:R479)</f>
        <v>0</v>
      </c>
      <c r="S470" s="179"/>
      <c r="T470" s="181">
        <f>SUM(T471:T479)</f>
        <v>0</v>
      </c>
      <c r="AR470" s="182" t="s">
        <v>82</v>
      </c>
      <c r="AT470" s="183" t="s">
        <v>72</v>
      </c>
      <c r="AU470" s="183" t="s">
        <v>80</v>
      </c>
      <c r="AY470" s="182" t="s">
        <v>160</v>
      </c>
      <c r="BK470" s="184">
        <f>SUM(BK471:BK479)</f>
        <v>0</v>
      </c>
    </row>
    <row r="471" spans="1:65" s="2" customFormat="1" ht="14.45" customHeight="1">
      <c r="A471" s="35"/>
      <c r="B471" s="36"/>
      <c r="C471" s="187" t="s">
        <v>268</v>
      </c>
      <c r="D471" s="187" t="s">
        <v>162</v>
      </c>
      <c r="E471" s="188" t="s">
        <v>2989</v>
      </c>
      <c r="F471" s="189" t="s">
        <v>2990</v>
      </c>
      <c r="G471" s="190" t="s">
        <v>248</v>
      </c>
      <c r="H471" s="191">
        <v>1</v>
      </c>
      <c r="I471" s="192"/>
      <c r="J471" s="193">
        <f>ROUND(I471*H471,2)</f>
        <v>0</v>
      </c>
      <c r="K471" s="189" t="s">
        <v>166</v>
      </c>
      <c r="L471" s="40"/>
      <c r="M471" s="194" t="s">
        <v>1</v>
      </c>
      <c r="N471" s="195" t="s">
        <v>38</v>
      </c>
      <c r="O471" s="72"/>
      <c r="P471" s="196">
        <f>O471*H471</f>
        <v>0</v>
      </c>
      <c r="Q471" s="196">
        <v>0</v>
      </c>
      <c r="R471" s="196">
        <f>Q471*H471</f>
        <v>0</v>
      </c>
      <c r="S471" s="196">
        <v>0</v>
      </c>
      <c r="T471" s="197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98" t="s">
        <v>212</v>
      </c>
      <c r="AT471" s="198" t="s">
        <v>162</v>
      </c>
      <c r="AU471" s="198" t="s">
        <v>82</v>
      </c>
      <c r="AY471" s="18" t="s">
        <v>160</v>
      </c>
      <c r="BE471" s="199">
        <f>IF(N471="základní",J471,0)</f>
        <v>0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18" t="s">
        <v>80</v>
      </c>
      <c r="BK471" s="199">
        <f>ROUND(I471*H471,2)</f>
        <v>0</v>
      </c>
      <c r="BL471" s="18" t="s">
        <v>212</v>
      </c>
      <c r="BM471" s="198" t="s">
        <v>478</v>
      </c>
    </row>
    <row r="472" spans="2:51" s="14" customFormat="1" ht="12">
      <c r="B472" s="211"/>
      <c r="C472" s="212"/>
      <c r="D472" s="202" t="s">
        <v>168</v>
      </c>
      <c r="E472" s="213" t="s">
        <v>1</v>
      </c>
      <c r="F472" s="214" t="s">
        <v>2991</v>
      </c>
      <c r="G472" s="212"/>
      <c r="H472" s="215">
        <v>1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2:51" s="15" customFormat="1" ht="12">
      <c r="B473" s="222"/>
      <c r="C473" s="223"/>
      <c r="D473" s="202" t="s">
        <v>168</v>
      </c>
      <c r="E473" s="224" t="s">
        <v>1</v>
      </c>
      <c r="F473" s="225" t="s">
        <v>179</v>
      </c>
      <c r="G473" s="223"/>
      <c r="H473" s="226">
        <v>1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168</v>
      </c>
      <c r="AU473" s="232" t="s">
        <v>82</v>
      </c>
      <c r="AV473" s="15" t="s">
        <v>167</v>
      </c>
      <c r="AW473" s="15" t="s">
        <v>30</v>
      </c>
      <c r="AX473" s="15" t="s">
        <v>80</v>
      </c>
      <c r="AY473" s="232" t="s">
        <v>160</v>
      </c>
    </row>
    <row r="474" spans="1:65" s="2" customFormat="1" ht="14.45" customHeight="1">
      <c r="A474" s="35"/>
      <c r="B474" s="36"/>
      <c r="C474" s="187" t="s">
        <v>495</v>
      </c>
      <c r="D474" s="187" t="s">
        <v>162</v>
      </c>
      <c r="E474" s="188" t="s">
        <v>2992</v>
      </c>
      <c r="F474" s="189" t="s">
        <v>2993</v>
      </c>
      <c r="G474" s="190" t="s">
        <v>248</v>
      </c>
      <c r="H474" s="191">
        <v>1</v>
      </c>
      <c r="I474" s="192"/>
      <c r="J474" s="193">
        <f>ROUND(I474*H474,2)</f>
        <v>0</v>
      </c>
      <c r="K474" s="189" t="s">
        <v>166</v>
      </c>
      <c r="L474" s="40"/>
      <c r="M474" s="194" t="s">
        <v>1</v>
      </c>
      <c r="N474" s="195" t="s">
        <v>38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212</v>
      </c>
      <c r="AT474" s="198" t="s">
        <v>162</v>
      </c>
      <c r="AU474" s="198" t="s">
        <v>82</v>
      </c>
      <c r="AY474" s="18" t="s">
        <v>160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80</v>
      </c>
      <c r="BK474" s="199">
        <f>ROUND(I474*H474,2)</f>
        <v>0</v>
      </c>
      <c r="BL474" s="18" t="s">
        <v>212</v>
      </c>
      <c r="BM474" s="198" t="s">
        <v>498</v>
      </c>
    </row>
    <row r="475" spans="2:51" s="14" customFormat="1" ht="12">
      <c r="B475" s="211"/>
      <c r="C475" s="212"/>
      <c r="D475" s="202" t="s">
        <v>168</v>
      </c>
      <c r="E475" s="213" t="s">
        <v>1</v>
      </c>
      <c r="F475" s="214" t="s">
        <v>2991</v>
      </c>
      <c r="G475" s="212"/>
      <c r="H475" s="215">
        <v>1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168</v>
      </c>
      <c r="AU475" s="221" t="s">
        <v>82</v>
      </c>
      <c r="AV475" s="14" t="s">
        <v>82</v>
      </c>
      <c r="AW475" s="14" t="s">
        <v>30</v>
      </c>
      <c r="AX475" s="14" t="s">
        <v>73</v>
      </c>
      <c r="AY475" s="221" t="s">
        <v>160</v>
      </c>
    </row>
    <row r="476" spans="2:51" s="15" customFormat="1" ht="12">
      <c r="B476" s="222"/>
      <c r="C476" s="223"/>
      <c r="D476" s="202" t="s">
        <v>168</v>
      </c>
      <c r="E476" s="224" t="s">
        <v>1</v>
      </c>
      <c r="F476" s="225" t="s">
        <v>179</v>
      </c>
      <c r="G476" s="223"/>
      <c r="H476" s="226">
        <v>1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168</v>
      </c>
      <c r="AU476" s="232" t="s">
        <v>82</v>
      </c>
      <c r="AV476" s="15" t="s">
        <v>167</v>
      </c>
      <c r="AW476" s="15" t="s">
        <v>30</v>
      </c>
      <c r="AX476" s="15" t="s">
        <v>80</v>
      </c>
      <c r="AY476" s="232" t="s">
        <v>160</v>
      </c>
    </row>
    <row r="477" spans="1:65" s="2" customFormat="1" ht="14.45" customHeight="1">
      <c r="A477" s="35"/>
      <c r="B477" s="36"/>
      <c r="C477" s="187" t="s">
        <v>276</v>
      </c>
      <c r="D477" s="187" t="s">
        <v>162</v>
      </c>
      <c r="E477" s="188" t="s">
        <v>2994</v>
      </c>
      <c r="F477" s="189" t="s">
        <v>2995</v>
      </c>
      <c r="G477" s="190" t="s">
        <v>800</v>
      </c>
      <c r="H477" s="191">
        <v>1</v>
      </c>
      <c r="I477" s="192"/>
      <c r="J477" s="193">
        <f>ROUND(I477*H477,2)</f>
        <v>0</v>
      </c>
      <c r="K477" s="189" t="s">
        <v>166</v>
      </c>
      <c r="L477" s="40"/>
      <c r="M477" s="194" t="s">
        <v>1</v>
      </c>
      <c r="N477" s="195" t="s">
        <v>38</v>
      </c>
      <c r="O477" s="72"/>
      <c r="P477" s="196">
        <f>O477*H477</f>
        <v>0</v>
      </c>
      <c r="Q477" s="196">
        <v>0</v>
      </c>
      <c r="R477" s="196">
        <f>Q477*H477</f>
        <v>0</v>
      </c>
      <c r="S477" s="196">
        <v>0</v>
      </c>
      <c r="T477" s="197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8" t="s">
        <v>212</v>
      </c>
      <c r="AT477" s="198" t="s">
        <v>162</v>
      </c>
      <c r="AU477" s="198" t="s">
        <v>82</v>
      </c>
      <c r="AY477" s="18" t="s">
        <v>160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8" t="s">
        <v>80</v>
      </c>
      <c r="BK477" s="199">
        <f>ROUND(I477*H477,2)</f>
        <v>0</v>
      </c>
      <c r="BL477" s="18" t="s">
        <v>212</v>
      </c>
      <c r="BM477" s="198" t="s">
        <v>516</v>
      </c>
    </row>
    <row r="478" spans="2:51" s="14" customFormat="1" ht="12">
      <c r="B478" s="211"/>
      <c r="C478" s="212"/>
      <c r="D478" s="202" t="s">
        <v>168</v>
      </c>
      <c r="E478" s="213" t="s">
        <v>1</v>
      </c>
      <c r="F478" s="214" t="s">
        <v>2991</v>
      </c>
      <c r="G478" s="212"/>
      <c r="H478" s="215">
        <v>1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168</v>
      </c>
      <c r="AU478" s="221" t="s">
        <v>82</v>
      </c>
      <c r="AV478" s="14" t="s">
        <v>82</v>
      </c>
      <c r="AW478" s="14" t="s">
        <v>30</v>
      </c>
      <c r="AX478" s="14" t="s">
        <v>73</v>
      </c>
      <c r="AY478" s="221" t="s">
        <v>160</v>
      </c>
    </row>
    <row r="479" spans="2:51" s="15" customFormat="1" ht="12">
      <c r="B479" s="222"/>
      <c r="C479" s="223"/>
      <c r="D479" s="202" t="s">
        <v>168</v>
      </c>
      <c r="E479" s="224" t="s">
        <v>1</v>
      </c>
      <c r="F479" s="225" t="s">
        <v>179</v>
      </c>
      <c r="G479" s="223"/>
      <c r="H479" s="226">
        <v>1</v>
      </c>
      <c r="I479" s="227"/>
      <c r="J479" s="223"/>
      <c r="K479" s="223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168</v>
      </c>
      <c r="AU479" s="232" t="s">
        <v>82</v>
      </c>
      <c r="AV479" s="15" t="s">
        <v>167</v>
      </c>
      <c r="AW479" s="15" t="s">
        <v>30</v>
      </c>
      <c r="AX479" s="15" t="s">
        <v>80</v>
      </c>
      <c r="AY479" s="232" t="s">
        <v>160</v>
      </c>
    </row>
    <row r="480" spans="2:63" s="12" customFormat="1" ht="22.9" customHeight="1">
      <c r="B480" s="171"/>
      <c r="C480" s="172"/>
      <c r="D480" s="173" t="s">
        <v>72</v>
      </c>
      <c r="E480" s="185" t="s">
        <v>1351</v>
      </c>
      <c r="F480" s="185" t="s">
        <v>1352</v>
      </c>
      <c r="G480" s="172"/>
      <c r="H480" s="172"/>
      <c r="I480" s="175"/>
      <c r="J480" s="186">
        <f>BK480</f>
        <v>0</v>
      </c>
      <c r="K480" s="172"/>
      <c r="L480" s="177"/>
      <c r="M480" s="178"/>
      <c r="N480" s="179"/>
      <c r="O480" s="179"/>
      <c r="P480" s="180">
        <f>SUM(P481:P486)</f>
        <v>0</v>
      </c>
      <c r="Q480" s="179"/>
      <c r="R480" s="180">
        <f>SUM(R481:R486)</f>
        <v>0</v>
      </c>
      <c r="S480" s="179"/>
      <c r="T480" s="181">
        <f>SUM(T481:T486)</f>
        <v>0</v>
      </c>
      <c r="AR480" s="182" t="s">
        <v>82</v>
      </c>
      <c r="AT480" s="183" t="s">
        <v>72</v>
      </c>
      <c r="AU480" s="183" t="s">
        <v>80</v>
      </c>
      <c r="AY480" s="182" t="s">
        <v>160</v>
      </c>
      <c r="BK480" s="184">
        <f>SUM(BK481:BK486)</f>
        <v>0</v>
      </c>
    </row>
    <row r="481" spans="1:65" s="2" customFormat="1" ht="24.2" customHeight="1">
      <c r="A481" s="35"/>
      <c r="B481" s="36"/>
      <c r="C481" s="187" t="s">
        <v>525</v>
      </c>
      <c r="D481" s="187" t="s">
        <v>162</v>
      </c>
      <c r="E481" s="188" t="s">
        <v>2996</v>
      </c>
      <c r="F481" s="189" t="s">
        <v>2997</v>
      </c>
      <c r="G481" s="190" t="s">
        <v>222</v>
      </c>
      <c r="H481" s="191">
        <v>1.6</v>
      </c>
      <c r="I481" s="192"/>
      <c r="J481" s="193">
        <f>ROUND(I481*H481,2)</f>
        <v>0</v>
      </c>
      <c r="K481" s="189" t="s">
        <v>166</v>
      </c>
      <c r="L481" s="40"/>
      <c r="M481" s="194" t="s">
        <v>1</v>
      </c>
      <c r="N481" s="195" t="s">
        <v>38</v>
      </c>
      <c r="O481" s="72"/>
      <c r="P481" s="196">
        <f>O481*H481</f>
        <v>0</v>
      </c>
      <c r="Q481" s="196">
        <v>0</v>
      </c>
      <c r="R481" s="196">
        <f>Q481*H481</f>
        <v>0</v>
      </c>
      <c r="S481" s="196">
        <v>0</v>
      </c>
      <c r="T481" s="197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98" t="s">
        <v>212</v>
      </c>
      <c r="AT481" s="198" t="s">
        <v>162</v>
      </c>
      <c r="AU481" s="198" t="s">
        <v>82</v>
      </c>
      <c r="AY481" s="18" t="s">
        <v>160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8" t="s">
        <v>80</v>
      </c>
      <c r="BK481" s="199">
        <f>ROUND(I481*H481,2)</f>
        <v>0</v>
      </c>
      <c r="BL481" s="18" t="s">
        <v>212</v>
      </c>
      <c r="BM481" s="198" t="s">
        <v>527</v>
      </c>
    </row>
    <row r="482" spans="2:51" s="14" customFormat="1" ht="12">
      <c r="B482" s="211"/>
      <c r="C482" s="212"/>
      <c r="D482" s="202" t="s">
        <v>168</v>
      </c>
      <c r="E482" s="213" t="s">
        <v>1</v>
      </c>
      <c r="F482" s="214" t="s">
        <v>2998</v>
      </c>
      <c r="G482" s="212"/>
      <c r="H482" s="215">
        <v>1.6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168</v>
      </c>
      <c r="AU482" s="221" t="s">
        <v>82</v>
      </c>
      <c r="AV482" s="14" t="s">
        <v>82</v>
      </c>
      <c r="AW482" s="14" t="s">
        <v>30</v>
      </c>
      <c r="AX482" s="14" t="s">
        <v>73</v>
      </c>
      <c r="AY482" s="221" t="s">
        <v>160</v>
      </c>
    </row>
    <row r="483" spans="2:51" s="15" customFormat="1" ht="12">
      <c r="B483" s="222"/>
      <c r="C483" s="223"/>
      <c r="D483" s="202" t="s">
        <v>168</v>
      </c>
      <c r="E483" s="224" t="s">
        <v>1</v>
      </c>
      <c r="F483" s="225" t="s">
        <v>179</v>
      </c>
      <c r="G483" s="223"/>
      <c r="H483" s="226">
        <v>1.6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168</v>
      </c>
      <c r="AU483" s="232" t="s">
        <v>82</v>
      </c>
      <c r="AV483" s="15" t="s">
        <v>167</v>
      </c>
      <c r="AW483" s="15" t="s">
        <v>30</v>
      </c>
      <c r="AX483" s="15" t="s">
        <v>80</v>
      </c>
      <c r="AY483" s="232" t="s">
        <v>160</v>
      </c>
    </row>
    <row r="484" spans="1:65" s="2" customFormat="1" ht="14.45" customHeight="1">
      <c r="A484" s="35"/>
      <c r="B484" s="36"/>
      <c r="C484" s="233" t="s">
        <v>278</v>
      </c>
      <c r="D484" s="233" t="s">
        <v>205</v>
      </c>
      <c r="E484" s="234" t="s">
        <v>1408</v>
      </c>
      <c r="F484" s="235" t="s">
        <v>1409</v>
      </c>
      <c r="G484" s="236" t="s">
        <v>165</v>
      </c>
      <c r="H484" s="237">
        <v>0.022</v>
      </c>
      <c r="I484" s="238"/>
      <c r="J484" s="239">
        <f>ROUND(I484*H484,2)</f>
        <v>0</v>
      </c>
      <c r="K484" s="235" t="s">
        <v>166</v>
      </c>
      <c r="L484" s="240"/>
      <c r="M484" s="241" t="s">
        <v>1</v>
      </c>
      <c r="N484" s="242" t="s">
        <v>38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255</v>
      </c>
      <c r="AT484" s="198" t="s">
        <v>205</v>
      </c>
      <c r="AU484" s="198" t="s">
        <v>82</v>
      </c>
      <c r="AY484" s="18" t="s">
        <v>160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80</v>
      </c>
      <c r="BK484" s="199">
        <f>ROUND(I484*H484,2)</f>
        <v>0</v>
      </c>
      <c r="BL484" s="18" t="s">
        <v>212</v>
      </c>
      <c r="BM484" s="198" t="s">
        <v>538</v>
      </c>
    </row>
    <row r="485" spans="1:65" s="2" customFormat="1" ht="24.2" customHeight="1">
      <c r="A485" s="35"/>
      <c r="B485" s="36"/>
      <c r="C485" s="187" t="s">
        <v>541</v>
      </c>
      <c r="D485" s="187" t="s">
        <v>162</v>
      </c>
      <c r="E485" s="188" t="s">
        <v>1421</v>
      </c>
      <c r="F485" s="189" t="s">
        <v>1422</v>
      </c>
      <c r="G485" s="190" t="s">
        <v>165</v>
      </c>
      <c r="H485" s="191">
        <v>0.022</v>
      </c>
      <c r="I485" s="192"/>
      <c r="J485" s="193">
        <f>ROUND(I485*H485,2)</f>
        <v>0</v>
      </c>
      <c r="K485" s="189" t="s">
        <v>166</v>
      </c>
      <c r="L485" s="40"/>
      <c r="M485" s="194" t="s">
        <v>1</v>
      </c>
      <c r="N485" s="195" t="s">
        <v>38</v>
      </c>
      <c r="O485" s="72"/>
      <c r="P485" s="196">
        <f>O485*H485</f>
        <v>0</v>
      </c>
      <c r="Q485" s="196">
        <v>0</v>
      </c>
      <c r="R485" s="196">
        <f>Q485*H485</f>
        <v>0</v>
      </c>
      <c r="S485" s="196">
        <v>0</v>
      </c>
      <c r="T485" s="197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8" t="s">
        <v>212</v>
      </c>
      <c r="AT485" s="198" t="s">
        <v>162</v>
      </c>
      <c r="AU485" s="198" t="s">
        <v>82</v>
      </c>
      <c r="AY485" s="18" t="s">
        <v>160</v>
      </c>
      <c r="BE485" s="199">
        <f>IF(N485="základní",J485,0)</f>
        <v>0</v>
      </c>
      <c r="BF485" s="199">
        <f>IF(N485="snížená",J485,0)</f>
        <v>0</v>
      </c>
      <c r="BG485" s="199">
        <f>IF(N485="zákl. přenesená",J485,0)</f>
        <v>0</v>
      </c>
      <c r="BH485" s="199">
        <f>IF(N485="sníž. přenesená",J485,0)</f>
        <v>0</v>
      </c>
      <c r="BI485" s="199">
        <f>IF(N485="nulová",J485,0)</f>
        <v>0</v>
      </c>
      <c r="BJ485" s="18" t="s">
        <v>80</v>
      </c>
      <c r="BK485" s="199">
        <f>ROUND(I485*H485,2)</f>
        <v>0</v>
      </c>
      <c r="BL485" s="18" t="s">
        <v>212</v>
      </c>
      <c r="BM485" s="198" t="s">
        <v>544</v>
      </c>
    </row>
    <row r="486" spans="1:65" s="2" customFormat="1" ht="24.2" customHeight="1">
      <c r="A486" s="35"/>
      <c r="B486" s="36"/>
      <c r="C486" s="187" t="s">
        <v>289</v>
      </c>
      <c r="D486" s="187" t="s">
        <v>162</v>
      </c>
      <c r="E486" s="188" t="s">
        <v>1428</v>
      </c>
      <c r="F486" s="189" t="s">
        <v>1429</v>
      </c>
      <c r="G486" s="190" t="s">
        <v>1209</v>
      </c>
      <c r="H486" s="254"/>
      <c r="I486" s="192"/>
      <c r="J486" s="193">
        <f>ROUND(I486*H486,2)</f>
        <v>0</v>
      </c>
      <c r="K486" s="189" t="s">
        <v>166</v>
      </c>
      <c r="L486" s="40"/>
      <c r="M486" s="194" t="s">
        <v>1</v>
      </c>
      <c r="N486" s="195" t="s">
        <v>38</v>
      </c>
      <c r="O486" s="72"/>
      <c r="P486" s="196">
        <f>O486*H486</f>
        <v>0</v>
      </c>
      <c r="Q486" s="196">
        <v>0</v>
      </c>
      <c r="R486" s="196">
        <f>Q486*H486</f>
        <v>0</v>
      </c>
      <c r="S486" s="196">
        <v>0</v>
      </c>
      <c r="T486" s="19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8" t="s">
        <v>212</v>
      </c>
      <c r="AT486" s="198" t="s">
        <v>162</v>
      </c>
      <c r="AU486" s="198" t="s">
        <v>82</v>
      </c>
      <c r="AY486" s="18" t="s">
        <v>160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8" t="s">
        <v>80</v>
      </c>
      <c r="BK486" s="199">
        <f>ROUND(I486*H486,2)</f>
        <v>0</v>
      </c>
      <c r="BL486" s="18" t="s">
        <v>212</v>
      </c>
      <c r="BM486" s="198" t="s">
        <v>547</v>
      </c>
    </row>
    <row r="487" spans="2:63" s="12" customFormat="1" ht="22.9" customHeight="1">
      <c r="B487" s="171"/>
      <c r="C487" s="172"/>
      <c r="D487" s="173" t="s">
        <v>72</v>
      </c>
      <c r="E487" s="185" t="s">
        <v>2999</v>
      </c>
      <c r="F487" s="185" t="s">
        <v>3000</v>
      </c>
      <c r="G487" s="172"/>
      <c r="H487" s="172"/>
      <c r="I487" s="175"/>
      <c r="J487" s="186">
        <f>BK487</f>
        <v>0</v>
      </c>
      <c r="K487" s="172"/>
      <c r="L487" s="177"/>
      <c r="M487" s="178"/>
      <c r="N487" s="179"/>
      <c r="O487" s="179"/>
      <c r="P487" s="180">
        <f>SUM(P488:P540)</f>
        <v>0</v>
      </c>
      <c r="Q487" s="179"/>
      <c r="R487" s="180">
        <f>SUM(R488:R540)</f>
        <v>0</v>
      </c>
      <c r="S487" s="179"/>
      <c r="T487" s="181">
        <f>SUM(T488:T540)</f>
        <v>0</v>
      </c>
      <c r="AR487" s="182" t="s">
        <v>82</v>
      </c>
      <c r="AT487" s="183" t="s">
        <v>72</v>
      </c>
      <c r="AU487" s="183" t="s">
        <v>80</v>
      </c>
      <c r="AY487" s="182" t="s">
        <v>160</v>
      </c>
      <c r="BK487" s="184">
        <f>SUM(BK488:BK540)</f>
        <v>0</v>
      </c>
    </row>
    <row r="488" spans="1:65" s="2" customFormat="1" ht="24.2" customHeight="1">
      <c r="A488" s="35"/>
      <c r="B488" s="36"/>
      <c r="C488" s="187" t="s">
        <v>558</v>
      </c>
      <c r="D488" s="187" t="s">
        <v>162</v>
      </c>
      <c r="E488" s="188" t="s">
        <v>3001</v>
      </c>
      <c r="F488" s="189" t="s">
        <v>3002</v>
      </c>
      <c r="G488" s="190" t="s">
        <v>222</v>
      </c>
      <c r="H488" s="191">
        <v>102.469</v>
      </c>
      <c r="I488" s="192"/>
      <c r="J488" s="193">
        <f>ROUND(I488*H488,2)</f>
        <v>0</v>
      </c>
      <c r="K488" s="189" t="s">
        <v>166</v>
      </c>
      <c r="L488" s="40"/>
      <c r="M488" s="194" t="s">
        <v>1</v>
      </c>
      <c r="N488" s="195" t="s">
        <v>38</v>
      </c>
      <c r="O488" s="72"/>
      <c r="P488" s="196">
        <f>O488*H488</f>
        <v>0</v>
      </c>
      <c r="Q488" s="196">
        <v>0</v>
      </c>
      <c r="R488" s="196">
        <f>Q488*H488</f>
        <v>0</v>
      </c>
      <c r="S488" s="196">
        <v>0</v>
      </c>
      <c r="T488" s="19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8" t="s">
        <v>212</v>
      </c>
      <c r="AT488" s="198" t="s">
        <v>162</v>
      </c>
      <c r="AU488" s="198" t="s">
        <v>82</v>
      </c>
      <c r="AY488" s="18" t="s">
        <v>160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8" t="s">
        <v>80</v>
      </c>
      <c r="BK488" s="199">
        <f>ROUND(I488*H488,2)</f>
        <v>0</v>
      </c>
      <c r="BL488" s="18" t="s">
        <v>212</v>
      </c>
      <c r="BM488" s="198" t="s">
        <v>561</v>
      </c>
    </row>
    <row r="489" spans="2:51" s="13" customFormat="1" ht="12">
      <c r="B489" s="200"/>
      <c r="C489" s="201"/>
      <c r="D489" s="202" t="s">
        <v>168</v>
      </c>
      <c r="E489" s="203" t="s">
        <v>1</v>
      </c>
      <c r="F489" s="204" t="s">
        <v>3003</v>
      </c>
      <c r="G489" s="201"/>
      <c r="H489" s="203" t="s">
        <v>1</v>
      </c>
      <c r="I489" s="205"/>
      <c r="J489" s="201"/>
      <c r="K489" s="201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168</v>
      </c>
      <c r="AU489" s="210" t="s">
        <v>82</v>
      </c>
      <c r="AV489" s="13" t="s">
        <v>80</v>
      </c>
      <c r="AW489" s="13" t="s">
        <v>30</v>
      </c>
      <c r="AX489" s="13" t="s">
        <v>73</v>
      </c>
      <c r="AY489" s="210" t="s">
        <v>160</v>
      </c>
    </row>
    <row r="490" spans="2:51" s="14" customFormat="1" ht="12">
      <c r="B490" s="211"/>
      <c r="C490" s="212"/>
      <c r="D490" s="202" t="s">
        <v>168</v>
      </c>
      <c r="E490" s="213" t="s">
        <v>1</v>
      </c>
      <c r="F490" s="214" t="s">
        <v>3004</v>
      </c>
      <c r="G490" s="212"/>
      <c r="H490" s="215">
        <v>11.37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2:51" s="14" customFormat="1" ht="12">
      <c r="B491" s="211"/>
      <c r="C491" s="212"/>
      <c r="D491" s="202" t="s">
        <v>168</v>
      </c>
      <c r="E491" s="213" t="s">
        <v>1</v>
      </c>
      <c r="F491" s="214" t="s">
        <v>3005</v>
      </c>
      <c r="G491" s="212"/>
      <c r="H491" s="215">
        <v>1.116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2:51" s="14" customFormat="1" ht="12">
      <c r="B492" s="211"/>
      <c r="C492" s="212"/>
      <c r="D492" s="202" t="s">
        <v>168</v>
      </c>
      <c r="E492" s="213" t="s">
        <v>1</v>
      </c>
      <c r="F492" s="214" t="s">
        <v>3006</v>
      </c>
      <c r="G492" s="212"/>
      <c r="H492" s="215">
        <v>1.188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2:51" s="14" customFormat="1" ht="12">
      <c r="B493" s="211"/>
      <c r="C493" s="212"/>
      <c r="D493" s="202" t="s">
        <v>168</v>
      </c>
      <c r="E493" s="213" t="s">
        <v>1</v>
      </c>
      <c r="F493" s="214" t="s">
        <v>3007</v>
      </c>
      <c r="G493" s="212"/>
      <c r="H493" s="215">
        <v>1.307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2:51" s="14" customFormat="1" ht="12">
      <c r="B494" s="211"/>
      <c r="C494" s="212"/>
      <c r="D494" s="202" t="s">
        <v>168</v>
      </c>
      <c r="E494" s="213" t="s">
        <v>1</v>
      </c>
      <c r="F494" s="214" t="s">
        <v>3008</v>
      </c>
      <c r="G494" s="212"/>
      <c r="H494" s="215">
        <v>0.154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2:51" s="13" customFormat="1" ht="12">
      <c r="B495" s="200"/>
      <c r="C495" s="201"/>
      <c r="D495" s="202" t="s">
        <v>168</v>
      </c>
      <c r="E495" s="203" t="s">
        <v>1</v>
      </c>
      <c r="F495" s="204" t="s">
        <v>3009</v>
      </c>
      <c r="G495" s="201"/>
      <c r="H495" s="203" t="s">
        <v>1</v>
      </c>
      <c r="I495" s="205"/>
      <c r="J495" s="201"/>
      <c r="K495" s="201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168</v>
      </c>
      <c r="AU495" s="210" t="s">
        <v>82</v>
      </c>
      <c r="AV495" s="13" t="s">
        <v>80</v>
      </c>
      <c r="AW495" s="13" t="s">
        <v>30</v>
      </c>
      <c r="AX495" s="13" t="s">
        <v>73</v>
      </c>
      <c r="AY495" s="210" t="s">
        <v>160</v>
      </c>
    </row>
    <row r="496" spans="2:51" s="14" customFormat="1" ht="12">
      <c r="B496" s="211"/>
      <c r="C496" s="212"/>
      <c r="D496" s="202" t="s">
        <v>168</v>
      </c>
      <c r="E496" s="213" t="s">
        <v>1</v>
      </c>
      <c r="F496" s="214" t="s">
        <v>3010</v>
      </c>
      <c r="G496" s="212"/>
      <c r="H496" s="215">
        <v>6.04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168</v>
      </c>
      <c r="AU496" s="221" t="s">
        <v>82</v>
      </c>
      <c r="AV496" s="14" t="s">
        <v>82</v>
      </c>
      <c r="AW496" s="14" t="s">
        <v>30</v>
      </c>
      <c r="AX496" s="14" t="s">
        <v>73</v>
      </c>
      <c r="AY496" s="221" t="s">
        <v>160</v>
      </c>
    </row>
    <row r="497" spans="2:51" s="14" customFormat="1" ht="12">
      <c r="B497" s="211"/>
      <c r="C497" s="212"/>
      <c r="D497" s="202" t="s">
        <v>168</v>
      </c>
      <c r="E497" s="213" t="s">
        <v>1</v>
      </c>
      <c r="F497" s="214" t="s">
        <v>3011</v>
      </c>
      <c r="G497" s="212"/>
      <c r="H497" s="215">
        <v>1.044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168</v>
      </c>
      <c r="AU497" s="221" t="s">
        <v>82</v>
      </c>
      <c r="AV497" s="14" t="s">
        <v>82</v>
      </c>
      <c r="AW497" s="14" t="s">
        <v>30</v>
      </c>
      <c r="AX497" s="14" t="s">
        <v>73</v>
      </c>
      <c r="AY497" s="221" t="s">
        <v>160</v>
      </c>
    </row>
    <row r="498" spans="2:51" s="13" customFormat="1" ht="12">
      <c r="B498" s="200"/>
      <c r="C498" s="201"/>
      <c r="D498" s="202" t="s">
        <v>168</v>
      </c>
      <c r="E498" s="203" t="s">
        <v>1</v>
      </c>
      <c r="F498" s="204" t="s">
        <v>3012</v>
      </c>
      <c r="G498" s="201"/>
      <c r="H498" s="203" t="s">
        <v>1</v>
      </c>
      <c r="I498" s="205"/>
      <c r="J498" s="201"/>
      <c r="K498" s="201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168</v>
      </c>
      <c r="AU498" s="210" t="s">
        <v>82</v>
      </c>
      <c r="AV498" s="13" t="s">
        <v>80</v>
      </c>
      <c r="AW498" s="13" t="s">
        <v>30</v>
      </c>
      <c r="AX498" s="13" t="s">
        <v>73</v>
      </c>
      <c r="AY498" s="210" t="s">
        <v>160</v>
      </c>
    </row>
    <row r="499" spans="2:51" s="14" customFormat="1" ht="12">
      <c r="B499" s="211"/>
      <c r="C499" s="212"/>
      <c r="D499" s="202" t="s">
        <v>168</v>
      </c>
      <c r="E499" s="213" t="s">
        <v>1</v>
      </c>
      <c r="F499" s="214" t="s">
        <v>3013</v>
      </c>
      <c r="G499" s="212"/>
      <c r="H499" s="215">
        <v>1</v>
      </c>
      <c r="I499" s="216"/>
      <c r="J499" s="212"/>
      <c r="K499" s="212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168</v>
      </c>
      <c r="AU499" s="221" t="s">
        <v>82</v>
      </c>
      <c r="AV499" s="14" t="s">
        <v>82</v>
      </c>
      <c r="AW499" s="14" t="s">
        <v>30</v>
      </c>
      <c r="AX499" s="14" t="s">
        <v>73</v>
      </c>
      <c r="AY499" s="221" t="s">
        <v>160</v>
      </c>
    </row>
    <row r="500" spans="2:51" s="14" customFormat="1" ht="12">
      <c r="B500" s="211"/>
      <c r="C500" s="212"/>
      <c r="D500" s="202" t="s">
        <v>168</v>
      </c>
      <c r="E500" s="213" t="s">
        <v>1</v>
      </c>
      <c r="F500" s="214" t="s">
        <v>3014</v>
      </c>
      <c r="G500" s="212"/>
      <c r="H500" s="215">
        <v>1.08</v>
      </c>
      <c r="I500" s="216"/>
      <c r="J500" s="212"/>
      <c r="K500" s="212"/>
      <c r="L500" s="217"/>
      <c r="M500" s="218"/>
      <c r="N500" s="219"/>
      <c r="O500" s="219"/>
      <c r="P500" s="219"/>
      <c r="Q500" s="219"/>
      <c r="R500" s="219"/>
      <c r="S500" s="219"/>
      <c r="T500" s="220"/>
      <c r="AT500" s="221" t="s">
        <v>168</v>
      </c>
      <c r="AU500" s="221" t="s">
        <v>82</v>
      </c>
      <c r="AV500" s="14" t="s">
        <v>82</v>
      </c>
      <c r="AW500" s="14" t="s">
        <v>30</v>
      </c>
      <c r="AX500" s="14" t="s">
        <v>73</v>
      </c>
      <c r="AY500" s="221" t="s">
        <v>160</v>
      </c>
    </row>
    <row r="501" spans="2:51" s="13" customFormat="1" ht="12">
      <c r="B501" s="200"/>
      <c r="C501" s="201"/>
      <c r="D501" s="202" t="s">
        <v>168</v>
      </c>
      <c r="E501" s="203" t="s">
        <v>1</v>
      </c>
      <c r="F501" s="204" t="s">
        <v>3015</v>
      </c>
      <c r="G501" s="201"/>
      <c r="H501" s="203" t="s">
        <v>1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168</v>
      </c>
      <c r="AU501" s="210" t="s">
        <v>82</v>
      </c>
      <c r="AV501" s="13" t="s">
        <v>80</v>
      </c>
      <c r="AW501" s="13" t="s">
        <v>30</v>
      </c>
      <c r="AX501" s="13" t="s">
        <v>73</v>
      </c>
      <c r="AY501" s="210" t="s">
        <v>160</v>
      </c>
    </row>
    <row r="502" spans="2:51" s="14" customFormat="1" ht="12">
      <c r="B502" s="211"/>
      <c r="C502" s="212"/>
      <c r="D502" s="202" t="s">
        <v>168</v>
      </c>
      <c r="E502" s="213" t="s">
        <v>1</v>
      </c>
      <c r="F502" s="214" t="s">
        <v>3016</v>
      </c>
      <c r="G502" s="212"/>
      <c r="H502" s="215">
        <v>2.19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168</v>
      </c>
      <c r="AU502" s="221" t="s">
        <v>82</v>
      </c>
      <c r="AV502" s="14" t="s">
        <v>82</v>
      </c>
      <c r="AW502" s="14" t="s">
        <v>30</v>
      </c>
      <c r="AX502" s="14" t="s">
        <v>73</v>
      </c>
      <c r="AY502" s="221" t="s">
        <v>160</v>
      </c>
    </row>
    <row r="503" spans="2:51" s="14" customFormat="1" ht="12">
      <c r="B503" s="211"/>
      <c r="C503" s="212"/>
      <c r="D503" s="202" t="s">
        <v>168</v>
      </c>
      <c r="E503" s="213" t="s">
        <v>1</v>
      </c>
      <c r="F503" s="214" t="s">
        <v>3017</v>
      </c>
      <c r="G503" s="212"/>
      <c r="H503" s="215">
        <v>1.237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2:51" s="13" customFormat="1" ht="12">
      <c r="B504" s="200"/>
      <c r="C504" s="201"/>
      <c r="D504" s="202" t="s">
        <v>168</v>
      </c>
      <c r="E504" s="203" t="s">
        <v>1</v>
      </c>
      <c r="F504" s="204" t="s">
        <v>3018</v>
      </c>
      <c r="G504" s="201"/>
      <c r="H504" s="203" t="s">
        <v>1</v>
      </c>
      <c r="I504" s="205"/>
      <c r="J504" s="201"/>
      <c r="K504" s="201"/>
      <c r="L504" s="206"/>
      <c r="M504" s="207"/>
      <c r="N504" s="208"/>
      <c r="O504" s="208"/>
      <c r="P504" s="208"/>
      <c r="Q504" s="208"/>
      <c r="R504" s="208"/>
      <c r="S504" s="208"/>
      <c r="T504" s="209"/>
      <c r="AT504" s="210" t="s">
        <v>168</v>
      </c>
      <c r="AU504" s="210" t="s">
        <v>82</v>
      </c>
      <c r="AV504" s="13" t="s">
        <v>80</v>
      </c>
      <c r="AW504" s="13" t="s">
        <v>30</v>
      </c>
      <c r="AX504" s="13" t="s">
        <v>73</v>
      </c>
      <c r="AY504" s="210" t="s">
        <v>160</v>
      </c>
    </row>
    <row r="505" spans="2:51" s="14" customFormat="1" ht="12">
      <c r="B505" s="211"/>
      <c r="C505" s="212"/>
      <c r="D505" s="202" t="s">
        <v>168</v>
      </c>
      <c r="E505" s="213" t="s">
        <v>1</v>
      </c>
      <c r="F505" s="214" t="s">
        <v>3019</v>
      </c>
      <c r="G505" s="212"/>
      <c r="H505" s="215">
        <v>6.71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2:51" s="14" customFormat="1" ht="12">
      <c r="B506" s="211"/>
      <c r="C506" s="212"/>
      <c r="D506" s="202" t="s">
        <v>168</v>
      </c>
      <c r="E506" s="213" t="s">
        <v>1</v>
      </c>
      <c r="F506" s="214" t="s">
        <v>3020</v>
      </c>
      <c r="G506" s="212"/>
      <c r="H506" s="215">
        <v>6.151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168</v>
      </c>
      <c r="AU506" s="221" t="s">
        <v>82</v>
      </c>
      <c r="AV506" s="14" t="s">
        <v>82</v>
      </c>
      <c r="AW506" s="14" t="s">
        <v>30</v>
      </c>
      <c r="AX506" s="14" t="s">
        <v>73</v>
      </c>
      <c r="AY506" s="221" t="s">
        <v>160</v>
      </c>
    </row>
    <row r="507" spans="2:51" s="13" customFormat="1" ht="12">
      <c r="B507" s="200"/>
      <c r="C507" s="201"/>
      <c r="D507" s="202" t="s">
        <v>168</v>
      </c>
      <c r="E507" s="203" t="s">
        <v>1</v>
      </c>
      <c r="F507" s="204" t="s">
        <v>3021</v>
      </c>
      <c r="G507" s="201"/>
      <c r="H507" s="203" t="s">
        <v>1</v>
      </c>
      <c r="I507" s="205"/>
      <c r="J507" s="201"/>
      <c r="K507" s="201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168</v>
      </c>
      <c r="AU507" s="210" t="s">
        <v>82</v>
      </c>
      <c r="AV507" s="13" t="s">
        <v>80</v>
      </c>
      <c r="AW507" s="13" t="s">
        <v>30</v>
      </c>
      <c r="AX507" s="13" t="s">
        <v>73</v>
      </c>
      <c r="AY507" s="210" t="s">
        <v>160</v>
      </c>
    </row>
    <row r="508" spans="2:51" s="16" customFormat="1" ht="12">
      <c r="B508" s="243"/>
      <c r="C508" s="244"/>
      <c r="D508" s="202" t="s">
        <v>168</v>
      </c>
      <c r="E508" s="245" t="s">
        <v>1</v>
      </c>
      <c r="F508" s="246" t="s">
        <v>354</v>
      </c>
      <c r="G508" s="244"/>
      <c r="H508" s="247">
        <v>40.587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AT508" s="253" t="s">
        <v>168</v>
      </c>
      <c r="AU508" s="253" t="s">
        <v>82</v>
      </c>
      <c r="AV508" s="16" t="s">
        <v>182</v>
      </c>
      <c r="AW508" s="16" t="s">
        <v>30</v>
      </c>
      <c r="AX508" s="16" t="s">
        <v>73</v>
      </c>
      <c r="AY508" s="253" t="s">
        <v>160</v>
      </c>
    </row>
    <row r="509" spans="2:51" s="13" customFormat="1" ht="12">
      <c r="B509" s="200"/>
      <c r="C509" s="201"/>
      <c r="D509" s="202" t="s">
        <v>168</v>
      </c>
      <c r="E509" s="203" t="s">
        <v>1</v>
      </c>
      <c r="F509" s="204" t="s">
        <v>387</v>
      </c>
      <c r="G509" s="201"/>
      <c r="H509" s="203" t="s">
        <v>1</v>
      </c>
      <c r="I509" s="205"/>
      <c r="J509" s="201"/>
      <c r="K509" s="201"/>
      <c r="L509" s="206"/>
      <c r="M509" s="207"/>
      <c r="N509" s="208"/>
      <c r="O509" s="208"/>
      <c r="P509" s="208"/>
      <c r="Q509" s="208"/>
      <c r="R509" s="208"/>
      <c r="S509" s="208"/>
      <c r="T509" s="209"/>
      <c r="AT509" s="210" t="s">
        <v>168</v>
      </c>
      <c r="AU509" s="210" t="s">
        <v>82</v>
      </c>
      <c r="AV509" s="13" t="s">
        <v>80</v>
      </c>
      <c r="AW509" s="13" t="s">
        <v>30</v>
      </c>
      <c r="AX509" s="13" t="s">
        <v>73</v>
      </c>
      <c r="AY509" s="210" t="s">
        <v>160</v>
      </c>
    </row>
    <row r="510" spans="2:51" s="14" customFormat="1" ht="12">
      <c r="B510" s="211"/>
      <c r="C510" s="212"/>
      <c r="D510" s="202" t="s">
        <v>168</v>
      </c>
      <c r="E510" s="213" t="s">
        <v>1</v>
      </c>
      <c r="F510" s="214" t="s">
        <v>3022</v>
      </c>
      <c r="G510" s="212"/>
      <c r="H510" s="215">
        <v>9.72</v>
      </c>
      <c r="I510" s="216"/>
      <c r="J510" s="212"/>
      <c r="K510" s="212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168</v>
      </c>
      <c r="AU510" s="221" t="s">
        <v>82</v>
      </c>
      <c r="AV510" s="14" t="s">
        <v>82</v>
      </c>
      <c r="AW510" s="14" t="s">
        <v>30</v>
      </c>
      <c r="AX510" s="14" t="s">
        <v>73</v>
      </c>
      <c r="AY510" s="221" t="s">
        <v>160</v>
      </c>
    </row>
    <row r="511" spans="2:51" s="14" customFormat="1" ht="12">
      <c r="B511" s="211"/>
      <c r="C511" s="212"/>
      <c r="D511" s="202" t="s">
        <v>168</v>
      </c>
      <c r="E511" s="213" t="s">
        <v>1</v>
      </c>
      <c r="F511" s="214" t="s">
        <v>3023</v>
      </c>
      <c r="G511" s="212"/>
      <c r="H511" s="215">
        <v>3.323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168</v>
      </c>
      <c r="AU511" s="221" t="s">
        <v>82</v>
      </c>
      <c r="AV511" s="14" t="s">
        <v>82</v>
      </c>
      <c r="AW511" s="14" t="s">
        <v>30</v>
      </c>
      <c r="AX511" s="14" t="s">
        <v>73</v>
      </c>
      <c r="AY511" s="221" t="s">
        <v>160</v>
      </c>
    </row>
    <row r="512" spans="2:51" s="14" customFormat="1" ht="12">
      <c r="B512" s="211"/>
      <c r="C512" s="212"/>
      <c r="D512" s="202" t="s">
        <v>168</v>
      </c>
      <c r="E512" s="213" t="s">
        <v>1</v>
      </c>
      <c r="F512" s="214" t="s">
        <v>3024</v>
      </c>
      <c r="G512" s="212"/>
      <c r="H512" s="215">
        <v>3.356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168</v>
      </c>
      <c r="AU512" s="221" t="s">
        <v>82</v>
      </c>
      <c r="AV512" s="14" t="s">
        <v>82</v>
      </c>
      <c r="AW512" s="14" t="s">
        <v>30</v>
      </c>
      <c r="AX512" s="14" t="s">
        <v>73</v>
      </c>
      <c r="AY512" s="221" t="s">
        <v>160</v>
      </c>
    </row>
    <row r="513" spans="2:51" s="14" customFormat="1" ht="12">
      <c r="B513" s="211"/>
      <c r="C513" s="212"/>
      <c r="D513" s="202" t="s">
        <v>168</v>
      </c>
      <c r="E513" s="213" t="s">
        <v>1</v>
      </c>
      <c r="F513" s="214" t="s">
        <v>3025</v>
      </c>
      <c r="G513" s="212"/>
      <c r="H513" s="215">
        <v>1.334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2:51" s="14" customFormat="1" ht="12">
      <c r="B514" s="211"/>
      <c r="C514" s="212"/>
      <c r="D514" s="202" t="s">
        <v>168</v>
      </c>
      <c r="E514" s="213" t="s">
        <v>1</v>
      </c>
      <c r="F514" s="214" t="s">
        <v>3026</v>
      </c>
      <c r="G514" s="212"/>
      <c r="H514" s="215">
        <v>0.606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168</v>
      </c>
      <c r="AU514" s="221" t="s">
        <v>82</v>
      </c>
      <c r="AV514" s="14" t="s">
        <v>82</v>
      </c>
      <c r="AW514" s="14" t="s">
        <v>30</v>
      </c>
      <c r="AX514" s="14" t="s">
        <v>73</v>
      </c>
      <c r="AY514" s="221" t="s">
        <v>160</v>
      </c>
    </row>
    <row r="515" spans="2:51" s="16" customFormat="1" ht="12">
      <c r="B515" s="243"/>
      <c r="C515" s="244"/>
      <c r="D515" s="202" t="s">
        <v>168</v>
      </c>
      <c r="E515" s="245" t="s">
        <v>1</v>
      </c>
      <c r="F515" s="246" t="s">
        <v>354</v>
      </c>
      <c r="G515" s="244"/>
      <c r="H515" s="247">
        <v>18.339000000000002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168</v>
      </c>
      <c r="AU515" s="253" t="s">
        <v>82</v>
      </c>
      <c r="AV515" s="16" t="s">
        <v>182</v>
      </c>
      <c r="AW515" s="16" t="s">
        <v>30</v>
      </c>
      <c r="AX515" s="16" t="s">
        <v>73</v>
      </c>
      <c r="AY515" s="253" t="s">
        <v>160</v>
      </c>
    </row>
    <row r="516" spans="2:51" s="13" customFormat="1" ht="12">
      <c r="B516" s="200"/>
      <c r="C516" s="201"/>
      <c r="D516" s="202" t="s">
        <v>168</v>
      </c>
      <c r="E516" s="203" t="s">
        <v>1</v>
      </c>
      <c r="F516" s="204" t="s">
        <v>2036</v>
      </c>
      <c r="G516" s="201"/>
      <c r="H516" s="203" t="s">
        <v>1</v>
      </c>
      <c r="I516" s="205"/>
      <c r="J516" s="201"/>
      <c r="K516" s="201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168</v>
      </c>
      <c r="AU516" s="210" t="s">
        <v>82</v>
      </c>
      <c r="AV516" s="13" t="s">
        <v>80</v>
      </c>
      <c r="AW516" s="13" t="s">
        <v>30</v>
      </c>
      <c r="AX516" s="13" t="s">
        <v>73</v>
      </c>
      <c r="AY516" s="210" t="s">
        <v>160</v>
      </c>
    </row>
    <row r="517" spans="2:51" s="14" customFormat="1" ht="12">
      <c r="B517" s="211"/>
      <c r="C517" s="212"/>
      <c r="D517" s="202" t="s">
        <v>168</v>
      </c>
      <c r="E517" s="213" t="s">
        <v>1</v>
      </c>
      <c r="F517" s="214" t="s">
        <v>3027</v>
      </c>
      <c r="G517" s="212"/>
      <c r="H517" s="215">
        <v>18.339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2:51" s="14" customFormat="1" ht="12">
      <c r="B518" s="211"/>
      <c r="C518" s="212"/>
      <c r="D518" s="202" t="s">
        <v>168</v>
      </c>
      <c r="E518" s="213" t="s">
        <v>1</v>
      </c>
      <c r="F518" s="214" t="s">
        <v>3028</v>
      </c>
      <c r="G518" s="212"/>
      <c r="H518" s="215">
        <v>9.85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2:51" s="14" customFormat="1" ht="12">
      <c r="B519" s="211"/>
      <c r="C519" s="212"/>
      <c r="D519" s="202" t="s">
        <v>168</v>
      </c>
      <c r="E519" s="213" t="s">
        <v>1</v>
      </c>
      <c r="F519" s="214" t="s">
        <v>3029</v>
      </c>
      <c r="G519" s="212"/>
      <c r="H519" s="215">
        <v>5.073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168</v>
      </c>
      <c r="AU519" s="221" t="s">
        <v>82</v>
      </c>
      <c r="AV519" s="14" t="s">
        <v>82</v>
      </c>
      <c r="AW519" s="14" t="s">
        <v>30</v>
      </c>
      <c r="AX519" s="14" t="s">
        <v>73</v>
      </c>
      <c r="AY519" s="221" t="s">
        <v>160</v>
      </c>
    </row>
    <row r="520" spans="2:51" s="14" customFormat="1" ht="12">
      <c r="B520" s="211"/>
      <c r="C520" s="212"/>
      <c r="D520" s="202" t="s">
        <v>168</v>
      </c>
      <c r="E520" s="213" t="s">
        <v>1</v>
      </c>
      <c r="F520" s="214" t="s">
        <v>3030</v>
      </c>
      <c r="G520" s="212"/>
      <c r="H520" s="215">
        <v>1.127</v>
      </c>
      <c r="I520" s="216"/>
      <c r="J520" s="212"/>
      <c r="K520" s="212"/>
      <c r="L520" s="217"/>
      <c r="M520" s="218"/>
      <c r="N520" s="219"/>
      <c r="O520" s="219"/>
      <c r="P520" s="219"/>
      <c r="Q520" s="219"/>
      <c r="R520" s="219"/>
      <c r="S520" s="219"/>
      <c r="T520" s="220"/>
      <c r="AT520" s="221" t="s">
        <v>168</v>
      </c>
      <c r="AU520" s="221" t="s">
        <v>82</v>
      </c>
      <c r="AV520" s="14" t="s">
        <v>82</v>
      </c>
      <c r="AW520" s="14" t="s">
        <v>30</v>
      </c>
      <c r="AX520" s="14" t="s">
        <v>73</v>
      </c>
      <c r="AY520" s="221" t="s">
        <v>160</v>
      </c>
    </row>
    <row r="521" spans="2:51" s="13" customFormat="1" ht="12">
      <c r="B521" s="200"/>
      <c r="C521" s="201"/>
      <c r="D521" s="202" t="s">
        <v>168</v>
      </c>
      <c r="E521" s="203" t="s">
        <v>1</v>
      </c>
      <c r="F521" s="204" t="s">
        <v>3031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168</v>
      </c>
      <c r="AU521" s="210" t="s">
        <v>82</v>
      </c>
      <c r="AV521" s="13" t="s">
        <v>80</v>
      </c>
      <c r="AW521" s="13" t="s">
        <v>30</v>
      </c>
      <c r="AX521" s="13" t="s">
        <v>73</v>
      </c>
      <c r="AY521" s="210" t="s">
        <v>160</v>
      </c>
    </row>
    <row r="522" spans="2:51" s="14" customFormat="1" ht="12">
      <c r="B522" s="211"/>
      <c r="C522" s="212"/>
      <c r="D522" s="202" t="s">
        <v>168</v>
      </c>
      <c r="E522" s="213" t="s">
        <v>1</v>
      </c>
      <c r="F522" s="214" t="s">
        <v>3032</v>
      </c>
      <c r="G522" s="212"/>
      <c r="H522" s="215">
        <v>2.19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2:51" s="14" customFormat="1" ht="12">
      <c r="B523" s="211"/>
      <c r="C523" s="212"/>
      <c r="D523" s="202" t="s">
        <v>168</v>
      </c>
      <c r="E523" s="213" t="s">
        <v>1</v>
      </c>
      <c r="F523" s="214" t="s">
        <v>3033</v>
      </c>
      <c r="G523" s="212"/>
      <c r="H523" s="215">
        <v>1.511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2:51" s="13" customFormat="1" ht="12">
      <c r="B524" s="200"/>
      <c r="C524" s="201"/>
      <c r="D524" s="202" t="s">
        <v>168</v>
      </c>
      <c r="E524" s="203" t="s">
        <v>1</v>
      </c>
      <c r="F524" s="204" t="s">
        <v>3034</v>
      </c>
      <c r="G524" s="201"/>
      <c r="H524" s="203" t="s">
        <v>1</v>
      </c>
      <c r="I524" s="205"/>
      <c r="J524" s="201"/>
      <c r="K524" s="201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168</v>
      </c>
      <c r="AU524" s="210" t="s">
        <v>82</v>
      </c>
      <c r="AV524" s="13" t="s">
        <v>80</v>
      </c>
      <c r="AW524" s="13" t="s">
        <v>30</v>
      </c>
      <c r="AX524" s="13" t="s">
        <v>73</v>
      </c>
      <c r="AY524" s="210" t="s">
        <v>160</v>
      </c>
    </row>
    <row r="525" spans="2:51" s="14" customFormat="1" ht="12">
      <c r="B525" s="211"/>
      <c r="C525" s="212"/>
      <c r="D525" s="202" t="s">
        <v>168</v>
      </c>
      <c r="E525" s="213" t="s">
        <v>1</v>
      </c>
      <c r="F525" s="214" t="s">
        <v>3035</v>
      </c>
      <c r="G525" s="212"/>
      <c r="H525" s="215">
        <v>2.19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2:51" s="14" customFormat="1" ht="12">
      <c r="B526" s="211"/>
      <c r="C526" s="212"/>
      <c r="D526" s="202" t="s">
        <v>168</v>
      </c>
      <c r="E526" s="213" t="s">
        <v>1</v>
      </c>
      <c r="F526" s="214" t="s">
        <v>3036</v>
      </c>
      <c r="G526" s="212"/>
      <c r="H526" s="215">
        <v>1.511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2:51" s="13" customFormat="1" ht="12">
      <c r="B527" s="200"/>
      <c r="C527" s="201"/>
      <c r="D527" s="202" t="s">
        <v>168</v>
      </c>
      <c r="E527" s="203" t="s">
        <v>1</v>
      </c>
      <c r="F527" s="204" t="s">
        <v>3037</v>
      </c>
      <c r="G527" s="201"/>
      <c r="H527" s="203" t="s">
        <v>1</v>
      </c>
      <c r="I527" s="205"/>
      <c r="J527" s="201"/>
      <c r="K527" s="201"/>
      <c r="L527" s="206"/>
      <c r="M527" s="207"/>
      <c r="N527" s="208"/>
      <c r="O527" s="208"/>
      <c r="P527" s="208"/>
      <c r="Q527" s="208"/>
      <c r="R527" s="208"/>
      <c r="S527" s="208"/>
      <c r="T527" s="209"/>
      <c r="AT527" s="210" t="s">
        <v>168</v>
      </c>
      <c r="AU527" s="210" t="s">
        <v>82</v>
      </c>
      <c r="AV527" s="13" t="s">
        <v>80</v>
      </c>
      <c r="AW527" s="13" t="s">
        <v>30</v>
      </c>
      <c r="AX527" s="13" t="s">
        <v>73</v>
      </c>
      <c r="AY527" s="210" t="s">
        <v>160</v>
      </c>
    </row>
    <row r="528" spans="2:51" s="14" customFormat="1" ht="12">
      <c r="B528" s="211"/>
      <c r="C528" s="212"/>
      <c r="D528" s="202" t="s">
        <v>168</v>
      </c>
      <c r="E528" s="213" t="s">
        <v>1</v>
      </c>
      <c r="F528" s="214" t="s">
        <v>3038</v>
      </c>
      <c r="G528" s="212"/>
      <c r="H528" s="215">
        <v>0.88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2:51" s="14" customFormat="1" ht="12">
      <c r="B529" s="211"/>
      <c r="C529" s="212"/>
      <c r="D529" s="202" t="s">
        <v>168</v>
      </c>
      <c r="E529" s="213" t="s">
        <v>1</v>
      </c>
      <c r="F529" s="214" t="s">
        <v>3039</v>
      </c>
      <c r="G529" s="212"/>
      <c r="H529" s="215">
        <v>0.872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2:51" s="15" customFormat="1" ht="12">
      <c r="B530" s="222"/>
      <c r="C530" s="223"/>
      <c r="D530" s="202" t="s">
        <v>168</v>
      </c>
      <c r="E530" s="224" t="s">
        <v>1</v>
      </c>
      <c r="F530" s="225" t="s">
        <v>179</v>
      </c>
      <c r="G530" s="223"/>
      <c r="H530" s="226">
        <v>102.469</v>
      </c>
      <c r="I530" s="227"/>
      <c r="J530" s="223"/>
      <c r="K530" s="223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168</v>
      </c>
      <c r="AU530" s="232" t="s">
        <v>82</v>
      </c>
      <c r="AV530" s="15" t="s">
        <v>167</v>
      </c>
      <c r="AW530" s="15" t="s">
        <v>30</v>
      </c>
      <c r="AX530" s="15" t="s">
        <v>80</v>
      </c>
      <c r="AY530" s="232" t="s">
        <v>160</v>
      </c>
    </row>
    <row r="531" spans="1:65" s="2" customFormat="1" ht="24.2" customHeight="1">
      <c r="A531" s="35"/>
      <c r="B531" s="36"/>
      <c r="C531" s="187" t="s">
        <v>292</v>
      </c>
      <c r="D531" s="187" t="s">
        <v>162</v>
      </c>
      <c r="E531" s="188" t="s">
        <v>3040</v>
      </c>
      <c r="F531" s="189" t="s">
        <v>3041</v>
      </c>
      <c r="G531" s="190" t="s">
        <v>222</v>
      </c>
      <c r="H531" s="191">
        <v>65.158</v>
      </c>
      <c r="I531" s="192"/>
      <c r="J531" s="193">
        <f>ROUND(I531*H531,2)</f>
        <v>0</v>
      </c>
      <c r="K531" s="189" t="s">
        <v>166</v>
      </c>
      <c r="L531" s="40"/>
      <c r="M531" s="194" t="s">
        <v>1</v>
      </c>
      <c r="N531" s="195" t="s">
        <v>38</v>
      </c>
      <c r="O531" s="72"/>
      <c r="P531" s="196">
        <f>O531*H531</f>
        <v>0</v>
      </c>
      <c r="Q531" s="196">
        <v>0</v>
      </c>
      <c r="R531" s="196">
        <f>Q531*H531</f>
        <v>0</v>
      </c>
      <c r="S531" s="196">
        <v>0</v>
      </c>
      <c r="T531" s="197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8" t="s">
        <v>212</v>
      </c>
      <c r="AT531" s="198" t="s">
        <v>162</v>
      </c>
      <c r="AU531" s="198" t="s">
        <v>82</v>
      </c>
      <c r="AY531" s="18" t="s">
        <v>160</v>
      </c>
      <c r="BE531" s="199">
        <f>IF(N531="základní",J531,0)</f>
        <v>0</v>
      </c>
      <c r="BF531" s="199">
        <f>IF(N531="snížená",J531,0)</f>
        <v>0</v>
      </c>
      <c r="BG531" s="199">
        <f>IF(N531="zákl. přenesená",J531,0)</f>
        <v>0</v>
      </c>
      <c r="BH531" s="199">
        <f>IF(N531="sníž. přenesená",J531,0)</f>
        <v>0</v>
      </c>
      <c r="BI531" s="199">
        <f>IF(N531="nulová",J531,0)</f>
        <v>0</v>
      </c>
      <c r="BJ531" s="18" t="s">
        <v>80</v>
      </c>
      <c r="BK531" s="199">
        <f>ROUND(I531*H531,2)</f>
        <v>0</v>
      </c>
      <c r="BL531" s="18" t="s">
        <v>212</v>
      </c>
      <c r="BM531" s="198" t="s">
        <v>569</v>
      </c>
    </row>
    <row r="532" spans="2:51" s="14" customFormat="1" ht="12">
      <c r="B532" s="211"/>
      <c r="C532" s="212"/>
      <c r="D532" s="202" t="s">
        <v>168</v>
      </c>
      <c r="E532" s="213" t="s">
        <v>1</v>
      </c>
      <c r="F532" s="214" t="s">
        <v>3042</v>
      </c>
      <c r="G532" s="212"/>
      <c r="H532" s="215">
        <v>8.096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168</v>
      </c>
      <c r="AU532" s="221" t="s">
        <v>82</v>
      </c>
      <c r="AV532" s="14" t="s">
        <v>82</v>
      </c>
      <c r="AW532" s="14" t="s">
        <v>30</v>
      </c>
      <c r="AX532" s="14" t="s">
        <v>73</v>
      </c>
      <c r="AY532" s="221" t="s">
        <v>160</v>
      </c>
    </row>
    <row r="533" spans="2:51" s="14" customFormat="1" ht="12">
      <c r="B533" s="211"/>
      <c r="C533" s="212"/>
      <c r="D533" s="202" t="s">
        <v>168</v>
      </c>
      <c r="E533" s="213" t="s">
        <v>1</v>
      </c>
      <c r="F533" s="214" t="s">
        <v>3043</v>
      </c>
      <c r="G533" s="212"/>
      <c r="H533" s="215">
        <v>57.062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168</v>
      </c>
      <c r="AU533" s="221" t="s">
        <v>82</v>
      </c>
      <c r="AV533" s="14" t="s">
        <v>82</v>
      </c>
      <c r="AW533" s="14" t="s">
        <v>30</v>
      </c>
      <c r="AX533" s="14" t="s">
        <v>73</v>
      </c>
      <c r="AY533" s="221" t="s">
        <v>160</v>
      </c>
    </row>
    <row r="534" spans="2:51" s="15" customFormat="1" ht="12">
      <c r="B534" s="222"/>
      <c r="C534" s="223"/>
      <c r="D534" s="202" t="s">
        <v>168</v>
      </c>
      <c r="E534" s="224" t="s">
        <v>1</v>
      </c>
      <c r="F534" s="225" t="s">
        <v>179</v>
      </c>
      <c r="G534" s="223"/>
      <c r="H534" s="226">
        <v>65.158</v>
      </c>
      <c r="I534" s="227"/>
      <c r="J534" s="223"/>
      <c r="K534" s="223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168</v>
      </c>
      <c r="AU534" s="232" t="s">
        <v>82</v>
      </c>
      <c r="AV534" s="15" t="s">
        <v>167</v>
      </c>
      <c r="AW534" s="15" t="s">
        <v>30</v>
      </c>
      <c r="AX534" s="15" t="s">
        <v>80</v>
      </c>
      <c r="AY534" s="232" t="s">
        <v>160</v>
      </c>
    </row>
    <row r="535" spans="1:65" s="2" customFormat="1" ht="24.2" customHeight="1">
      <c r="A535" s="35"/>
      <c r="B535" s="36"/>
      <c r="C535" s="187" t="s">
        <v>571</v>
      </c>
      <c r="D535" s="187" t="s">
        <v>162</v>
      </c>
      <c r="E535" s="188" t="s">
        <v>3044</v>
      </c>
      <c r="F535" s="189" t="s">
        <v>3045</v>
      </c>
      <c r="G535" s="190" t="s">
        <v>222</v>
      </c>
      <c r="H535" s="191">
        <v>76.631</v>
      </c>
      <c r="I535" s="192"/>
      <c r="J535" s="193">
        <f>ROUND(I535*H535,2)</f>
        <v>0</v>
      </c>
      <c r="K535" s="189" t="s">
        <v>1</v>
      </c>
      <c r="L535" s="40"/>
      <c r="M535" s="194" t="s">
        <v>1</v>
      </c>
      <c r="N535" s="195" t="s">
        <v>38</v>
      </c>
      <c r="O535" s="72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8" t="s">
        <v>212</v>
      </c>
      <c r="AT535" s="198" t="s">
        <v>162</v>
      </c>
      <c r="AU535" s="198" t="s">
        <v>82</v>
      </c>
      <c r="AY535" s="18" t="s">
        <v>160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8" t="s">
        <v>80</v>
      </c>
      <c r="BK535" s="199">
        <f>ROUND(I535*H535,2)</f>
        <v>0</v>
      </c>
      <c r="BL535" s="18" t="s">
        <v>212</v>
      </c>
      <c r="BM535" s="198" t="s">
        <v>575</v>
      </c>
    </row>
    <row r="536" spans="2:51" s="13" customFormat="1" ht="12">
      <c r="B536" s="200"/>
      <c r="C536" s="201"/>
      <c r="D536" s="202" t="s">
        <v>168</v>
      </c>
      <c r="E536" s="203" t="s">
        <v>1</v>
      </c>
      <c r="F536" s="204" t="s">
        <v>3046</v>
      </c>
      <c r="G536" s="201"/>
      <c r="H536" s="203" t="s">
        <v>1</v>
      </c>
      <c r="I536" s="205"/>
      <c r="J536" s="201"/>
      <c r="K536" s="201"/>
      <c r="L536" s="206"/>
      <c r="M536" s="207"/>
      <c r="N536" s="208"/>
      <c r="O536" s="208"/>
      <c r="P536" s="208"/>
      <c r="Q536" s="208"/>
      <c r="R536" s="208"/>
      <c r="S536" s="208"/>
      <c r="T536" s="209"/>
      <c r="AT536" s="210" t="s">
        <v>168</v>
      </c>
      <c r="AU536" s="210" t="s">
        <v>82</v>
      </c>
      <c r="AV536" s="13" t="s">
        <v>80</v>
      </c>
      <c r="AW536" s="13" t="s">
        <v>30</v>
      </c>
      <c r="AX536" s="13" t="s">
        <v>73</v>
      </c>
      <c r="AY536" s="210" t="s">
        <v>160</v>
      </c>
    </row>
    <row r="537" spans="2:51" s="14" customFormat="1" ht="12">
      <c r="B537" s="211"/>
      <c r="C537" s="212"/>
      <c r="D537" s="202" t="s">
        <v>168</v>
      </c>
      <c r="E537" s="213" t="s">
        <v>1</v>
      </c>
      <c r="F537" s="214" t="s">
        <v>3047</v>
      </c>
      <c r="G537" s="212"/>
      <c r="H537" s="215">
        <v>66.182</v>
      </c>
      <c r="I537" s="216"/>
      <c r="J537" s="212"/>
      <c r="K537" s="212"/>
      <c r="L537" s="217"/>
      <c r="M537" s="218"/>
      <c r="N537" s="219"/>
      <c r="O537" s="219"/>
      <c r="P537" s="219"/>
      <c r="Q537" s="219"/>
      <c r="R537" s="219"/>
      <c r="S537" s="219"/>
      <c r="T537" s="220"/>
      <c r="AT537" s="221" t="s">
        <v>168</v>
      </c>
      <c r="AU537" s="221" t="s">
        <v>82</v>
      </c>
      <c r="AV537" s="14" t="s">
        <v>82</v>
      </c>
      <c r="AW537" s="14" t="s">
        <v>30</v>
      </c>
      <c r="AX537" s="14" t="s">
        <v>73</v>
      </c>
      <c r="AY537" s="221" t="s">
        <v>160</v>
      </c>
    </row>
    <row r="538" spans="2:51" s="14" customFormat="1" ht="12">
      <c r="B538" s="211"/>
      <c r="C538" s="212"/>
      <c r="D538" s="202" t="s">
        <v>168</v>
      </c>
      <c r="E538" s="213" t="s">
        <v>1</v>
      </c>
      <c r="F538" s="214" t="s">
        <v>3048</v>
      </c>
      <c r="G538" s="212"/>
      <c r="H538" s="215">
        <v>10.449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2:51" s="15" customFormat="1" ht="12">
      <c r="B539" s="222"/>
      <c r="C539" s="223"/>
      <c r="D539" s="202" t="s">
        <v>168</v>
      </c>
      <c r="E539" s="224" t="s">
        <v>1</v>
      </c>
      <c r="F539" s="225" t="s">
        <v>179</v>
      </c>
      <c r="G539" s="223"/>
      <c r="H539" s="226">
        <v>76.631</v>
      </c>
      <c r="I539" s="227"/>
      <c r="J539" s="223"/>
      <c r="K539" s="223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168</v>
      </c>
      <c r="AU539" s="232" t="s">
        <v>82</v>
      </c>
      <c r="AV539" s="15" t="s">
        <v>167</v>
      </c>
      <c r="AW539" s="15" t="s">
        <v>30</v>
      </c>
      <c r="AX539" s="15" t="s">
        <v>80</v>
      </c>
      <c r="AY539" s="232" t="s">
        <v>160</v>
      </c>
    </row>
    <row r="540" spans="1:65" s="2" customFormat="1" ht="24.2" customHeight="1">
      <c r="A540" s="35"/>
      <c r="B540" s="36"/>
      <c r="C540" s="187" t="s">
        <v>297</v>
      </c>
      <c r="D540" s="187" t="s">
        <v>162</v>
      </c>
      <c r="E540" s="188" t="s">
        <v>3049</v>
      </c>
      <c r="F540" s="189" t="s">
        <v>3050</v>
      </c>
      <c r="G540" s="190" t="s">
        <v>1209</v>
      </c>
      <c r="H540" s="254"/>
      <c r="I540" s="192"/>
      <c r="J540" s="193">
        <f>ROUND(I540*H540,2)</f>
        <v>0</v>
      </c>
      <c r="K540" s="189" t="s">
        <v>166</v>
      </c>
      <c r="L540" s="40"/>
      <c r="M540" s="194" t="s">
        <v>1</v>
      </c>
      <c r="N540" s="195" t="s">
        <v>38</v>
      </c>
      <c r="O540" s="72"/>
      <c r="P540" s="196">
        <f>O540*H540</f>
        <v>0</v>
      </c>
      <c r="Q540" s="196">
        <v>0</v>
      </c>
      <c r="R540" s="196">
        <f>Q540*H540</f>
        <v>0</v>
      </c>
      <c r="S540" s="196">
        <v>0</v>
      </c>
      <c r="T540" s="197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8" t="s">
        <v>212</v>
      </c>
      <c r="AT540" s="198" t="s">
        <v>162</v>
      </c>
      <c r="AU540" s="198" t="s">
        <v>82</v>
      </c>
      <c r="AY540" s="18" t="s">
        <v>160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8" t="s">
        <v>80</v>
      </c>
      <c r="BK540" s="199">
        <f>ROUND(I540*H540,2)</f>
        <v>0</v>
      </c>
      <c r="BL540" s="18" t="s">
        <v>212</v>
      </c>
      <c r="BM540" s="198" t="s">
        <v>583</v>
      </c>
    </row>
    <row r="541" spans="2:63" s="12" customFormat="1" ht="22.9" customHeight="1">
      <c r="B541" s="171"/>
      <c r="C541" s="172"/>
      <c r="D541" s="173" t="s">
        <v>72</v>
      </c>
      <c r="E541" s="185" t="s">
        <v>1642</v>
      </c>
      <c r="F541" s="185" t="s">
        <v>1643</v>
      </c>
      <c r="G541" s="172"/>
      <c r="H541" s="172"/>
      <c r="I541" s="175"/>
      <c r="J541" s="186">
        <f>BK541</f>
        <v>0</v>
      </c>
      <c r="K541" s="172"/>
      <c r="L541" s="177"/>
      <c r="M541" s="178"/>
      <c r="N541" s="179"/>
      <c r="O541" s="179"/>
      <c r="P541" s="180">
        <f>SUM(P542:P553)</f>
        <v>0</v>
      </c>
      <c r="Q541" s="179"/>
      <c r="R541" s="180">
        <f>SUM(R542:R553)</f>
        <v>0</v>
      </c>
      <c r="S541" s="179"/>
      <c r="T541" s="181">
        <f>SUM(T542:T553)</f>
        <v>0</v>
      </c>
      <c r="AR541" s="182" t="s">
        <v>82</v>
      </c>
      <c r="AT541" s="183" t="s">
        <v>72</v>
      </c>
      <c r="AU541" s="183" t="s">
        <v>80</v>
      </c>
      <c r="AY541" s="182" t="s">
        <v>160</v>
      </c>
      <c r="BK541" s="184">
        <f>SUM(BK542:BK553)</f>
        <v>0</v>
      </c>
    </row>
    <row r="542" spans="1:65" s="2" customFormat="1" ht="24.2" customHeight="1">
      <c r="A542" s="35"/>
      <c r="B542" s="36"/>
      <c r="C542" s="187" t="s">
        <v>615</v>
      </c>
      <c r="D542" s="187" t="s">
        <v>162</v>
      </c>
      <c r="E542" s="188" t="s">
        <v>1644</v>
      </c>
      <c r="F542" s="189" t="s">
        <v>1645</v>
      </c>
      <c r="G542" s="190" t="s">
        <v>222</v>
      </c>
      <c r="H542" s="191">
        <v>3.75</v>
      </c>
      <c r="I542" s="192"/>
      <c r="J542" s="193">
        <f>ROUND(I542*H542,2)</f>
        <v>0</v>
      </c>
      <c r="K542" s="189" t="s">
        <v>166</v>
      </c>
      <c r="L542" s="40"/>
      <c r="M542" s="194" t="s">
        <v>1</v>
      </c>
      <c r="N542" s="195" t="s">
        <v>38</v>
      </c>
      <c r="O542" s="72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8" t="s">
        <v>212</v>
      </c>
      <c r="AT542" s="198" t="s">
        <v>162</v>
      </c>
      <c r="AU542" s="198" t="s">
        <v>82</v>
      </c>
      <c r="AY542" s="18" t="s">
        <v>160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8" t="s">
        <v>80</v>
      </c>
      <c r="BK542" s="199">
        <f>ROUND(I542*H542,2)</f>
        <v>0</v>
      </c>
      <c r="BL542" s="18" t="s">
        <v>212</v>
      </c>
      <c r="BM542" s="198" t="s">
        <v>618</v>
      </c>
    </row>
    <row r="543" spans="2:51" s="14" customFormat="1" ht="12">
      <c r="B543" s="211"/>
      <c r="C543" s="212"/>
      <c r="D543" s="202" t="s">
        <v>168</v>
      </c>
      <c r="E543" s="213" t="s">
        <v>1</v>
      </c>
      <c r="F543" s="214" t="s">
        <v>3051</v>
      </c>
      <c r="G543" s="212"/>
      <c r="H543" s="215">
        <v>3.75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168</v>
      </c>
      <c r="AU543" s="221" t="s">
        <v>82</v>
      </c>
      <c r="AV543" s="14" t="s">
        <v>82</v>
      </c>
      <c r="AW543" s="14" t="s">
        <v>30</v>
      </c>
      <c r="AX543" s="14" t="s">
        <v>73</v>
      </c>
      <c r="AY543" s="221" t="s">
        <v>160</v>
      </c>
    </row>
    <row r="544" spans="2:51" s="15" customFormat="1" ht="12">
      <c r="B544" s="222"/>
      <c r="C544" s="223"/>
      <c r="D544" s="202" t="s">
        <v>168</v>
      </c>
      <c r="E544" s="224" t="s">
        <v>1</v>
      </c>
      <c r="F544" s="225" t="s">
        <v>179</v>
      </c>
      <c r="G544" s="223"/>
      <c r="H544" s="226">
        <v>3.75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168</v>
      </c>
      <c r="AU544" s="232" t="s">
        <v>82</v>
      </c>
      <c r="AV544" s="15" t="s">
        <v>167</v>
      </c>
      <c r="AW544" s="15" t="s">
        <v>30</v>
      </c>
      <c r="AX544" s="15" t="s">
        <v>80</v>
      </c>
      <c r="AY544" s="232" t="s">
        <v>160</v>
      </c>
    </row>
    <row r="545" spans="1:65" s="2" customFormat="1" ht="14.45" customHeight="1">
      <c r="A545" s="35"/>
      <c r="B545" s="36"/>
      <c r="C545" s="233" t="s">
        <v>302</v>
      </c>
      <c r="D545" s="233" t="s">
        <v>205</v>
      </c>
      <c r="E545" s="234" t="s">
        <v>3052</v>
      </c>
      <c r="F545" s="235" t="s">
        <v>3053</v>
      </c>
      <c r="G545" s="236" t="s">
        <v>800</v>
      </c>
      <c r="H545" s="237">
        <v>150</v>
      </c>
      <c r="I545" s="238"/>
      <c r="J545" s="239">
        <f>ROUND(I545*H545,2)</f>
        <v>0</v>
      </c>
      <c r="K545" s="235" t="s">
        <v>166</v>
      </c>
      <c r="L545" s="240"/>
      <c r="M545" s="241" t="s">
        <v>1</v>
      </c>
      <c r="N545" s="242" t="s">
        <v>38</v>
      </c>
      <c r="O545" s="72"/>
      <c r="P545" s="196">
        <f>O545*H545</f>
        <v>0</v>
      </c>
      <c r="Q545" s="196">
        <v>0</v>
      </c>
      <c r="R545" s="196">
        <f>Q545*H545</f>
        <v>0</v>
      </c>
      <c r="S545" s="196">
        <v>0</v>
      </c>
      <c r="T545" s="19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8" t="s">
        <v>255</v>
      </c>
      <c r="AT545" s="198" t="s">
        <v>205</v>
      </c>
      <c r="AU545" s="198" t="s">
        <v>82</v>
      </c>
      <c r="AY545" s="18" t="s">
        <v>160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8" t="s">
        <v>80</v>
      </c>
      <c r="BK545" s="199">
        <f>ROUND(I545*H545,2)</f>
        <v>0</v>
      </c>
      <c r="BL545" s="18" t="s">
        <v>212</v>
      </c>
      <c r="BM545" s="198" t="s">
        <v>653</v>
      </c>
    </row>
    <row r="546" spans="2:51" s="14" customFormat="1" ht="12">
      <c r="B546" s="211"/>
      <c r="C546" s="212"/>
      <c r="D546" s="202" t="s">
        <v>168</v>
      </c>
      <c r="E546" s="213" t="s">
        <v>1</v>
      </c>
      <c r="F546" s="214" t="s">
        <v>3054</v>
      </c>
      <c r="G546" s="212"/>
      <c r="H546" s="215">
        <v>150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2:51" s="15" customFormat="1" ht="12">
      <c r="B547" s="222"/>
      <c r="C547" s="223"/>
      <c r="D547" s="202" t="s">
        <v>168</v>
      </c>
      <c r="E547" s="224" t="s">
        <v>1</v>
      </c>
      <c r="F547" s="225" t="s">
        <v>179</v>
      </c>
      <c r="G547" s="223"/>
      <c r="H547" s="226">
        <v>150</v>
      </c>
      <c r="I547" s="227"/>
      <c r="J547" s="223"/>
      <c r="K547" s="223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168</v>
      </c>
      <c r="AU547" s="232" t="s">
        <v>82</v>
      </c>
      <c r="AV547" s="15" t="s">
        <v>167</v>
      </c>
      <c r="AW547" s="15" t="s">
        <v>30</v>
      </c>
      <c r="AX547" s="15" t="s">
        <v>80</v>
      </c>
      <c r="AY547" s="232" t="s">
        <v>160</v>
      </c>
    </row>
    <row r="548" spans="1:65" s="2" customFormat="1" ht="24.2" customHeight="1">
      <c r="A548" s="35"/>
      <c r="B548" s="36"/>
      <c r="C548" s="187" t="s">
        <v>657</v>
      </c>
      <c r="D548" s="187" t="s">
        <v>162</v>
      </c>
      <c r="E548" s="188" t="s">
        <v>1650</v>
      </c>
      <c r="F548" s="189" t="s">
        <v>1651</v>
      </c>
      <c r="G548" s="190" t="s">
        <v>222</v>
      </c>
      <c r="H548" s="191">
        <v>3.75</v>
      </c>
      <c r="I548" s="192"/>
      <c r="J548" s="193">
        <f>ROUND(I548*H548,2)</f>
        <v>0</v>
      </c>
      <c r="K548" s="189" t="s">
        <v>166</v>
      </c>
      <c r="L548" s="40"/>
      <c r="M548" s="194" t="s">
        <v>1</v>
      </c>
      <c r="N548" s="195" t="s">
        <v>38</v>
      </c>
      <c r="O548" s="72"/>
      <c r="P548" s="196">
        <f>O548*H548</f>
        <v>0</v>
      </c>
      <c r="Q548" s="196">
        <v>0</v>
      </c>
      <c r="R548" s="196">
        <f>Q548*H548</f>
        <v>0</v>
      </c>
      <c r="S548" s="196">
        <v>0</v>
      </c>
      <c r="T548" s="197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8" t="s">
        <v>212</v>
      </c>
      <c r="AT548" s="198" t="s">
        <v>162</v>
      </c>
      <c r="AU548" s="198" t="s">
        <v>82</v>
      </c>
      <c r="AY548" s="18" t="s">
        <v>160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8" t="s">
        <v>80</v>
      </c>
      <c r="BK548" s="199">
        <f>ROUND(I548*H548,2)</f>
        <v>0</v>
      </c>
      <c r="BL548" s="18" t="s">
        <v>212</v>
      </c>
      <c r="BM548" s="198" t="s">
        <v>660</v>
      </c>
    </row>
    <row r="549" spans="1:65" s="2" customFormat="1" ht="24.2" customHeight="1">
      <c r="A549" s="35"/>
      <c r="B549" s="36"/>
      <c r="C549" s="187" t="s">
        <v>318</v>
      </c>
      <c r="D549" s="187" t="s">
        <v>162</v>
      </c>
      <c r="E549" s="188" t="s">
        <v>1653</v>
      </c>
      <c r="F549" s="189" t="s">
        <v>1654</v>
      </c>
      <c r="G549" s="190" t="s">
        <v>222</v>
      </c>
      <c r="H549" s="191">
        <v>2</v>
      </c>
      <c r="I549" s="192"/>
      <c r="J549" s="193">
        <f>ROUND(I549*H549,2)</f>
        <v>0</v>
      </c>
      <c r="K549" s="189" t="s">
        <v>166</v>
      </c>
      <c r="L549" s="40"/>
      <c r="M549" s="194" t="s">
        <v>1</v>
      </c>
      <c r="N549" s="195" t="s">
        <v>38</v>
      </c>
      <c r="O549" s="72"/>
      <c r="P549" s="196">
        <f>O549*H549</f>
        <v>0</v>
      </c>
      <c r="Q549" s="196">
        <v>0</v>
      </c>
      <c r="R549" s="196">
        <f>Q549*H549</f>
        <v>0</v>
      </c>
      <c r="S549" s="196">
        <v>0</v>
      </c>
      <c r="T549" s="197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98" t="s">
        <v>212</v>
      </c>
      <c r="AT549" s="198" t="s">
        <v>162</v>
      </c>
      <c r="AU549" s="198" t="s">
        <v>82</v>
      </c>
      <c r="AY549" s="18" t="s">
        <v>160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18" t="s">
        <v>80</v>
      </c>
      <c r="BK549" s="199">
        <f>ROUND(I549*H549,2)</f>
        <v>0</v>
      </c>
      <c r="BL549" s="18" t="s">
        <v>212</v>
      </c>
      <c r="BM549" s="198" t="s">
        <v>668</v>
      </c>
    </row>
    <row r="550" spans="2:51" s="14" customFormat="1" ht="12">
      <c r="B550" s="211"/>
      <c r="C550" s="212"/>
      <c r="D550" s="202" t="s">
        <v>168</v>
      </c>
      <c r="E550" s="213" t="s">
        <v>1</v>
      </c>
      <c r="F550" s="214" t="s">
        <v>3055</v>
      </c>
      <c r="G550" s="212"/>
      <c r="H550" s="215">
        <v>2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168</v>
      </c>
      <c r="AU550" s="221" t="s">
        <v>82</v>
      </c>
      <c r="AV550" s="14" t="s">
        <v>82</v>
      </c>
      <c r="AW550" s="14" t="s">
        <v>30</v>
      </c>
      <c r="AX550" s="14" t="s">
        <v>73</v>
      </c>
      <c r="AY550" s="221" t="s">
        <v>160</v>
      </c>
    </row>
    <row r="551" spans="2:51" s="15" customFormat="1" ht="12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2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669</v>
      </c>
      <c r="D552" s="187" t="s">
        <v>162</v>
      </c>
      <c r="E552" s="188" t="s">
        <v>3056</v>
      </c>
      <c r="F552" s="189" t="s">
        <v>3057</v>
      </c>
      <c r="G552" s="190" t="s">
        <v>222</v>
      </c>
      <c r="H552" s="191">
        <v>2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212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212</v>
      </c>
      <c r="BM552" s="198" t="s">
        <v>672</v>
      </c>
    </row>
    <row r="553" spans="1:65" s="2" customFormat="1" ht="24.2" customHeight="1">
      <c r="A553" s="35"/>
      <c r="B553" s="36"/>
      <c r="C553" s="187" t="s">
        <v>324</v>
      </c>
      <c r="D553" s="187" t="s">
        <v>162</v>
      </c>
      <c r="E553" s="188" t="s">
        <v>1675</v>
      </c>
      <c r="F553" s="189" t="s">
        <v>1676</v>
      </c>
      <c r="G553" s="190" t="s">
        <v>1209</v>
      </c>
      <c r="H553" s="254"/>
      <c r="I553" s="192"/>
      <c r="J553" s="193">
        <f>ROUND(I553*H553,2)</f>
        <v>0</v>
      </c>
      <c r="K553" s="189" t="s">
        <v>166</v>
      </c>
      <c r="L553" s="40"/>
      <c r="M553" s="194" t="s">
        <v>1</v>
      </c>
      <c r="N553" s="195" t="s">
        <v>38</v>
      </c>
      <c r="O553" s="72"/>
      <c r="P553" s="196">
        <f>O553*H553</f>
        <v>0</v>
      </c>
      <c r="Q553" s="196">
        <v>0</v>
      </c>
      <c r="R553" s="196">
        <f>Q553*H553</f>
        <v>0</v>
      </c>
      <c r="S553" s="196">
        <v>0</v>
      </c>
      <c r="T553" s="19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8" t="s">
        <v>212</v>
      </c>
      <c r="AT553" s="198" t="s">
        <v>162</v>
      </c>
      <c r="AU553" s="198" t="s">
        <v>82</v>
      </c>
      <c r="AY553" s="18" t="s">
        <v>160</v>
      </c>
      <c r="BE553" s="199">
        <f>IF(N553="základní",J553,0)</f>
        <v>0</v>
      </c>
      <c r="BF553" s="199">
        <f>IF(N553="snížená",J553,0)</f>
        <v>0</v>
      </c>
      <c r="BG553" s="199">
        <f>IF(N553="zákl. přenesená",J553,0)</f>
        <v>0</v>
      </c>
      <c r="BH553" s="199">
        <f>IF(N553="sníž. přenesená",J553,0)</f>
        <v>0</v>
      </c>
      <c r="BI553" s="199">
        <f>IF(N553="nulová",J553,0)</f>
        <v>0</v>
      </c>
      <c r="BJ553" s="18" t="s">
        <v>80</v>
      </c>
      <c r="BK553" s="199">
        <f>ROUND(I553*H553,2)</f>
        <v>0</v>
      </c>
      <c r="BL553" s="18" t="s">
        <v>212</v>
      </c>
      <c r="BM553" s="198" t="s">
        <v>677</v>
      </c>
    </row>
    <row r="554" spans="2:63" s="12" customFormat="1" ht="22.9" customHeight="1">
      <c r="B554" s="171"/>
      <c r="C554" s="172"/>
      <c r="D554" s="173" t="s">
        <v>72</v>
      </c>
      <c r="E554" s="185" t="s">
        <v>1678</v>
      </c>
      <c r="F554" s="185" t="s">
        <v>1679</v>
      </c>
      <c r="G554" s="172"/>
      <c r="H554" s="172"/>
      <c r="I554" s="175"/>
      <c r="J554" s="186">
        <f>BK554</f>
        <v>0</v>
      </c>
      <c r="K554" s="172"/>
      <c r="L554" s="177"/>
      <c r="M554" s="178"/>
      <c r="N554" s="179"/>
      <c r="O554" s="179"/>
      <c r="P554" s="180">
        <f>SUM(P555:P578)</f>
        <v>0</v>
      </c>
      <c r="Q554" s="179"/>
      <c r="R554" s="180">
        <f>SUM(R555:R578)</f>
        <v>0</v>
      </c>
      <c r="S554" s="179"/>
      <c r="T554" s="181">
        <f>SUM(T555:T578)</f>
        <v>0</v>
      </c>
      <c r="AR554" s="182" t="s">
        <v>82</v>
      </c>
      <c r="AT554" s="183" t="s">
        <v>72</v>
      </c>
      <c r="AU554" s="183" t="s">
        <v>80</v>
      </c>
      <c r="AY554" s="182" t="s">
        <v>160</v>
      </c>
      <c r="BK554" s="184">
        <f>SUM(BK555:BK578)</f>
        <v>0</v>
      </c>
    </row>
    <row r="555" spans="1:65" s="2" customFormat="1" ht="24.2" customHeight="1">
      <c r="A555" s="35"/>
      <c r="B555" s="36"/>
      <c r="C555" s="187" t="s">
        <v>686</v>
      </c>
      <c r="D555" s="187" t="s">
        <v>162</v>
      </c>
      <c r="E555" s="188" t="s">
        <v>3058</v>
      </c>
      <c r="F555" s="189" t="s">
        <v>3059</v>
      </c>
      <c r="G555" s="190" t="s">
        <v>800</v>
      </c>
      <c r="H555" s="191">
        <v>2</v>
      </c>
      <c r="I555" s="192"/>
      <c r="J555" s="193">
        <f>ROUND(I555*H555,2)</f>
        <v>0</v>
      </c>
      <c r="K555" s="189" t="s">
        <v>166</v>
      </c>
      <c r="L555" s="40"/>
      <c r="M555" s="194" t="s">
        <v>1</v>
      </c>
      <c r="N555" s="195" t="s">
        <v>38</v>
      </c>
      <c r="O555" s="72"/>
      <c r="P555" s="196">
        <f>O555*H555</f>
        <v>0</v>
      </c>
      <c r="Q555" s="196">
        <v>0</v>
      </c>
      <c r="R555" s="196">
        <f>Q555*H555</f>
        <v>0</v>
      </c>
      <c r="S555" s="196">
        <v>0</v>
      </c>
      <c r="T555" s="197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8" t="s">
        <v>212</v>
      </c>
      <c r="AT555" s="198" t="s">
        <v>162</v>
      </c>
      <c r="AU555" s="198" t="s">
        <v>82</v>
      </c>
      <c r="AY555" s="18" t="s">
        <v>160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18" t="s">
        <v>80</v>
      </c>
      <c r="BK555" s="199">
        <f>ROUND(I555*H555,2)</f>
        <v>0</v>
      </c>
      <c r="BL555" s="18" t="s">
        <v>212</v>
      </c>
      <c r="BM555" s="198" t="s">
        <v>689</v>
      </c>
    </row>
    <row r="556" spans="2:51" s="13" customFormat="1" ht="12">
      <c r="B556" s="200"/>
      <c r="C556" s="201"/>
      <c r="D556" s="202" t="s">
        <v>168</v>
      </c>
      <c r="E556" s="203" t="s">
        <v>1</v>
      </c>
      <c r="F556" s="204" t="s">
        <v>1022</v>
      </c>
      <c r="G556" s="201"/>
      <c r="H556" s="203" t="s">
        <v>1</v>
      </c>
      <c r="I556" s="205"/>
      <c r="J556" s="201"/>
      <c r="K556" s="201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168</v>
      </c>
      <c r="AU556" s="210" t="s">
        <v>82</v>
      </c>
      <c r="AV556" s="13" t="s">
        <v>80</v>
      </c>
      <c r="AW556" s="13" t="s">
        <v>30</v>
      </c>
      <c r="AX556" s="13" t="s">
        <v>73</v>
      </c>
      <c r="AY556" s="210" t="s">
        <v>160</v>
      </c>
    </row>
    <row r="557" spans="2:51" s="14" customFormat="1" ht="12">
      <c r="B557" s="211"/>
      <c r="C557" s="212"/>
      <c r="D557" s="202" t="s">
        <v>168</v>
      </c>
      <c r="E557" s="213" t="s">
        <v>1</v>
      </c>
      <c r="F557" s="214" t="s">
        <v>3060</v>
      </c>
      <c r="G557" s="212"/>
      <c r="H557" s="215">
        <v>1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2:51" s="13" customFormat="1" ht="12">
      <c r="B558" s="200"/>
      <c r="C558" s="201"/>
      <c r="D558" s="202" t="s">
        <v>168</v>
      </c>
      <c r="E558" s="203" t="s">
        <v>1</v>
      </c>
      <c r="F558" s="204" t="s">
        <v>1066</v>
      </c>
      <c r="G558" s="201"/>
      <c r="H558" s="203" t="s">
        <v>1</v>
      </c>
      <c r="I558" s="205"/>
      <c r="J558" s="201"/>
      <c r="K558" s="201"/>
      <c r="L558" s="206"/>
      <c r="M558" s="207"/>
      <c r="N558" s="208"/>
      <c r="O558" s="208"/>
      <c r="P558" s="208"/>
      <c r="Q558" s="208"/>
      <c r="R558" s="208"/>
      <c r="S558" s="208"/>
      <c r="T558" s="209"/>
      <c r="AT558" s="210" t="s">
        <v>168</v>
      </c>
      <c r="AU558" s="210" t="s">
        <v>82</v>
      </c>
      <c r="AV558" s="13" t="s">
        <v>80</v>
      </c>
      <c r="AW558" s="13" t="s">
        <v>30</v>
      </c>
      <c r="AX558" s="13" t="s">
        <v>73</v>
      </c>
      <c r="AY558" s="210" t="s">
        <v>160</v>
      </c>
    </row>
    <row r="559" spans="2:51" s="14" customFormat="1" ht="12">
      <c r="B559" s="211"/>
      <c r="C559" s="212"/>
      <c r="D559" s="202" t="s">
        <v>168</v>
      </c>
      <c r="E559" s="213" t="s">
        <v>1</v>
      </c>
      <c r="F559" s="214" t="s">
        <v>3061</v>
      </c>
      <c r="G559" s="212"/>
      <c r="H559" s="215">
        <v>1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168</v>
      </c>
      <c r="AU559" s="221" t="s">
        <v>82</v>
      </c>
      <c r="AV559" s="14" t="s">
        <v>82</v>
      </c>
      <c r="AW559" s="14" t="s">
        <v>30</v>
      </c>
      <c r="AX559" s="14" t="s">
        <v>73</v>
      </c>
      <c r="AY559" s="221" t="s">
        <v>160</v>
      </c>
    </row>
    <row r="560" spans="2:51" s="15" customFormat="1" ht="12">
      <c r="B560" s="222"/>
      <c r="C560" s="223"/>
      <c r="D560" s="202" t="s">
        <v>168</v>
      </c>
      <c r="E560" s="224" t="s">
        <v>1</v>
      </c>
      <c r="F560" s="225" t="s">
        <v>179</v>
      </c>
      <c r="G560" s="223"/>
      <c r="H560" s="226">
        <v>2</v>
      </c>
      <c r="I560" s="227"/>
      <c r="J560" s="223"/>
      <c r="K560" s="223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168</v>
      </c>
      <c r="AU560" s="232" t="s">
        <v>82</v>
      </c>
      <c r="AV560" s="15" t="s">
        <v>167</v>
      </c>
      <c r="AW560" s="15" t="s">
        <v>30</v>
      </c>
      <c r="AX560" s="15" t="s">
        <v>80</v>
      </c>
      <c r="AY560" s="232" t="s">
        <v>160</v>
      </c>
    </row>
    <row r="561" spans="1:65" s="2" customFormat="1" ht="24.2" customHeight="1">
      <c r="A561" s="35"/>
      <c r="B561" s="36"/>
      <c r="C561" s="233" t="s">
        <v>360</v>
      </c>
      <c r="D561" s="233" t="s">
        <v>205</v>
      </c>
      <c r="E561" s="234" t="s">
        <v>3062</v>
      </c>
      <c r="F561" s="235" t="s">
        <v>3063</v>
      </c>
      <c r="G561" s="236" t="s">
        <v>800</v>
      </c>
      <c r="H561" s="237">
        <v>2</v>
      </c>
      <c r="I561" s="238"/>
      <c r="J561" s="239">
        <f>ROUND(I561*H561,2)</f>
        <v>0</v>
      </c>
      <c r="K561" s="235" t="s">
        <v>1</v>
      </c>
      <c r="L561" s="240"/>
      <c r="M561" s="241" t="s">
        <v>1</v>
      </c>
      <c r="N561" s="242" t="s">
        <v>38</v>
      </c>
      <c r="O561" s="72"/>
      <c r="P561" s="196">
        <f>O561*H561</f>
        <v>0</v>
      </c>
      <c r="Q561" s="196">
        <v>0</v>
      </c>
      <c r="R561" s="196">
        <f>Q561*H561</f>
        <v>0</v>
      </c>
      <c r="S561" s="196">
        <v>0</v>
      </c>
      <c r="T561" s="197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8" t="s">
        <v>255</v>
      </c>
      <c r="AT561" s="198" t="s">
        <v>205</v>
      </c>
      <c r="AU561" s="198" t="s">
        <v>82</v>
      </c>
      <c r="AY561" s="18" t="s">
        <v>160</v>
      </c>
      <c r="BE561" s="199">
        <f>IF(N561="základní",J561,0)</f>
        <v>0</v>
      </c>
      <c r="BF561" s="199">
        <f>IF(N561="snížená",J561,0)</f>
        <v>0</v>
      </c>
      <c r="BG561" s="199">
        <f>IF(N561="zákl. přenesená",J561,0)</f>
        <v>0</v>
      </c>
      <c r="BH561" s="199">
        <f>IF(N561="sníž. přenesená",J561,0)</f>
        <v>0</v>
      </c>
      <c r="BI561" s="199">
        <f>IF(N561="nulová",J561,0)</f>
        <v>0</v>
      </c>
      <c r="BJ561" s="18" t="s">
        <v>80</v>
      </c>
      <c r="BK561" s="199">
        <f>ROUND(I561*H561,2)</f>
        <v>0</v>
      </c>
      <c r="BL561" s="18" t="s">
        <v>212</v>
      </c>
      <c r="BM561" s="198" t="s">
        <v>694</v>
      </c>
    </row>
    <row r="562" spans="1:65" s="2" customFormat="1" ht="24.2" customHeight="1">
      <c r="A562" s="35"/>
      <c r="B562" s="36"/>
      <c r="C562" s="187" t="s">
        <v>695</v>
      </c>
      <c r="D562" s="187" t="s">
        <v>162</v>
      </c>
      <c r="E562" s="188" t="s">
        <v>3064</v>
      </c>
      <c r="F562" s="189" t="s">
        <v>3065</v>
      </c>
      <c r="G562" s="190" t="s">
        <v>800</v>
      </c>
      <c r="H562" s="191">
        <v>2</v>
      </c>
      <c r="I562" s="192"/>
      <c r="J562" s="193">
        <f>ROUND(I562*H562,2)</f>
        <v>0</v>
      </c>
      <c r="K562" s="189" t="s">
        <v>166</v>
      </c>
      <c r="L562" s="40"/>
      <c r="M562" s="194" t="s">
        <v>1</v>
      </c>
      <c r="N562" s="195" t="s">
        <v>38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212</v>
      </c>
      <c r="AT562" s="198" t="s">
        <v>162</v>
      </c>
      <c r="AU562" s="198" t="s">
        <v>82</v>
      </c>
      <c r="AY562" s="18" t="s">
        <v>160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80</v>
      </c>
      <c r="BK562" s="199">
        <f>ROUND(I562*H562,2)</f>
        <v>0</v>
      </c>
      <c r="BL562" s="18" t="s">
        <v>212</v>
      </c>
      <c r="BM562" s="198" t="s">
        <v>698</v>
      </c>
    </row>
    <row r="563" spans="2:51" s="13" customFormat="1" ht="12">
      <c r="B563" s="200"/>
      <c r="C563" s="201"/>
      <c r="D563" s="202" t="s">
        <v>168</v>
      </c>
      <c r="E563" s="203" t="s">
        <v>1</v>
      </c>
      <c r="F563" s="204" t="s">
        <v>1022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168</v>
      </c>
      <c r="AU563" s="210" t="s">
        <v>82</v>
      </c>
      <c r="AV563" s="13" t="s">
        <v>80</v>
      </c>
      <c r="AW563" s="13" t="s">
        <v>30</v>
      </c>
      <c r="AX563" s="13" t="s">
        <v>73</v>
      </c>
      <c r="AY563" s="210" t="s">
        <v>160</v>
      </c>
    </row>
    <row r="564" spans="2:51" s="14" customFormat="1" ht="12">
      <c r="B564" s="211"/>
      <c r="C564" s="212"/>
      <c r="D564" s="202" t="s">
        <v>168</v>
      </c>
      <c r="E564" s="213" t="s">
        <v>1</v>
      </c>
      <c r="F564" s="214" t="s">
        <v>3060</v>
      </c>
      <c r="G564" s="212"/>
      <c r="H564" s="215">
        <v>1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2:51" s="13" customFormat="1" ht="12">
      <c r="B565" s="200"/>
      <c r="C565" s="201"/>
      <c r="D565" s="202" t="s">
        <v>168</v>
      </c>
      <c r="E565" s="203" t="s">
        <v>1</v>
      </c>
      <c r="F565" s="204" t="s">
        <v>1066</v>
      </c>
      <c r="G565" s="201"/>
      <c r="H565" s="203" t="s">
        <v>1</v>
      </c>
      <c r="I565" s="205"/>
      <c r="J565" s="201"/>
      <c r="K565" s="201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168</v>
      </c>
      <c r="AU565" s="210" t="s">
        <v>82</v>
      </c>
      <c r="AV565" s="13" t="s">
        <v>80</v>
      </c>
      <c r="AW565" s="13" t="s">
        <v>30</v>
      </c>
      <c r="AX565" s="13" t="s">
        <v>73</v>
      </c>
      <c r="AY565" s="210" t="s">
        <v>160</v>
      </c>
    </row>
    <row r="566" spans="2:51" s="14" customFormat="1" ht="12">
      <c r="B566" s="211"/>
      <c r="C566" s="212"/>
      <c r="D566" s="202" t="s">
        <v>168</v>
      </c>
      <c r="E566" s="213" t="s">
        <v>1</v>
      </c>
      <c r="F566" s="214" t="s">
        <v>3061</v>
      </c>
      <c r="G566" s="212"/>
      <c r="H566" s="215">
        <v>1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2:51" s="15" customFormat="1" ht="12">
      <c r="B567" s="222"/>
      <c r="C567" s="223"/>
      <c r="D567" s="202" t="s">
        <v>168</v>
      </c>
      <c r="E567" s="224" t="s">
        <v>1</v>
      </c>
      <c r="F567" s="225" t="s">
        <v>179</v>
      </c>
      <c r="G567" s="223"/>
      <c r="H567" s="226">
        <v>2</v>
      </c>
      <c r="I567" s="227"/>
      <c r="J567" s="223"/>
      <c r="K567" s="223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168</v>
      </c>
      <c r="AU567" s="232" t="s">
        <v>82</v>
      </c>
      <c r="AV567" s="15" t="s">
        <v>167</v>
      </c>
      <c r="AW567" s="15" t="s">
        <v>30</v>
      </c>
      <c r="AX567" s="15" t="s">
        <v>80</v>
      </c>
      <c r="AY567" s="232" t="s">
        <v>160</v>
      </c>
    </row>
    <row r="568" spans="1:65" s="2" customFormat="1" ht="37.9" customHeight="1">
      <c r="A568" s="35"/>
      <c r="B568" s="36"/>
      <c r="C568" s="233" t="s">
        <v>364</v>
      </c>
      <c r="D568" s="233" t="s">
        <v>205</v>
      </c>
      <c r="E568" s="234" t="s">
        <v>3066</v>
      </c>
      <c r="F568" s="235" t="s">
        <v>3067</v>
      </c>
      <c r="G568" s="236" t="s">
        <v>800</v>
      </c>
      <c r="H568" s="237">
        <v>2</v>
      </c>
      <c r="I568" s="238"/>
      <c r="J568" s="239">
        <f>ROUND(I568*H568,2)</f>
        <v>0</v>
      </c>
      <c r="K568" s="235" t="s">
        <v>166</v>
      </c>
      <c r="L568" s="240"/>
      <c r="M568" s="241" t="s">
        <v>1</v>
      </c>
      <c r="N568" s="242" t="s">
        <v>38</v>
      </c>
      <c r="O568" s="72"/>
      <c r="P568" s="196">
        <f>O568*H568</f>
        <v>0</v>
      </c>
      <c r="Q568" s="196">
        <v>0</v>
      </c>
      <c r="R568" s="196">
        <f>Q568*H568</f>
        <v>0</v>
      </c>
      <c r="S568" s="196">
        <v>0</v>
      </c>
      <c r="T568" s="197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98" t="s">
        <v>255</v>
      </c>
      <c r="AT568" s="198" t="s">
        <v>205</v>
      </c>
      <c r="AU568" s="198" t="s">
        <v>82</v>
      </c>
      <c r="AY568" s="18" t="s">
        <v>160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18" t="s">
        <v>80</v>
      </c>
      <c r="BK568" s="199">
        <f>ROUND(I568*H568,2)</f>
        <v>0</v>
      </c>
      <c r="BL568" s="18" t="s">
        <v>212</v>
      </c>
      <c r="BM568" s="198" t="s">
        <v>701</v>
      </c>
    </row>
    <row r="569" spans="1:65" s="2" customFormat="1" ht="24.2" customHeight="1">
      <c r="A569" s="35"/>
      <c r="B569" s="36"/>
      <c r="C569" s="187" t="s">
        <v>709</v>
      </c>
      <c r="D569" s="187" t="s">
        <v>162</v>
      </c>
      <c r="E569" s="188" t="s">
        <v>1866</v>
      </c>
      <c r="F569" s="189" t="s">
        <v>1867</v>
      </c>
      <c r="G569" s="190" t="s">
        <v>800</v>
      </c>
      <c r="H569" s="191">
        <v>2</v>
      </c>
      <c r="I569" s="192"/>
      <c r="J569" s="193">
        <f>ROUND(I569*H569,2)</f>
        <v>0</v>
      </c>
      <c r="K569" s="189" t="s">
        <v>166</v>
      </c>
      <c r="L569" s="40"/>
      <c r="M569" s="194" t="s">
        <v>1</v>
      </c>
      <c r="N569" s="195" t="s">
        <v>38</v>
      </c>
      <c r="O569" s="72"/>
      <c r="P569" s="196">
        <f>O569*H569</f>
        <v>0</v>
      </c>
      <c r="Q569" s="196">
        <v>0</v>
      </c>
      <c r="R569" s="196">
        <f>Q569*H569</f>
        <v>0</v>
      </c>
      <c r="S569" s="196">
        <v>0</v>
      </c>
      <c r="T569" s="197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8" t="s">
        <v>212</v>
      </c>
      <c r="AT569" s="198" t="s">
        <v>162</v>
      </c>
      <c r="AU569" s="198" t="s">
        <v>82</v>
      </c>
      <c r="AY569" s="18" t="s">
        <v>160</v>
      </c>
      <c r="BE569" s="199">
        <f>IF(N569="základní",J569,0)</f>
        <v>0</v>
      </c>
      <c r="BF569" s="199">
        <f>IF(N569="snížená",J569,0)</f>
        <v>0</v>
      </c>
      <c r="BG569" s="199">
        <f>IF(N569="zákl. přenesená",J569,0)</f>
        <v>0</v>
      </c>
      <c r="BH569" s="199">
        <f>IF(N569="sníž. přenesená",J569,0)</f>
        <v>0</v>
      </c>
      <c r="BI569" s="199">
        <f>IF(N569="nulová",J569,0)</f>
        <v>0</v>
      </c>
      <c r="BJ569" s="18" t="s">
        <v>80</v>
      </c>
      <c r="BK569" s="199">
        <f>ROUND(I569*H569,2)</f>
        <v>0</v>
      </c>
      <c r="BL569" s="18" t="s">
        <v>212</v>
      </c>
      <c r="BM569" s="198" t="s">
        <v>712</v>
      </c>
    </row>
    <row r="570" spans="2:51" s="14" customFormat="1" ht="12">
      <c r="B570" s="211"/>
      <c r="C570" s="212"/>
      <c r="D570" s="202" t="s">
        <v>168</v>
      </c>
      <c r="E570" s="213" t="s">
        <v>1</v>
      </c>
      <c r="F570" s="214" t="s">
        <v>3061</v>
      </c>
      <c r="G570" s="212"/>
      <c r="H570" s="215">
        <v>1</v>
      </c>
      <c r="I570" s="216"/>
      <c r="J570" s="212"/>
      <c r="K570" s="212"/>
      <c r="L570" s="217"/>
      <c r="M570" s="218"/>
      <c r="N570" s="219"/>
      <c r="O570" s="219"/>
      <c r="P570" s="219"/>
      <c r="Q570" s="219"/>
      <c r="R570" s="219"/>
      <c r="S570" s="219"/>
      <c r="T570" s="220"/>
      <c r="AT570" s="221" t="s">
        <v>168</v>
      </c>
      <c r="AU570" s="221" t="s">
        <v>82</v>
      </c>
      <c r="AV570" s="14" t="s">
        <v>82</v>
      </c>
      <c r="AW570" s="14" t="s">
        <v>30</v>
      </c>
      <c r="AX570" s="14" t="s">
        <v>73</v>
      </c>
      <c r="AY570" s="221" t="s">
        <v>160</v>
      </c>
    </row>
    <row r="571" spans="2:51" s="14" customFormat="1" ht="12">
      <c r="B571" s="211"/>
      <c r="C571" s="212"/>
      <c r="D571" s="202" t="s">
        <v>168</v>
      </c>
      <c r="E571" s="213" t="s">
        <v>1</v>
      </c>
      <c r="F571" s="214" t="s">
        <v>3068</v>
      </c>
      <c r="G571" s="212"/>
      <c r="H571" s="215">
        <v>1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168</v>
      </c>
      <c r="AU571" s="221" t="s">
        <v>82</v>
      </c>
      <c r="AV571" s="14" t="s">
        <v>82</v>
      </c>
      <c r="AW571" s="14" t="s">
        <v>30</v>
      </c>
      <c r="AX571" s="14" t="s">
        <v>73</v>
      </c>
      <c r="AY571" s="221" t="s">
        <v>160</v>
      </c>
    </row>
    <row r="572" spans="2:51" s="15" customFormat="1" ht="12">
      <c r="B572" s="222"/>
      <c r="C572" s="223"/>
      <c r="D572" s="202" t="s">
        <v>168</v>
      </c>
      <c r="E572" s="224" t="s">
        <v>1</v>
      </c>
      <c r="F572" s="225" t="s">
        <v>179</v>
      </c>
      <c r="G572" s="223"/>
      <c r="H572" s="226">
        <v>2</v>
      </c>
      <c r="I572" s="227"/>
      <c r="J572" s="223"/>
      <c r="K572" s="223"/>
      <c r="L572" s="228"/>
      <c r="M572" s="229"/>
      <c r="N572" s="230"/>
      <c r="O572" s="230"/>
      <c r="P572" s="230"/>
      <c r="Q572" s="230"/>
      <c r="R572" s="230"/>
      <c r="S572" s="230"/>
      <c r="T572" s="231"/>
      <c r="AT572" s="232" t="s">
        <v>168</v>
      </c>
      <c r="AU572" s="232" t="s">
        <v>82</v>
      </c>
      <c r="AV572" s="15" t="s">
        <v>167</v>
      </c>
      <c r="AW572" s="15" t="s">
        <v>30</v>
      </c>
      <c r="AX572" s="15" t="s">
        <v>80</v>
      </c>
      <c r="AY572" s="232" t="s">
        <v>160</v>
      </c>
    </row>
    <row r="573" spans="1:65" s="2" customFormat="1" ht="24.2" customHeight="1">
      <c r="A573" s="35"/>
      <c r="B573" s="36"/>
      <c r="C573" s="187" t="s">
        <v>367</v>
      </c>
      <c r="D573" s="187" t="s">
        <v>162</v>
      </c>
      <c r="E573" s="188" t="s">
        <v>3069</v>
      </c>
      <c r="F573" s="189" t="s">
        <v>3070</v>
      </c>
      <c r="G573" s="190" t="s">
        <v>800</v>
      </c>
      <c r="H573" s="191">
        <v>16</v>
      </c>
      <c r="I573" s="192"/>
      <c r="J573" s="193">
        <f>ROUND(I573*H573,2)</f>
        <v>0</v>
      </c>
      <c r="K573" s="189" t="s">
        <v>1</v>
      </c>
      <c r="L573" s="40"/>
      <c r="M573" s="194" t="s">
        <v>1</v>
      </c>
      <c r="N573" s="195" t="s">
        <v>38</v>
      </c>
      <c r="O573" s="72"/>
      <c r="P573" s="196">
        <f>O573*H573</f>
        <v>0</v>
      </c>
      <c r="Q573" s="196">
        <v>0</v>
      </c>
      <c r="R573" s="196">
        <f>Q573*H573</f>
        <v>0</v>
      </c>
      <c r="S573" s="196">
        <v>0</v>
      </c>
      <c r="T573" s="197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8" t="s">
        <v>212</v>
      </c>
      <c r="AT573" s="198" t="s">
        <v>162</v>
      </c>
      <c r="AU573" s="198" t="s">
        <v>82</v>
      </c>
      <c r="AY573" s="18" t="s">
        <v>160</v>
      </c>
      <c r="BE573" s="199">
        <f>IF(N573="základní",J573,0)</f>
        <v>0</v>
      </c>
      <c r="BF573" s="199">
        <f>IF(N573="snížená",J573,0)</f>
        <v>0</v>
      </c>
      <c r="BG573" s="199">
        <f>IF(N573="zákl. přenesená",J573,0)</f>
        <v>0</v>
      </c>
      <c r="BH573" s="199">
        <f>IF(N573="sníž. přenesená",J573,0)</f>
        <v>0</v>
      </c>
      <c r="BI573" s="199">
        <f>IF(N573="nulová",J573,0)</f>
        <v>0</v>
      </c>
      <c r="BJ573" s="18" t="s">
        <v>80</v>
      </c>
      <c r="BK573" s="199">
        <f>ROUND(I573*H573,2)</f>
        <v>0</v>
      </c>
      <c r="BL573" s="18" t="s">
        <v>212</v>
      </c>
      <c r="BM573" s="198" t="s">
        <v>751</v>
      </c>
    </row>
    <row r="574" spans="1:65" s="2" customFormat="1" ht="24.2" customHeight="1">
      <c r="A574" s="35"/>
      <c r="B574" s="36"/>
      <c r="C574" s="187" t="s">
        <v>753</v>
      </c>
      <c r="D574" s="187" t="s">
        <v>162</v>
      </c>
      <c r="E574" s="188" t="s">
        <v>3071</v>
      </c>
      <c r="F574" s="189" t="s">
        <v>3072</v>
      </c>
      <c r="G574" s="190" t="s">
        <v>800</v>
      </c>
      <c r="H574" s="191">
        <v>3</v>
      </c>
      <c r="I574" s="192"/>
      <c r="J574" s="193">
        <f>ROUND(I574*H574,2)</f>
        <v>0</v>
      </c>
      <c r="K574" s="189" t="s">
        <v>1</v>
      </c>
      <c r="L574" s="40"/>
      <c r="M574" s="194" t="s">
        <v>1</v>
      </c>
      <c r="N574" s="195" t="s">
        <v>38</v>
      </c>
      <c r="O574" s="72"/>
      <c r="P574" s="196">
        <f>O574*H574</f>
        <v>0</v>
      </c>
      <c r="Q574" s="196">
        <v>0</v>
      </c>
      <c r="R574" s="196">
        <f>Q574*H574</f>
        <v>0</v>
      </c>
      <c r="S574" s="196">
        <v>0</v>
      </c>
      <c r="T574" s="197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98" t="s">
        <v>212</v>
      </c>
      <c r="AT574" s="198" t="s">
        <v>162</v>
      </c>
      <c r="AU574" s="198" t="s">
        <v>82</v>
      </c>
      <c r="AY574" s="18" t="s">
        <v>160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18" t="s">
        <v>80</v>
      </c>
      <c r="BK574" s="199">
        <f>ROUND(I574*H574,2)</f>
        <v>0</v>
      </c>
      <c r="BL574" s="18" t="s">
        <v>212</v>
      </c>
      <c r="BM574" s="198" t="s">
        <v>756</v>
      </c>
    </row>
    <row r="575" spans="1:65" s="2" customFormat="1" ht="24.2" customHeight="1">
      <c r="A575" s="35"/>
      <c r="B575" s="36"/>
      <c r="C575" s="187" t="s">
        <v>373</v>
      </c>
      <c r="D575" s="187" t="s">
        <v>162</v>
      </c>
      <c r="E575" s="188" t="s">
        <v>3073</v>
      </c>
      <c r="F575" s="189" t="s">
        <v>3074</v>
      </c>
      <c r="G575" s="190" t="s">
        <v>800</v>
      </c>
      <c r="H575" s="191">
        <v>1</v>
      </c>
      <c r="I575" s="192"/>
      <c r="J575" s="193">
        <f>ROUND(I575*H575,2)</f>
        <v>0</v>
      </c>
      <c r="K575" s="189" t="s">
        <v>1</v>
      </c>
      <c r="L575" s="40"/>
      <c r="M575" s="194" t="s">
        <v>1</v>
      </c>
      <c r="N575" s="195" t="s">
        <v>38</v>
      </c>
      <c r="O575" s="72"/>
      <c r="P575" s="196">
        <f>O575*H575</f>
        <v>0</v>
      </c>
      <c r="Q575" s="196">
        <v>0</v>
      </c>
      <c r="R575" s="196">
        <f>Q575*H575</f>
        <v>0</v>
      </c>
      <c r="S575" s="196">
        <v>0</v>
      </c>
      <c r="T575" s="19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98" t="s">
        <v>212</v>
      </c>
      <c r="AT575" s="198" t="s">
        <v>162</v>
      </c>
      <c r="AU575" s="198" t="s">
        <v>82</v>
      </c>
      <c r="AY575" s="18" t="s">
        <v>160</v>
      </c>
      <c r="BE575" s="199">
        <f>IF(N575="základní",J575,0)</f>
        <v>0</v>
      </c>
      <c r="BF575" s="199">
        <f>IF(N575="snížená",J575,0)</f>
        <v>0</v>
      </c>
      <c r="BG575" s="199">
        <f>IF(N575="zákl. přenesená",J575,0)</f>
        <v>0</v>
      </c>
      <c r="BH575" s="199">
        <f>IF(N575="sníž. přenesená",J575,0)</f>
        <v>0</v>
      </c>
      <c r="BI575" s="199">
        <f>IF(N575="nulová",J575,0)</f>
        <v>0</v>
      </c>
      <c r="BJ575" s="18" t="s">
        <v>80</v>
      </c>
      <c r="BK575" s="199">
        <f>ROUND(I575*H575,2)</f>
        <v>0</v>
      </c>
      <c r="BL575" s="18" t="s">
        <v>212</v>
      </c>
      <c r="BM575" s="198" t="s">
        <v>762</v>
      </c>
    </row>
    <row r="576" spans="1:65" s="2" customFormat="1" ht="24.2" customHeight="1">
      <c r="A576" s="35"/>
      <c r="B576" s="36"/>
      <c r="C576" s="187" t="s">
        <v>763</v>
      </c>
      <c r="D576" s="187" t="s">
        <v>162</v>
      </c>
      <c r="E576" s="188" t="s">
        <v>3075</v>
      </c>
      <c r="F576" s="189" t="s">
        <v>3076</v>
      </c>
      <c r="G576" s="190" t="s">
        <v>800</v>
      </c>
      <c r="H576" s="191">
        <v>1</v>
      </c>
      <c r="I576" s="192"/>
      <c r="J576" s="193">
        <f>ROUND(I576*H576,2)</f>
        <v>0</v>
      </c>
      <c r="K576" s="189" t="s">
        <v>1</v>
      </c>
      <c r="L576" s="40"/>
      <c r="M576" s="194" t="s">
        <v>1</v>
      </c>
      <c r="N576" s="195" t="s">
        <v>38</v>
      </c>
      <c r="O576" s="72"/>
      <c r="P576" s="196">
        <f>O576*H576</f>
        <v>0</v>
      </c>
      <c r="Q576" s="196">
        <v>0</v>
      </c>
      <c r="R576" s="196">
        <f>Q576*H576</f>
        <v>0</v>
      </c>
      <c r="S576" s="196">
        <v>0</v>
      </c>
      <c r="T576" s="197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8" t="s">
        <v>212</v>
      </c>
      <c r="AT576" s="198" t="s">
        <v>162</v>
      </c>
      <c r="AU576" s="198" t="s">
        <v>82</v>
      </c>
      <c r="AY576" s="18" t="s">
        <v>160</v>
      </c>
      <c r="BE576" s="199">
        <f>IF(N576="základní",J576,0)</f>
        <v>0</v>
      </c>
      <c r="BF576" s="199">
        <f>IF(N576="snížená",J576,0)</f>
        <v>0</v>
      </c>
      <c r="BG576" s="199">
        <f>IF(N576="zákl. přenesená",J576,0)</f>
        <v>0</v>
      </c>
      <c r="BH576" s="199">
        <f>IF(N576="sníž. přenesená",J576,0)</f>
        <v>0</v>
      </c>
      <c r="BI576" s="199">
        <f>IF(N576="nulová",J576,0)</f>
        <v>0</v>
      </c>
      <c r="BJ576" s="18" t="s">
        <v>80</v>
      </c>
      <c r="BK576" s="199">
        <f>ROUND(I576*H576,2)</f>
        <v>0</v>
      </c>
      <c r="BL576" s="18" t="s">
        <v>212</v>
      </c>
      <c r="BM576" s="198" t="s">
        <v>766</v>
      </c>
    </row>
    <row r="577" spans="1:65" s="2" customFormat="1" ht="24.2" customHeight="1">
      <c r="A577" s="35"/>
      <c r="B577" s="36"/>
      <c r="C577" s="187" t="s">
        <v>379</v>
      </c>
      <c r="D577" s="187" t="s">
        <v>162</v>
      </c>
      <c r="E577" s="188" t="s">
        <v>3077</v>
      </c>
      <c r="F577" s="189" t="s">
        <v>3078</v>
      </c>
      <c r="G577" s="190" t="s">
        <v>800</v>
      </c>
      <c r="H577" s="191">
        <v>1</v>
      </c>
      <c r="I577" s="192"/>
      <c r="J577" s="193">
        <f>ROUND(I577*H577,2)</f>
        <v>0</v>
      </c>
      <c r="K577" s="189" t="s">
        <v>1</v>
      </c>
      <c r="L577" s="40"/>
      <c r="M577" s="194" t="s">
        <v>1</v>
      </c>
      <c r="N577" s="195" t="s">
        <v>38</v>
      </c>
      <c r="O577" s="72"/>
      <c r="P577" s="196">
        <f>O577*H577</f>
        <v>0</v>
      </c>
      <c r="Q577" s="196">
        <v>0</v>
      </c>
      <c r="R577" s="196">
        <f>Q577*H577</f>
        <v>0</v>
      </c>
      <c r="S577" s="196">
        <v>0</v>
      </c>
      <c r="T577" s="197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198" t="s">
        <v>212</v>
      </c>
      <c r="AT577" s="198" t="s">
        <v>162</v>
      </c>
      <c r="AU577" s="198" t="s">
        <v>82</v>
      </c>
      <c r="AY577" s="18" t="s">
        <v>160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18" t="s">
        <v>80</v>
      </c>
      <c r="BK577" s="199">
        <f>ROUND(I577*H577,2)</f>
        <v>0</v>
      </c>
      <c r="BL577" s="18" t="s">
        <v>212</v>
      </c>
      <c r="BM577" s="198" t="s">
        <v>770</v>
      </c>
    </row>
    <row r="578" spans="1:65" s="2" customFormat="1" ht="24.2" customHeight="1">
      <c r="A578" s="35"/>
      <c r="B578" s="36"/>
      <c r="C578" s="187" t="s">
        <v>773</v>
      </c>
      <c r="D578" s="187" t="s">
        <v>162</v>
      </c>
      <c r="E578" s="188" t="s">
        <v>1951</v>
      </c>
      <c r="F578" s="189" t="s">
        <v>1952</v>
      </c>
      <c r="G578" s="190" t="s">
        <v>1209</v>
      </c>
      <c r="H578" s="254"/>
      <c r="I578" s="192"/>
      <c r="J578" s="193">
        <f>ROUND(I578*H578,2)</f>
        <v>0</v>
      </c>
      <c r="K578" s="189" t="s">
        <v>166</v>
      </c>
      <c r="L578" s="40"/>
      <c r="M578" s="194" t="s">
        <v>1</v>
      </c>
      <c r="N578" s="195" t="s">
        <v>38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</v>
      </c>
      <c r="T578" s="19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8" t="s">
        <v>212</v>
      </c>
      <c r="AT578" s="198" t="s">
        <v>162</v>
      </c>
      <c r="AU578" s="198" t="s">
        <v>82</v>
      </c>
      <c r="AY578" s="18" t="s">
        <v>160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8" t="s">
        <v>80</v>
      </c>
      <c r="BK578" s="199">
        <f>ROUND(I578*H578,2)</f>
        <v>0</v>
      </c>
      <c r="BL578" s="18" t="s">
        <v>212</v>
      </c>
      <c r="BM578" s="198" t="s">
        <v>776</v>
      </c>
    </row>
    <row r="579" spans="2:63" s="12" customFormat="1" ht="22.9" customHeight="1">
      <c r="B579" s="171"/>
      <c r="C579" s="172"/>
      <c r="D579" s="173" t="s">
        <v>72</v>
      </c>
      <c r="E579" s="185" t="s">
        <v>2031</v>
      </c>
      <c r="F579" s="185" t="s">
        <v>2032</v>
      </c>
      <c r="G579" s="172"/>
      <c r="H579" s="172"/>
      <c r="I579" s="175"/>
      <c r="J579" s="186">
        <f>BK579</f>
        <v>0</v>
      </c>
      <c r="K579" s="172"/>
      <c r="L579" s="177"/>
      <c r="M579" s="178"/>
      <c r="N579" s="179"/>
      <c r="O579" s="179"/>
      <c r="P579" s="180">
        <f>SUM(P580:P583)</f>
        <v>0</v>
      </c>
      <c r="Q579" s="179"/>
      <c r="R579" s="180">
        <f>SUM(R580:R583)</f>
        <v>0</v>
      </c>
      <c r="S579" s="179"/>
      <c r="T579" s="181">
        <f>SUM(T580:T583)</f>
        <v>0</v>
      </c>
      <c r="AR579" s="182" t="s">
        <v>82</v>
      </c>
      <c r="AT579" s="183" t="s">
        <v>72</v>
      </c>
      <c r="AU579" s="183" t="s">
        <v>80</v>
      </c>
      <c r="AY579" s="182" t="s">
        <v>160</v>
      </c>
      <c r="BK579" s="184">
        <f>SUM(BK580:BK583)</f>
        <v>0</v>
      </c>
    </row>
    <row r="580" spans="1:65" s="2" customFormat="1" ht="24.2" customHeight="1">
      <c r="A580" s="35"/>
      <c r="B580" s="36"/>
      <c r="C580" s="187" t="s">
        <v>386</v>
      </c>
      <c r="D580" s="187" t="s">
        <v>162</v>
      </c>
      <c r="E580" s="188" t="s">
        <v>3079</v>
      </c>
      <c r="F580" s="189" t="s">
        <v>3080</v>
      </c>
      <c r="G580" s="190" t="s">
        <v>222</v>
      </c>
      <c r="H580" s="191">
        <v>4</v>
      </c>
      <c r="I580" s="192"/>
      <c r="J580" s="193">
        <f>ROUND(I580*H580,2)</f>
        <v>0</v>
      </c>
      <c r="K580" s="189" t="s">
        <v>166</v>
      </c>
      <c r="L580" s="40"/>
      <c r="M580" s="194" t="s">
        <v>1</v>
      </c>
      <c r="N580" s="195" t="s">
        <v>38</v>
      </c>
      <c r="O580" s="72"/>
      <c r="P580" s="196">
        <f>O580*H580</f>
        <v>0</v>
      </c>
      <c r="Q580" s="196">
        <v>0</v>
      </c>
      <c r="R580" s="196">
        <f>Q580*H580</f>
        <v>0</v>
      </c>
      <c r="S580" s="196">
        <v>0</v>
      </c>
      <c r="T580" s="19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8" t="s">
        <v>212</v>
      </c>
      <c r="AT580" s="198" t="s">
        <v>162</v>
      </c>
      <c r="AU580" s="198" t="s">
        <v>82</v>
      </c>
      <c r="AY580" s="18" t="s">
        <v>160</v>
      </c>
      <c r="BE580" s="199">
        <f>IF(N580="základní",J580,0)</f>
        <v>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18" t="s">
        <v>80</v>
      </c>
      <c r="BK580" s="199">
        <f>ROUND(I580*H580,2)</f>
        <v>0</v>
      </c>
      <c r="BL580" s="18" t="s">
        <v>212</v>
      </c>
      <c r="BM580" s="198" t="s">
        <v>779</v>
      </c>
    </row>
    <row r="581" spans="2:51" s="13" customFormat="1" ht="12">
      <c r="B581" s="200"/>
      <c r="C581" s="201"/>
      <c r="D581" s="202" t="s">
        <v>168</v>
      </c>
      <c r="E581" s="203" t="s">
        <v>1</v>
      </c>
      <c r="F581" s="204" t="s">
        <v>3081</v>
      </c>
      <c r="G581" s="201"/>
      <c r="H581" s="203" t="s">
        <v>1</v>
      </c>
      <c r="I581" s="205"/>
      <c r="J581" s="201"/>
      <c r="K581" s="201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168</v>
      </c>
      <c r="AU581" s="210" t="s">
        <v>82</v>
      </c>
      <c r="AV581" s="13" t="s">
        <v>80</v>
      </c>
      <c r="AW581" s="13" t="s">
        <v>30</v>
      </c>
      <c r="AX581" s="13" t="s">
        <v>73</v>
      </c>
      <c r="AY581" s="210" t="s">
        <v>160</v>
      </c>
    </row>
    <row r="582" spans="2:51" s="14" customFormat="1" ht="12">
      <c r="B582" s="211"/>
      <c r="C582" s="212"/>
      <c r="D582" s="202" t="s">
        <v>168</v>
      </c>
      <c r="E582" s="213" t="s">
        <v>1</v>
      </c>
      <c r="F582" s="214" t="s">
        <v>167</v>
      </c>
      <c r="G582" s="212"/>
      <c r="H582" s="215">
        <v>4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168</v>
      </c>
      <c r="AU582" s="221" t="s">
        <v>82</v>
      </c>
      <c r="AV582" s="14" t="s">
        <v>82</v>
      </c>
      <c r="AW582" s="14" t="s">
        <v>30</v>
      </c>
      <c r="AX582" s="14" t="s">
        <v>73</v>
      </c>
      <c r="AY582" s="221" t="s">
        <v>160</v>
      </c>
    </row>
    <row r="583" spans="2:51" s="15" customFormat="1" ht="12">
      <c r="B583" s="222"/>
      <c r="C583" s="223"/>
      <c r="D583" s="202" t="s">
        <v>168</v>
      </c>
      <c r="E583" s="224" t="s">
        <v>1</v>
      </c>
      <c r="F583" s="225" t="s">
        <v>179</v>
      </c>
      <c r="G583" s="223"/>
      <c r="H583" s="226">
        <v>4</v>
      </c>
      <c r="I583" s="227"/>
      <c r="J583" s="223"/>
      <c r="K583" s="223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168</v>
      </c>
      <c r="AU583" s="232" t="s">
        <v>82</v>
      </c>
      <c r="AV583" s="15" t="s">
        <v>167</v>
      </c>
      <c r="AW583" s="15" t="s">
        <v>30</v>
      </c>
      <c r="AX583" s="15" t="s">
        <v>80</v>
      </c>
      <c r="AY583" s="232" t="s">
        <v>160</v>
      </c>
    </row>
    <row r="584" spans="2:63" s="12" customFormat="1" ht="22.9" customHeight="1">
      <c r="B584" s="171"/>
      <c r="C584" s="172"/>
      <c r="D584" s="173" t="s">
        <v>72</v>
      </c>
      <c r="E584" s="185" t="s">
        <v>2066</v>
      </c>
      <c r="F584" s="185" t="s">
        <v>2067</v>
      </c>
      <c r="G584" s="172"/>
      <c r="H584" s="172"/>
      <c r="I584" s="175"/>
      <c r="J584" s="186">
        <f>BK584</f>
        <v>0</v>
      </c>
      <c r="K584" s="172"/>
      <c r="L584" s="177"/>
      <c r="M584" s="178"/>
      <c r="N584" s="179"/>
      <c r="O584" s="179"/>
      <c r="P584" s="180">
        <f>SUM(P585:P593)</f>
        <v>0</v>
      </c>
      <c r="Q584" s="179"/>
      <c r="R584" s="180">
        <f>SUM(R585:R593)</f>
        <v>0</v>
      </c>
      <c r="S584" s="179"/>
      <c r="T584" s="181">
        <f>SUM(T585:T593)</f>
        <v>0</v>
      </c>
      <c r="AR584" s="182" t="s">
        <v>82</v>
      </c>
      <c r="AT584" s="183" t="s">
        <v>72</v>
      </c>
      <c r="AU584" s="183" t="s">
        <v>80</v>
      </c>
      <c r="AY584" s="182" t="s">
        <v>160</v>
      </c>
      <c r="BK584" s="184">
        <f>SUM(BK585:BK593)</f>
        <v>0</v>
      </c>
    </row>
    <row r="585" spans="1:65" s="2" customFormat="1" ht="14.45" customHeight="1">
      <c r="A585" s="35"/>
      <c r="B585" s="36"/>
      <c r="C585" s="187" t="s">
        <v>780</v>
      </c>
      <c r="D585" s="187" t="s">
        <v>162</v>
      </c>
      <c r="E585" s="188" t="s">
        <v>2069</v>
      </c>
      <c r="F585" s="189" t="s">
        <v>2070</v>
      </c>
      <c r="G585" s="190" t="s">
        <v>222</v>
      </c>
      <c r="H585" s="191">
        <v>600</v>
      </c>
      <c r="I585" s="192"/>
      <c r="J585" s="193">
        <f>ROUND(I585*H585,2)</f>
        <v>0</v>
      </c>
      <c r="K585" s="189" t="s">
        <v>166</v>
      </c>
      <c r="L585" s="40"/>
      <c r="M585" s="194" t="s">
        <v>1</v>
      </c>
      <c r="N585" s="195" t="s">
        <v>38</v>
      </c>
      <c r="O585" s="72"/>
      <c r="P585" s="196">
        <f>O585*H585</f>
        <v>0</v>
      </c>
      <c r="Q585" s="196">
        <v>0</v>
      </c>
      <c r="R585" s="196">
        <f>Q585*H585</f>
        <v>0</v>
      </c>
      <c r="S585" s="196">
        <v>0</v>
      </c>
      <c r="T585" s="19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8" t="s">
        <v>212</v>
      </c>
      <c r="AT585" s="198" t="s">
        <v>162</v>
      </c>
      <c r="AU585" s="198" t="s">
        <v>82</v>
      </c>
      <c r="AY585" s="18" t="s">
        <v>160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18" t="s">
        <v>80</v>
      </c>
      <c r="BK585" s="199">
        <f>ROUND(I585*H585,2)</f>
        <v>0</v>
      </c>
      <c r="BL585" s="18" t="s">
        <v>212</v>
      </c>
      <c r="BM585" s="198" t="s">
        <v>783</v>
      </c>
    </row>
    <row r="586" spans="2:51" s="14" customFormat="1" ht="12">
      <c r="B586" s="211"/>
      <c r="C586" s="212"/>
      <c r="D586" s="202" t="s">
        <v>168</v>
      </c>
      <c r="E586" s="213" t="s">
        <v>1</v>
      </c>
      <c r="F586" s="214" t="s">
        <v>3082</v>
      </c>
      <c r="G586" s="212"/>
      <c r="H586" s="215">
        <v>600</v>
      </c>
      <c r="I586" s="216"/>
      <c r="J586" s="212"/>
      <c r="K586" s="212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168</v>
      </c>
      <c r="AU586" s="221" t="s">
        <v>82</v>
      </c>
      <c r="AV586" s="14" t="s">
        <v>82</v>
      </c>
      <c r="AW586" s="14" t="s">
        <v>30</v>
      </c>
      <c r="AX586" s="14" t="s">
        <v>73</v>
      </c>
      <c r="AY586" s="221" t="s">
        <v>160</v>
      </c>
    </row>
    <row r="587" spans="2:51" s="15" customFormat="1" ht="12">
      <c r="B587" s="222"/>
      <c r="C587" s="223"/>
      <c r="D587" s="202" t="s">
        <v>168</v>
      </c>
      <c r="E587" s="224" t="s">
        <v>1</v>
      </c>
      <c r="F587" s="225" t="s">
        <v>179</v>
      </c>
      <c r="G587" s="223"/>
      <c r="H587" s="226">
        <v>600</v>
      </c>
      <c r="I587" s="227"/>
      <c r="J587" s="223"/>
      <c r="K587" s="223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168</v>
      </c>
      <c r="AU587" s="232" t="s">
        <v>82</v>
      </c>
      <c r="AV587" s="15" t="s">
        <v>167</v>
      </c>
      <c r="AW587" s="15" t="s">
        <v>30</v>
      </c>
      <c r="AX587" s="15" t="s">
        <v>80</v>
      </c>
      <c r="AY587" s="232" t="s">
        <v>160</v>
      </c>
    </row>
    <row r="588" spans="1:65" s="2" customFormat="1" ht="24.2" customHeight="1">
      <c r="A588" s="35"/>
      <c r="B588" s="36"/>
      <c r="C588" s="187" t="s">
        <v>430</v>
      </c>
      <c r="D588" s="187" t="s">
        <v>162</v>
      </c>
      <c r="E588" s="188" t="s">
        <v>2073</v>
      </c>
      <c r="F588" s="189" t="s">
        <v>2074</v>
      </c>
      <c r="G588" s="190" t="s">
        <v>222</v>
      </c>
      <c r="H588" s="191">
        <v>200</v>
      </c>
      <c r="I588" s="192"/>
      <c r="J588" s="193">
        <f>ROUND(I588*H588,2)</f>
        <v>0</v>
      </c>
      <c r="K588" s="189" t="s">
        <v>166</v>
      </c>
      <c r="L588" s="40"/>
      <c r="M588" s="194" t="s">
        <v>1</v>
      </c>
      <c r="N588" s="195" t="s">
        <v>38</v>
      </c>
      <c r="O588" s="72"/>
      <c r="P588" s="196">
        <f>O588*H588</f>
        <v>0</v>
      </c>
      <c r="Q588" s="196">
        <v>0</v>
      </c>
      <c r="R588" s="196">
        <f>Q588*H588</f>
        <v>0</v>
      </c>
      <c r="S588" s="196">
        <v>0</v>
      </c>
      <c r="T588" s="197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8" t="s">
        <v>212</v>
      </c>
      <c r="AT588" s="198" t="s">
        <v>162</v>
      </c>
      <c r="AU588" s="198" t="s">
        <v>82</v>
      </c>
      <c r="AY588" s="18" t="s">
        <v>160</v>
      </c>
      <c r="BE588" s="199">
        <f>IF(N588="základní",J588,0)</f>
        <v>0</v>
      </c>
      <c r="BF588" s="199">
        <f>IF(N588="snížená",J588,0)</f>
        <v>0</v>
      </c>
      <c r="BG588" s="199">
        <f>IF(N588="zákl. přenesená",J588,0)</f>
        <v>0</v>
      </c>
      <c r="BH588" s="199">
        <f>IF(N588="sníž. přenesená",J588,0)</f>
        <v>0</v>
      </c>
      <c r="BI588" s="199">
        <f>IF(N588="nulová",J588,0)</f>
        <v>0</v>
      </c>
      <c r="BJ588" s="18" t="s">
        <v>80</v>
      </c>
      <c r="BK588" s="199">
        <f>ROUND(I588*H588,2)</f>
        <v>0</v>
      </c>
      <c r="BL588" s="18" t="s">
        <v>212</v>
      </c>
      <c r="BM588" s="198" t="s">
        <v>791</v>
      </c>
    </row>
    <row r="589" spans="2:51" s="14" customFormat="1" ht="12">
      <c r="B589" s="211"/>
      <c r="C589" s="212"/>
      <c r="D589" s="202" t="s">
        <v>168</v>
      </c>
      <c r="E589" s="213" t="s">
        <v>1</v>
      </c>
      <c r="F589" s="214" t="s">
        <v>3083</v>
      </c>
      <c r="G589" s="212"/>
      <c r="H589" s="215">
        <v>200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168</v>
      </c>
      <c r="AU589" s="221" t="s">
        <v>82</v>
      </c>
      <c r="AV589" s="14" t="s">
        <v>82</v>
      </c>
      <c r="AW589" s="14" t="s">
        <v>30</v>
      </c>
      <c r="AX589" s="14" t="s">
        <v>73</v>
      </c>
      <c r="AY589" s="221" t="s">
        <v>160</v>
      </c>
    </row>
    <row r="590" spans="2:51" s="15" customFormat="1" ht="12">
      <c r="B590" s="222"/>
      <c r="C590" s="223"/>
      <c r="D590" s="202" t="s">
        <v>168</v>
      </c>
      <c r="E590" s="224" t="s">
        <v>1</v>
      </c>
      <c r="F590" s="225" t="s">
        <v>179</v>
      </c>
      <c r="G590" s="223"/>
      <c r="H590" s="226">
        <v>200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168</v>
      </c>
      <c r="AU590" s="232" t="s">
        <v>82</v>
      </c>
      <c r="AV590" s="15" t="s">
        <v>167</v>
      </c>
      <c r="AW590" s="15" t="s">
        <v>30</v>
      </c>
      <c r="AX590" s="15" t="s">
        <v>80</v>
      </c>
      <c r="AY590" s="232" t="s">
        <v>160</v>
      </c>
    </row>
    <row r="591" spans="1:65" s="2" customFormat="1" ht="24.2" customHeight="1">
      <c r="A591" s="35"/>
      <c r="B591" s="36"/>
      <c r="C591" s="187" t="s">
        <v>793</v>
      </c>
      <c r="D591" s="187" t="s">
        <v>162</v>
      </c>
      <c r="E591" s="188" t="s">
        <v>2077</v>
      </c>
      <c r="F591" s="189" t="s">
        <v>2078</v>
      </c>
      <c r="G591" s="190" t="s">
        <v>222</v>
      </c>
      <c r="H591" s="191">
        <v>600</v>
      </c>
      <c r="I591" s="192"/>
      <c r="J591" s="193">
        <f>ROUND(I591*H591,2)</f>
        <v>0</v>
      </c>
      <c r="K591" s="189" t="s">
        <v>166</v>
      </c>
      <c r="L591" s="40"/>
      <c r="M591" s="194" t="s">
        <v>1</v>
      </c>
      <c r="N591" s="195" t="s">
        <v>38</v>
      </c>
      <c r="O591" s="72"/>
      <c r="P591" s="196">
        <f>O591*H591</f>
        <v>0</v>
      </c>
      <c r="Q591" s="196">
        <v>0</v>
      </c>
      <c r="R591" s="196">
        <f>Q591*H591</f>
        <v>0</v>
      </c>
      <c r="S591" s="196">
        <v>0</v>
      </c>
      <c r="T591" s="197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8" t="s">
        <v>212</v>
      </c>
      <c r="AT591" s="198" t="s">
        <v>162</v>
      </c>
      <c r="AU591" s="198" t="s">
        <v>82</v>
      </c>
      <c r="AY591" s="18" t="s">
        <v>160</v>
      </c>
      <c r="BE591" s="199">
        <f>IF(N591="základní",J591,0)</f>
        <v>0</v>
      </c>
      <c r="BF591" s="199">
        <f>IF(N591="snížená",J591,0)</f>
        <v>0</v>
      </c>
      <c r="BG591" s="199">
        <f>IF(N591="zákl. přenesená",J591,0)</f>
        <v>0</v>
      </c>
      <c r="BH591" s="199">
        <f>IF(N591="sníž. přenesená",J591,0)</f>
        <v>0</v>
      </c>
      <c r="BI591" s="199">
        <f>IF(N591="nulová",J591,0)</f>
        <v>0</v>
      </c>
      <c r="BJ591" s="18" t="s">
        <v>80</v>
      </c>
      <c r="BK591" s="199">
        <f>ROUND(I591*H591,2)</f>
        <v>0</v>
      </c>
      <c r="BL591" s="18" t="s">
        <v>212</v>
      </c>
      <c r="BM591" s="198" t="s">
        <v>796</v>
      </c>
    </row>
    <row r="592" spans="2:51" s="14" customFormat="1" ht="12">
      <c r="B592" s="211"/>
      <c r="C592" s="212"/>
      <c r="D592" s="202" t="s">
        <v>168</v>
      </c>
      <c r="E592" s="213" t="s">
        <v>1</v>
      </c>
      <c r="F592" s="214" t="s">
        <v>3084</v>
      </c>
      <c r="G592" s="212"/>
      <c r="H592" s="215">
        <v>600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2:51" s="15" customFormat="1" ht="12">
      <c r="B593" s="222"/>
      <c r="C593" s="223"/>
      <c r="D593" s="202" t="s">
        <v>168</v>
      </c>
      <c r="E593" s="224" t="s">
        <v>1</v>
      </c>
      <c r="F593" s="225" t="s">
        <v>179</v>
      </c>
      <c r="G593" s="223"/>
      <c r="H593" s="226">
        <v>600</v>
      </c>
      <c r="I593" s="227"/>
      <c r="J593" s="223"/>
      <c r="K593" s="223"/>
      <c r="L593" s="228"/>
      <c r="M593" s="255"/>
      <c r="N593" s="256"/>
      <c r="O593" s="256"/>
      <c r="P593" s="256"/>
      <c r="Q593" s="256"/>
      <c r="R593" s="256"/>
      <c r="S593" s="256"/>
      <c r="T593" s="257"/>
      <c r="AT593" s="232" t="s">
        <v>168</v>
      </c>
      <c r="AU593" s="232" t="s">
        <v>82</v>
      </c>
      <c r="AV593" s="15" t="s">
        <v>167</v>
      </c>
      <c r="AW593" s="15" t="s">
        <v>30</v>
      </c>
      <c r="AX593" s="15" t="s">
        <v>80</v>
      </c>
      <c r="AY593" s="232" t="s">
        <v>160</v>
      </c>
    </row>
    <row r="594" spans="1:31" s="2" customFormat="1" ht="6.95" customHeight="1">
      <c r="A594" s="35"/>
      <c r="B594" s="55"/>
      <c r="C594" s="56"/>
      <c r="D594" s="56"/>
      <c r="E594" s="56"/>
      <c r="F594" s="56"/>
      <c r="G594" s="56"/>
      <c r="H594" s="56"/>
      <c r="I594" s="56"/>
      <c r="J594" s="56"/>
      <c r="K594" s="56"/>
      <c r="L594" s="40"/>
      <c r="M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</row>
  </sheetData>
  <sheetProtection algorithmName="SHA-512" hashValue="55woRw9+7yYLDa5tva8hK8x2EJA6yGzP0uIKwm00AGummFjCGkFUNZjMYsqjxHsVlVGnxEYbjOfIwta3zokkfw==" saltValue="I93fzOSVO5c5JFn5dmMelfGXtGKsigepj/4PviJXR3b17GVPvllaKOxSEYZp2o5Ppdy4DCtFPa/bm5VZTeJ5QA==" spinCount="100000" sheet="1" objects="1" scenarios="1" formatColumns="0" formatRows="0" autoFilter="0"/>
  <autoFilter ref="C131:K593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Artl</dc:creator>
  <cp:keywords/>
  <dc:description/>
  <cp:lastModifiedBy>Vítková Ivana</cp:lastModifiedBy>
  <dcterms:created xsi:type="dcterms:W3CDTF">2020-11-26T10:37:57Z</dcterms:created>
  <dcterms:modified xsi:type="dcterms:W3CDTF">2021-03-05T10:19:59Z</dcterms:modified>
  <cp:category/>
  <cp:version/>
  <cp:contentType/>
  <cp:contentStatus/>
</cp:coreProperties>
</file>