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7305" activeTab="3"/>
  </bookViews>
  <sheets>
    <sheet name="Pokyny pro vyplnění" sheetId="11" r:id="rId1"/>
    <sheet name="Stavba" sheetId="1" r:id="rId2"/>
    <sheet name="VzorPolozky" sheetId="10" state="hidden" r:id="rId3"/>
    <sheet name="SO01 001a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'SO01 001a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'SO01 001a Pol'!$A$1:$X$140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3" i="12"/>
  <c r="I53" i="12"/>
  <c r="K53" i="12"/>
  <c r="M53" i="12"/>
  <c r="O53" i="12"/>
  <c r="Q53" i="12"/>
  <c r="V53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72" i="12"/>
  <c r="M72" i="12" s="1"/>
  <c r="I72" i="12"/>
  <c r="K72" i="12"/>
  <c r="O72" i="12"/>
  <c r="Q72" i="12"/>
  <c r="V7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4" i="12"/>
  <c r="I53" i="1" s="1"/>
  <c r="G95" i="12"/>
  <c r="M95" i="12" s="1"/>
  <c r="I95" i="12"/>
  <c r="I94" i="12" s="1"/>
  <c r="K95" i="12"/>
  <c r="K94" i="12" s="1"/>
  <c r="O95" i="12"/>
  <c r="Q95" i="12"/>
  <c r="Q94" i="12" s="1"/>
  <c r="V95" i="12"/>
  <c r="G99" i="12"/>
  <c r="I99" i="12"/>
  <c r="K99" i="12"/>
  <c r="M99" i="12"/>
  <c r="O99" i="12"/>
  <c r="O94" i="12" s="1"/>
  <c r="Q99" i="12"/>
  <c r="V99" i="12"/>
  <c r="G100" i="12"/>
  <c r="I54" i="1" s="1"/>
  <c r="G101" i="12"/>
  <c r="M101" i="12" s="1"/>
  <c r="M100" i="12" s="1"/>
  <c r="I101" i="12"/>
  <c r="I100" i="12" s="1"/>
  <c r="K101" i="12"/>
  <c r="K100" i="12" s="1"/>
  <c r="O101" i="12"/>
  <c r="O100" i="12" s="1"/>
  <c r="Q101" i="12"/>
  <c r="Q100" i="12" s="1"/>
  <c r="V101" i="12"/>
  <c r="V100" i="12" s="1"/>
  <c r="G107" i="12"/>
  <c r="I107" i="12"/>
  <c r="K107" i="12"/>
  <c r="O107" i="12"/>
  <c r="Q107" i="12"/>
  <c r="V107" i="12"/>
  <c r="G110" i="12"/>
  <c r="M110" i="12" s="1"/>
  <c r="I110" i="12"/>
  <c r="K110" i="12"/>
  <c r="O110" i="12"/>
  <c r="Q110" i="12"/>
  <c r="Q106" i="12" s="1"/>
  <c r="V110" i="12"/>
  <c r="G113" i="12"/>
  <c r="M113" i="12" s="1"/>
  <c r="I113" i="12"/>
  <c r="K113" i="12"/>
  <c r="O113" i="12"/>
  <c r="Q113" i="12"/>
  <c r="V113" i="12"/>
  <c r="G116" i="12"/>
  <c r="M116" i="12" s="1"/>
  <c r="M115" i="12" s="1"/>
  <c r="I116" i="12"/>
  <c r="I115" i="12" s="1"/>
  <c r="K116" i="12"/>
  <c r="K115" i="12" s="1"/>
  <c r="O116" i="12"/>
  <c r="O115" i="12" s="1"/>
  <c r="Q116" i="12"/>
  <c r="Q115" i="12" s="1"/>
  <c r="V116" i="12"/>
  <c r="V115" i="12" s="1"/>
  <c r="G118" i="12"/>
  <c r="M118" i="12" s="1"/>
  <c r="I118" i="12"/>
  <c r="I117" i="12" s="1"/>
  <c r="K118" i="12"/>
  <c r="O118" i="12"/>
  <c r="Q118" i="12"/>
  <c r="Q117" i="12" s="1"/>
  <c r="V118" i="12"/>
  <c r="G119" i="12"/>
  <c r="M119" i="12" s="1"/>
  <c r="I119" i="12"/>
  <c r="K119" i="12"/>
  <c r="K117" i="12" s="1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I121" i="12" s="1"/>
  <c r="K122" i="12"/>
  <c r="K121" i="12" s="1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O121" i="12" s="1"/>
  <c r="Q124" i="12"/>
  <c r="V124" i="12"/>
  <c r="K125" i="12"/>
  <c r="G126" i="12"/>
  <c r="G125" i="12" s="1"/>
  <c r="I60" i="1" s="1"/>
  <c r="I19" i="1" s="1"/>
  <c r="I126" i="12"/>
  <c r="I125" i="12" s="1"/>
  <c r="K126" i="12"/>
  <c r="M126" i="12"/>
  <c r="M125" i="12" s="1"/>
  <c r="O126" i="12"/>
  <c r="O125" i="12" s="1"/>
  <c r="Q126" i="12"/>
  <c r="Q125" i="12" s="1"/>
  <c r="V126" i="12"/>
  <c r="V125" i="12" s="1"/>
  <c r="K127" i="12"/>
  <c r="Q127" i="12"/>
  <c r="G128" i="12"/>
  <c r="G127" i="12" s="1"/>
  <c r="I128" i="12"/>
  <c r="I127" i="12" s="1"/>
  <c r="K128" i="12"/>
  <c r="O128" i="12"/>
  <c r="O127" i="12" s="1"/>
  <c r="Q128" i="12"/>
  <c r="V128" i="12"/>
  <c r="V127" i="12" s="1"/>
  <c r="AE130" i="12"/>
  <c r="F41" i="1" s="1"/>
  <c r="I20" i="1"/>
  <c r="AZ45" i="1"/>
  <c r="J28" i="1"/>
  <c r="J26" i="1"/>
  <c r="G38" i="1"/>
  <c r="F38" i="1"/>
  <c r="J23" i="1"/>
  <c r="J24" i="1"/>
  <c r="J25" i="1"/>
  <c r="J27" i="1"/>
  <c r="E24" i="1"/>
  <c r="E26" i="1"/>
  <c r="G52" i="12" l="1"/>
  <c r="I52" i="1" s="1"/>
  <c r="M94" i="12"/>
  <c r="G106" i="12"/>
  <c r="I55" i="1" s="1"/>
  <c r="K52" i="12"/>
  <c r="Q52" i="12"/>
  <c r="I52" i="12"/>
  <c r="K8" i="12"/>
  <c r="Q8" i="12"/>
  <c r="I8" i="12"/>
  <c r="V117" i="12"/>
  <c r="G115" i="12"/>
  <c r="I56" i="1" s="1"/>
  <c r="K106" i="12"/>
  <c r="O106" i="12"/>
  <c r="V94" i="12"/>
  <c r="O52" i="12"/>
  <c r="O8" i="12"/>
  <c r="G8" i="12"/>
  <c r="I51" i="1" s="1"/>
  <c r="F40" i="1"/>
  <c r="V121" i="12"/>
  <c r="Q121" i="12"/>
  <c r="M121" i="12"/>
  <c r="O117" i="12"/>
  <c r="V106" i="12"/>
  <c r="I106" i="12"/>
  <c r="V52" i="12"/>
  <c r="V8" i="12"/>
  <c r="F39" i="1"/>
  <c r="F42" i="1" s="1"/>
  <c r="G23" i="1" s="1"/>
  <c r="A23" i="1" s="1"/>
  <c r="I58" i="1"/>
  <c r="AF130" i="12"/>
  <c r="M117" i="12"/>
  <c r="G121" i="12"/>
  <c r="I59" i="1" s="1"/>
  <c r="M128" i="12"/>
  <c r="M127" i="12" s="1"/>
  <c r="G117" i="12"/>
  <c r="I57" i="1" s="1"/>
  <c r="I17" i="1" s="1"/>
  <c r="M107" i="12"/>
  <c r="M106" i="12" s="1"/>
  <c r="M88" i="12"/>
  <c r="M52" i="12" s="1"/>
  <c r="M12" i="12"/>
  <c r="M8" i="12" s="1"/>
  <c r="I16" i="1" l="1"/>
  <c r="I61" i="1"/>
  <c r="I18" i="1"/>
  <c r="G40" i="1"/>
  <c r="H40" i="1" s="1"/>
  <c r="I40" i="1" s="1"/>
  <c r="G41" i="1"/>
  <c r="H41" i="1" s="1"/>
  <c r="I41" i="1" s="1"/>
  <c r="G39" i="1"/>
  <c r="A24" i="1"/>
  <c r="G24" i="1"/>
  <c r="I21" i="1" l="1"/>
  <c r="G42" i="1"/>
  <c r="H39" i="1"/>
  <c r="H42" i="1" s="1"/>
  <c r="J53" i="1"/>
  <c r="J55" i="1"/>
  <c r="J56" i="1"/>
  <c r="J60" i="1"/>
  <c r="J57" i="1"/>
  <c r="J51" i="1"/>
  <c r="J58" i="1"/>
  <c r="J54" i="1"/>
  <c r="J59" i="1"/>
  <c r="J52" i="1"/>
  <c r="I39" i="1" l="1"/>
  <c r="I42" i="1" s="1"/>
  <c r="J61" i="1"/>
  <c r="G25" i="1"/>
  <c r="G28" i="1"/>
  <c r="A25" i="1" l="1"/>
  <c r="J39" i="1"/>
  <c r="J42" i="1" s="1"/>
  <c r="J40" i="1"/>
  <c r="J41" i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Václav Zourek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<sst xmlns="http://schemas.openxmlformats.org/spreadsheetml/2006/main" count="612" uniqueCount="263">
  <si>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</si>
  <si>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</si>
  <si>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</si>
  <si>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</si>
  <si>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</si>
  <si>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</si>
  <si>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</si>
  <si>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</si>
  <si>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</si>
  <si>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</si>
  <si>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</si>
  <si>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</si>
  <si>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</si>
  <si>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</si>
  <si>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</si>
  <si>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</si>
  <si>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</si>
  <si>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</si>
  <si>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</si>
  <si>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</si>
  <si>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</si>
  <si>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</si>
  <si>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</si>
  <si>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</si>
  <si>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</si>
  <si>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</si>
  <si>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</si>
  <si>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</si>
  <si>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</si>
  <si>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</si>
  <si>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</si>
  <si>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</si>
  <si>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</si>
  <si>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</si>
  <si>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</si>
  <si>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</si>
  <si>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</si>
  <si>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</si>
  <si>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</si>
  <si>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</si>
  <si>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</si>
  <si>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</si>
  <si>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</si>
  <si>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001a</t>
  </si>
  <si>
    <t>Stavební úprava oplocení pozemku pč.233</t>
  </si>
  <si>
    <t>SO01</t>
  </si>
  <si>
    <t>Stavební úprava oplocení pozemku pč.233, k.ú.Vyškov</t>
  </si>
  <si>
    <t>Objekt:</t>
  </si>
  <si>
    <t>Rozpočet:</t>
  </si>
  <si>
    <t>ZV20002</t>
  </si>
  <si>
    <t>Gymnázium Vyškov, Komenského 16/5</t>
  </si>
  <si>
    <t>Stavba</t>
  </si>
  <si>
    <t>Celkem za stavbu</t>
  </si>
  <si>
    <t>CZK</t>
  </si>
  <si>
    <t>#POPR</t>
  </si>
  <si>
    <t>Popis rozpočtu: 001a - Stavební úprava oplocení pozemku pč.233</t>
  </si>
  <si>
    <t>Cena neobsahuje DPH, tato bude dopočtena dle platných zákonů.  Bourání konstrukcí pod terénem bude fakturováno dle skutečnosti.Dtto odhadované výměry v příslušných položkách.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</si>
  <si>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</si>
  <si>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</si>
  <si>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</si>
  <si>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</si>
  <si>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</si>
  <si>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</si>
  <si>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</si>
  <si>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</si>
  <si>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63</t>
  </si>
  <si>
    <t>Podlahy a podlahové konstrukce</t>
  </si>
  <si>
    <t>96</t>
  </si>
  <si>
    <t>Bourání konstrukcí</t>
  </si>
  <si>
    <t>99</t>
  </si>
  <si>
    <t>Staveništní přesun hmot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</si>
  <si>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</si>
  <si>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</si>
  <si>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</si>
  <si>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</si>
  <si>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</si>
  <si>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</si>
  <si>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</si>
  <si>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</si>
  <si>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</si>
  <si>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</si>
  <si>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</si>
  <si>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</si>
  <si>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</si>
  <si>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</si>
  <si>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</si>
  <si>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</si>
  <si>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</si>
  <si>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</si>
  <si>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</si>
  <si>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</si>
  <si>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</si>
  <si>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</si>
  <si>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</si>
  <si>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</si>
  <si>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</si>
  <si>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</si>
  <si>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</si>
  <si>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</si>
  <si>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</si>
  <si>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</si>
  <si>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</si>
  <si>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</si>
  <si>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</si>
  <si>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</si>
  <si>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</si>
  <si>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</si>
  <si>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113106221R00</t>
  </si>
  <si>
    <t>Rozebrání dlažeb z drobných kostek v kam. těženém</t>
  </si>
  <si>
    <t>m2</t>
  </si>
  <si>
    <t>RTS 21/ I</t>
  </si>
  <si>
    <t>Práce</t>
  </si>
  <si>
    <t>POL1_</t>
  </si>
  <si>
    <t>předpoklad : 2,25*15,50</t>
  </si>
  <si>
    <t>VV</t>
  </si>
  <si>
    <t>9</t>
  </si>
  <si>
    <t>113108315R00</t>
  </si>
  <si>
    <t>Odstranění asfaltové vrstvy pl. do 50 m2, tl.15 cm</t>
  </si>
  <si>
    <t xml:space="preserve">přívod elektro : </t>
  </si>
  <si>
    <t>odhad : 3</t>
  </si>
  <si>
    <t>113108441R00</t>
  </si>
  <si>
    <t>Rozrytí krytu,kamenivo bez zhut.,bez živič. pojiva</t>
  </si>
  <si>
    <t>předpoklad : 25</t>
  </si>
  <si>
    <t>132201210R00</t>
  </si>
  <si>
    <t>Hloubení rýh š.do 200 cm hor.3 do 50 m3,STROJNĚ</t>
  </si>
  <si>
    <t>m3</t>
  </si>
  <si>
    <t>pro patu opěrky : 16,0*2,50*1,0</t>
  </si>
  <si>
    <t>132201219R00</t>
  </si>
  <si>
    <t>Přípl.za lepivost,hloubení rýh 200cm,hor.3,STROJNĚ</t>
  </si>
  <si>
    <t>139601102R00</t>
  </si>
  <si>
    <t>Ruční výkop jam, rýh a šachet v hornině tř. 3</t>
  </si>
  <si>
    <t xml:space="preserve">výkop pro přípojku elektro : </t>
  </si>
  <si>
    <t>50*0,40*0,70</t>
  </si>
  <si>
    <t>161101501R00</t>
  </si>
  <si>
    <t>Svislé přemístění výkopku z hor. 1-4 ruční</t>
  </si>
  <si>
    <t>162701105R00</t>
  </si>
  <si>
    <t>Vodorovné přemístění výkopku z hor.1-4 do 10000 m</t>
  </si>
  <si>
    <t>pro patu opěrky : 16,0*2,50*0,40</t>
  </si>
  <si>
    <t>50*0,40*0,30</t>
  </si>
  <si>
    <t>162201203R00</t>
  </si>
  <si>
    <t>Vodorovné přemíst.výkopku, kolečko hor.1-4, do 10m</t>
  </si>
  <si>
    <t>50*0,40*0,40</t>
  </si>
  <si>
    <t>162201210R00</t>
  </si>
  <si>
    <t>Příplatek za dalš.10 m, kolečko, výkop. z hor.1- 4</t>
  </si>
  <si>
    <t>50*0,40*0,40*4</t>
  </si>
  <si>
    <t>167101101R00</t>
  </si>
  <si>
    <t>Nakládání výkopku z hor.1-4 v množství do 100 m3</t>
  </si>
  <si>
    <t>167101201R00</t>
  </si>
  <si>
    <t>Nakládání výkopku z hor.1 ÷ 4 - ručně</t>
  </si>
  <si>
    <t>171201201R00</t>
  </si>
  <si>
    <t>Uložení sypaniny na skl.-sypanina na výšku přes 2m</t>
  </si>
  <si>
    <t>174101101R00</t>
  </si>
  <si>
    <t>Zásyp jam, rýh, šachet se zhutněním</t>
  </si>
  <si>
    <t>pro patu opěrky : 16,0*2,50*0,60</t>
  </si>
  <si>
    <t>199000005R00</t>
  </si>
  <si>
    <t>Poplatek za skládku zeminy 1- 4</t>
  </si>
  <si>
    <t>t</t>
  </si>
  <si>
    <t>311112130RT4</t>
  </si>
  <si>
    <t>Stěna z tvárnic ztraceného bednění, tl. 30 cm zalití tvárnic betonem C 25/30</t>
  </si>
  <si>
    <t>nad úhlovou zdí : 7,752*2,25</t>
  </si>
  <si>
    <t>7,578*2,25</t>
  </si>
  <si>
    <t>nad opěrnou stěnou : 6,75*2,0</t>
  </si>
  <si>
    <t>3,50*2,0</t>
  </si>
  <si>
    <t>311112140RT4</t>
  </si>
  <si>
    <t>Stěna z tvárnic ztraceného bednění, tl. 40 cm zalití tvárnic betonem C 25/30</t>
  </si>
  <si>
    <t>pilíře u vrat : 0,50*1,695</t>
  </si>
  <si>
    <t>1,50*2,0</t>
  </si>
  <si>
    <t>327323129R00</t>
  </si>
  <si>
    <t>Zdi a valy z betonu želez.z cementů portl. C 30/37 XC4 XF1</t>
  </si>
  <si>
    <t>pata opěrné zdi : 15,38*1,90*0,40</t>
  </si>
  <si>
    <t>0,201*0,345*0,40*0,5</t>
  </si>
  <si>
    <t>stěna : 7,752*0,30*1,90</t>
  </si>
  <si>
    <t>7,578*0,30*1,40</t>
  </si>
  <si>
    <t>0,40*(0,547+0,345)/2*1,40</t>
  </si>
  <si>
    <t>stěna úsek 6 - 10 : 1,50*0,4*1,90</t>
  </si>
  <si>
    <t>2,25*0,30*1,90</t>
  </si>
  <si>
    <t>2,25*0,30*2,15</t>
  </si>
  <si>
    <t>2,0*0,30*2,40</t>
  </si>
  <si>
    <t>3,50*0,30*2,15</t>
  </si>
  <si>
    <t>327351211R00</t>
  </si>
  <si>
    <t>Bednění zdí a valů H do 20 m - zřízení</t>
  </si>
  <si>
    <t>pata opěrné zdi : (15,38*2+1,90)*0,40</t>
  </si>
  <si>
    <t>(1,062+0,206+0,345+0,465)*0,40</t>
  </si>
  <si>
    <t>stěna : (7,752*2+0,30)*1,90</t>
  </si>
  <si>
    <t>(7,578+7,112)*1,40+0,30*0,40</t>
  </si>
  <si>
    <t>(0,40+0,547+0,345+0,436)*1,40</t>
  </si>
  <si>
    <t>stěna úsek 6 - 10 : (1,50*2+0,40)*1,90</t>
  </si>
  <si>
    <t>2,25*2*1,90</t>
  </si>
  <si>
    <t>2,25*2*2,15</t>
  </si>
  <si>
    <t>2,0*2*2,40+0,30*0,25</t>
  </si>
  <si>
    <t>(3,50*2+0,30)*2,15</t>
  </si>
  <si>
    <t>327351221R00</t>
  </si>
  <si>
    <t>Bednění zdí a valů H do 20 m - odbednění</t>
  </si>
  <si>
    <t>327361007R00</t>
  </si>
  <si>
    <t>Výztuž zdí a valů z oceli 10 505 (R), D do 12 mm</t>
  </si>
  <si>
    <t>viz tabulka : 1885,5*0,001</t>
  </si>
  <si>
    <t>327361040R00</t>
  </si>
  <si>
    <t>Výztuž zdí a valů ze svařovaných sítí</t>
  </si>
  <si>
    <t>Indiv</t>
  </si>
  <si>
    <t>viz tabulka : 453,672*0,001</t>
  </si>
  <si>
    <t>345232122R00</t>
  </si>
  <si>
    <t>Stříška plotu ze zákrytových desek, šířka 400 mm</t>
  </si>
  <si>
    <t>m</t>
  </si>
  <si>
    <t>nad úhlovou zdí : 15,38</t>
  </si>
  <si>
    <t>nad opěrnou stěnou : 10,25</t>
  </si>
  <si>
    <t>345232123R00</t>
  </si>
  <si>
    <t>Stříška plotu ze zákrytových desek, šířka 500 mm</t>
  </si>
  <si>
    <t>pilíře u vrat : 0,50</t>
  </si>
  <si>
    <t>1,50</t>
  </si>
  <si>
    <t>591211111R00</t>
  </si>
  <si>
    <t>Kladení dlažby drobné kostky,lože z kamen.tl. 5 cm</t>
  </si>
  <si>
    <t xml:space="preserve">předpoklad - zpěrná pokládka : </t>
  </si>
  <si>
    <t>2,25*15,50</t>
  </si>
  <si>
    <t>577 - 01</t>
  </si>
  <si>
    <t>Doplnění asfaltové plochy po překopu, tl. 150mm</t>
  </si>
  <si>
    <t>Vlastní</t>
  </si>
  <si>
    <t>631313511R00</t>
  </si>
  <si>
    <t>Mazanina betonová tl.  10 cm C 12/15</t>
  </si>
  <si>
    <t>pod základovou deskou opěrky : 15,68*2,20*0,10*1,05</t>
  </si>
  <si>
    <t>0,345*0,26*0,10*1,05*0,5</t>
  </si>
  <si>
    <t>pod opěrnou stěnou : (0,15+9,984)*0,60*0,10*1,05</t>
  </si>
  <si>
    <t>1,65*0,70*0,10*1,05</t>
  </si>
  <si>
    <t>961044111R00</t>
  </si>
  <si>
    <t>Bourání základů z betonu prostého</t>
  </si>
  <si>
    <t>předpoklad : 15,50*0,40*1,0</t>
  </si>
  <si>
    <t>(10,0+1,50)*0,40*1,0</t>
  </si>
  <si>
    <t>962032231R00</t>
  </si>
  <si>
    <t>Bourání zdiva z cihel pálených na MVC</t>
  </si>
  <si>
    <t>předpoklad : 15,40*2,0*0,30</t>
  </si>
  <si>
    <t>(10,0+1,50)*2,0*0,30</t>
  </si>
  <si>
    <t>96 - 01</t>
  </si>
  <si>
    <t>Vybourání otvoru ve zdivu cihelném na MC, vč. zapravení prostupu</t>
  </si>
  <si>
    <t>kus</t>
  </si>
  <si>
    <t>přívod elektro z kotelny : 1</t>
  </si>
  <si>
    <t>999281105R00</t>
  </si>
  <si>
    <t>Přesun hmot pro opravy a údržbu do výšky 6 m</t>
  </si>
  <si>
    <t>POL1_1</t>
  </si>
  <si>
    <t>767 - 01</t>
  </si>
  <si>
    <t>767 - 02</t>
  </si>
  <si>
    <t>Demontáž stávající ocelové brány vč.sloupků, vč. odvozu a likvidace</t>
  </si>
  <si>
    <t>kpl</t>
  </si>
  <si>
    <t>767 - 03</t>
  </si>
  <si>
    <t>979081111R00</t>
  </si>
  <si>
    <t>Odvoz suti a vybour. hmot na skládku do 1 km</t>
  </si>
  <si>
    <t>POL1_9</t>
  </si>
  <si>
    <t>979081121R00</t>
  </si>
  <si>
    <t>Příplatek k odvozu za každý další 1 km</t>
  </si>
  <si>
    <t>979990001R00</t>
  </si>
  <si>
    <t>Poplatek za skládku stavební suti</t>
  </si>
  <si>
    <t>RTS 20/ I</t>
  </si>
  <si>
    <t>005121010R</t>
  </si>
  <si>
    <t>Vybudování zařízení staveniště</t>
  </si>
  <si>
    <t>Soubor</t>
  </si>
  <si>
    <t>VRN</t>
  </si>
  <si>
    <t>POL99_8</t>
  </si>
  <si>
    <t>M21 - 01</t>
  </si>
  <si>
    <t>SUM</t>
  </si>
  <si>
    <t>Poznámky uchazeče k zadání</t>
  </si>
  <si>
    <t>POPUZIV</t>
  </si>
  <si>
    <t>END</t>
  </si>
  <si>
    <t>D+M kabel pro napájení brány vč. připojení, zapískování, krycí folie</t>
  </si>
  <si>
    <t>D+M ocelová brána výplň tahokov, DO,</t>
  </si>
  <si>
    <t xml:space="preserve">D+M el. ovládání brány čipovou kartou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</si>
</sst>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opLeftCell="A13" workbookViewId="0">
      <selection activeCell="C18" sqref="C18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4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24</v>
      </c>
      <c r="C2" s="78"/>
      <c r="D2" s="79" t="s">
        <v>49</v>
      </c>
      <c r="E2" s="232" t="s">
        <v>50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5" t="s">
        <v>46</v>
      </c>
      <c r="F3" s="236"/>
      <c r="G3" s="236"/>
      <c r="H3" s="236"/>
      <c r="I3" s="236"/>
      <c r="J3" s="237"/>
    </row>
    <row r="4" spans="1:15" ht="23.25" customHeight="1" x14ac:dyDescent="0.2">
      <c r="A4" s="76">
        <v>869</v>
      </c>
      <c r="B4" s="82" t="s">
        <v>48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SUMIF(F51:F60,A16,I51:I60)+SUMIF(F51:F60,"PSU",I51:I60)</f>
        <v>0</v>
      </c>
      <c r="J16" s="205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SUMIF(F51:F60,A17,I51:I60)</f>
        <v>0</v>
      </c>
      <c r="J17" s="205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SUMIF(F51:F60,A18,I51:I60)</f>
        <v>0</v>
      </c>
      <c r="J18" s="205"/>
    </row>
    <row r="19" spans="1:10" ht="23.25" customHeight="1" x14ac:dyDescent="0.2">
      <c r="A19" s="140" t="s">
        <v>78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SUMIF(F51:F60,A19,I51:I60)</f>
        <v>0</v>
      </c>
      <c r="J19" s="205"/>
    </row>
    <row r="20" spans="1:10" ht="23.25" customHeight="1" x14ac:dyDescent="0.2">
      <c r="A20" s="140" t="s">
        <v>79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SUMIF(F51:F60,A20,I51:I60)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0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0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8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8">
        <f>A27</f>
        <v>0</v>
      </c>
      <c r="H29" s="208"/>
      <c r="I29" s="208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52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52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52" ht="25.5" hidden="1" customHeight="1" x14ac:dyDescent="0.2">
      <c r="A39" s="89">
        <v>1</v>
      </c>
      <c r="B39" s="99" t="s">
        <v>51</v>
      </c>
      <c r="C39" s="192"/>
      <c r="D39" s="192"/>
      <c r="E39" s="192"/>
      <c r="F39" s="100">
        <f>'SO01 001a Pol'!AE130</f>
        <v>0</v>
      </c>
      <c r="G39" s="101">
        <f>'SO01 001a Pol'!AF130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52" ht="25.5" hidden="1" customHeight="1" x14ac:dyDescent="0.2">
      <c r="A40" s="89">
        <v>2</v>
      </c>
      <c r="B40" s="104" t="s">
        <v>45</v>
      </c>
      <c r="C40" s="193" t="s">
        <v>46</v>
      </c>
      <c r="D40" s="193"/>
      <c r="E40" s="193"/>
      <c r="F40" s="105">
        <f>'SO01 001a Pol'!AE130</f>
        <v>0</v>
      </c>
      <c r="G40" s="106">
        <f>'SO01 001a Pol'!AF130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52" ht="25.5" hidden="1" customHeight="1" x14ac:dyDescent="0.2">
      <c r="A41" s="89">
        <v>3</v>
      </c>
      <c r="B41" s="108" t="s">
        <v>43</v>
      </c>
      <c r="C41" s="192" t="s">
        <v>44</v>
      </c>
      <c r="D41" s="192"/>
      <c r="E41" s="192"/>
      <c r="F41" s="109">
        <f>'SO01 001a Pol'!AE130</f>
        <v>0</v>
      </c>
      <c r="G41" s="102">
        <f>'SO01 001a Pol'!AF130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52" ht="25.5" hidden="1" customHeight="1" x14ac:dyDescent="0.2">
      <c r="A42" s="89"/>
      <c r="B42" s="194" t="s">
        <v>52</v>
      </c>
      <c r="C42" s="195"/>
      <c r="D42" s="195"/>
      <c r="E42" s="196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52" x14ac:dyDescent="0.2">
      <c r="A44" t="s">
        <v>54</v>
      </c>
      <c r="B44" t="s">
        <v>55</v>
      </c>
    </row>
    <row r="45" spans="1:52" ht="25.5" x14ac:dyDescent="0.2">
      <c r="B45" s="197" t="s">
        <v>56</v>
      </c>
      <c r="C45" s="197"/>
      <c r="D45" s="197"/>
      <c r="E45" s="197"/>
      <c r="F45" s="197"/>
      <c r="G45" s="197"/>
      <c r="H45" s="197"/>
      <c r="I45" s="197"/>
      <c r="J45" s="197"/>
      <c r="AZ45" s="121" t="str">
        <f>B45</f>
        <v>Cena neobsahuje DPH, tato bude dopočtena dle platných zákonů.  Bourání konstrukcí pod terénem bude fakturováno dle skutečnosti.Dtto odhadované výměry v příslušných položkách.</v>
      </c>
    </row>
    <row r="48" spans="1:52" ht="15.75" x14ac:dyDescent="0.25">
      <c r="B48" s="122" t="s">
        <v>57</v>
      </c>
    </row>
    <row r="50" spans="1:10" ht="25.5" customHeight="1" x14ac:dyDescent="0.2">
      <c r="A50" s="124"/>
      <c r="B50" s="127" t="s">
        <v>18</v>
      </c>
      <c r="C50" s="127" t="s">
        <v>6</v>
      </c>
      <c r="D50" s="128"/>
      <c r="E50" s="128"/>
      <c r="F50" s="129" t="s">
        <v>58</v>
      </c>
      <c r="G50" s="129"/>
      <c r="H50" s="129"/>
      <c r="I50" s="129" t="s">
        <v>31</v>
      </c>
      <c r="J50" s="129" t="s">
        <v>0</v>
      </c>
    </row>
    <row r="51" spans="1:10" ht="36.75" customHeight="1" x14ac:dyDescent="0.2">
      <c r="A51" s="125"/>
      <c r="B51" s="130" t="s">
        <v>59</v>
      </c>
      <c r="C51" s="190" t="s">
        <v>60</v>
      </c>
      <c r="D51" s="191"/>
      <c r="E51" s="191"/>
      <c r="F51" s="138" t="s">
        <v>26</v>
      </c>
      <c r="G51" s="131"/>
      <c r="H51" s="131"/>
      <c r="I51" s="131">
        <f>'SO01 001a Pol'!G8</f>
        <v>0</v>
      </c>
      <c r="J51" s="136" t="str">
        <f>IF(I61=0,"",I51/I61*100)</f>
        <v/>
      </c>
    </row>
    <row r="52" spans="1:10" ht="36.75" customHeight="1" x14ac:dyDescent="0.2">
      <c r="A52" s="125"/>
      <c r="B52" s="130" t="s">
        <v>61</v>
      </c>
      <c r="C52" s="190" t="s">
        <v>62</v>
      </c>
      <c r="D52" s="191"/>
      <c r="E52" s="191"/>
      <c r="F52" s="138" t="s">
        <v>26</v>
      </c>
      <c r="G52" s="131"/>
      <c r="H52" s="131"/>
      <c r="I52" s="131">
        <f>'SO01 001a Pol'!G52</f>
        <v>0</v>
      </c>
      <c r="J52" s="136" t="str">
        <f>IF(I61=0,"",I52/I61*100)</f>
        <v/>
      </c>
    </row>
    <row r="53" spans="1:10" ht="36.75" customHeight="1" x14ac:dyDescent="0.2">
      <c r="A53" s="125"/>
      <c r="B53" s="130" t="s">
        <v>63</v>
      </c>
      <c r="C53" s="190" t="s">
        <v>64</v>
      </c>
      <c r="D53" s="191"/>
      <c r="E53" s="191"/>
      <c r="F53" s="138" t="s">
        <v>26</v>
      </c>
      <c r="G53" s="131"/>
      <c r="H53" s="131"/>
      <c r="I53" s="131">
        <f>'SO01 001a Pol'!G94</f>
        <v>0</v>
      </c>
      <c r="J53" s="136" t="str">
        <f>IF(I61=0,"",I53/I61*100)</f>
        <v/>
      </c>
    </row>
    <row r="54" spans="1:10" ht="36.75" customHeight="1" x14ac:dyDescent="0.2">
      <c r="A54" s="125"/>
      <c r="B54" s="130" t="s">
        <v>65</v>
      </c>
      <c r="C54" s="190" t="s">
        <v>66</v>
      </c>
      <c r="D54" s="191"/>
      <c r="E54" s="191"/>
      <c r="F54" s="138" t="s">
        <v>26</v>
      </c>
      <c r="G54" s="131"/>
      <c r="H54" s="131"/>
      <c r="I54" s="131">
        <f>'SO01 001a Pol'!G100</f>
        <v>0</v>
      </c>
      <c r="J54" s="136" t="str">
        <f>IF(I61=0,"",I54/I61*100)</f>
        <v/>
      </c>
    </row>
    <row r="55" spans="1:10" ht="36.75" customHeight="1" x14ac:dyDescent="0.2">
      <c r="A55" s="125"/>
      <c r="B55" s="130" t="s">
        <v>67</v>
      </c>
      <c r="C55" s="190" t="s">
        <v>68</v>
      </c>
      <c r="D55" s="191"/>
      <c r="E55" s="191"/>
      <c r="F55" s="138" t="s">
        <v>26</v>
      </c>
      <c r="G55" s="131"/>
      <c r="H55" s="131"/>
      <c r="I55" s="131">
        <f>'SO01 001a Pol'!G106</f>
        <v>0</v>
      </c>
      <c r="J55" s="136" t="str">
        <f>IF(I61=0,"",I55/I61*100)</f>
        <v/>
      </c>
    </row>
    <row r="56" spans="1:10" ht="36.75" customHeight="1" x14ac:dyDescent="0.2">
      <c r="A56" s="125"/>
      <c r="B56" s="130" t="s">
        <v>69</v>
      </c>
      <c r="C56" s="190" t="s">
        <v>70</v>
      </c>
      <c r="D56" s="191"/>
      <c r="E56" s="191"/>
      <c r="F56" s="138" t="s">
        <v>26</v>
      </c>
      <c r="G56" s="131"/>
      <c r="H56" s="131"/>
      <c r="I56" s="131">
        <f>'SO01 001a Pol'!G115</f>
        <v>0</v>
      </c>
      <c r="J56" s="136" t="str">
        <f>IF(I61=0,"",I56/I61*100)</f>
        <v/>
      </c>
    </row>
    <row r="57" spans="1:10" ht="36.75" customHeight="1" x14ac:dyDescent="0.2">
      <c r="A57" s="125"/>
      <c r="B57" s="130" t="s">
        <v>71</v>
      </c>
      <c r="C57" s="190" t="s">
        <v>72</v>
      </c>
      <c r="D57" s="191"/>
      <c r="E57" s="191"/>
      <c r="F57" s="138" t="s">
        <v>27</v>
      </c>
      <c r="G57" s="131"/>
      <c r="H57" s="131"/>
      <c r="I57" s="131">
        <f>'SO01 001a Pol'!G117</f>
        <v>0</v>
      </c>
      <c r="J57" s="136" t="str">
        <f>IF(I61=0,"",I57/I61*100)</f>
        <v/>
      </c>
    </row>
    <row r="58" spans="1:10" ht="36.75" customHeight="1" x14ac:dyDescent="0.2">
      <c r="A58" s="125"/>
      <c r="B58" s="130" t="s">
        <v>73</v>
      </c>
      <c r="C58" s="190" t="s">
        <v>74</v>
      </c>
      <c r="D58" s="191"/>
      <c r="E58" s="191"/>
      <c r="F58" s="138" t="s">
        <v>28</v>
      </c>
      <c r="G58" s="131"/>
      <c r="H58" s="131"/>
      <c r="I58" s="131">
        <f>'SO01 001a Pol'!G127</f>
        <v>0</v>
      </c>
      <c r="J58" s="136" t="str">
        <f>IF(I61=0,"",I58/I61*100)</f>
        <v/>
      </c>
    </row>
    <row r="59" spans="1:10" ht="36.75" customHeight="1" x14ac:dyDescent="0.2">
      <c r="A59" s="125"/>
      <c r="B59" s="130" t="s">
        <v>75</v>
      </c>
      <c r="C59" s="190" t="s">
        <v>76</v>
      </c>
      <c r="D59" s="191"/>
      <c r="E59" s="191"/>
      <c r="F59" s="138" t="s">
        <v>77</v>
      </c>
      <c r="G59" s="131"/>
      <c r="H59" s="131"/>
      <c r="I59" s="131">
        <f>'SO01 001a Pol'!G121</f>
        <v>0</v>
      </c>
      <c r="J59" s="136" t="str">
        <f>IF(I61=0,"",I59/I61*100)</f>
        <v/>
      </c>
    </row>
    <row r="60" spans="1:10" ht="36.75" customHeight="1" x14ac:dyDescent="0.2">
      <c r="A60" s="125"/>
      <c r="B60" s="130" t="s">
        <v>78</v>
      </c>
      <c r="C60" s="190" t="s">
        <v>29</v>
      </c>
      <c r="D60" s="191"/>
      <c r="E60" s="191"/>
      <c r="F60" s="138" t="s">
        <v>78</v>
      </c>
      <c r="G60" s="131"/>
      <c r="H60" s="131"/>
      <c r="I60" s="131">
        <f>'SO01 001a Pol'!G125</f>
        <v>0</v>
      </c>
      <c r="J60" s="136" t="str">
        <f>IF(I61=0,"",I60/I61*100)</f>
        <v/>
      </c>
    </row>
    <row r="61" spans="1:10" ht="25.5" customHeight="1" x14ac:dyDescent="0.2">
      <c r="A61" s="126"/>
      <c r="B61" s="132" t="s">
        <v>1</v>
      </c>
      <c r="C61" s="133"/>
      <c r="D61" s="134"/>
      <c r="E61" s="134"/>
      <c r="F61" s="139"/>
      <c r="G61" s="135"/>
      <c r="H61" s="135"/>
      <c r="I61" s="135">
        <f>SUM(I51:I60)</f>
        <v>0</v>
      </c>
      <c r="J61" s="137">
        <f>SUM(J51:J60)</f>
        <v>0</v>
      </c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B45:J45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7" activePane="bottomLeft" state="frozen"/>
      <selection pane="bottomLeft" activeCell="C121" sqref="C12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80</v>
      </c>
    </row>
    <row r="2" spans="1:60" ht="24.95" customHeight="1" x14ac:dyDescent="0.2">
      <c r="A2" s="141" t="s">
        <v>8</v>
      </c>
      <c r="B2" s="49" t="s">
        <v>49</v>
      </c>
      <c r="C2" s="260" t="s">
        <v>50</v>
      </c>
      <c r="D2" s="261"/>
      <c r="E2" s="261"/>
      <c r="F2" s="261"/>
      <c r="G2" s="262"/>
      <c r="AG2" t="s">
        <v>81</v>
      </c>
    </row>
    <row r="3" spans="1:60" ht="24.95" customHeight="1" x14ac:dyDescent="0.2">
      <c r="A3" s="141" t="s">
        <v>9</v>
      </c>
      <c r="B3" s="49" t="s">
        <v>45</v>
      </c>
      <c r="C3" s="260" t="s">
        <v>46</v>
      </c>
      <c r="D3" s="261"/>
      <c r="E3" s="261"/>
      <c r="F3" s="261"/>
      <c r="G3" s="262"/>
      <c r="AC3" s="123" t="s">
        <v>81</v>
      </c>
      <c r="AG3" t="s">
        <v>82</v>
      </c>
    </row>
    <row r="4" spans="1:60" ht="24.95" customHeight="1" x14ac:dyDescent="0.2">
      <c r="A4" s="142" t="s">
        <v>10</v>
      </c>
      <c r="B4" s="143" t="s">
        <v>43</v>
      </c>
      <c r="C4" s="263" t="s">
        <v>44</v>
      </c>
      <c r="D4" s="264"/>
      <c r="E4" s="264"/>
      <c r="F4" s="264"/>
      <c r="G4" s="265"/>
      <c r="AG4" t="s">
        <v>83</v>
      </c>
    </row>
    <row r="5" spans="1:60" x14ac:dyDescent="0.2">
      <c r="D5" s="10"/>
    </row>
    <row r="6" spans="1:60" ht="38.25" x14ac:dyDescent="0.2">
      <c r="A6" s="145" t="s">
        <v>84</v>
      </c>
      <c r="B6" s="147" t="s">
        <v>85</v>
      </c>
      <c r="C6" s="147" t="s">
        <v>86</v>
      </c>
      <c r="D6" s="146" t="s">
        <v>87</v>
      </c>
      <c r="E6" s="145" t="s">
        <v>88</v>
      </c>
      <c r="F6" s="144" t="s">
        <v>89</v>
      </c>
      <c r="G6" s="145" t="s">
        <v>31</v>
      </c>
      <c r="H6" s="148" t="s">
        <v>32</v>
      </c>
      <c r="I6" s="148" t="s">
        <v>90</v>
      </c>
      <c r="J6" s="148" t="s">
        <v>33</v>
      </c>
      <c r="K6" s="148" t="s">
        <v>91</v>
      </c>
      <c r="L6" s="148" t="s">
        <v>92</v>
      </c>
      <c r="M6" s="148" t="s">
        <v>93</v>
      </c>
      <c r="N6" s="148" t="s">
        <v>94</v>
      </c>
      <c r="O6" s="148" t="s">
        <v>95</v>
      </c>
      <c r="P6" s="148" t="s">
        <v>96</v>
      </c>
      <c r="Q6" s="148" t="s">
        <v>97</v>
      </c>
      <c r="R6" s="148" t="s">
        <v>98</v>
      </c>
      <c r="S6" s="148" t="s">
        <v>99</v>
      </c>
      <c r="T6" s="148" t="s">
        <v>100</v>
      </c>
      <c r="U6" s="148" t="s">
        <v>101</v>
      </c>
      <c r="V6" s="148" t="s">
        <v>102</v>
      </c>
      <c r="W6" s="148" t="s">
        <v>103</v>
      </c>
      <c r="X6" s="148" t="s">
        <v>104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3" t="s">
        <v>105</v>
      </c>
      <c r="B8" s="164" t="s">
        <v>59</v>
      </c>
      <c r="C8" s="182" t="s">
        <v>60</v>
      </c>
      <c r="D8" s="165"/>
      <c r="E8" s="166"/>
      <c r="F8" s="167"/>
      <c r="G8" s="168">
        <f>SUMIF(AG9:AG51,"&lt;&gt;NOR",G9:G51)</f>
        <v>0</v>
      </c>
      <c r="H8" s="162"/>
      <c r="I8" s="162">
        <f>SUM(I9:I51)</f>
        <v>0</v>
      </c>
      <c r="J8" s="162"/>
      <c r="K8" s="162">
        <f>SUM(K9:K51)</f>
        <v>92474.35</v>
      </c>
      <c r="L8" s="162"/>
      <c r="M8" s="162">
        <f>SUM(M9:M51)</f>
        <v>0</v>
      </c>
      <c r="N8" s="162"/>
      <c r="O8" s="162">
        <f>SUM(O9:O51)</f>
        <v>0</v>
      </c>
      <c r="P8" s="162"/>
      <c r="Q8" s="162">
        <f>SUM(Q9:Q51)</f>
        <v>9.77</v>
      </c>
      <c r="R8" s="162"/>
      <c r="S8" s="162"/>
      <c r="T8" s="162"/>
      <c r="U8" s="162"/>
      <c r="V8" s="162">
        <f>SUM(V9:V51)</f>
        <v>182.7</v>
      </c>
      <c r="W8" s="162"/>
      <c r="X8" s="162"/>
      <c r="AG8" t="s">
        <v>106</v>
      </c>
    </row>
    <row r="9" spans="1:60" outlineLevel="1" x14ac:dyDescent="0.2">
      <c r="A9" s="169">
        <v>1</v>
      </c>
      <c r="B9" s="170" t="s">
        <v>107</v>
      </c>
      <c r="C9" s="183" t="s">
        <v>108</v>
      </c>
      <c r="D9" s="171" t="s">
        <v>109</v>
      </c>
      <c r="E9" s="172">
        <v>43.875</v>
      </c>
      <c r="F9" s="173"/>
      <c r="G9" s="174">
        <f>ROUND(E9*F9,2)</f>
        <v>0</v>
      </c>
      <c r="H9" s="159">
        <v>0</v>
      </c>
      <c r="I9" s="158">
        <f>ROUND(E9*H9,2)</f>
        <v>0</v>
      </c>
      <c r="J9" s="159">
        <v>38</v>
      </c>
      <c r="K9" s="158">
        <f>ROUND(E9*J9,2)</f>
        <v>1667.25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</v>
      </c>
      <c r="Q9" s="158">
        <f>ROUND(E9*P9,2)</f>
        <v>8.7799999999999994</v>
      </c>
      <c r="R9" s="158"/>
      <c r="S9" s="158" t="s">
        <v>110</v>
      </c>
      <c r="T9" s="158" t="s">
        <v>110</v>
      </c>
      <c r="U9" s="158">
        <v>0.1</v>
      </c>
      <c r="V9" s="158">
        <f>ROUND(E9*U9,2)</f>
        <v>4.3899999999999997</v>
      </c>
      <c r="W9" s="158"/>
      <c r="X9" s="158" t="s">
        <v>111</v>
      </c>
      <c r="Y9" s="149"/>
      <c r="Z9" s="149"/>
      <c r="AA9" s="149"/>
      <c r="AB9" s="149"/>
      <c r="AC9" s="149"/>
      <c r="AD9" s="149"/>
      <c r="AE9" s="149"/>
      <c r="AF9" s="149"/>
      <c r="AG9" s="149" t="s">
        <v>112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4" t="s">
        <v>113</v>
      </c>
      <c r="D10" s="160"/>
      <c r="E10" s="161">
        <v>34.880000000000003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114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4" t="s">
        <v>115</v>
      </c>
      <c r="D11" s="160"/>
      <c r="E11" s="161">
        <v>9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114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2</v>
      </c>
      <c r="B12" s="170" t="s">
        <v>116</v>
      </c>
      <c r="C12" s="183" t="s">
        <v>117</v>
      </c>
      <c r="D12" s="171" t="s">
        <v>109</v>
      </c>
      <c r="E12" s="172">
        <v>3</v>
      </c>
      <c r="F12" s="173"/>
      <c r="G12" s="174">
        <f>ROUND(E12*F12,2)</f>
        <v>0</v>
      </c>
      <c r="H12" s="159">
        <v>0</v>
      </c>
      <c r="I12" s="158">
        <f>ROUND(E12*H12,2)</f>
        <v>0</v>
      </c>
      <c r="J12" s="159">
        <v>339.5</v>
      </c>
      <c r="K12" s="158">
        <f>ROUND(E12*J12,2)</f>
        <v>1018.5</v>
      </c>
      <c r="L12" s="158">
        <v>21</v>
      </c>
      <c r="M12" s="158">
        <f>G12*(1+L12/100)</f>
        <v>0</v>
      </c>
      <c r="N12" s="158">
        <v>0</v>
      </c>
      <c r="O12" s="158">
        <f>ROUND(E12*N12,2)</f>
        <v>0</v>
      </c>
      <c r="P12" s="158">
        <v>0.33</v>
      </c>
      <c r="Q12" s="158">
        <f>ROUND(E12*P12,2)</f>
        <v>0.99</v>
      </c>
      <c r="R12" s="158"/>
      <c r="S12" s="158" t="s">
        <v>110</v>
      </c>
      <c r="T12" s="158" t="s">
        <v>110</v>
      </c>
      <c r="U12" s="158">
        <v>0.625</v>
      </c>
      <c r="V12" s="158">
        <f>ROUND(E12*U12,2)</f>
        <v>1.88</v>
      </c>
      <c r="W12" s="158"/>
      <c r="X12" s="158" t="s">
        <v>111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4" t="s">
        <v>118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9"/>
      <c r="Z13" s="149"/>
      <c r="AA13" s="149"/>
      <c r="AB13" s="149"/>
      <c r="AC13" s="149"/>
      <c r="AD13" s="149"/>
      <c r="AE13" s="149"/>
      <c r="AF13" s="149"/>
      <c r="AG13" s="149" t="s">
        <v>114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4" t="s">
        <v>119</v>
      </c>
      <c r="D14" s="160"/>
      <c r="E14" s="161">
        <v>3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114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9">
        <v>3</v>
      </c>
      <c r="B15" s="170" t="s">
        <v>120</v>
      </c>
      <c r="C15" s="183" t="s">
        <v>121</v>
      </c>
      <c r="D15" s="171" t="s">
        <v>109</v>
      </c>
      <c r="E15" s="172">
        <v>25</v>
      </c>
      <c r="F15" s="173"/>
      <c r="G15" s="174">
        <f>ROUND(E15*F15,2)</f>
        <v>0</v>
      </c>
      <c r="H15" s="159">
        <v>0</v>
      </c>
      <c r="I15" s="158">
        <f>ROUND(E15*H15,2)</f>
        <v>0</v>
      </c>
      <c r="J15" s="159">
        <v>22.2</v>
      </c>
      <c r="K15" s="158">
        <f>ROUND(E15*J15,2)</f>
        <v>555</v>
      </c>
      <c r="L15" s="158">
        <v>21</v>
      </c>
      <c r="M15" s="158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8"/>
      <c r="S15" s="158" t="s">
        <v>110</v>
      </c>
      <c r="T15" s="158" t="s">
        <v>110</v>
      </c>
      <c r="U15" s="158">
        <v>8.0000000000000002E-3</v>
      </c>
      <c r="V15" s="158">
        <f>ROUND(E15*U15,2)</f>
        <v>0.2</v>
      </c>
      <c r="W15" s="158"/>
      <c r="X15" s="158" t="s">
        <v>111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4" t="s">
        <v>122</v>
      </c>
      <c r="D16" s="160"/>
      <c r="E16" s="161">
        <v>25</v>
      </c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114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9">
        <v>4</v>
      </c>
      <c r="B17" s="170" t="s">
        <v>123</v>
      </c>
      <c r="C17" s="183" t="s">
        <v>124</v>
      </c>
      <c r="D17" s="171" t="s">
        <v>125</v>
      </c>
      <c r="E17" s="172">
        <v>40</v>
      </c>
      <c r="F17" s="173"/>
      <c r="G17" s="174">
        <f>ROUND(E17*F17,2)</f>
        <v>0</v>
      </c>
      <c r="H17" s="159">
        <v>0</v>
      </c>
      <c r="I17" s="158">
        <f>ROUND(E17*H17,2)</f>
        <v>0</v>
      </c>
      <c r="J17" s="159">
        <v>475.5</v>
      </c>
      <c r="K17" s="158">
        <f>ROUND(E17*J17,2)</f>
        <v>19020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110</v>
      </c>
      <c r="T17" s="158" t="s">
        <v>110</v>
      </c>
      <c r="U17" s="158">
        <v>0.36499999999999999</v>
      </c>
      <c r="V17" s="158">
        <f>ROUND(E17*U17,2)</f>
        <v>14.6</v>
      </c>
      <c r="W17" s="158"/>
      <c r="X17" s="158" t="s">
        <v>111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4" t="s">
        <v>126</v>
      </c>
      <c r="D18" s="160"/>
      <c r="E18" s="161">
        <v>40</v>
      </c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114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9">
        <v>5</v>
      </c>
      <c r="B19" s="170" t="s">
        <v>127</v>
      </c>
      <c r="C19" s="183" t="s">
        <v>128</v>
      </c>
      <c r="D19" s="171" t="s">
        <v>125</v>
      </c>
      <c r="E19" s="172">
        <v>40</v>
      </c>
      <c r="F19" s="173"/>
      <c r="G19" s="174">
        <f>ROUND(E19*F19,2)</f>
        <v>0</v>
      </c>
      <c r="H19" s="159">
        <v>0</v>
      </c>
      <c r="I19" s="158">
        <f>ROUND(E19*H19,2)</f>
        <v>0</v>
      </c>
      <c r="J19" s="159">
        <v>37</v>
      </c>
      <c r="K19" s="158">
        <f>ROUND(E19*J19,2)</f>
        <v>1480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110</v>
      </c>
      <c r="T19" s="158" t="s">
        <v>110</v>
      </c>
      <c r="U19" s="158">
        <v>8.4000000000000005E-2</v>
      </c>
      <c r="V19" s="158">
        <f>ROUND(E19*U19,2)</f>
        <v>3.36</v>
      </c>
      <c r="W19" s="158"/>
      <c r="X19" s="158" t="s">
        <v>111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112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4" t="s">
        <v>126</v>
      </c>
      <c r="D20" s="160"/>
      <c r="E20" s="161">
        <v>40</v>
      </c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114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9">
        <v>6</v>
      </c>
      <c r="B21" s="170" t="s">
        <v>129</v>
      </c>
      <c r="C21" s="183" t="s">
        <v>130</v>
      </c>
      <c r="D21" s="171" t="s">
        <v>125</v>
      </c>
      <c r="E21" s="172">
        <v>14</v>
      </c>
      <c r="F21" s="173"/>
      <c r="G21" s="174">
        <f>ROUND(E21*F21,2)</f>
        <v>0</v>
      </c>
      <c r="H21" s="159">
        <v>0</v>
      </c>
      <c r="I21" s="158">
        <f>ROUND(E21*H21,2)</f>
        <v>0</v>
      </c>
      <c r="J21" s="159">
        <v>1274</v>
      </c>
      <c r="K21" s="158">
        <f>ROUND(E21*J21,2)</f>
        <v>17836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110</v>
      </c>
      <c r="T21" s="158" t="s">
        <v>110</v>
      </c>
      <c r="U21" s="158">
        <v>3.5329999999999999</v>
      </c>
      <c r="V21" s="158">
        <f>ROUND(E21*U21,2)</f>
        <v>49.46</v>
      </c>
      <c r="W21" s="158"/>
      <c r="X21" s="158" t="s">
        <v>111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112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4" t="s">
        <v>131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114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4" t="s">
        <v>132</v>
      </c>
      <c r="D23" s="160"/>
      <c r="E23" s="161">
        <v>14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9"/>
      <c r="Z23" s="149"/>
      <c r="AA23" s="149"/>
      <c r="AB23" s="149"/>
      <c r="AC23" s="149"/>
      <c r="AD23" s="149"/>
      <c r="AE23" s="149"/>
      <c r="AF23" s="149"/>
      <c r="AG23" s="149" t="s">
        <v>114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9">
        <v>7</v>
      </c>
      <c r="B24" s="170" t="s">
        <v>133</v>
      </c>
      <c r="C24" s="183" t="s">
        <v>134</v>
      </c>
      <c r="D24" s="171" t="s">
        <v>125</v>
      </c>
      <c r="E24" s="172">
        <v>14</v>
      </c>
      <c r="F24" s="173"/>
      <c r="G24" s="174">
        <f>ROUND(E24*F24,2)</f>
        <v>0</v>
      </c>
      <c r="H24" s="159">
        <v>0</v>
      </c>
      <c r="I24" s="158">
        <f>ROUND(E24*H24,2)</f>
        <v>0</v>
      </c>
      <c r="J24" s="159">
        <v>1413</v>
      </c>
      <c r="K24" s="158">
        <f>ROUND(E24*J24,2)</f>
        <v>19782</v>
      </c>
      <c r="L24" s="158">
        <v>21</v>
      </c>
      <c r="M24" s="158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8"/>
      <c r="S24" s="158" t="s">
        <v>110</v>
      </c>
      <c r="T24" s="158" t="s">
        <v>110</v>
      </c>
      <c r="U24" s="158">
        <v>3.81</v>
      </c>
      <c r="V24" s="158">
        <f>ROUND(E24*U24,2)</f>
        <v>53.34</v>
      </c>
      <c r="W24" s="158"/>
      <c r="X24" s="158" t="s">
        <v>111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4" t="s">
        <v>131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9"/>
      <c r="Z25" s="149"/>
      <c r="AA25" s="149"/>
      <c r="AB25" s="149"/>
      <c r="AC25" s="149"/>
      <c r="AD25" s="149"/>
      <c r="AE25" s="149"/>
      <c r="AF25" s="149"/>
      <c r="AG25" s="149" t="s">
        <v>114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4" t="s">
        <v>132</v>
      </c>
      <c r="D26" s="160"/>
      <c r="E26" s="161">
        <v>14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114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69">
        <v>8</v>
      </c>
      <c r="B27" s="170" t="s">
        <v>135</v>
      </c>
      <c r="C27" s="183" t="s">
        <v>136</v>
      </c>
      <c r="D27" s="171" t="s">
        <v>125</v>
      </c>
      <c r="E27" s="172">
        <v>22</v>
      </c>
      <c r="F27" s="173"/>
      <c r="G27" s="174">
        <f>ROUND(E27*F27,2)</f>
        <v>0</v>
      </c>
      <c r="H27" s="159">
        <v>0</v>
      </c>
      <c r="I27" s="158">
        <f>ROUND(E27*H27,2)</f>
        <v>0</v>
      </c>
      <c r="J27" s="159">
        <v>262.5</v>
      </c>
      <c r="K27" s="158">
        <f>ROUND(E27*J27,2)</f>
        <v>5775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110</v>
      </c>
      <c r="T27" s="158" t="s">
        <v>110</v>
      </c>
      <c r="U27" s="158">
        <v>1.0999999999999999E-2</v>
      </c>
      <c r="V27" s="158">
        <f>ROUND(E27*U27,2)</f>
        <v>0.24</v>
      </c>
      <c r="W27" s="158"/>
      <c r="X27" s="158" t="s">
        <v>111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112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4" t="s">
        <v>137</v>
      </c>
      <c r="D28" s="160"/>
      <c r="E28" s="161">
        <v>16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114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4" t="s">
        <v>131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9"/>
      <c r="Z29" s="149"/>
      <c r="AA29" s="149"/>
      <c r="AB29" s="149"/>
      <c r="AC29" s="149"/>
      <c r="AD29" s="149"/>
      <c r="AE29" s="149"/>
      <c r="AF29" s="149"/>
      <c r="AG29" s="149" t="s">
        <v>114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4" t="s">
        <v>138</v>
      </c>
      <c r="D30" s="160"/>
      <c r="E30" s="161">
        <v>6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114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69">
        <v>9</v>
      </c>
      <c r="B31" s="170" t="s">
        <v>139</v>
      </c>
      <c r="C31" s="183" t="s">
        <v>140</v>
      </c>
      <c r="D31" s="171" t="s">
        <v>125</v>
      </c>
      <c r="E31" s="172">
        <v>8</v>
      </c>
      <c r="F31" s="173"/>
      <c r="G31" s="174">
        <f>ROUND(E31*F31,2)</f>
        <v>0</v>
      </c>
      <c r="H31" s="159">
        <v>0</v>
      </c>
      <c r="I31" s="158">
        <f>ROUND(E31*H31,2)</f>
        <v>0</v>
      </c>
      <c r="J31" s="159">
        <v>247.5</v>
      </c>
      <c r="K31" s="158">
        <f>ROUND(E31*J31,2)</f>
        <v>1980</v>
      </c>
      <c r="L31" s="158">
        <v>21</v>
      </c>
      <c r="M31" s="158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8"/>
      <c r="S31" s="158" t="s">
        <v>110</v>
      </c>
      <c r="T31" s="158" t="s">
        <v>110</v>
      </c>
      <c r="U31" s="158">
        <v>0.66800000000000004</v>
      </c>
      <c r="V31" s="158">
        <f>ROUND(E31*U31,2)</f>
        <v>5.34</v>
      </c>
      <c r="W31" s="158"/>
      <c r="X31" s="158" t="s">
        <v>111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112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4" t="s">
        <v>131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114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4" t="s">
        <v>141</v>
      </c>
      <c r="D33" s="160"/>
      <c r="E33" s="161">
        <v>8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9"/>
      <c r="Z33" s="149"/>
      <c r="AA33" s="149"/>
      <c r="AB33" s="149"/>
      <c r="AC33" s="149"/>
      <c r="AD33" s="149"/>
      <c r="AE33" s="149"/>
      <c r="AF33" s="149"/>
      <c r="AG33" s="149" t="s">
        <v>114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69">
        <v>10</v>
      </c>
      <c r="B34" s="170" t="s">
        <v>142</v>
      </c>
      <c r="C34" s="183" t="s">
        <v>143</v>
      </c>
      <c r="D34" s="171" t="s">
        <v>125</v>
      </c>
      <c r="E34" s="172">
        <v>32</v>
      </c>
      <c r="F34" s="173"/>
      <c r="G34" s="174">
        <f>ROUND(E34*F34,2)</f>
        <v>0</v>
      </c>
      <c r="H34" s="159">
        <v>0</v>
      </c>
      <c r="I34" s="158">
        <f>ROUND(E34*H34,2)</f>
        <v>0</v>
      </c>
      <c r="J34" s="159">
        <v>219</v>
      </c>
      <c r="K34" s="158">
        <f>ROUND(E34*J34,2)</f>
        <v>7008</v>
      </c>
      <c r="L34" s="158">
        <v>21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110</v>
      </c>
      <c r="T34" s="158" t="s">
        <v>110</v>
      </c>
      <c r="U34" s="158">
        <v>0.59099999999999997</v>
      </c>
      <c r="V34" s="158">
        <f>ROUND(E34*U34,2)</f>
        <v>18.91</v>
      </c>
      <c r="W34" s="158"/>
      <c r="X34" s="158" t="s">
        <v>111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112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4" t="s">
        <v>131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114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4" t="s">
        <v>144</v>
      </c>
      <c r="D36" s="160"/>
      <c r="E36" s="161">
        <v>32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9"/>
      <c r="Z36" s="149"/>
      <c r="AA36" s="149"/>
      <c r="AB36" s="149"/>
      <c r="AC36" s="149"/>
      <c r="AD36" s="149"/>
      <c r="AE36" s="149"/>
      <c r="AF36" s="149"/>
      <c r="AG36" s="149" t="s">
        <v>114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69">
        <v>11</v>
      </c>
      <c r="B37" s="170" t="s">
        <v>145</v>
      </c>
      <c r="C37" s="183" t="s">
        <v>146</v>
      </c>
      <c r="D37" s="171" t="s">
        <v>125</v>
      </c>
      <c r="E37" s="172">
        <v>16</v>
      </c>
      <c r="F37" s="173"/>
      <c r="G37" s="174">
        <f>ROUND(E37*F37,2)</f>
        <v>0</v>
      </c>
      <c r="H37" s="159">
        <v>0</v>
      </c>
      <c r="I37" s="158">
        <f>ROUND(E37*H37,2)</f>
        <v>0</v>
      </c>
      <c r="J37" s="159">
        <v>264.5</v>
      </c>
      <c r="K37" s="158">
        <f>ROUND(E37*J37,2)</f>
        <v>4232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110</v>
      </c>
      <c r="T37" s="158" t="s">
        <v>110</v>
      </c>
      <c r="U37" s="158">
        <v>0.65200000000000002</v>
      </c>
      <c r="V37" s="158">
        <f>ROUND(E37*U37,2)</f>
        <v>10.43</v>
      </c>
      <c r="W37" s="158"/>
      <c r="X37" s="158" t="s">
        <v>111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112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4" t="s">
        <v>137</v>
      </c>
      <c r="D38" s="160"/>
      <c r="E38" s="161">
        <v>16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9"/>
      <c r="Z38" s="149"/>
      <c r="AA38" s="149"/>
      <c r="AB38" s="149"/>
      <c r="AC38" s="149"/>
      <c r="AD38" s="149"/>
      <c r="AE38" s="149"/>
      <c r="AF38" s="149"/>
      <c r="AG38" s="149" t="s">
        <v>114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69">
        <v>12</v>
      </c>
      <c r="B39" s="170" t="s">
        <v>147</v>
      </c>
      <c r="C39" s="183" t="s">
        <v>148</v>
      </c>
      <c r="D39" s="171" t="s">
        <v>125</v>
      </c>
      <c r="E39" s="172">
        <v>8</v>
      </c>
      <c r="F39" s="173"/>
      <c r="G39" s="174">
        <f>ROUND(E39*F39,2)</f>
        <v>0</v>
      </c>
      <c r="H39" s="159">
        <v>0</v>
      </c>
      <c r="I39" s="158">
        <f>ROUND(E39*H39,2)</f>
        <v>0</v>
      </c>
      <c r="J39" s="159">
        <v>719</v>
      </c>
      <c r="K39" s="158">
        <f>ROUND(E39*J39,2)</f>
        <v>5752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110</v>
      </c>
      <c r="T39" s="158" t="s">
        <v>110</v>
      </c>
      <c r="U39" s="158">
        <v>1.9379999999999999</v>
      </c>
      <c r="V39" s="158">
        <f>ROUND(E39*U39,2)</f>
        <v>15.5</v>
      </c>
      <c r="W39" s="158"/>
      <c r="X39" s="158" t="s">
        <v>111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112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4" t="s">
        <v>131</v>
      </c>
      <c r="D40" s="160"/>
      <c r="E40" s="161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114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4" t="s">
        <v>141</v>
      </c>
      <c r="D41" s="160"/>
      <c r="E41" s="161">
        <v>8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9"/>
      <c r="Z41" s="149"/>
      <c r="AA41" s="149"/>
      <c r="AB41" s="149"/>
      <c r="AC41" s="149"/>
      <c r="AD41" s="149"/>
      <c r="AE41" s="149"/>
      <c r="AF41" s="149"/>
      <c r="AG41" s="149" t="s">
        <v>114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69">
        <v>13</v>
      </c>
      <c r="B42" s="170" t="s">
        <v>149</v>
      </c>
      <c r="C42" s="183" t="s">
        <v>150</v>
      </c>
      <c r="D42" s="171" t="s">
        <v>125</v>
      </c>
      <c r="E42" s="172">
        <v>22</v>
      </c>
      <c r="F42" s="173"/>
      <c r="G42" s="174">
        <f>ROUND(E42*F42,2)</f>
        <v>0</v>
      </c>
      <c r="H42" s="159">
        <v>0</v>
      </c>
      <c r="I42" s="158">
        <f>ROUND(E42*H42,2)</f>
        <v>0</v>
      </c>
      <c r="J42" s="159">
        <v>16.3</v>
      </c>
      <c r="K42" s="158">
        <f>ROUND(E42*J42,2)</f>
        <v>358.6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110</v>
      </c>
      <c r="T42" s="158" t="s">
        <v>110</v>
      </c>
      <c r="U42" s="158">
        <v>8.9999999999999993E-3</v>
      </c>
      <c r="V42" s="158">
        <f>ROUND(E42*U42,2)</f>
        <v>0.2</v>
      </c>
      <c r="W42" s="158"/>
      <c r="X42" s="158" t="s">
        <v>111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112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4" t="s">
        <v>137</v>
      </c>
      <c r="D43" s="160"/>
      <c r="E43" s="161">
        <v>16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9"/>
      <c r="Z43" s="149"/>
      <c r="AA43" s="149"/>
      <c r="AB43" s="149"/>
      <c r="AC43" s="149"/>
      <c r="AD43" s="149"/>
      <c r="AE43" s="149"/>
      <c r="AF43" s="149"/>
      <c r="AG43" s="149" t="s">
        <v>114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4" t="s">
        <v>131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114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4" t="s">
        <v>138</v>
      </c>
      <c r="D45" s="160"/>
      <c r="E45" s="161">
        <v>6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9"/>
      <c r="Z45" s="149"/>
      <c r="AA45" s="149"/>
      <c r="AB45" s="149"/>
      <c r="AC45" s="149"/>
      <c r="AD45" s="149"/>
      <c r="AE45" s="149"/>
      <c r="AF45" s="149"/>
      <c r="AG45" s="149" t="s">
        <v>114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69">
        <v>14</v>
      </c>
      <c r="B46" s="170" t="s">
        <v>151</v>
      </c>
      <c r="C46" s="183" t="s">
        <v>152</v>
      </c>
      <c r="D46" s="171" t="s">
        <v>125</v>
      </c>
      <c r="E46" s="172">
        <v>24</v>
      </c>
      <c r="F46" s="173"/>
      <c r="G46" s="174">
        <f>ROUND(E46*F46,2)</f>
        <v>0</v>
      </c>
      <c r="H46" s="159">
        <v>0</v>
      </c>
      <c r="I46" s="158">
        <f>ROUND(E46*H46,2)</f>
        <v>0</v>
      </c>
      <c r="J46" s="159">
        <v>123</v>
      </c>
      <c r="K46" s="158">
        <f>ROUND(E46*J46,2)</f>
        <v>2952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110</v>
      </c>
      <c r="T46" s="158" t="s">
        <v>110</v>
      </c>
      <c r="U46" s="158">
        <v>0.20200000000000001</v>
      </c>
      <c r="V46" s="158">
        <f>ROUND(E46*U46,2)</f>
        <v>4.8499999999999996</v>
      </c>
      <c r="W46" s="158"/>
      <c r="X46" s="158" t="s">
        <v>111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112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4" t="s">
        <v>153</v>
      </c>
      <c r="D47" s="160"/>
      <c r="E47" s="161">
        <v>24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114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9">
        <v>15</v>
      </c>
      <c r="B48" s="170" t="s">
        <v>154</v>
      </c>
      <c r="C48" s="183" t="s">
        <v>155</v>
      </c>
      <c r="D48" s="171" t="s">
        <v>156</v>
      </c>
      <c r="E48" s="172">
        <v>22</v>
      </c>
      <c r="F48" s="173"/>
      <c r="G48" s="174">
        <f>ROUND(E48*F48,2)</f>
        <v>0</v>
      </c>
      <c r="H48" s="159">
        <v>0</v>
      </c>
      <c r="I48" s="158">
        <f>ROUND(E48*H48,2)</f>
        <v>0</v>
      </c>
      <c r="J48" s="159">
        <v>139</v>
      </c>
      <c r="K48" s="158">
        <f>ROUND(E48*J48,2)</f>
        <v>3058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110</v>
      </c>
      <c r="T48" s="158" t="s">
        <v>110</v>
      </c>
      <c r="U48" s="158">
        <v>0</v>
      </c>
      <c r="V48" s="158">
        <f>ROUND(E48*U48,2)</f>
        <v>0</v>
      </c>
      <c r="W48" s="158"/>
      <c r="X48" s="158" t="s">
        <v>111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112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4" t="s">
        <v>137</v>
      </c>
      <c r="D49" s="160"/>
      <c r="E49" s="161">
        <v>16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114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4" t="s">
        <v>131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9"/>
      <c r="Z50" s="149"/>
      <c r="AA50" s="149"/>
      <c r="AB50" s="149"/>
      <c r="AC50" s="149"/>
      <c r="AD50" s="149"/>
      <c r="AE50" s="149"/>
      <c r="AF50" s="149"/>
      <c r="AG50" s="149" t="s">
        <v>114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4" t="s">
        <v>138</v>
      </c>
      <c r="D51" s="160"/>
      <c r="E51" s="161">
        <v>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114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3" t="s">
        <v>105</v>
      </c>
      <c r="B52" s="164" t="s">
        <v>61</v>
      </c>
      <c r="C52" s="182" t="s">
        <v>62</v>
      </c>
      <c r="D52" s="165"/>
      <c r="E52" s="166"/>
      <c r="F52" s="167"/>
      <c r="G52" s="168">
        <f>SUMIF(AG53:AG93,"&lt;&gt;NOR",G53:G93)</f>
        <v>0</v>
      </c>
      <c r="H52" s="162"/>
      <c r="I52" s="162">
        <f>SUM(I53:I93)</f>
        <v>255134.99</v>
      </c>
      <c r="J52" s="162"/>
      <c r="K52" s="162">
        <f>SUM(K53:K93)</f>
        <v>194735.71000000002</v>
      </c>
      <c r="L52" s="162"/>
      <c r="M52" s="162">
        <f>SUM(M53:M93)</f>
        <v>0</v>
      </c>
      <c r="N52" s="162"/>
      <c r="O52" s="162">
        <f>SUM(O53:O93)</f>
        <v>123.14</v>
      </c>
      <c r="P52" s="162"/>
      <c r="Q52" s="162">
        <f>SUM(Q53:Q93)</f>
        <v>0</v>
      </c>
      <c r="R52" s="162"/>
      <c r="S52" s="162"/>
      <c r="T52" s="162"/>
      <c r="U52" s="162"/>
      <c r="V52" s="162">
        <f>SUM(V53:V93)</f>
        <v>358.81</v>
      </c>
      <c r="W52" s="162"/>
      <c r="X52" s="162"/>
      <c r="AG52" t="s">
        <v>106</v>
      </c>
    </row>
    <row r="53" spans="1:60" ht="22.5" outlineLevel="1" x14ac:dyDescent="0.2">
      <c r="A53" s="169">
        <v>16</v>
      </c>
      <c r="B53" s="170" t="s">
        <v>157</v>
      </c>
      <c r="C53" s="183" t="s">
        <v>158</v>
      </c>
      <c r="D53" s="171" t="s">
        <v>109</v>
      </c>
      <c r="E53" s="172">
        <v>54.9925</v>
      </c>
      <c r="F53" s="173"/>
      <c r="G53" s="174">
        <f>ROUND(E53*F53,2)</f>
        <v>0</v>
      </c>
      <c r="H53" s="159">
        <v>996.6</v>
      </c>
      <c r="I53" s="158">
        <f>ROUND(E53*H53,2)</f>
        <v>54805.53</v>
      </c>
      <c r="J53" s="159">
        <v>448.4</v>
      </c>
      <c r="K53" s="158">
        <f>ROUND(E53*J53,2)</f>
        <v>24658.639999999999</v>
      </c>
      <c r="L53" s="158">
        <v>21</v>
      </c>
      <c r="M53" s="158">
        <f>G53*(1+L53/100)</f>
        <v>0</v>
      </c>
      <c r="N53" s="158">
        <v>0.77122999999999997</v>
      </c>
      <c r="O53" s="158">
        <f>ROUND(E53*N53,2)</f>
        <v>42.41</v>
      </c>
      <c r="P53" s="158">
        <v>0</v>
      </c>
      <c r="Q53" s="158">
        <f>ROUND(E53*P53,2)</f>
        <v>0</v>
      </c>
      <c r="R53" s="158"/>
      <c r="S53" s="158" t="s">
        <v>110</v>
      </c>
      <c r="T53" s="158" t="s">
        <v>110</v>
      </c>
      <c r="U53" s="158">
        <v>0.93400000000000005</v>
      </c>
      <c r="V53" s="158">
        <f>ROUND(E53*U53,2)</f>
        <v>51.36</v>
      </c>
      <c r="W53" s="158"/>
      <c r="X53" s="158" t="s">
        <v>111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4" t="s">
        <v>159</v>
      </c>
      <c r="D54" s="160"/>
      <c r="E54" s="161">
        <v>17.440000000000001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9"/>
      <c r="Z54" s="149"/>
      <c r="AA54" s="149"/>
      <c r="AB54" s="149"/>
      <c r="AC54" s="149"/>
      <c r="AD54" s="149"/>
      <c r="AE54" s="149"/>
      <c r="AF54" s="149"/>
      <c r="AG54" s="149" t="s">
        <v>114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4" t="s">
        <v>160</v>
      </c>
      <c r="D55" s="160"/>
      <c r="E55" s="161">
        <v>17.05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114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4" t="s">
        <v>161</v>
      </c>
      <c r="D56" s="160"/>
      <c r="E56" s="161">
        <v>13.5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9"/>
      <c r="Z56" s="149"/>
      <c r="AA56" s="149"/>
      <c r="AB56" s="149"/>
      <c r="AC56" s="149"/>
      <c r="AD56" s="149"/>
      <c r="AE56" s="149"/>
      <c r="AF56" s="149"/>
      <c r="AG56" s="149" t="s">
        <v>114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4" t="s">
        <v>162</v>
      </c>
      <c r="D57" s="160"/>
      <c r="E57" s="161">
        <v>7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49"/>
      <c r="Z57" s="149"/>
      <c r="AA57" s="149"/>
      <c r="AB57" s="149"/>
      <c r="AC57" s="149"/>
      <c r="AD57" s="149"/>
      <c r="AE57" s="149"/>
      <c r="AF57" s="149"/>
      <c r="AG57" s="149" t="s">
        <v>114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69">
        <v>17</v>
      </c>
      <c r="B58" s="170" t="s">
        <v>163</v>
      </c>
      <c r="C58" s="183" t="s">
        <v>164</v>
      </c>
      <c r="D58" s="171" t="s">
        <v>109</v>
      </c>
      <c r="E58" s="172">
        <v>3.8475000000000001</v>
      </c>
      <c r="F58" s="173"/>
      <c r="G58" s="174">
        <f>ROUND(E58*F58,2)</f>
        <v>0</v>
      </c>
      <c r="H58" s="159">
        <v>1163.1300000000001</v>
      </c>
      <c r="I58" s="158">
        <f>ROUND(E58*H58,2)</f>
        <v>4475.1400000000003</v>
      </c>
      <c r="J58" s="159">
        <v>543.87</v>
      </c>
      <c r="K58" s="158">
        <f>ROUND(E58*J58,2)</f>
        <v>2092.54</v>
      </c>
      <c r="L58" s="158">
        <v>21</v>
      </c>
      <c r="M58" s="158">
        <f>G58*(1+L58/100)</f>
        <v>0</v>
      </c>
      <c r="N58" s="158">
        <v>0.89956999999999998</v>
      </c>
      <c r="O58" s="158">
        <f>ROUND(E58*N58,2)</f>
        <v>3.46</v>
      </c>
      <c r="P58" s="158">
        <v>0</v>
      </c>
      <c r="Q58" s="158">
        <f>ROUND(E58*P58,2)</f>
        <v>0</v>
      </c>
      <c r="R58" s="158"/>
      <c r="S58" s="158" t="s">
        <v>110</v>
      </c>
      <c r="T58" s="158" t="s">
        <v>110</v>
      </c>
      <c r="U58" s="158">
        <v>1.1359999999999999</v>
      </c>
      <c r="V58" s="158">
        <f>ROUND(E58*U58,2)</f>
        <v>4.37</v>
      </c>
      <c r="W58" s="158"/>
      <c r="X58" s="158" t="s">
        <v>111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112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4" t="s">
        <v>165</v>
      </c>
      <c r="D59" s="160"/>
      <c r="E59" s="161">
        <v>0.85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9"/>
      <c r="Z59" s="149"/>
      <c r="AA59" s="149"/>
      <c r="AB59" s="149"/>
      <c r="AC59" s="149"/>
      <c r="AD59" s="149"/>
      <c r="AE59" s="149"/>
      <c r="AF59" s="149"/>
      <c r="AG59" s="149" t="s">
        <v>114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4" t="s">
        <v>166</v>
      </c>
      <c r="D60" s="160"/>
      <c r="E60" s="161">
        <v>3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114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69">
        <v>18</v>
      </c>
      <c r="B61" s="170" t="s">
        <v>167</v>
      </c>
      <c r="C61" s="183" t="s">
        <v>168</v>
      </c>
      <c r="D61" s="171" t="s">
        <v>125</v>
      </c>
      <c r="E61" s="172">
        <v>27.125080000000001</v>
      </c>
      <c r="F61" s="173"/>
      <c r="G61" s="174">
        <f>ROUND(E61*F61,2)</f>
        <v>0</v>
      </c>
      <c r="H61" s="159">
        <v>2972.39</v>
      </c>
      <c r="I61" s="158">
        <f>ROUND(E61*H61,2)</f>
        <v>80626.320000000007</v>
      </c>
      <c r="J61" s="159">
        <v>182.61</v>
      </c>
      <c r="K61" s="158">
        <f>ROUND(E61*J61,2)</f>
        <v>4953.3100000000004</v>
      </c>
      <c r="L61" s="158">
        <v>21</v>
      </c>
      <c r="M61" s="158">
        <f>G61*(1+L61/100)</f>
        <v>0</v>
      </c>
      <c r="N61" s="158">
        <v>2.5249999999999999</v>
      </c>
      <c r="O61" s="158">
        <f>ROUND(E61*N61,2)</f>
        <v>68.489999999999995</v>
      </c>
      <c r="P61" s="158">
        <v>0</v>
      </c>
      <c r="Q61" s="158">
        <f>ROUND(E61*P61,2)</f>
        <v>0</v>
      </c>
      <c r="R61" s="158"/>
      <c r="S61" s="158" t="s">
        <v>110</v>
      </c>
      <c r="T61" s="158" t="s">
        <v>110</v>
      </c>
      <c r="U61" s="158">
        <v>0.45900000000000002</v>
      </c>
      <c r="V61" s="158">
        <f>ROUND(E61*U61,2)</f>
        <v>12.45</v>
      </c>
      <c r="W61" s="158"/>
      <c r="X61" s="158" t="s">
        <v>111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112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4" t="s">
        <v>169</v>
      </c>
      <c r="D62" s="160"/>
      <c r="E62" s="161">
        <v>11.69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114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4" t="s">
        <v>170</v>
      </c>
      <c r="D63" s="160"/>
      <c r="E63" s="161">
        <v>0.01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9"/>
      <c r="Z63" s="149"/>
      <c r="AA63" s="149"/>
      <c r="AB63" s="149"/>
      <c r="AC63" s="149"/>
      <c r="AD63" s="149"/>
      <c r="AE63" s="149"/>
      <c r="AF63" s="149"/>
      <c r="AG63" s="149" t="s">
        <v>114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4" t="s">
        <v>171</v>
      </c>
      <c r="D64" s="160"/>
      <c r="E64" s="161">
        <v>4.42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9"/>
      <c r="Z64" s="149"/>
      <c r="AA64" s="149"/>
      <c r="AB64" s="149"/>
      <c r="AC64" s="149"/>
      <c r="AD64" s="149"/>
      <c r="AE64" s="149"/>
      <c r="AF64" s="149"/>
      <c r="AG64" s="149" t="s">
        <v>114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4" t="s">
        <v>172</v>
      </c>
      <c r="D65" s="160"/>
      <c r="E65" s="161">
        <v>3.18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114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4" t="s">
        <v>173</v>
      </c>
      <c r="D66" s="160"/>
      <c r="E66" s="161">
        <v>0.25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9"/>
      <c r="Z66" s="149"/>
      <c r="AA66" s="149"/>
      <c r="AB66" s="149"/>
      <c r="AC66" s="149"/>
      <c r="AD66" s="149"/>
      <c r="AE66" s="149"/>
      <c r="AF66" s="149"/>
      <c r="AG66" s="149" t="s">
        <v>114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4" t="s">
        <v>174</v>
      </c>
      <c r="D67" s="160"/>
      <c r="E67" s="161">
        <v>1.1399999999999999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9"/>
      <c r="Z67" s="149"/>
      <c r="AA67" s="149"/>
      <c r="AB67" s="149"/>
      <c r="AC67" s="149"/>
      <c r="AD67" s="149"/>
      <c r="AE67" s="149"/>
      <c r="AF67" s="149"/>
      <c r="AG67" s="149" t="s">
        <v>114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4" t="s">
        <v>175</v>
      </c>
      <c r="D68" s="160"/>
      <c r="E68" s="161">
        <v>1.28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9"/>
      <c r="Z68" s="149"/>
      <c r="AA68" s="149"/>
      <c r="AB68" s="149"/>
      <c r="AC68" s="149"/>
      <c r="AD68" s="149"/>
      <c r="AE68" s="149"/>
      <c r="AF68" s="149"/>
      <c r="AG68" s="149" t="s">
        <v>114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4" t="s">
        <v>176</v>
      </c>
      <c r="D69" s="160"/>
      <c r="E69" s="161">
        <v>1.45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9"/>
      <c r="Z69" s="149"/>
      <c r="AA69" s="149"/>
      <c r="AB69" s="149"/>
      <c r="AC69" s="149"/>
      <c r="AD69" s="149"/>
      <c r="AE69" s="149"/>
      <c r="AF69" s="149"/>
      <c r="AG69" s="149" t="s">
        <v>114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4" t="s">
        <v>177</v>
      </c>
      <c r="D70" s="160"/>
      <c r="E70" s="161">
        <v>1.44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9"/>
      <c r="Z70" s="149"/>
      <c r="AA70" s="149"/>
      <c r="AB70" s="149"/>
      <c r="AC70" s="149"/>
      <c r="AD70" s="149"/>
      <c r="AE70" s="149"/>
      <c r="AF70" s="149"/>
      <c r="AG70" s="149" t="s">
        <v>114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4" t="s">
        <v>178</v>
      </c>
      <c r="D71" s="160"/>
      <c r="E71" s="161">
        <v>2.2599999999999998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9"/>
      <c r="Z71" s="149"/>
      <c r="AA71" s="149"/>
      <c r="AB71" s="149"/>
      <c r="AC71" s="149"/>
      <c r="AD71" s="149"/>
      <c r="AE71" s="149"/>
      <c r="AF71" s="149"/>
      <c r="AG71" s="149" t="s">
        <v>114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9">
        <v>19</v>
      </c>
      <c r="B72" s="170" t="s">
        <v>179</v>
      </c>
      <c r="C72" s="183" t="s">
        <v>180</v>
      </c>
      <c r="D72" s="171" t="s">
        <v>109</v>
      </c>
      <c r="E72" s="172">
        <v>117.083</v>
      </c>
      <c r="F72" s="173"/>
      <c r="G72" s="174">
        <f>ROUND(E72*F72,2)</f>
        <v>0</v>
      </c>
      <c r="H72" s="159">
        <v>280.16000000000003</v>
      </c>
      <c r="I72" s="158">
        <f>ROUND(E72*H72,2)</f>
        <v>32801.97</v>
      </c>
      <c r="J72" s="159">
        <v>592.84</v>
      </c>
      <c r="K72" s="158">
        <f>ROUND(E72*J72,2)</f>
        <v>69411.490000000005</v>
      </c>
      <c r="L72" s="158">
        <v>21</v>
      </c>
      <c r="M72" s="158">
        <f>G72*(1+L72/100)</f>
        <v>0</v>
      </c>
      <c r="N72" s="158">
        <v>3.8240000000000003E-2</v>
      </c>
      <c r="O72" s="158">
        <f>ROUND(E72*N72,2)</f>
        <v>4.4800000000000004</v>
      </c>
      <c r="P72" s="158">
        <v>0</v>
      </c>
      <c r="Q72" s="158">
        <f>ROUND(E72*P72,2)</f>
        <v>0</v>
      </c>
      <c r="R72" s="158"/>
      <c r="S72" s="158" t="s">
        <v>110</v>
      </c>
      <c r="T72" s="158" t="s">
        <v>110</v>
      </c>
      <c r="U72" s="158">
        <v>0.92700000000000005</v>
      </c>
      <c r="V72" s="158">
        <f>ROUND(E72*U72,2)</f>
        <v>108.54</v>
      </c>
      <c r="W72" s="158"/>
      <c r="X72" s="158" t="s">
        <v>111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4" t="s">
        <v>181</v>
      </c>
      <c r="D73" s="160"/>
      <c r="E73" s="161">
        <v>13.06</v>
      </c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49"/>
      <c r="Z73" s="149"/>
      <c r="AA73" s="149"/>
      <c r="AB73" s="149"/>
      <c r="AC73" s="149"/>
      <c r="AD73" s="149"/>
      <c r="AE73" s="149"/>
      <c r="AF73" s="149"/>
      <c r="AG73" s="149" t="s">
        <v>114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4" t="s">
        <v>182</v>
      </c>
      <c r="D74" s="160"/>
      <c r="E74" s="161">
        <v>0.83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9"/>
      <c r="Z74" s="149"/>
      <c r="AA74" s="149"/>
      <c r="AB74" s="149"/>
      <c r="AC74" s="149"/>
      <c r="AD74" s="149"/>
      <c r="AE74" s="149"/>
      <c r="AF74" s="149"/>
      <c r="AG74" s="149" t="s">
        <v>114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4" t="s">
        <v>183</v>
      </c>
      <c r="D75" s="160"/>
      <c r="E75" s="161">
        <v>30.03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9"/>
      <c r="Z75" s="149"/>
      <c r="AA75" s="149"/>
      <c r="AB75" s="149"/>
      <c r="AC75" s="149"/>
      <c r="AD75" s="149"/>
      <c r="AE75" s="149"/>
      <c r="AF75" s="149"/>
      <c r="AG75" s="149" t="s">
        <v>114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4" t="s">
        <v>184</v>
      </c>
      <c r="D76" s="160"/>
      <c r="E76" s="161">
        <v>20.69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9"/>
      <c r="Z76" s="149"/>
      <c r="AA76" s="149"/>
      <c r="AB76" s="149"/>
      <c r="AC76" s="149"/>
      <c r="AD76" s="149"/>
      <c r="AE76" s="149"/>
      <c r="AF76" s="149"/>
      <c r="AG76" s="149" t="s">
        <v>114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4" t="s">
        <v>185</v>
      </c>
      <c r="D77" s="160"/>
      <c r="E77" s="161">
        <v>2.42</v>
      </c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49"/>
      <c r="Z77" s="149"/>
      <c r="AA77" s="149"/>
      <c r="AB77" s="149"/>
      <c r="AC77" s="149"/>
      <c r="AD77" s="149"/>
      <c r="AE77" s="149"/>
      <c r="AF77" s="149"/>
      <c r="AG77" s="149" t="s">
        <v>114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4" t="s">
        <v>186</v>
      </c>
      <c r="D78" s="160"/>
      <c r="E78" s="161">
        <v>6.46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9"/>
      <c r="Z78" s="149"/>
      <c r="AA78" s="149"/>
      <c r="AB78" s="149"/>
      <c r="AC78" s="149"/>
      <c r="AD78" s="149"/>
      <c r="AE78" s="149"/>
      <c r="AF78" s="149"/>
      <c r="AG78" s="149" t="s">
        <v>114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4" t="s">
        <v>187</v>
      </c>
      <c r="D79" s="160"/>
      <c r="E79" s="161">
        <v>8.5500000000000007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9"/>
      <c r="Z79" s="149"/>
      <c r="AA79" s="149"/>
      <c r="AB79" s="149"/>
      <c r="AC79" s="149"/>
      <c r="AD79" s="149"/>
      <c r="AE79" s="149"/>
      <c r="AF79" s="149"/>
      <c r="AG79" s="149" t="s">
        <v>114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4" t="s">
        <v>188</v>
      </c>
      <c r="D80" s="160"/>
      <c r="E80" s="161">
        <v>9.68</v>
      </c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49"/>
      <c r="Z80" s="149"/>
      <c r="AA80" s="149"/>
      <c r="AB80" s="149"/>
      <c r="AC80" s="149"/>
      <c r="AD80" s="149"/>
      <c r="AE80" s="149"/>
      <c r="AF80" s="149"/>
      <c r="AG80" s="149" t="s">
        <v>114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4" t="s">
        <v>189</v>
      </c>
      <c r="D81" s="160"/>
      <c r="E81" s="161">
        <v>9.68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9"/>
      <c r="Z81" s="149"/>
      <c r="AA81" s="149"/>
      <c r="AB81" s="149"/>
      <c r="AC81" s="149"/>
      <c r="AD81" s="149"/>
      <c r="AE81" s="149"/>
      <c r="AF81" s="149"/>
      <c r="AG81" s="149" t="s">
        <v>114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4" t="s">
        <v>190</v>
      </c>
      <c r="D82" s="160"/>
      <c r="E82" s="161">
        <v>15.7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9"/>
      <c r="Z82" s="149"/>
      <c r="AA82" s="149"/>
      <c r="AB82" s="149"/>
      <c r="AC82" s="149"/>
      <c r="AD82" s="149"/>
      <c r="AE82" s="149"/>
      <c r="AF82" s="149"/>
      <c r="AG82" s="149" t="s">
        <v>114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5">
        <v>20</v>
      </c>
      <c r="B83" s="176" t="s">
        <v>191</v>
      </c>
      <c r="C83" s="185" t="s">
        <v>192</v>
      </c>
      <c r="D83" s="177" t="s">
        <v>109</v>
      </c>
      <c r="E83" s="178">
        <v>117.083</v>
      </c>
      <c r="F83" s="179"/>
      <c r="G83" s="180">
        <f>ROUND(E83*F83,2)</f>
        <v>0</v>
      </c>
      <c r="H83" s="159">
        <v>0</v>
      </c>
      <c r="I83" s="158">
        <f>ROUND(E83*H83,2)</f>
        <v>0</v>
      </c>
      <c r="J83" s="159">
        <v>282</v>
      </c>
      <c r="K83" s="158">
        <f>ROUND(E83*J83,2)</f>
        <v>33017.410000000003</v>
      </c>
      <c r="L83" s="158">
        <v>21</v>
      </c>
      <c r="M83" s="158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110</v>
      </c>
      <c r="T83" s="158" t="s">
        <v>110</v>
      </c>
      <c r="U83" s="158">
        <v>0.52600000000000002</v>
      </c>
      <c r="V83" s="158">
        <f>ROUND(E83*U83,2)</f>
        <v>61.59</v>
      </c>
      <c r="W83" s="158"/>
      <c r="X83" s="158" t="s">
        <v>111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112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69">
        <v>21</v>
      </c>
      <c r="B84" s="170" t="s">
        <v>193</v>
      </c>
      <c r="C84" s="183" t="s">
        <v>194</v>
      </c>
      <c r="D84" s="171" t="s">
        <v>156</v>
      </c>
      <c r="E84" s="172">
        <v>1.8855</v>
      </c>
      <c r="F84" s="173"/>
      <c r="G84" s="174">
        <f>ROUND(E84*F84,2)</f>
        <v>0</v>
      </c>
      <c r="H84" s="159">
        <v>25683.85</v>
      </c>
      <c r="I84" s="158">
        <f>ROUND(E84*H84,2)</f>
        <v>48426.9</v>
      </c>
      <c r="J84" s="159">
        <v>27286.15</v>
      </c>
      <c r="K84" s="158">
        <f>ROUND(E84*J84,2)</f>
        <v>51448.04</v>
      </c>
      <c r="L84" s="158">
        <v>21</v>
      </c>
      <c r="M84" s="158">
        <f>G84*(1+L84/100)</f>
        <v>0</v>
      </c>
      <c r="N84" s="158">
        <v>1.01701</v>
      </c>
      <c r="O84" s="158">
        <f>ROUND(E84*N84,2)</f>
        <v>1.92</v>
      </c>
      <c r="P84" s="158">
        <v>0</v>
      </c>
      <c r="Q84" s="158">
        <f>ROUND(E84*P84,2)</f>
        <v>0</v>
      </c>
      <c r="R84" s="158"/>
      <c r="S84" s="158" t="s">
        <v>110</v>
      </c>
      <c r="T84" s="158" t="s">
        <v>110</v>
      </c>
      <c r="U84" s="158">
        <v>56.345999999999997</v>
      </c>
      <c r="V84" s="158">
        <f>ROUND(E84*U84,2)</f>
        <v>106.24</v>
      </c>
      <c r="W84" s="158"/>
      <c r="X84" s="158" t="s">
        <v>111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4" t="s">
        <v>195</v>
      </c>
      <c r="D85" s="160"/>
      <c r="E85" s="161">
        <v>1.89</v>
      </c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49"/>
      <c r="Z85" s="149"/>
      <c r="AA85" s="149"/>
      <c r="AB85" s="149"/>
      <c r="AC85" s="149"/>
      <c r="AD85" s="149"/>
      <c r="AE85" s="149"/>
      <c r="AF85" s="149"/>
      <c r="AG85" s="149" t="s">
        <v>114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69">
        <v>22</v>
      </c>
      <c r="B86" s="170" t="s">
        <v>196</v>
      </c>
      <c r="C86" s="183" t="s">
        <v>197</v>
      </c>
      <c r="D86" s="171" t="s">
        <v>156</v>
      </c>
      <c r="E86" s="172">
        <v>0.45367000000000002</v>
      </c>
      <c r="F86" s="173"/>
      <c r="G86" s="174">
        <f>ROUND(E86*F86,2)</f>
        <v>0</v>
      </c>
      <c r="H86" s="159">
        <v>37680.82</v>
      </c>
      <c r="I86" s="158">
        <f>ROUND(E86*H86,2)</f>
        <v>17094.66</v>
      </c>
      <c r="J86" s="159">
        <v>13469.18</v>
      </c>
      <c r="K86" s="158">
        <f>ROUND(E86*J86,2)</f>
        <v>6110.56</v>
      </c>
      <c r="L86" s="158">
        <v>21</v>
      </c>
      <c r="M86" s="158">
        <f>G86*(1+L86/100)</f>
        <v>0</v>
      </c>
      <c r="N86" s="158">
        <v>1.0531299999999999</v>
      </c>
      <c r="O86" s="158">
        <f>ROUND(E86*N86,2)</f>
        <v>0.48</v>
      </c>
      <c r="P86" s="158">
        <v>0</v>
      </c>
      <c r="Q86" s="158">
        <f>ROUND(E86*P86,2)</f>
        <v>0</v>
      </c>
      <c r="R86" s="158"/>
      <c r="S86" s="158" t="s">
        <v>110</v>
      </c>
      <c r="T86" s="158" t="s">
        <v>198</v>
      </c>
      <c r="U86" s="158">
        <v>16.86</v>
      </c>
      <c r="V86" s="158">
        <f>ROUND(E86*U86,2)</f>
        <v>7.65</v>
      </c>
      <c r="W86" s="158"/>
      <c r="X86" s="158" t="s">
        <v>111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112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4" t="s">
        <v>199</v>
      </c>
      <c r="D87" s="160"/>
      <c r="E87" s="161">
        <v>0.45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9"/>
      <c r="Z87" s="149"/>
      <c r="AA87" s="149"/>
      <c r="AB87" s="149"/>
      <c r="AC87" s="149"/>
      <c r="AD87" s="149"/>
      <c r="AE87" s="149"/>
      <c r="AF87" s="149"/>
      <c r="AG87" s="149" t="s">
        <v>114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9">
        <v>23</v>
      </c>
      <c r="B88" s="170" t="s">
        <v>200</v>
      </c>
      <c r="C88" s="183" t="s">
        <v>201</v>
      </c>
      <c r="D88" s="171" t="s">
        <v>202</v>
      </c>
      <c r="E88" s="172">
        <v>25.63</v>
      </c>
      <c r="F88" s="173"/>
      <c r="G88" s="174">
        <f>ROUND(E88*F88,2)</f>
        <v>0</v>
      </c>
      <c r="H88" s="159">
        <v>602.84</v>
      </c>
      <c r="I88" s="158">
        <f>ROUND(E88*H88,2)</f>
        <v>15450.79</v>
      </c>
      <c r="J88" s="159">
        <v>110.16</v>
      </c>
      <c r="K88" s="158">
        <f>ROUND(E88*J88,2)</f>
        <v>2823.4</v>
      </c>
      <c r="L88" s="158">
        <v>21</v>
      </c>
      <c r="M88" s="158">
        <f>G88*(1+L88/100)</f>
        <v>0</v>
      </c>
      <c r="N88" s="158">
        <v>6.7269999999999996E-2</v>
      </c>
      <c r="O88" s="158">
        <f>ROUND(E88*N88,2)</f>
        <v>1.72</v>
      </c>
      <c r="P88" s="158">
        <v>0</v>
      </c>
      <c r="Q88" s="158">
        <f>ROUND(E88*P88,2)</f>
        <v>0</v>
      </c>
      <c r="R88" s="158"/>
      <c r="S88" s="158" t="s">
        <v>110</v>
      </c>
      <c r="T88" s="158" t="s">
        <v>110</v>
      </c>
      <c r="U88" s="158">
        <v>0.23899999999999999</v>
      </c>
      <c r="V88" s="158">
        <f>ROUND(E88*U88,2)</f>
        <v>6.13</v>
      </c>
      <c r="W88" s="158"/>
      <c r="X88" s="158" t="s">
        <v>111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112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4" t="s">
        <v>203</v>
      </c>
      <c r="D89" s="160"/>
      <c r="E89" s="161">
        <v>15.38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9"/>
      <c r="Z89" s="149"/>
      <c r="AA89" s="149"/>
      <c r="AB89" s="149"/>
      <c r="AC89" s="149"/>
      <c r="AD89" s="149"/>
      <c r="AE89" s="149"/>
      <c r="AF89" s="149"/>
      <c r="AG89" s="149" t="s">
        <v>114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4" t="s">
        <v>204</v>
      </c>
      <c r="D90" s="160"/>
      <c r="E90" s="161">
        <v>10.25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9"/>
      <c r="Z90" s="149"/>
      <c r="AA90" s="149"/>
      <c r="AB90" s="149"/>
      <c r="AC90" s="149"/>
      <c r="AD90" s="149"/>
      <c r="AE90" s="149"/>
      <c r="AF90" s="149"/>
      <c r="AG90" s="149" t="s">
        <v>114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9">
        <v>24</v>
      </c>
      <c r="B91" s="170" t="s">
        <v>205</v>
      </c>
      <c r="C91" s="183" t="s">
        <v>206</v>
      </c>
      <c r="D91" s="171" t="s">
        <v>202</v>
      </c>
      <c r="E91" s="172">
        <v>2</v>
      </c>
      <c r="F91" s="173"/>
      <c r="G91" s="174">
        <f>ROUND(E91*F91,2)</f>
        <v>0</v>
      </c>
      <c r="H91" s="159">
        <v>726.84</v>
      </c>
      <c r="I91" s="158">
        <f>ROUND(E91*H91,2)</f>
        <v>1453.68</v>
      </c>
      <c r="J91" s="159">
        <v>110.16</v>
      </c>
      <c r="K91" s="158">
        <f>ROUND(E91*J91,2)</f>
        <v>220.32</v>
      </c>
      <c r="L91" s="158">
        <v>21</v>
      </c>
      <c r="M91" s="158">
        <f>G91*(1+L91/100)</f>
        <v>0</v>
      </c>
      <c r="N91" s="158">
        <v>8.9569999999999997E-2</v>
      </c>
      <c r="O91" s="158">
        <f>ROUND(E91*N91,2)</f>
        <v>0.18</v>
      </c>
      <c r="P91" s="158">
        <v>0</v>
      </c>
      <c r="Q91" s="158">
        <f>ROUND(E91*P91,2)</f>
        <v>0</v>
      </c>
      <c r="R91" s="158"/>
      <c r="S91" s="158" t="s">
        <v>110</v>
      </c>
      <c r="T91" s="158" t="s">
        <v>110</v>
      </c>
      <c r="U91" s="158">
        <v>0.23899999999999999</v>
      </c>
      <c r="V91" s="158">
        <f>ROUND(E91*U91,2)</f>
        <v>0.48</v>
      </c>
      <c r="W91" s="158"/>
      <c r="X91" s="158" t="s">
        <v>111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112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4" t="s">
        <v>207</v>
      </c>
      <c r="D92" s="160"/>
      <c r="E92" s="161">
        <v>0.5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49"/>
      <c r="Z92" s="149"/>
      <c r="AA92" s="149"/>
      <c r="AB92" s="149"/>
      <c r="AC92" s="149"/>
      <c r="AD92" s="149"/>
      <c r="AE92" s="149"/>
      <c r="AF92" s="149"/>
      <c r="AG92" s="149" t="s">
        <v>114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6"/>
      <c r="B93" s="157"/>
      <c r="C93" s="184" t="s">
        <v>208</v>
      </c>
      <c r="D93" s="160"/>
      <c r="E93" s="161">
        <v>1.5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9"/>
      <c r="Z93" s="149"/>
      <c r="AA93" s="149"/>
      <c r="AB93" s="149"/>
      <c r="AC93" s="149"/>
      <c r="AD93" s="149"/>
      <c r="AE93" s="149"/>
      <c r="AF93" s="149"/>
      <c r="AG93" s="149" t="s">
        <v>114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3" t="s">
        <v>105</v>
      </c>
      <c r="B94" s="164" t="s">
        <v>63</v>
      </c>
      <c r="C94" s="182" t="s">
        <v>64</v>
      </c>
      <c r="D94" s="165"/>
      <c r="E94" s="166"/>
      <c r="F94" s="167"/>
      <c r="G94" s="168">
        <f>SUMIF(AG95:AG99,"&lt;&gt;NOR",G95:G99)</f>
        <v>0</v>
      </c>
      <c r="H94" s="162"/>
      <c r="I94" s="162">
        <f>SUM(I95:I99)</f>
        <v>1525.97</v>
      </c>
      <c r="J94" s="162"/>
      <c r="K94" s="162">
        <f>SUM(K95:K99)</f>
        <v>31714.03</v>
      </c>
      <c r="L94" s="162"/>
      <c r="M94" s="162">
        <f>SUM(M95:M99)</f>
        <v>0</v>
      </c>
      <c r="N94" s="162"/>
      <c r="O94" s="162">
        <f>SUM(O95:O99)</f>
        <v>8.58</v>
      </c>
      <c r="P94" s="162"/>
      <c r="Q94" s="162">
        <f>SUM(Q95:Q99)</f>
        <v>0</v>
      </c>
      <c r="R94" s="162"/>
      <c r="S94" s="162"/>
      <c r="T94" s="162"/>
      <c r="U94" s="162"/>
      <c r="V94" s="162">
        <f>SUM(V95:V99)</f>
        <v>52.34</v>
      </c>
      <c r="W94" s="162"/>
      <c r="X94" s="162"/>
      <c r="AG94" t="s">
        <v>106</v>
      </c>
    </row>
    <row r="95" spans="1:60" outlineLevel="1" x14ac:dyDescent="0.2">
      <c r="A95" s="169">
        <v>25</v>
      </c>
      <c r="B95" s="170" t="s">
        <v>209</v>
      </c>
      <c r="C95" s="183" t="s">
        <v>210</v>
      </c>
      <c r="D95" s="171" t="s">
        <v>109</v>
      </c>
      <c r="E95" s="172">
        <v>43.875</v>
      </c>
      <c r="F95" s="173"/>
      <c r="G95" s="174">
        <f>ROUND(E95*F95,2)</f>
        <v>0</v>
      </c>
      <c r="H95" s="159">
        <v>34.78</v>
      </c>
      <c r="I95" s="158">
        <f>ROUND(E95*H95,2)</f>
        <v>1525.97</v>
      </c>
      <c r="J95" s="159">
        <v>525.22</v>
      </c>
      <c r="K95" s="158">
        <f>ROUND(E95*J95,2)</f>
        <v>23044.03</v>
      </c>
      <c r="L95" s="158">
        <v>21</v>
      </c>
      <c r="M95" s="158">
        <f>G95*(1+L95/100)</f>
        <v>0</v>
      </c>
      <c r="N95" s="158">
        <v>0.11</v>
      </c>
      <c r="O95" s="158">
        <f>ROUND(E95*N95,2)</f>
        <v>4.83</v>
      </c>
      <c r="P95" s="158">
        <v>0</v>
      </c>
      <c r="Q95" s="158">
        <f>ROUND(E95*P95,2)</f>
        <v>0</v>
      </c>
      <c r="R95" s="158"/>
      <c r="S95" s="158" t="s">
        <v>110</v>
      </c>
      <c r="T95" s="158" t="s">
        <v>110</v>
      </c>
      <c r="U95" s="158">
        <v>1.1930000000000001</v>
      </c>
      <c r="V95" s="158">
        <f>ROUND(E95*U95,2)</f>
        <v>52.34</v>
      </c>
      <c r="W95" s="158"/>
      <c r="X95" s="158" t="s">
        <v>111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112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4" t="s">
        <v>211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49"/>
      <c r="Z96" s="149"/>
      <c r="AA96" s="149"/>
      <c r="AB96" s="149"/>
      <c r="AC96" s="149"/>
      <c r="AD96" s="149"/>
      <c r="AE96" s="149"/>
      <c r="AF96" s="149"/>
      <c r="AG96" s="149" t="s">
        <v>114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4" t="s">
        <v>212</v>
      </c>
      <c r="D97" s="160"/>
      <c r="E97" s="161">
        <v>34.880000000000003</v>
      </c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49"/>
      <c r="Z97" s="149"/>
      <c r="AA97" s="149"/>
      <c r="AB97" s="149"/>
      <c r="AC97" s="149"/>
      <c r="AD97" s="149"/>
      <c r="AE97" s="149"/>
      <c r="AF97" s="149"/>
      <c r="AG97" s="149" t="s">
        <v>114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4" t="s">
        <v>115</v>
      </c>
      <c r="D98" s="160"/>
      <c r="E98" s="161">
        <v>9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9"/>
      <c r="Z98" s="149"/>
      <c r="AA98" s="149"/>
      <c r="AB98" s="149"/>
      <c r="AC98" s="149"/>
      <c r="AD98" s="149"/>
      <c r="AE98" s="149"/>
      <c r="AF98" s="149"/>
      <c r="AG98" s="149" t="s">
        <v>114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5">
        <v>26</v>
      </c>
      <c r="B99" s="176" t="s">
        <v>213</v>
      </c>
      <c r="C99" s="185" t="s">
        <v>214</v>
      </c>
      <c r="D99" s="177" t="s">
        <v>109</v>
      </c>
      <c r="E99" s="178">
        <v>3</v>
      </c>
      <c r="F99" s="179"/>
      <c r="G99" s="180">
        <f>ROUND(E99*F99,2)</f>
        <v>0</v>
      </c>
      <c r="H99" s="159">
        <v>0</v>
      </c>
      <c r="I99" s="158">
        <f>ROUND(E99*H99,2)</f>
        <v>0</v>
      </c>
      <c r="J99" s="159">
        <v>2890</v>
      </c>
      <c r="K99" s="158">
        <f>ROUND(E99*J99,2)</f>
        <v>8670</v>
      </c>
      <c r="L99" s="158">
        <v>21</v>
      </c>
      <c r="M99" s="158">
        <f>G99*(1+L99/100)</f>
        <v>0</v>
      </c>
      <c r="N99" s="158">
        <v>1.25</v>
      </c>
      <c r="O99" s="158">
        <f>ROUND(E99*N99,2)</f>
        <v>3.75</v>
      </c>
      <c r="P99" s="158">
        <v>0</v>
      </c>
      <c r="Q99" s="158">
        <f>ROUND(E99*P99,2)</f>
        <v>0</v>
      </c>
      <c r="R99" s="158"/>
      <c r="S99" s="158" t="s">
        <v>215</v>
      </c>
      <c r="T99" s="158" t="s">
        <v>198</v>
      </c>
      <c r="U99" s="158">
        <v>0</v>
      </c>
      <c r="V99" s="158">
        <f>ROUND(E99*U99,2)</f>
        <v>0</v>
      </c>
      <c r="W99" s="158"/>
      <c r="X99" s="158" t="s">
        <v>111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112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">
      <c r="A100" s="163" t="s">
        <v>105</v>
      </c>
      <c r="B100" s="164" t="s">
        <v>65</v>
      </c>
      <c r="C100" s="182" t="s">
        <v>66</v>
      </c>
      <c r="D100" s="165"/>
      <c r="E100" s="166"/>
      <c r="F100" s="167"/>
      <c r="G100" s="168">
        <f>SUMIF(AG101:AG105,"&lt;&gt;NOR",G101:G105)</f>
        <v>0</v>
      </c>
      <c r="H100" s="162"/>
      <c r="I100" s="162">
        <f>SUM(I101:I105)</f>
        <v>10101.83</v>
      </c>
      <c r="J100" s="162"/>
      <c r="K100" s="162">
        <f>SUM(K101:K105)</f>
        <v>4505.25</v>
      </c>
      <c r="L100" s="162"/>
      <c r="M100" s="162">
        <f>SUM(M101:M105)</f>
        <v>0</v>
      </c>
      <c r="N100" s="162"/>
      <c r="O100" s="162">
        <f>SUM(O101:O105)</f>
        <v>11.08</v>
      </c>
      <c r="P100" s="162"/>
      <c r="Q100" s="162">
        <f>SUM(Q101:Q105)</f>
        <v>0</v>
      </c>
      <c r="R100" s="162"/>
      <c r="S100" s="162"/>
      <c r="T100" s="162"/>
      <c r="U100" s="162"/>
      <c r="V100" s="162">
        <f>SUM(V101:V105)</f>
        <v>11.32</v>
      </c>
      <c r="W100" s="162"/>
      <c r="X100" s="162"/>
      <c r="AG100" t="s">
        <v>106</v>
      </c>
    </row>
    <row r="101" spans="1:60" outlineLevel="1" x14ac:dyDescent="0.2">
      <c r="A101" s="169">
        <v>27</v>
      </c>
      <c r="B101" s="170" t="s">
        <v>216</v>
      </c>
      <c r="C101" s="183" t="s">
        <v>217</v>
      </c>
      <c r="D101" s="171" t="s">
        <v>125</v>
      </c>
      <c r="E101" s="172">
        <v>4.3865100000000004</v>
      </c>
      <c r="F101" s="173"/>
      <c r="G101" s="174">
        <f>ROUND(E101*F101,2)</f>
        <v>0</v>
      </c>
      <c r="H101" s="159">
        <v>2302.9299999999998</v>
      </c>
      <c r="I101" s="158">
        <f>ROUND(E101*H101,2)</f>
        <v>10101.83</v>
      </c>
      <c r="J101" s="159">
        <v>1027.07</v>
      </c>
      <c r="K101" s="158">
        <f>ROUND(E101*J101,2)</f>
        <v>4505.25</v>
      </c>
      <c r="L101" s="158">
        <v>21</v>
      </c>
      <c r="M101" s="158">
        <f>G101*(1+L101/100)</f>
        <v>0</v>
      </c>
      <c r="N101" s="158">
        <v>2.5249999999999999</v>
      </c>
      <c r="O101" s="158">
        <f>ROUND(E101*N101,2)</f>
        <v>11.08</v>
      </c>
      <c r="P101" s="158">
        <v>0</v>
      </c>
      <c r="Q101" s="158">
        <f>ROUND(E101*P101,2)</f>
        <v>0</v>
      </c>
      <c r="R101" s="158"/>
      <c r="S101" s="158" t="s">
        <v>110</v>
      </c>
      <c r="T101" s="158" t="s">
        <v>110</v>
      </c>
      <c r="U101" s="158">
        <v>2.58</v>
      </c>
      <c r="V101" s="158">
        <f>ROUND(E101*U101,2)</f>
        <v>11.32</v>
      </c>
      <c r="W101" s="158"/>
      <c r="X101" s="158" t="s">
        <v>111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112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56"/>
      <c r="B102" s="157"/>
      <c r="C102" s="184" t="s">
        <v>218</v>
      </c>
      <c r="D102" s="160"/>
      <c r="E102" s="161">
        <v>3.62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114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4" t="s">
        <v>219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114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4" t="s">
        <v>220</v>
      </c>
      <c r="D104" s="160"/>
      <c r="E104" s="161">
        <v>0.64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114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4" t="s">
        <v>221</v>
      </c>
      <c r="D105" s="160"/>
      <c r="E105" s="161">
        <v>0.12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114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">
      <c r="A106" s="163" t="s">
        <v>105</v>
      </c>
      <c r="B106" s="164" t="s">
        <v>67</v>
      </c>
      <c r="C106" s="182" t="s">
        <v>68</v>
      </c>
      <c r="D106" s="165"/>
      <c r="E106" s="166"/>
      <c r="F106" s="167"/>
      <c r="G106" s="168">
        <f>SUMIF(AG107:AG114,"&lt;&gt;NOR",G107:G114)</f>
        <v>0</v>
      </c>
      <c r="H106" s="162"/>
      <c r="I106" s="162">
        <f>SUM(I107:I114)</f>
        <v>474.03</v>
      </c>
      <c r="J106" s="162"/>
      <c r="K106" s="162">
        <f>SUM(K107:K114)</f>
        <v>49276.25</v>
      </c>
      <c r="L106" s="162"/>
      <c r="M106" s="162">
        <f>SUM(M107:M114)</f>
        <v>0</v>
      </c>
      <c r="N106" s="162"/>
      <c r="O106" s="162">
        <f>SUM(O107:O114)</f>
        <v>0.02</v>
      </c>
      <c r="P106" s="162"/>
      <c r="Q106" s="162">
        <f>SUM(Q107:Q114)</f>
        <v>50.650000000000006</v>
      </c>
      <c r="R106" s="162"/>
      <c r="S106" s="162"/>
      <c r="T106" s="162"/>
      <c r="U106" s="162"/>
      <c r="V106" s="162">
        <f>SUM(V107:V114)</f>
        <v>94.04</v>
      </c>
      <c r="W106" s="162"/>
      <c r="X106" s="162"/>
      <c r="AG106" t="s">
        <v>106</v>
      </c>
    </row>
    <row r="107" spans="1:60" outlineLevel="1" x14ac:dyDescent="0.2">
      <c r="A107" s="169">
        <v>28</v>
      </c>
      <c r="B107" s="170" t="s">
        <v>222</v>
      </c>
      <c r="C107" s="183" t="s">
        <v>223</v>
      </c>
      <c r="D107" s="171" t="s">
        <v>125</v>
      </c>
      <c r="E107" s="172">
        <v>10.8</v>
      </c>
      <c r="F107" s="173"/>
      <c r="G107" s="174">
        <f>ROUND(E107*F107,2)</f>
        <v>0</v>
      </c>
      <c r="H107" s="159">
        <v>0</v>
      </c>
      <c r="I107" s="158">
        <f>ROUND(E107*H107,2)</f>
        <v>0</v>
      </c>
      <c r="J107" s="159">
        <v>3320</v>
      </c>
      <c r="K107" s="158">
        <f>ROUND(E107*J107,2)</f>
        <v>35856</v>
      </c>
      <c r="L107" s="158">
        <v>21</v>
      </c>
      <c r="M107" s="158">
        <f>G107*(1+L107/100)</f>
        <v>0</v>
      </c>
      <c r="N107" s="158">
        <v>0</v>
      </c>
      <c r="O107" s="158">
        <f>ROUND(E107*N107,2)</f>
        <v>0</v>
      </c>
      <c r="P107" s="158">
        <v>2</v>
      </c>
      <c r="Q107" s="158">
        <f>ROUND(E107*P107,2)</f>
        <v>21.6</v>
      </c>
      <c r="R107" s="158"/>
      <c r="S107" s="158" t="s">
        <v>110</v>
      </c>
      <c r="T107" s="158" t="s">
        <v>110</v>
      </c>
      <c r="U107" s="158">
        <v>6.4359999999999999</v>
      </c>
      <c r="V107" s="158">
        <f>ROUND(E107*U107,2)</f>
        <v>69.510000000000005</v>
      </c>
      <c r="W107" s="158"/>
      <c r="X107" s="158" t="s">
        <v>111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112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4" t="s">
        <v>224</v>
      </c>
      <c r="D108" s="160"/>
      <c r="E108" s="161">
        <v>6.2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114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4" t="s">
        <v>225</v>
      </c>
      <c r="D109" s="160"/>
      <c r="E109" s="161">
        <v>4.5999999999999996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114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69">
        <v>29</v>
      </c>
      <c r="B110" s="170" t="s">
        <v>226</v>
      </c>
      <c r="C110" s="183" t="s">
        <v>227</v>
      </c>
      <c r="D110" s="171" t="s">
        <v>125</v>
      </c>
      <c r="E110" s="172">
        <v>16.14</v>
      </c>
      <c r="F110" s="173"/>
      <c r="G110" s="174">
        <f>ROUND(E110*F110,2)</f>
        <v>0</v>
      </c>
      <c r="H110" s="159">
        <v>29.37</v>
      </c>
      <c r="I110" s="158">
        <f>ROUND(E110*H110,2)</f>
        <v>474.03</v>
      </c>
      <c r="J110" s="159">
        <v>772.63</v>
      </c>
      <c r="K110" s="158">
        <f>ROUND(E110*J110,2)</f>
        <v>12470.25</v>
      </c>
      <c r="L110" s="158">
        <v>21</v>
      </c>
      <c r="M110" s="158">
        <f>G110*(1+L110/100)</f>
        <v>0</v>
      </c>
      <c r="N110" s="158">
        <v>1.2800000000000001E-3</v>
      </c>
      <c r="O110" s="158">
        <f>ROUND(E110*N110,2)</f>
        <v>0.02</v>
      </c>
      <c r="P110" s="158">
        <v>1.8</v>
      </c>
      <c r="Q110" s="158">
        <f>ROUND(E110*P110,2)</f>
        <v>29.05</v>
      </c>
      <c r="R110" s="158"/>
      <c r="S110" s="158" t="s">
        <v>110</v>
      </c>
      <c r="T110" s="158" t="s">
        <v>110</v>
      </c>
      <c r="U110" s="158">
        <v>1.52</v>
      </c>
      <c r="V110" s="158">
        <f>ROUND(E110*U110,2)</f>
        <v>24.53</v>
      </c>
      <c r="W110" s="158"/>
      <c r="X110" s="158" t="s">
        <v>111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112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56"/>
      <c r="B111" s="157"/>
      <c r="C111" s="184" t="s">
        <v>228</v>
      </c>
      <c r="D111" s="160"/>
      <c r="E111" s="161">
        <v>9.24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114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4" t="s">
        <v>229</v>
      </c>
      <c r="D112" s="160"/>
      <c r="E112" s="161">
        <v>6.9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114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69">
        <v>30</v>
      </c>
      <c r="B113" s="170" t="s">
        <v>230</v>
      </c>
      <c r="C113" s="183" t="s">
        <v>231</v>
      </c>
      <c r="D113" s="171" t="s">
        <v>232</v>
      </c>
      <c r="E113" s="172">
        <v>1</v>
      </c>
      <c r="F113" s="173"/>
      <c r="G113" s="174">
        <f>ROUND(E113*F113,2)</f>
        <v>0</v>
      </c>
      <c r="H113" s="159">
        <v>0</v>
      </c>
      <c r="I113" s="158">
        <f>ROUND(E113*H113,2)</f>
        <v>0</v>
      </c>
      <c r="J113" s="159">
        <v>950</v>
      </c>
      <c r="K113" s="158">
        <f>ROUND(E113*J113,2)</f>
        <v>950</v>
      </c>
      <c r="L113" s="158">
        <v>21</v>
      </c>
      <c r="M113" s="158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8"/>
      <c r="S113" s="158" t="s">
        <v>215</v>
      </c>
      <c r="T113" s="158" t="s">
        <v>198</v>
      </c>
      <c r="U113" s="158">
        <v>0</v>
      </c>
      <c r="V113" s="158">
        <f>ROUND(E113*U113,2)</f>
        <v>0</v>
      </c>
      <c r="W113" s="158"/>
      <c r="X113" s="158" t="s">
        <v>111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112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4" t="s">
        <v>233</v>
      </c>
      <c r="D114" s="160"/>
      <c r="E114" s="161">
        <v>1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114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x14ac:dyDescent="0.2">
      <c r="A115" s="163" t="s">
        <v>105</v>
      </c>
      <c r="B115" s="164" t="s">
        <v>69</v>
      </c>
      <c r="C115" s="182" t="s">
        <v>70</v>
      </c>
      <c r="D115" s="165"/>
      <c r="E115" s="166"/>
      <c r="F115" s="167"/>
      <c r="G115" s="168">
        <f>SUMIF(AG116:AG116,"&lt;&gt;NOR",G116:G116)</f>
        <v>0</v>
      </c>
      <c r="H115" s="162"/>
      <c r="I115" s="162">
        <f>SUM(I116:I116)</f>
        <v>0</v>
      </c>
      <c r="J115" s="162"/>
      <c r="K115" s="162">
        <f>SUM(K116:K116)</f>
        <v>53554.69</v>
      </c>
      <c r="L115" s="162"/>
      <c r="M115" s="162">
        <f>SUM(M116:M116)</f>
        <v>0</v>
      </c>
      <c r="N115" s="162"/>
      <c r="O115" s="162">
        <f>SUM(O116:O116)</f>
        <v>0</v>
      </c>
      <c r="P115" s="162"/>
      <c r="Q115" s="162">
        <f>SUM(Q116:Q116)</f>
        <v>0</v>
      </c>
      <c r="R115" s="162"/>
      <c r="S115" s="162"/>
      <c r="T115" s="162"/>
      <c r="U115" s="162"/>
      <c r="V115" s="162">
        <f>SUM(V116:V116)</f>
        <v>134.03</v>
      </c>
      <c r="W115" s="162"/>
      <c r="X115" s="162"/>
      <c r="AG115" t="s">
        <v>106</v>
      </c>
    </row>
    <row r="116" spans="1:60" outlineLevel="1" x14ac:dyDescent="0.2">
      <c r="A116" s="175">
        <v>31</v>
      </c>
      <c r="B116" s="176" t="s">
        <v>234</v>
      </c>
      <c r="C116" s="185" t="s">
        <v>235</v>
      </c>
      <c r="D116" s="177" t="s">
        <v>156</v>
      </c>
      <c r="E116" s="178">
        <v>142.81251</v>
      </c>
      <c r="F116" s="179"/>
      <c r="G116" s="180">
        <f>ROUND(E116*F116,2)</f>
        <v>0</v>
      </c>
      <c r="H116" s="159">
        <v>0</v>
      </c>
      <c r="I116" s="158">
        <f>ROUND(E116*H116,2)</f>
        <v>0</v>
      </c>
      <c r="J116" s="159">
        <v>375</v>
      </c>
      <c r="K116" s="158">
        <f>ROUND(E116*J116,2)</f>
        <v>53554.69</v>
      </c>
      <c r="L116" s="158">
        <v>21</v>
      </c>
      <c r="M116" s="158">
        <f>G116*(1+L116/100)</f>
        <v>0</v>
      </c>
      <c r="N116" s="158">
        <v>0</v>
      </c>
      <c r="O116" s="158">
        <f>ROUND(E116*N116,2)</f>
        <v>0</v>
      </c>
      <c r="P116" s="158">
        <v>0</v>
      </c>
      <c r="Q116" s="158">
        <f>ROUND(E116*P116,2)</f>
        <v>0</v>
      </c>
      <c r="R116" s="158"/>
      <c r="S116" s="158" t="s">
        <v>110</v>
      </c>
      <c r="T116" s="158" t="s">
        <v>110</v>
      </c>
      <c r="U116" s="158">
        <v>0.9385</v>
      </c>
      <c r="V116" s="158">
        <f>ROUND(E116*U116,2)</f>
        <v>134.03</v>
      </c>
      <c r="W116" s="158"/>
      <c r="X116" s="158" t="s">
        <v>111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236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">
      <c r="A117" s="163" t="s">
        <v>105</v>
      </c>
      <c r="B117" s="164" t="s">
        <v>71</v>
      </c>
      <c r="C117" s="182" t="s">
        <v>72</v>
      </c>
      <c r="D117" s="165"/>
      <c r="E117" s="166"/>
      <c r="F117" s="167"/>
      <c r="G117" s="168">
        <f>SUMIF(AG118:AG120,"&lt;&gt;NOR",G118:G120)</f>
        <v>0</v>
      </c>
      <c r="H117" s="162"/>
      <c r="I117" s="162">
        <f>SUM(I118:I120)</f>
        <v>0</v>
      </c>
      <c r="J117" s="162"/>
      <c r="K117" s="162">
        <f>SUM(K118:K120)</f>
        <v>135000</v>
      </c>
      <c r="L117" s="162"/>
      <c r="M117" s="162">
        <f>SUM(M118:M120)</f>
        <v>0</v>
      </c>
      <c r="N117" s="162"/>
      <c r="O117" s="162">
        <f>SUM(O118:O120)</f>
        <v>0</v>
      </c>
      <c r="P117" s="162"/>
      <c r="Q117" s="162">
        <f>SUM(Q118:Q120)</f>
        <v>0</v>
      </c>
      <c r="R117" s="162"/>
      <c r="S117" s="162"/>
      <c r="T117" s="162"/>
      <c r="U117" s="162"/>
      <c r="V117" s="162">
        <f>SUM(V118:V120)</f>
        <v>0</v>
      </c>
      <c r="W117" s="162"/>
      <c r="X117" s="162"/>
      <c r="AG117" t="s">
        <v>106</v>
      </c>
    </row>
    <row r="118" spans="1:60" outlineLevel="1" x14ac:dyDescent="0.2">
      <c r="A118" s="175">
        <v>32</v>
      </c>
      <c r="B118" s="176" t="s">
        <v>237</v>
      </c>
      <c r="C118" s="185" t="s">
        <v>261</v>
      </c>
      <c r="D118" s="177" t="s">
        <v>232</v>
      </c>
      <c r="E118" s="178">
        <v>1</v>
      </c>
      <c r="F118" s="179"/>
      <c r="G118" s="180">
        <f>ROUND(E118*F118,2)</f>
        <v>0</v>
      </c>
      <c r="H118" s="159">
        <v>0</v>
      </c>
      <c r="I118" s="158">
        <f>ROUND(E118*H118,2)</f>
        <v>0</v>
      </c>
      <c r="J118" s="159">
        <v>125000</v>
      </c>
      <c r="K118" s="158">
        <f>ROUND(E118*J118,2)</f>
        <v>125000</v>
      </c>
      <c r="L118" s="158">
        <v>21</v>
      </c>
      <c r="M118" s="158">
        <f>G118*(1+L118/100)</f>
        <v>0</v>
      </c>
      <c r="N118" s="158">
        <v>0</v>
      </c>
      <c r="O118" s="158">
        <f>ROUND(E118*N118,2)</f>
        <v>0</v>
      </c>
      <c r="P118" s="158">
        <v>0</v>
      </c>
      <c r="Q118" s="158">
        <f>ROUND(E118*P118,2)</f>
        <v>0</v>
      </c>
      <c r="R118" s="158"/>
      <c r="S118" s="158" t="s">
        <v>215</v>
      </c>
      <c r="T118" s="158" t="s">
        <v>198</v>
      </c>
      <c r="U118" s="158">
        <v>0</v>
      </c>
      <c r="V118" s="158">
        <f>ROUND(E118*U118,2)</f>
        <v>0</v>
      </c>
      <c r="W118" s="158"/>
      <c r="X118" s="158" t="s">
        <v>111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112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 x14ac:dyDescent="0.2">
      <c r="A119" s="175">
        <v>33</v>
      </c>
      <c r="B119" s="176" t="s">
        <v>238</v>
      </c>
      <c r="C119" s="185" t="s">
        <v>239</v>
      </c>
      <c r="D119" s="177" t="s">
        <v>240</v>
      </c>
      <c r="E119" s="178">
        <v>1</v>
      </c>
      <c r="F119" s="179"/>
      <c r="G119" s="180">
        <f>ROUND(E119*F119,2)</f>
        <v>0</v>
      </c>
      <c r="H119" s="159">
        <v>0</v>
      </c>
      <c r="I119" s="158">
        <f>ROUND(E119*H119,2)</f>
        <v>0</v>
      </c>
      <c r="J119" s="159">
        <v>10000</v>
      </c>
      <c r="K119" s="158">
        <f>ROUND(E119*J119,2)</f>
        <v>10000</v>
      </c>
      <c r="L119" s="158">
        <v>21</v>
      </c>
      <c r="M119" s="158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215</v>
      </c>
      <c r="T119" s="158" t="s">
        <v>198</v>
      </c>
      <c r="U119" s="158">
        <v>0</v>
      </c>
      <c r="V119" s="158">
        <f>ROUND(E119*U119,2)</f>
        <v>0</v>
      </c>
      <c r="W119" s="158"/>
      <c r="X119" s="158" t="s">
        <v>111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112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5">
        <v>34</v>
      </c>
      <c r="B120" s="176" t="s">
        <v>241</v>
      </c>
      <c r="C120" s="185" t="s">
        <v>262</v>
      </c>
      <c r="D120" s="177" t="s">
        <v>240</v>
      </c>
      <c r="E120" s="178">
        <v>1</v>
      </c>
      <c r="F120" s="179"/>
      <c r="G120" s="180">
        <f>ROUND(E120*F120,2)</f>
        <v>0</v>
      </c>
      <c r="H120" s="159">
        <v>0</v>
      </c>
      <c r="I120" s="158">
        <f>ROUND(E120*H120,2)</f>
        <v>0</v>
      </c>
      <c r="J120" s="159">
        <v>0</v>
      </c>
      <c r="K120" s="158">
        <f>ROUND(E120*J120,2)</f>
        <v>0</v>
      </c>
      <c r="L120" s="158">
        <v>21</v>
      </c>
      <c r="M120" s="158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8"/>
      <c r="S120" s="158" t="s">
        <v>215</v>
      </c>
      <c r="T120" s="158" t="s">
        <v>198</v>
      </c>
      <c r="U120" s="158">
        <v>0</v>
      </c>
      <c r="V120" s="158">
        <f>ROUND(E120*U120,2)</f>
        <v>0</v>
      </c>
      <c r="W120" s="158"/>
      <c r="X120" s="158" t="s">
        <v>111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112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x14ac:dyDescent="0.2">
      <c r="A121" s="163" t="s">
        <v>105</v>
      </c>
      <c r="B121" s="164" t="s">
        <v>75</v>
      </c>
      <c r="C121" s="182" t="s">
        <v>76</v>
      </c>
      <c r="D121" s="165"/>
      <c r="E121" s="166"/>
      <c r="F121" s="167"/>
      <c r="G121" s="168">
        <f>SUMIF(AG122:AG124,"&lt;&gt;NOR",G122:G124)</f>
        <v>0</v>
      </c>
      <c r="H121" s="162"/>
      <c r="I121" s="162">
        <f>SUM(I122:I124)</f>
        <v>0</v>
      </c>
      <c r="J121" s="162"/>
      <c r="K121" s="162">
        <f>SUM(K122:K124)</f>
        <v>32721.85</v>
      </c>
      <c r="L121" s="162"/>
      <c r="M121" s="162">
        <f>SUM(M122:M124)</f>
        <v>0</v>
      </c>
      <c r="N121" s="162"/>
      <c r="O121" s="162">
        <f>SUM(O122:O124)</f>
        <v>0</v>
      </c>
      <c r="P121" s="162"/>
      <c r="Q121" s="162">
        <f>SUM(Q122:Q124)</f>
        <v>0</v>
      </c>
      <c r="R121" s="162"/>
      <c r="S121" s="162"/>
      <c r="T121" s="162"/>
      <c r="U121" s="162"/>
      <c r="V121" s="162">
        <f>SUM(V122:V124)</f>
        <v>29.6</v>
      </c>
      <c r="W121" s="162"/>
      <c r="X121" s="162"/>
      <c r="AG121" t="s">
        <v>106</v>
      </c>
    </row>
    <row r="122" spans="1:60" outlineLevel="1" x14ac:dyDescent="0.2">
      <c r="A122" s="175">
        <v>35</v>
      </c>
      <c r="B122" s="176" t="s">
        <v>242</v>
      </c>
      <c r="C122" s="185" t="s">
        <v>243</v>
      </c>
      <c r="D122" s="177" t="s">
        <v>156</v>
      </c>
      <c r="E122" s="178">
        <v>60.417000000000002</v>
      </c>
      <c r="F122" s="179"/>
      <c r="G122" s="180">
        <f>ROUND(E122*F122,2)</f>
        <v>0</v>
      </c>
      <c r="H122" s="159">
        <v>0</v>
      </c>
      <c r="I122" s="158">
        <f>ROUND(E122*H122,2)</f>
        <v>0</v>
      </c>
      <c r="J122" s="159">
        <v>226</v>
      </c>
      <c r="K122" s="158">
        <f>ROUND(E122*J122,2)</f>
        <v>13654.24</v>
      </c>
      <c r="L122" s="158">
        <v>21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110</v>
      </c>
      <c r="T122" s="158" t="s">
        <v>110</v>
      </c>
      <c r="U122" s="158">
        <v>0.49</v>
      </c>
      <c r="V122" s="158">
        <f>ROUND(E122*U122,2)</f>
        <v>29.6</v>
      </c>
      <c r="W122" s="158"/>
      <c r="X122" s="158" t="s">
        <v>111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244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5">
        <v>36</v>
      </c>
      <c r="B123" s="176" t="s">
        <v>245</v>
      </c>
      <c r="C123" s="185" t="s">
        <v>246</v>
      </c>
      <c r="D123" s="177" t="s">
        <v>156</v>
      </c>
      <c r="E123" s="178">
        <v>60.417000000000002</v>
      </c>
      <c r="F123" s="179"/>
      <c r="G123" s="180">
        <f>ROUND(E123*F123,2)</f>
        <v>0</v>
      </c>
      <c r="H123" s="159">
        <v>0</v>
      </c>
      <c r="I123" s="158">
        <f>ROUND(E123*H123,2)</f>
        <v>0</v>
      </c>
      <c r="J123" s="159">
        <v>15.6</v>
      </c>
      <c r="K123" s="158">
        <f>ROUND(E123*J123,2)</f>
        <v>942.51</v>
      </c>
      <c r="L123" s="158">
        <v>21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110</v>
      </c>
      <c r="T123" s="158" t="s">
        <v>110</v>
      </c>
      <c r="U123" s="158">
        <v>0</v>
      </c>
      <c r="V123" s="158">
        <f>ROUND(E123*U123,2)</f>
        <v>0</v>
      </c>
      <c r="W123" s="158"/>
      <c r="X123" s="158" t="s">
        <v>111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244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5">
        <v>37</v>
      </c>
      <c r="B124" s="176" t="s">
        <v>247</v>
      </c>
      <c r="C124" s="185" t="s">
        <v>248</v>
      </c>
      <c r="D124" s="177" t="s">
        <v>156</v>
      </c>
      <c r="E124" s="178">
        <v>60.417000000000002</v>
      </c>
      <c r="F124" s="179"/>
      <c r="G124" s="180">
        <f>ROUND(E124*F124,2)</f>
        <v>0</v>
      </c>
      <c r="H124" s="159">
        <v>0</v>
      </c>
      <c r="I124" s="158">
        <f>ROUND(E124*H124,2)</f>
        <v>0</v>
      </c>
      <c r="J124" s="159">
        <v>300</v>
      </c>
      <c r="K124" s="158">
        <f>ROUND(E124*J124,2)</f>
        <v>18125.099999999999</v>
      </c>
      <c r="L124" s="158">
        <v>21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0</v>
      </c>
      <c r="Q124" s="158">
        <f>ROUND(E124*P124,2)</f>
        <v>0</v>
      </c>
      <c r="R124" s="158"/>
      <c r="S124" s="158" t="s">
        <v>249</v>
      </c>
      <c r="T124" s="158" t="s">
        <v>249</v>
      </c>
      <c r="U124" s="158">
        <v>0</v>
      </c>
      <c r="V124" s="158">
        <f>ROUND(E124*U124,2)</f>
        <v>0</v>
      </c>
      <c r="W124" s="158"/>
      <c r="X124" s="158" t="s">
        <v>111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244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x14ac:dyDescent="0.2">
      <c r="A125" s="163" t="s">
        <v>105</v>
      </c>
      <c r="B125" s="164" t="s">
        <v>78</v>
      </c>
      <c r="C125" s="182" t="s">
        <v>29</v>
      </c>
      <c r="D125" s="165"/>
      <c r="E125" s="166"/>
      <c r="F125" s="167"/>
      <c r="G125" s="168">
        <f>SUMIF(AG126:AG126,"&lt;&gt;NOR",G126:G126)</f>
        <v>0</v>
      </c>
      <c r="H125" s="162"/>
      <c r="I125" s="162">
        <f>SUM(I126:I126)</f>
        <v>0</v>
      </c>
      <c r="J125" s="162"/>
      <c r="K125" s="162">
        <f>SUM(K126:K126)</f>
        <v>38749.879999999997</v>
      </c>
      <c r="L125" s="162"/>
      <c r="M125" s="162">
        <f>SUM(M126:M126)</f>
        <v>0</v>
      </c>
      <c r="N125" s="162"/>
      <c r="O125" s="162">
        <f>SUM(O126:O126)</f>
        <v>0</v>
      </c>
      <c r="P125" s="162"/>
      <c r="Q125" s="162">
        <f>SUM(Q126:Q126)</f>
        <v>0</v>
      </c>
      <c r="R125" s="162"/>
      <c r="S125" s="162"/>
      <c r="T125" s="162"/>
      <c r="U125" s="162"/>
      <c r="V125" s="162">
        <f>SUM(V126:V126)</f>
        <v>0</v>
      </c>
      <c r="W125" s="162"/>
      <c r="X125" s="162"/>
      <c r="AG125" t="s">
        <v>106</v>
      </c>
    </row>
    <row r="126" spans="1:60" outlineLevel="1" x14ac:dyDescent="0.2">
      <c r="A126" s="175">
        <v>38</v>
      </c>
      <c r="B126" s="176" t="s">
        <v>250</v>
      </c>
      <c r="C126" s="185" t="s">
        <v>251</v>
      </c>
      <c r="D126" s="177" t="s">
        <v>252</v>
      </c>
      <c r="E126" s="178">
        <v>1</v>
      </c>
      <c r="F126" s="179"/>
      <c r="G126" s="180">
        <f>ROUND(E126*F126,2)</f>
        <v>0</v>
      </c>
      <c r="H126" s="159">
        <v>0</v>
      </c>
      <c r="I126" s="158">
        <f>ROUND(E126*H126,2)</f>
        <v>0</v>
      </c>
      <c r="J126" s="159">
        <v>38749.879999999997</v>
      </c>
      <c r="K126" s="158">
        <f>ROUND(E126*J126,2)</f>
        <v>38749.879999999997</v>
      </c>
      <c r="L126" s="158">
        <v>21</v>
      </c>
      <c r="M126" s="158">
        <f>G126*(1+L126/100)</f>
        <v>0</v>
      </c>
      <c r="N126" s="158">
        <v>0</v>
      </c>
      <c r="O126" s="158">
        <f>ROUND(E126*N126,2)</f>
        <v>0</v>
      </c>
      <c r="P126" s="158">
        <v>0</v>
      </c>
      <c r="Q126" s="158">
        <f>ROUND(E126*P126,2)</f>
        <v>0</v>
      </c>
      <c r="R126" s="158"/>
      <c r="S126" s="158" t="s">
        <v>110</v>
      </c>
      <c r="T126" s="158" t="s">
        <v>198</v>
      </c>
      <c r="U126" s="158">
        <v>0</v>
      </c>
      <c r="V126" s="158">
        <f>ROUND(E126*U126,2)</f>
        <v>0</v>
      </c>
      <c r="W126" s="158"/>
      <c r="X126" s="158" t="s">
        <v>253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254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x14ac:dyDescent="0.2">
      <c r="A127" s="163" t="s">
        <v>105</v>
      </c>
      <c r="B127" s="164" t="s">
        <v>73</v>
      </c>
      <c r="C127" s="182" t="s">
        <v>74</v>
      </c>
      <c r="D127" s="165"/>
      <c r="E127" s="166"/>
      <c r="F127" s="167"/>
      <c r="G127" s="168">
        <f>SUMIF(AG128:AG128,"&lt;&gt;NOR",G128:G128)</f>
        <v>0</v>
      </c>
      <c r="H127" s="162"/>
      <c r="I127" s="162">
        <f>SUM(I128:I128)</f>
        <v>178950</v>
      </c>
      <c r="J127" s="162"/>
      <c r="K127" s="162">
        <f>SUM(K128:K128)</f>
        <v>0</v>
      </c>
      <c r="L127" s="162"/>
      <c r="M127" s="162">
        <f>SUM(M128:M128)</f>
        <v>0</v>
      </c>
      <c r="N127" s="162"/>
      <c r="O127" s="162">
        <f>SUM(O128:O128)</f>
        <v>0</v>
      </c>
      <c r="P127" s="162"/>
      <c r="Q127" s="162">
        <f>SUM(Q128:Q128)</f>
        <v>0</v>
      </c>
      <c r="R127" s="162"/>
      <c r="S127" s="162"/>
      <c r="T127" s="162"/>
      <c r="U127" s="162"/>
      <c r="V127" s="162">
        <f>SUM(V128:V128)</f>
        <v>0</v>
      </c>
      <c r="W127" s="162"/>
      <c r="X127" s="162"/>
      <c r="AG127" t="s">
        <v>106</v>
      </c>
    </row>
    <row r="128" spans="1:60" ht="22.5" outlineLevel="1" x14ac:dyDescent="0.2">
      <c r="A128" s="169">
        <v>39</v>
      </c>
      <c r="B128" s="170" t="s">
        <v>255</v>
      </c>
      <c r="C128" s="183" t="s">
        <v>260</v>
      </c>
      <c r="D128" s="171" t="s">
        <v>240</v>
      </c>
      <c r="E128" s="172">
        <v>1</v>
      </c>
      <c r="F128" s="173"/>
      <c r="G128" s="174">
        <f>ROUND(E128*F128,2)</f>
        <v>0</v>
      </c>
      <c r="H128" s="159">
        <v>178950</v>
      </c>
      <c r="I128" s="158">
        <f>ROUND(E128*H128,2)</f>
        <v>178950</v>
      </c>
      <c r="J128" s="159">
        <v>0</v>
      </c>
      <c r="K128" s="158">
        <f>ROUND(E128*J128,2)</f>
        <v>0</v>
      </c>
      <c r="L128" s="158">
        <v>21</v>
      </c>
      <c r="M128" s="158">
        <f>G128*(1+L128/100)</f>
        <v>0</v>
      </c>
      <c r="N128" s="158">
        <v>0</v>
      </c>
      <c r="O128" s="158">
        <f>ROUND(E128*N128,2)</f>
        <v>0</v>
      </c>
      <c r="P128" s="158">
        <v>0</v>
      </c>
      <c r="Q128" s="158">
        <f>ROUND(E128*P128,2)</f>
        <v>0</v>
      </c>
      <c r="R128" s="158"/>
      <c r="S128" s="158" t="s">
        <v>215</v>
      </c>
      <c r="T128" s="158" t="s">
        <v>198</v>
      </c>
      <c r="U128" s="158">
        <v>0</v>
      </c>
      <c r="V128" s="158">
        <f>ROUND(E128*U128,2)</f>
        <v>0</v>
      </c>
      <c r="W128" s="158"/>
      <c r="X128" s="158" t="s">
        <v>111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112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33" x14ac:dyDescent="0.2">
      <c r="A129" s="3"/>
      <c r="B129" s="4"/>
      <c r="C129" s="186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0</v>
      </c>
      <c r="AF129">
        <v>21</v>
      </c>
      <c r="AG129" t="s">
        <v>92</v>
      </c>
    </row>
    <row r="130" spans="1:33" x14ac:dyDescent="0.2">
      <c r="A130" s="152"/>
      <c r="B130" s="153" t="s">
        <v>31</v>
      </c>
      <c r="C130" s="187"/>
      <c r="D130" s="154"/>
      <c r="E130" s="155"/>
      <c r="F130" s="155"/>
      <c r="G130" s="18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256</v>
      </c>
    </row>
    <row r="131" spans="1:33" x14ac:dyDescent="0.2">
      <c r="A131" s="3"/>
      <c r="B131" s="4"/>
      <c r="C131" s="18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A132" s="3"/>
      <c r="B132" s="4"/>
      <c r="C132" s="186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">
      <c r="A133" s="266" t="s">
        <v>257</v>
      </c>
      <c r="B133" s="266"/>
      <c r="C133" s="267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">
      <c r="A134" s="247"/>
      <c r="B134" s="248"/>
      <c r="C134" s="249"/>
      <c r="D134" s="248"/>
      <c r="E134" s="248"/>
      <c r="F134" s="248"/>
      <c r="G134" s="25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G134" t="s">
        <v>258</v>
      </c>
    </row>
    <row r="135" spans="1:33" x14ac:dyDescent="0.2">
      <c r="A135" s="251"/>
      <c r="B135" s="252"/>
      <c r="C135" s="253"/>
      <c r="D135" s="252"/>
      <c r="E135" s="252"/>
      <c r="F135" s="252"/>
      <c r="G135" s="25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33" x14ac:dyDescent="0.2">
      <c r="A136" s="251"/>
      <c r="B136" s="252"/>
      <c r="C136" s="253"/>
      <c r="D136" s="252"/>
      <c r="E136" s="252"/>
      <c r="F136" s="252"/>
      <c r="G136" s="25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33" x14ac:dyDescent="0.2">
      <c r="A137" s="251"/>
      <c r="B137" s="252"/>
      <c r="C137" s="253"/>
      <c r="D137" s="252"/>
      <c r="E137" s="252"/>
      <c r="F137" s="252"/>
      <c r="G137" s="25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33" x14ac:dyDescent="0.2">
      <c r="A138" s="255"/>
      <c r="B138" s="256"/>
      <c r="C138" s="257"/>
      <c r="D138" s="256"/>
      <c r="E138" s="256"/>
      <c r="F138" s="256"/>
      <c r="G138" s="25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33" x14ac:dyDescent="0.2">
      <c r="A139" s="3"/>
      <c r="B139" s="4"/>
      <c r="C139" s="18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33" x14ac:dyDescent="0.2">
      <c r="C140" s="188"/>
      <c r="D140" s="10"/>
      <c r="AG140" t="s">
        <v>259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34:G138"/>
    <mergeCell ref="A1:G1"/>
    <mergeCell ref="C2:G2"/>
    <mergeCell ref="C3:G3"/>
    <mergeCell ref="C4:G4"/>
    <mergeCell ref="A133:C1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SO01 001a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'SO01 001a Pol'!Názvy_tisku</vt:lpstr>
      <vt:lpstr>oadresa</vt:lpstr>
      <vt:lpstr>Stavba!Objednatel</vt:lpstr>
      <vt:lpstr>Stavba!Objekt</vt:lpstr>
      <vt:lpstr>'SO01 001a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Zourek</dc:creator>
  <cp:lastModifiedBy>Lucie Válková</cp:lastModifiedBy>
  <cp:lastPrinted>2019-03-19T12:27:02Z</cp:lastPrinted>
  <dcterms:created xsi:type="dcterms:W3CDTF">2009-04-08T07:15:50Z</dcterms:created>
  <dcterms:modified xsi:type="dcterms:W3CDTF">2022-01-19T06:15:57Z</dcterms:modified>
</cp:coreProperties>
</file>