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Rekapitulace" sheetId="1" r:id="rId1"/>
    <sheet name="III._000_Ostatní" sheetId="2" r:id="rId2"/>
    <sheet name="III._SO 301.2_301.21" sheetId="3" r:id="rId3"/>
    <sheet name="III._SO 301.2_301.22" sheetId="4" r:id="rId4"/>
    <sheet name="III._SO 301.2_301.23" sheetId="5" r:id="rId5"/>
  </sheets>
  <definedNames/>
  <calcPr/>
  <webPublishing/>
</workbook>
</file>

<file path=xl/sharedStrings.xml><?xml version="1.0" encoding="utf-8"?>
<sst xmlns="http://schemas.openxmlformats.org/spreadsheetml/2006/main" count="1078" uniqueCount="247">
  <si>
    <t>Rekapitulace ceny</t>
  </si>
  <si>
    <t>Stavba: III/40832 - Kravsko průtah, 2. stavba, VaK</t>
  </si>
  <si>
    <t xml:space="preserve">Varianta: CÚ 2021 -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</si>
  <si>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</si>
  <si>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</si>
  <si>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</si>
  <si>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</si>
  <si>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</si>
  <si>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</si>
  <si>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</si>
  <si>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</si>
  <si>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</si>
  <si>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</si>
  <si>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</si>
  <si>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III/40832</t>
  </si>
  <si>
    <t>Kravsko průtah, 2. stavba, VaK</t>
  </si>
  <si>
    <t>O</t>
  </si>
  <si>
    <t>Objekt:</t>
  </si>
  <si>
    <t>III.</t>
  </si>
  <si>
    <t>Objekty VAK</t>
  </si>
  <si>
    <t>O1</t>
  </si>
  <si>
    <t>000</t>
  </si>
  <si>
    <t>Ostatní náklady</t>
  </si>
  <si>
    <t>O2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</si>
  <si>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</si>
  <si>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</si>
  <si>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</si>
  <si>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</si>
  <si>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</si>
  <si>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</si>
  <si>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</si>
  <si>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</si>
  <si>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</si>
  <si>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</si>
  <si>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</si>
  <si>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</si>
  <si>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</si>
  <si>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</si>
  <si>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</si>
  <si>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</si>
  <si>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</si>
  <si>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</si>
  <si>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</si>
  <si>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</si>
  <si>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</si>
  <si>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</si>
  <si>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</si>
  <si>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</si>
  <si>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</si>
  <si>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</si>
  <si>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</si>
  <si>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</si>
  <si>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00001</t>
  </si>
  <si>
    <t>R</t>
  </si>
  <si>
    <t>Zpracování doplňku Provozního řádu vodovodu pro obec Kravsko</t>
  </si>
  <si>
    <t>KPL</t>
  </si>
  <si>
    <t>PP</t>
  </si>
  <si>
    <t/>
  </si>
  <si>
    <t>VV</t>
  </si>
  <si>
    <t>TS</t>
  </si>
  <si>
    <t>00002</t>
  </si>
  <si>
    <t>Doložení GP pro zápis věcných břemen</t>
  </si>
  <si>
    <t>počet výtisků, dle počtu vlastníků dotčených pozemků = vlastník 3ks</t>
  </si>
  <si>
    <t>00003</t>
  </si>
  <si>
    <t>Geodetické práce</t>
  </si>
  <si>
    <t>vytyčení stavby</t>
  </si>
  <si>
    <t>00004</t>
  </si>
  <si>
    <t>Geodetické zaměření provedené stavby</t>
  </si>
  <si>
    <t>00005</t>
  </si>
  <si>
    <t>Zpracování dokumentace skutečného provedení stavby</t>
  </si>
  <si>
    <t>00006</t>
  </si>
  <si>
    <t>Možná součinnost provozovatele</t>
  </si>
  <si>
    <t>manipulace na stávající síti (odstavení, převzetí)</t>
  </si>
  <si>
    <t>7</t>
  </si>
  <si>
    <t>00007</t>
  </si>
  <si>
    <t>Vytyčení sítí správci</t>
  </si>
  <si>
    <t>protokoly, vytyčení a zpětné převzetí u hloubení</t>
  </si>
  <si>
    <t>SO 301.2</t>
  </si>
  <si>
    <t>Rekonstrukce vodovodu</t>
  </si>
  <si>
    <t>301.21</t>
  </si>
  <si>
    <t>2 - úsek, LT 200 - délka 210,800 m</t>
  </si>
  <si>
    <t>014102</t>
  </si>
  <si>
    <t>POPLATKY ZA SKLÁDKU</t>
  </si>
  <si>
    <t>T</t>
  </si>
  <si>
    <t>zemina a kamení</t>
  </si>
  <si>
    <t>"132738" 
273,98*2,000=547,960 [A]</t>
  </si>
  <si>
    <t>zahrnuje veškeré poplatky provozovateli skládky související s uložením odpadu na skládce.</t>
  </si>
  <si>
    <t>Zemní práce</t>
  </si>
  <si>
    <t>132738</t>
  </si>
  <si>
    <t>HLOUBENÍ RÝH ŠÍŘ DO 2M PAŽ I NEPAŽ TŘ. I, ODVOZ DO 20KM</t>
  </si>
  <si>
    <t>M3</t>
  </si>
  <si>
    <t>výkop rýhy pro přeložku  
zaměřeno na stavbě a acad, viz přílohy č. 1 technická zpráva, 4 podrobná situace, 5 podélný profil, 7 vzorový příční řez  uložení potrubí</t>
  </si>
  <si>
    <t>127,504+127,504+18,972=273,980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</si>
  <si>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</si>
  <si>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</si>
  <si>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</si>
  <si>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k pol.č. 132738</t>
  </si>
  <si>
    <t>273,98=273,980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</si>
  <si>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</si>
  <si>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</si>
  <si>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</si>
  <si>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zhutněný zásyp rýhy, materiál štěrkodrť fr. 0/63 mm  
zaměřeno na stavbě a acad, viz přílohy č. 1 technická zpráva, 4 podrobná situace, 5 podélný profil, 7 vzorový příční řez  uložení potrubí</t>
  </si>
  <si>
    <t>182,750=182,750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</si>
  <si>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</si>
  <si>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</si>
  <si>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</si>
  <si>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hutněný obsyp potrubí pískem 0/4, tl. min. 300 mm  
zaměřeno na stavbě a acad, viz přílohy č. 1 technická zpráva, 4 podrobná situace, 5 podélný profil, 7 vzorový příční řez  uložení potrubí</t>
  </si>
  <si>
    <t>50,880=50,880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</si>
  <si>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</si>
  <si>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Základy</t>
  </si>
  <si>
    <t>212625</t>
  </si>
  <si>
    <t>TRATIVODY KOMPL Z TRUB Z PLAST HM DN DO 100MM, RÝHA TŘ I</t>
  </si>
  <si>
    <t>M</t>
  </si>
  <si>
    <t>drenážní flexi potrubí DN 100 mm s obsypem štěrkem frakce max. 16/32 mm  
zaměřeno na stavbě a acad, viz přílohy č. 1 technická zpráva, 4 podrobná situace, 5 podélný profil, 7 vzorový příční řez  uložení potrubí</t>
  </si>
  <si>
    <t>210,80=210,800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</si>
  <si>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</si>
  <si>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Vodorovné konstrukce</t>
  </si>
  <si>
    <t>45157</t>
  </si>
  <si>
    <t>PODKLADNÍ A VÝPLŇOVÉ VRSTVY Z KAMENIVA TĚŽENÉHO</t>
  </si>
  <si>
    <t>pískové lože fr. 0/4 pod potrubí tl. 100 mm  
zaměřeno na stavbě a acad, viz přílohy č. 1 technická zpráva, 4 podrobná situace, 5 podélný profil, 7 vzorový příční řez  uložení potrubí</t>
  </si>
  <si>
    <t>0,80*0,10*210,80=16,864 [A]</t>
  </si>
  <si>
    <t>položka zahrnuje dodávku předepsaného kameniva, mimostaveništní a vnitrostaveništní dopravu a jeho uložení  
není-li v zadávací dokumentaci uvedeno jinak, jedná se o nakupovaný materiál</t>
  </si>
  <si>
    <t>8</t>
  </si>
  <si>
    <t>Potrubí</t>
  </si>
  <si>
    <t>85134</t>
  </si>
  <si>
    <t>POTRUBÍ Z TRUB LITINOVÝCH TLAKOVÝCH HRDLOVÝCH DN  200MM</t>
  </si>
  <si>
    <t>potrubí z tvárné litiny PN 10, DN 200 mm, s těsnícími kroužky, vnitřní výstelkou a vnější těžkou protikorozní ochranou, tl.stěny minimálně 4,80 mm, včetně tvarovek, spojovacího a těsnícího materiálu, pro přírubové spoje se použijí nerezové šrouby a mosazné matice  
zaměřeno na stavbě a acad, viz přílohy č. 1 technická zpráva, 4 podrobná situace, 5 podélný profil, 7 vzorový příční řez  uložení potrubí, 8 kladečské schéma</t>
  </si>
  <si>
    <t>210,800=210,800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</si>
  <si>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</si>
  <si>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891126</t>
  </si>
  <si>
    <t>ŠOUPÁTKA DN  80MM</t>
  </si>
  <si>
    <t>KUS</t>
  </si>
  <si>
    <t>zaměřeno na stavbě a acad, viz přílohy č. 1 technická zpráva, 4 podrobná situace, 5 podélný profil, 7 vzorový příční řez  uložení potrubí, 8 kladečské schéma</t>
  </si>
  <si>
    <t>2=2,000 [A]</t>
  </si>
  <si>
    <t>- Položka zahrnuje kompletní montáž dle technologického předpisu, dodávku armatury, veškerou mimostaveništní a vnitrostaveništní dopravu.</t>
  </si>
  <si>
    <t>891426</t>
  </si>
  <si>
    <t>HYDRANTY PODZEMNÍ DN 80MM</t>
  </si>
  <si>
    <t>kalník a vzdušník  
zaměřeno na stavbě a acad, viz přílohy č. 1 technická zpráva, 4 podrobná situace, 5 podélný profil, 7 vzorový příční řez  uložení potrubí, 8 kladečské schéma</t>
  </si>
  <si>
    <t>11</t>
  </si>
  <si>
    <t>891927</t>
  </si>
  <si>
    <t>ZEMNÍ SOUPRAVY DN DO 100MM S POKLOPEM</t>
  </si>
  <si>
    <t>zemní souprava pro šoupátka DN 80 mm  
zaměřeno na stavbě a acad, viz přílohy č. 1 technická zpráva, 4 podrobná situace, 5 podélný profil, 7 vzorový příční řez  uložení potrubí, 8 kladečské schéma</t>
  </si>
  <si>
    <t>12</t>
  </si>
  <si>
    <t>89913</t>
  </si>
  <si>
    <t>KRYCÍ HRNCE SAMOSTATNÉ</t>
  </si>
  <si>
    <t>uliční poklop hydrantový  
zaměřeno na stavbě a acad, viz přílohy č. 1 technická zpráva, 4 podrobná situace, 5 podélný profil, 7 vzorový příční řez  uložení potrubí, 8 kladečské schéma</t>
  </si>
  <si>
    <t>Položka zahrnuje dodávku a osazení předepsané hrnce mříže včetně rámu</t>
  </si>
  <si>
    <t>13</t>
  </si>
  <si>
    <t>89916</t>
  </si>
  <si>
    <t>BETONOVÉ DOPLŇKY TRUB VEDENÍ</t>
  </si>
  <si>
    <t>odbočné betonové zajišťovací bloky z betonu C12/16 v lomových bodech  
zaměřeno na stavbě a acad, viz přílohy č. 1 technická zpráva, 4 podrobná situace, 5 podélný profil, 7 vzorový příční řez  uložení potrubí, 8 kladečské schéma,   
9 betonové zajišťovací bloky</t>
  </si>
  <si>
    <t>0,093*7=0,651 [A] 
0,110*5=0,550 [B] 
celkem: A+B=1,201 [C]</t>
  </si>
  <si>
    <t>- Položka zahrnuje veškerý materiál, výrobky a polotovary, včetně mimostaveništní a vnitrostaveništní dopravy (rovněž přesuny), včetně naložení a složení,případně s uložením.</t>
  </si>
  <si>
    <t>14</t>
  </si>
  <si>
    <t>899308</t>
  </si>
  <si>
    <t>DOPLŇKY NA POTRUBÍ - SIGNALIZAČ VODIČ</t>
  </si>
  <si>
    <t>vodič instalační měděný s izolací, profil jádra 4 mm2  
zaměřeno na stavbě a acad, viz přílohy č. 1 technická zpráva, 4 podrobná situace, 5 podélný profil, 7 vzorový příční řez  uložení potrubí, 8 kladečské schéma,   
10 úprava vývodu vyhledávacího kabelu vodovodu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</si>
  <si>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</si>
  <si>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15</t>
  </si>
  <si>
    <t>899309</t>
  </si>
  <si>
    <t>DOPLŇKY NA POTRUBÍ - VÝSTRAŽNÁ FÓLIE</t>
  </si>
  <si>
    <t>MODRÁ VÝSTRAŽNÁ FOLIE - POZOR VODOVOD  
zaměřeno na stavbě a acad, viz přílohy č. 1 technická zpráva, 4 podrobná situace, 5 podélný profil, 7 vzorový příční řez  uložení potrubí, 8 kladečské schéma</t>
  </si>
  <si>
    <t>16</t>
  </si>
  <si>
    <t>899341</t>
  </si>
  <si>
    <t>DOPLŇKY NA  POTRUBÍ DN  200MM - PROPOJE</t>
  </si>
  <si>
    <t>propojení - začátek a konec přeložky přes spojky  
zaměřeno na stavbě a acad, viz přílohy č. 1 technická zpráva, 4 podrobná situace, 5 podélný profil, 7 vzorový příční řez  uložení potrubí, 8 kladečské schéma</t>
  </si>
  <si>
    <t>1+1=2,000 [A]</t>
  </si>
  <si>
    <t>- položka propoje zahrnuje dodávku a montáž propojovacího mezikusu, vypracování technologického postupu a práce s ním spojené, dozor správce potrubí.</t>
  </si>
  <si>
    <t>17</t>
  </si>
  <si>
    <t>899641</t>
  </si>
  <si>
    <t>TLAKOVÉ ZKOUŠKY POTRUBÍ DN 200MM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</si>
  <si>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</si>
  <si>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18</t>
  </si>
  <si>
    <t>89974</t>
  </si>
  <si>
    <t>PROPLACH A DEZINFEKCE VODOVOD POTRUBÍ DN 200MM</t>
  </si>
  <si>
    <t>zaměřeno na stavbě a acad, viz přílohy č. 1 technická zpráva, 4 podrobná situace, 5 podélný profil, 7 vzorový příční řez  uložení potrubí, 8 kladečské schéma 
provedení odběru a vyhodnocení vyhovujícího vzorku pitné vody z úseku</t>
  </si>
  <si>
    <t>- napuštění a vypuštění vody, dodání vody a dezinfekčního prostředku, bakteriologický rozbor vody.</t>
  </si>
  <si>
    <t>19</t>
  </si>
  <si>
    <t>899901</t>
  </si>
  <si>
    <t>PŘEPOJENÍ PŘÍPOJEK</t>
  </si>
  <si>
    <t>přepojení stávajících přípojek - kompletní provedení  
zaměřeno na stavbě</t>
  </si>
  <si>
    <t>7=7,000 [A]</t>
  </si>
  <si>
    <t>položka zahrnuje řez na potrubí, dodání a osazení příslušných tvarovek a armatur, včetně všech souvisejících prací,</t>
  </si>
  <si>
    <t>Ostatní konstrukce a práce</t>
  </si>
  <si>
    <t>20</t>
  </si>
  <si>
    <t>93658</t>
  </si>
  <si>
    <t>OCHRANNÉ TYČOVÉ ZNAKY - ORIENTAČNÍ SLOUPKY</t>
  </si>
  <si>
    <t>umístění orientační tabulky k přeložce potrubí (4x šoupě, 2x hydrant)  
zaměřeno na stavbě a acad, viz přílohy č. 1 technická zpráva, 4 podrobná situace, 5 podélný profil, 7 vzorový příční řez  uložení potrubí, 8 kladečské schéma</t>
  </si>
  <si>
    <t>4+2=6,000 [A]</t>
  </si>
  <si>
    <t>21</t>
  </si>
  <si>
    <t>969134</t>
  </si>
  <si>
    <t>VYBOURÁNÍ POTRUBÍ DN DO 200MM VODOVODNÍCH</t>
  </si>
  <si>
    <t>včetně odvozu a likvidace v režii zhotovitele  
zaměřeno na stavbě a acad, viz přílohy č. 1 technická zpráva, 2 situace, 4 podrobná situace</t>
  </si>
  <si>
    <t>160=160,000 [A]</t>
  </si>
  <si>
    <t>- položka zahrnuje veškerou manipulaci s vybouranou sutí a hmotami</t>
  </si>
  <si>
    <t>301.22</t>
  </si>
  <si>
    <t>3 - úsek, LT 150 - délka 10,300 m</t>
  </si>
  <si>
    <t>"132738" 
13,599*2,000=27,198 [A]</t>
  </si>
  <si>
    <t>výkop rýhy pro přeložku  
zaměřeno na stavbě a acad, viz přílohy č. 1 technická zpráva, 4 podrobná situace, 6 podélný profil, 7 vzorový příční řez  uložení potrubí</t>
  </si>
  <si>
    <t>6,336+0,927+6,336=13,599 [A]</t>
  </si>
  <si>
    <t>13,599=13,599 [A]</t>
  </si>
  <si>
    <t>9,001=9,001 [A]</t>
  </si>
  <si>
    <t>2,64=2,640 [A]</t>
  </si>
  <si>
    <t>drenážní flexi potrubí DN 100 mm s obsypem štěrkem frakce max. 16/32 mm  
zaměřeno na stavbě a acad, viz přílohy č. 1 technická zpráva, 4 podrobná situace, 6 podélný profil, 7 vzorový příční řez  uložení potrubí</t>
  </si>
  <si>
    <t>10,30=10,300 [A]</t>
  </si>
  <si>
    <t>0,80*0,10*10,30=0,824 [A]</t>
  </si>
  <si>
    <t>85133</t>
  </si>
  <si>
    <t>POTRUBÍ Z TRUB LITINOVÝCH TLAKOVÝCH HRDLOVÝCH DN 150MM</t>
  </si>
  <si>
    <t>potrubí z tvárné litiny PN 10, DN 150 mm, s těsnícími kroužky, vnitřní výstelkou a vnější těžkou protikorozní ochranou, tl.stěny minimálně 4,80 mm, včetně tvarovek, spojovacího a těsnícího materiálu, pro přírubové spoje se použijí nerezové šrouby a mosazné matice  
zaměřeno na stavbě a acad, viz přílohy č. 1 technická zpráva, 4 podrobná situace, 6 podélný profil, 7 vzorový příční řez  uložení potrubí, 8 kladečské schéma,</t>
  </si>
  <si>
    <t>10,300=10,300 [A]</t>
  </si>
  <si>
    <t>891133</t>
  </si>
  <si>
    <t>ŠOUPÁTKA DN 150MM</t>
  </si>
  <si>
    <t>zaměřeno na stavbě a acad, viz přílohy č. 1 technická zpráva, 4 podrobná situace, 6 podélný profil, 7 vzorový příční řez  uložení potrubí, 8 kladečské schéma</t>
  </si>
  <si>
    <t>1=1,000 [A]</t>
  </si>
  <si>
    <t>891933</t>
  </si>
  <si>
    <t>ZEMNÍ SOUPRAVY DN 150MM S POKLOPEM</t>
  </si>
  <si>
    <t>zemní souprava pro šoupátka DN 150 mm  
zaměřeno na stavbě a acad, viz přílohy č. 1 technická zpráva, 4 podrobná situace, 6 podélný profil, 7 vzorový příční řez  uložení potrubí, 8 kladečské schéma</t>
  </si>
  <si>
    <t>1x vodič instalační měděný, s izolací, profil jádra 4 mm2  
zaměřeno na stavbě a acad, viz přílohy č. 1 technická zpráva, 4 podrobná situace, 6 podélný profil, 7 vzorový příční řez  uložení potrubí, 8 kladečské schéma,   
10 úprava vývodu vyhledávacího kabelu vodovodu</t>
  </si>
  <si>
    <t>MODRÁ VÝSTRAŽNÁ FOLIE - POZOR VODOVOD  
zaměřeno na stavbě a acad, viz přílohy č. 1 technická zpráva, 4 podrobná situace, 6 podélný profil, 7 vzorový příční řez  uložení potrubí, 8 kladečské schéma</t>
  </si>
  <si>
    <t>899331</t>
  </si>
  <si>
    <t>DOPLŇKY NA PLYN POTRUBÍ DN 150MM - PROPOJE</t>
  </si>
  <si>
    <t>propojení - začátek a konec přeložky přes spojky  
zaměřeno na stavbě a acad, viz přílohy č. 1 technická zpráva, 4 podrobná situace, 6 podélný profil, 7 vzorový příční řez  uložení potrubí, 8 kladečské schéma</t>
  </si>
  <si>
    <t>899631</t>
  </si>
  <si>
    <t>TLAKOVÉ ZKOUŠKY POTRUBÍ DN 150MM</t>
  </si>
  <si>
    <t>89973</t>
  </si>
  <si>
    <t>PROPLACH A DEZINFEKCE VODOVODNÍHO POTRUBÍ DN  150MM</t>
  </si>
  <si>
    <t>zaměřeno na stavbě a acad, viz přílohy č. 1 technická zpráva, 4 podrobná situace, 6 podélný profil, 7 vzorový příční řez  uložení potrubí, 8 kladečské schéma 
provedení odběru a vyhodnocení vyhovujícího vzorku pitné vody z úseku</t>
  </si>
  <si>
    <t>umístění orientační tabulky k přeložce potrubí (1x šoupě)  
zaměřeno na stavbě a acad, viz přílohy č. 1 technická zpráva, 4 podrobná situace, 6 podélný profil, 7 vzorový příční řez  uložení potrubí, 8 kladečské schéma</t>
  </si>
  <si>
    <t>969133</t>
  </si>
  <si>
    <t>VYBOURÁNÍ POTRUBÍ DN DO 150MM VODOVODNÍCH</t>
  </si>
  <si>
    <t>- položka zahrnuje veškerou manipulaci s vybouranou sutí a hmotami včetně uložení na skládku.   
- položka zahrnuje veškeré další práce plynoucí z technologického předpisu a z platných předpisů</t>
  </si>
  <si>
    <t>301.23</t>
  </si>
  <si>
    <t>4 - úsek, LT 150 - délka 9,100 m</t>
  </si>
  <si>
    <t>"132738" 
12,139*2,000=24,278 [A]</t>
  </si>
  <si>
    <t>5,660+0,819+5,660=12,139 [A]</t>
  </si>
  <si>
    <t>12,139=12,139 [A]</t>
  </si>
  <si>
    <t>8,009=8,009 [A]</t>
  </si>
  <si>
    <t>2,40=2,400 [A]</t>
  </si>
  <si>
    <t>9,10=9,100 [A]</t>
  </si>
  <si>
    <t>pískové lože fr. 0/4 pod potrubí tl. 100 mm  
zaměřeno na stavbě a acad, viz přílohy č. 1 technická zpráva, 4 podrobná situace, 6 podélný profil, 7 vzorový příční řez  uložení potrubí</t>
  </si>
  <si>
    <t>0,80*0,10*9,10=0,728 [A]</t>
  </si>
  <si>
    <t>potrubí z tvárné litiny PN 10, DN 150 mm, s těsnícími kroužky, vnitřní výstelkou a vnější těžkou protikorozní ochranou, tl.stěny minimálně 4,80 mm, včetně tvarovek, spojovacího a těsnícího materiálu, pro přírubové spoje se použijí nerezové šrouby a mosazné matice  
zaměřeno na stavbě a acad, viz přílohy č. 1 technická zpráva, 4 podrobná situace, 6 podélný profil, 7 vzorový příční řez  uložení potrubí, 8 kladečské schéma</t>
  </si>
  <si>
    <t>9,100=9,100 [A]</t>
  </si>
  <si>
    <t>odbočné betonové zajišťovací bloky z betonu C12/16 v lomových bodech  
zaměřeno na stavbě a acad, viz přílohy č. 1 technická zpráva, 4 podrobná situace, 6 podélný profil, 7 vzorový příční řez  uložení potrubí, 8 kladečské schéma,   
9 betonové zajišťovací bloky</t>
  </si>
  <si>
    <t>0,080*1=0,080 [A]</t>
  </si>
  <si>
    <t>1x vodič instalační měděný, s izolací, profil jádra 4 mm2  
zaměřeno na stavbě a acad, viz přílohy č. 1 technická zpráva, 4 podrobná situace, 6 podélný profil, 7 vzorový příční řez  uložení potrubí, 8 kladečské schéma,   
10 úprava vývodui vyhledávacího kabelu vodovodu</t>
  </si>
  <si>
    <t>- položka zahrnuje veškerou manipulaci s vybouranou sutí.   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</si>
</sst>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SUM(C10:C13)</f>
      </c>
      <c s="1"/>
      <c s="1"/>
    </row>
    <row r="7" spans="1:5" ht="12.75" customHeight="1">
      <c r="A7" s="1"/>
      <c s="4" t="s">
        <v>4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30</v>
      </c>
      <c s="19" t="s">
        <v>31</v>
      </c>
      <c s="20">
        <f>III._000_Ostatní!I3</f>
      </c>
      <c s="20">
        <f>III._000_Ostatní!O2</f>
      </c>
      <c s="20">
        <f>C10+D10</f>
      </c>
    </row>
    <row r="11" spans="1:5" ht="12.75" customHeight="1">
      <c r="A11" s="19" t="s">
        <v>79</v>
      </c>
      <c s="19" t="s">
        <v>80</v>
      </c>
      <c s="20">
        <f>'III._SO 301.2_301.21'!I3</f>
      </c>
      <c s="20">
        <f>'III._SO 301.2_301.21'!O2</f>
      </c>
      <c s="20">
        <f>C11+D11</f>
      </c>
    </row>
    <row r="12" spans="1:5" ht="12.75" customHeight="1">
      <c r="A12" s="19" t="s">
        <v>195</v>
      </c>
      <c s="19" t="s">
        <v>196</v>
      </c>
      <c s="20">
        <f>'III._SO 301.2_301.22'!I3</f>
      </c>
      <c s="20">
        <f>'III._SO 301.2_301.22'!O2</f>
      </c>
      <c s="20">
        <f>C12+D12</f>
      </c>
    </row>
    <row r="13" spans="1:5" ht="12.75" customHeight="1">
      <c r="A13" s="19" t="s">
        <v>231</v>
      </c>
      <c s="19" t="s">
        <v>232</v>
      </c>
      <c s="20">
        <f>'III._SO 301.2_301.23'!I3</f>
      </c>
      <c s="20">
        <f>'III._SO 301.2_301.23'!O2</f>
      </c>
      <c s="20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28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0+O10</f>
      </c>
      <c t="s">
        <v>28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30</v>
      </c>
      <c s="38">
        <f>0+I10</f>
      </c>
      <c r="O3" t="s">
        <v>25</v>
      </c>
      <c t="s">
        <v>29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26</v>
      </c>
      <c t="s">
        <v>29</v>
      </c>
    </row>
    <row r="5" spans="1:16" ht="12.75" customHeight="1">
      <c r="A5" t="s">
        <v>20</v>
      </c>
      <c s="12" t="s">
        <v>17</v>
      </c>
      <c s="13" t="s">
        <v>21</v>
      </c>
      <c s="1"/>
      <c s="14" t="s">
        <v>22</v>
      </c>
      <c s="1"/>
      <c s="1"/>
      <c s="1"/>
      <c s="1"/>
      <c r="O5" t="s">
        <v>27</v>
      </c>
      <c t="s">
        <v>29</v>
      </c>
    </row>
    <row r="6" spans="1:9" ht="12.75" customHeight="1">
      <c r="A6" t="s">
        <v>23</v>
      </c>
      <c s="16" t="s">
        <v>24</v>
      </c>
      <c s="17" t="s">
        <v>30</v>
      </c>
      <c s="6"/>
      <c s="18" t="s">
        <v>31</v>
      </c>
      <c s="6"/>
      <c s="6"/>
      <c s="6"/>
      <c s="6"/>
    </row>
    <row r="7" spans="1:9" ht="12.75" customHeight="1">
      <c r="A7" s="15" t="s">
        <v>32</v>
      </c>
      <c s="15" t="s">
        <v>34</v>
      </c>
      <c s="15" t="s">
        <v>36</v>
      </c>
      <c s="15" t="s">
        <v>37</v>
      </c>
      <c s="15" t="s">
        <v>38</v>
      </c>
      <c s="15" t="s">
        <v>40</v>
      </c>
      <c s="15" t="s">
        <v>42</v>
      </c>
      <c s="15" t="s">
        <v>44</v>
      </c>
      <c s="15"/>
    </row>
    <row r="8" spans="1:9" ht="12.75" customHeight="1">
      <c r="A8" s="15"/>
      <c s="15"/>
      <c s="15"/>
      <c s="15"/>
      <c s="15"/>
      <c s="15"/>
      <c s="15"/>
      <c s="15" t="s">
        <v>45</v>
      </c>
      <c s="15" t="s">
        <v>47</v>
      </c>
    </row>
    <row r="9" spans="1:9" ht="12.75" customHeight="1">
      <c r="A9" s="15" t="s">
        <v>33</v>
      </c>
      <c s="15" t="s">
        <v>35</v>
      </c>
      <c s="15" t="s">
        <v>29</v>
      </c>
      <c s="15" t="s">
        <v>28</v>
      </c>
      <c s="15" t="s">
        <v>39</v>
      </c>
      <c s="15" t="s">
        <v>41</v>
      </c>
      <c s="15" t="s">
        <v>43</v>
      </c>
      <c s="15" t="s">
        <v>46</v>
      </c>
      <c s="15" t="s">
        <v>48</v>
      </c>
    </row>
    <row r="10" spans="1:18" ht="12.75" customHeight="1">
      <c r="A10" s="25" t="s">
        <v>49</v>
      </c>
      <c s="25"/>
      <c s="26" t="s">
        <v>33</v>
      </c>
      <c s="25"/>
      <c s="27" t="s">
        <v>50</v>
      </c>
      <c s="25"/>
      <c s="25"/>
      <c s="25"/>
      <c s="28">
        <f>0+Q10</f>
      </c>
      <c r="O10">
        <f>0+R10</f>
      </c>
      <c r="Q10">
        <f>0+I11+I15+I19+I23+I27+I31+I35</f>
      </c>
      <c>
        <f>0+O11+O15+O19+O23+O27+O31+O35</f>
      </c>
    </row>
    <row r="11" spans="1:16" ht="12.75">
      <c r="A11" s="24" t="s">
        <v>51</v>
      </c>
      <c s="29" t="s">
        <v>35</v>
      </c>
      <c s="29" t="s">
        <v>52</v>
      </c>
      <c s="24" t="s">
        <v>53</v>
      </c>
      <c s="30" t="s">
        <v>54</v>
      </c>
      <c s="31" t="s">
        <v>55</v>
      </c>
      <c s="32">
        <v>1</v>
      </c>
      <c s="33">
        <v>0</v>
      </c>
      <c s="33">
        <f>ROUND(ROUND(H11,2)*ROUND(G11,3),2)</f>
      </c>
      <c r="O11">
        <f>(I11*21)/100</f>
      </c>
      <c t="s">
        <v>29</v>
      </c>
    </row>
    <row r="12" spans="1:5" ht="12.75">
      <c r="A12" s="34" t="s">
        <v>56</v>
      </c>
      <c r="E12" s="35" t="s">
        <v>57</v>
      </c>
    </row>
    <row r="13" spans="1:5" ht="12.75">
      <c r="A13" s="36" t="s">
        <v>58</v>
      </c>
      <c r="E13" s="37" t="s">
        <v>57</v>
      </c>
    </row>
    <row r="14" spans="1:5" ht="12.75">
      <c r="A14" t="s">
        <v>59</v>
      </c>
      <c r="E14" s="35" t="s">
        <v>57</v>
      </c>
    </row>
    <row r="15" spans="1:16" ht="12.75">
      <c r="A15" s="24" t="s">
        <v>51</v>
      </c>
      <c s="29" t="s">
        <v>29</v>
      </c>
      <c s="29" t="s">
        <v>60</v>
      </c>
      <c s="24" t="s">
        <v>53</v>
      </c>
      <c s="30" t="s">
        <v>61</v>
      </c>
      <c s="31" t="s">
        <v>55</v>
      </c>
      <c s="32">
        <v>1</v>
      </c>
      <c s="33">
        <v>0</v>
      </c>
      <c s="33">
        <f>ROUND(ROUND(H15,2)*ROUND(G15,3),2)</f>
      </c>
      <c r="O15">
        <f>(I15*21)/100</f>
      </c>
      <c t="s">
        <v>29</v>
      </c>
    </row>
    <row r="16" spans="1:5" ht="12.75">
      <c r="A16" s="34" t="s">
        <v>56</v>
      </c>
      <c r="E16" s="35" t="s">
        <v>62</v>
      </c>
    </row>
    <row r="17" spans="1:5" ht="12.75">
      <c r="A17" s="36" t="s">
        <v>58</v>
      </c>
      <c r="E17" s="37" t="s">
        <v>57</v>
      </c>
    </row>
    <row r="18" spans="1:5" ht="12.75">
      <c r="A18" t="s">
        <v>59</v>
      </c>
      <c r="E18" s="35" t="s">
        <v>57</v>
      </c>
    </row>
    <row r="19" spans="1:16" ht="12.75">
      <c r="A19" s="24" t="s">
        <v>51</v>
      </c>
      <c s="29" t="s">
        <v>28</v>
      </c>
      <c s="29" t="s">
        <v>63</v>
      </c>
      <c s="24" t="s">
        <v>53</v>
      </c>
      <c s="30" t="s">
        <v>64</v>
      </c>
      <c s="31" t="s">
        <v>55</v>
      </c>
      <c s="32">
        <v>1</v>
      </c>
      <c s="33">
        <v>0</v>
      </c>
      <c s="33">
        <f>ROUND(ROUND(H19,2)*ROUND(G19,3),2)</f>
      </c>
      <c r="O19">
        <f>(I19*21)/100</f>
      </c>
      <c t="s">
        <v>29</v>
      </c>
    </row>
    <row r="20" spans="1:5" ht="12.75">
      <c r="A20" s="34" t="s">
        <v>56</v>
      </c>
      <c r="E20" s="35" t="s">
        <v>65</v>
      </c>
    </row>
    <row r="21" spans="1:5" ht="12.75">
      <c r="A21" s="36" t="s">
        <v>58</v>
      </c>
      <c r="E21" s="37" t="s">
        <v>57</v>
      </c>
    </row>
    <row r="22" spans="1:5" ht="12.75">
      <c r="A22" t="s">
        <v>59</v>
      </c>
      <c r="E22" s="35" t="s">
        <v>57</v>
      </c>
    </row>
    <row r="23" spans="1:16" ht="12.75">
      <c r="A23" s="24" t="s">
        <v>51</v>
      </c>
      <c s="29" t="s">
        <v>39</v>
      </c>
      <c s="29" t="s">
        <v>66</v>
      </c>
      <c s="24" t="s">
        <v>53</v>
      </c>
      <c s="30" t="s">
        <v>67</v>
      </c>
      <c s="31" t="s">
        <v>55</v>
      </c>
      <c s="32">
        <v>1</v>
      </c>
      <c s="33">
        <v>0</v>
      </c>
      <c s="33">
        <f>ROUND(ROUND(H23,2)*ROUND(G23,3),2)</f>
      </c>
      <c r="O23">
        <f>(I23*21)/100</f>
      </c>
      <c t="s">
        <v>29</v>
      </c>
    </row>
    <row r="24" spans="1:5" ht="12.75">
      <c r="A24" s="34" t="s">
        <v>56</v>
      </c>
      <c r="E24" s="35" t="s">
        <v>57</v>
      </c>
    </row>
    <row r="25" spans="1:5" ht="12.75">
      <c r="A25" s="36" t="s">
        <v>58</v>
      </c>
      <c r="E25" s="37" t="s">
        <v>57</v>
      </c>
    </row>
    <row r="26" spans="1:5" ht="12.75">
      <c r="A26" t="s">
        <v>59</v>
      </c>
      <c r="E26" s="35" t="s">
        <v>57</v>
      </c>
    </row>
    <row r="27" spans="1:16" ht="12.75">
      <c r="A27" s="24" t="s">
        <v>51</v>
      </c>
      <c s="29" t="s">
        <v>41</v>
      </c>
      <c s="29" t="s">
        <v>68</v>
      </c>
      <c s="24" t="s">
        <v>53</v>
      </c>
      <c s="30" t="s">
        <v>69</v>
      </c>
      <c s="31" t="s">
        <v>55</v>
      </c>
      <c s="32">
        <v>1</v>
      </c>
      <c s="33">
        <v>0</v>
      </c>
      <c s="33">
        <f>ROUND(ROUND(H27,2)*ROUND(G27,3),2)</f>
      </c>
      <c r="O27">
        <f>(I27*21)/100</f>
      </c>
      <c t="s">
        <v>29</v>
      </c>
    </row>
    <row r="28" spans="1:5" ht="12.75">
      <c r="A28" s="34" t="s">
        <v>56</v>
      </c>
      <c r="E28" s="35" t="s">
        <v>57</v>
      </c>
    </row>
    <row r="29" spans="1:5" ht="12.75">
      <c r="A29" s="36" t="s">
        <v>58</v>
      </c>
      <c r="E29" s="37" t="s">
        <v>57</v>
      </c>
    </row>
    <row r="30" spans="1:5" ht="12.75">
      <c r="A30" t="s">
        <v>59</v>
      </c>
      <c r="E30" s="35" t="s">
        <v>57</v>
      </c>
    </row>
    <row r="31" spans="1:16" ht="12.75">
      <c r="A31" s="24" t="s">
        <v>51</v>
      </c>
      <c s="29" t="s">
        <v>43</v>
      </c>
      <c s="29" t="s">
        <v>70</v>
      </c>
      <c s="24" t="s">
        <v>53</v>
      </c>
      <c s="30" t="s">
        <v>71</v>
      </c>
      <c s="31" t="s">
        <v>55</v>
      </c>
      <c s="32">
        <v>1</v>
      </c>
      <c s="33">
        <v>0</v>
      </c>
      <c s="33">
        <f>ROUND(ROUND(H31,2)*ROUND(G31,3),2)</f>
      </c>
      <c r="O31">
        <f>(I31*21)/100</f>
      </c>
      <c t="s">
        <v>29</v>
      </c>
    </row>
    <row r="32" spans="1:5" ht="12.75">
      <c r="A32" s="34" t="s">
        <v>56</v>
      </c>
      <c r="E32" s="35" t="s">
        <v>72</v>
      </c>
    </row>
    <row r="33" spans="1:5" ht="12.75">
      <c r="A33" s="36" t="s">
        <v>58</v>
      </c>
      <c r="E33" s="37" t="s">
        <v>57</v>
      </c>
    </row>
    <row r="34" spans="1:5" ht="12.75">
      <c r="A34" t="s">
        <v>59</v>
      </c>
      <c r="E34" s="35" t="s">
        <v>57</v>
      </c>
    </row>
    <row r="35" spans="1:16" ht="12.75">
      <c r="A35" s="24" t="s">
        <v>51</v>
      </c>
      <c s="29" t="s">
        <v>73</v>
      </c>
      <c s="29" t="s">
        <v>74</v>
      </c>
      <c s="24" t="s">
        <v>53</v>
      </c>
      <c s="30" t="s">
        <v>75</v>
      </c>
      <c s="31" t="s">
        <v>55</v>
      </c>
      <c s="32">
        <v>1</v>
      </c>
      <c s="33">
        <v>0</v>
      </c>
      <c s="33">
        <f>ROUND(ROUND(H35,2)*ROUND(G35,3),2)</f>
      </c>
      <c r="O35">
        <f>(I35*21)/100</f>
      </c>
      <c t="s">
        <v>29</v>
      </c>
    </row>
    <row r="36" spans="1:5" ht="12.75">
      <c r="A36" s="34" t="s">
        <v>56</v>
      </c>
      <c r="E36" s="35" t="s">
        <v>76</v>
      </c>
    </row>
    <row r="37" spans="1:5" ht="12.75">
      <c r="A37" s="36" t="s">
        <v>58</v>
      </c>
      <c r="E37" s="37" t="s">
        <v>57</v>
      </c>
    </row>
    <row r="38" spans="1:5" ht="12.75">
      <c r="A38" t="s">
        <v>59</v>
      </c>
      <c r="E38" s="35" t="s">
        <v>57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28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0+O10+O15+O32+O37+O42+O91</f>
      </c>
      <c t="s">
        <v>28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79</v>
      </c>
      <c s="38">
        <f>0+I10+I15+I32+I37+I42+I91</f>
      </c>
      <c r="O3" t="s">
        <v>25</v>
      </c>
      <c t="s">
        <v>29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26</v>
      </c>
      <c t="s">
        <v>29</v>
      </c>
    </row>
    <row r="5" spans="1:16" ht="12.75" customHeight="1">
      <c r="A5" t="s">
        <v>20</v>
      </c>
      <c s="12" t="s">
        <v>17</v>
      </c>
      <c s="13" t="s">
        <v>77</v>
      </c>
      <c s="1"/>
      <c s="14" t="s">
        <v>78</v>
      </c>
      <c s="1"/>
      <c s="1"/>
      <c s="1"/>
      <c s="1"/>
      <c r="O5" t="s">
        <v>27</v>
      </c>
      <c t="s">
        <v>29</v>
      </c>
    </row>
    <row r="6" spans="1:9" ht="12.75" customHeight="1">
      <c r="A6" t="s">
        <v>23</v>
      </c>
      <c s="16" t="s">
        <v>24</v>
      </c>
      <c s="17" t="s">
        <v>79</v>
      </c>
      <c s="6"/>
      <c s="18" t="s">
        <v>80</v>
      </c>
      <c s="6"/>
      <c s="6"/>
      <c s="6"/>
      <c s="6"/>
    </row>
    <row r="7" spans="1:9" ht="12.75" customHeight="1">
      <c r="A7" s="15" t="s">
        <v>32</v>
      </c>
      <c s="15" t="s">
        <v>34</v>
      </c>
      <c s="15" t="s">
        <v>36</v>
      </c>
      <c s="15" t="s">
        <v>37</v>
      </c>
      <c s="15" t="s">
        <v>38</v>
      </c>
      <c s="15" t="s">
        <v>40</v>
      </c>
      <c s="15" t="s">
        <v>42</v>
      </c>
      <c s="15" t="s">
        <v>44</v>
      </c>
      <c s="15"/>
    </row>
    <row r="8" spans="1:9" ht="12.75" customHeight="1">
      <c r="A8" s="15"/>
      <c s="15"/>
      <c s="15"/>
      <c s="15"/>
      <c s="15"/>
      <c s="15"/>
      <c s="15"/>
      <c s="15" t="s">
        <v>45</v>
      </c>
      <c s="15" t="s">
        <v>47</v>
      </c>
    </row>
    <row r="9" spans="1:9" ht="12.75" customHeight="1">
      <c r="A9" s="15" t="s">
        <v>33</v>
      </c>
      <c s="15" t="s">
        <v>35</v>
      </c>
      <c s="15" t="s">
        <v>29</v>
      </c>
      <c s="15" t="s">
        <v>28</v>
      </c>
      <c s="15" t="s">
        <v>39</v>
      </c>
      <c s="15" t="s">
        <v>41</v>
      </c>
      <c s="15" t="s">
        <v>43</v>
      </c>
      <c s="15" t="s">
        <v>46</v>
      </c>
      <c s="15" t="s">
        <v>48</v>
      </c>
    </row>
    <row r="10" spans="1:18" ht="12.75" customHeight="1">
      <c r="A10" s="25" t="s">
        <v>49</v>
      </c>
      <c s="25"/>
      <c s="26" t="s">
        <v>33</v>
      </c>
      <c s="25"/>
      <c s="27" t="s">
        <v>50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51</v>
      </c>
      <c s="29" t="s">
        <v>35</v>
      </c>
      <c s="29" t="s">
        <v>81</v>
      </c>
      <c s="24" t="s">
        <v>57</v>
      </c>
      <c s="30" t="s">
        <v>82</v>
      </c>
      <c s="31" t="s">
        <v>83</v>
      </c>
      <c s="32">
        <v>547.96</v>
      </c>
      <c s="33">
        <v>0</v>
      </c>
      <c s="33">
        <f>ROUND(ROUND(H11,2)*ROUND(G11,3),2)</f>
      </c>
      <c r="O11">
        <f>(I11*21)/100</f>
      </c>
      <c t="s">
        <v>29</v>
      </c>
    </row>
    <row r="12" spans="1:5" ht="12.75">
      <c r="A12" s="34" t="s">
        <v>56</v>
      </c>
      <c r="E12" s="35" t="s">
        <v>84</v>
      </c>
    </row>
    <row r="13" spans="1:5" ht="25.5">
      <c r="A13" s="36" t="s">
        <v>58</v>
      </c>
      <c r="E13" s="37" t="s">
        <v>85</v>
      </c>
    </row>
    <row r="14" spans="1:5" ht="25.5">
      <c r="A14" t="s">
        <v>59</v>
      </c>
      <c r="E14" s="35" t="s">
        <v>86</v>
      </c>
    </row>
    <row r="15" spans="1:18" ht="12.75" customHeight="1">
      <c r="A15" s="6" t="s">
        <v>49</v>
      </c>
      <c s="6"/>
      <c s="40" t="s">
        <v>35</v>
      </c>
      <c s="6"/>
      <c s="27" t="s">
        <v>87</v>
      </c>
      <c s="6"/>
      <c s="6"/>
      <c s="6"/>
      <c s="41">
        <f>0+Q15</f>
      </c>
      <c r="O15">
        <f>0+R15</f>
      </c>
      <c r="Q15">
        <f>0+I16+I20+I24+I28</f>
      </c>
      <c>
        <f>0+O16+O20+O24+O28</f>
      </c>
    </row>
    <row r="16" spans="1:16" ht="12.75">
      <c r="A16" s="24" t="s">
        <v>51</v>
      </c>
      <c s="29" t="s">
        <v>29</v>
      </c>
      <c s="29" t="s">
        <v>88</v>
      </c>
      <c s="24" t="s">
        <v>57</v>
      </c>
      <c s="30" t="s">
        <v>89</v>
      </c>
      <c s="31" t="s">
        <v>90</v>
      </c>
      <c s="32">
        <v>273.98</v>
      </c>
      <c s="33">
        <v>0</v>
      </c>
      <c s="33">
        <f>ROUND(ROUND(H16,2)*ROUND(G16,3),2)</f>
      </c>
      <c r="O16">
        <f>(I16*21)/100</f>
      </c>
      <c t="s">
        <v>29</v>
      </c>
    </row>
    <row r="17" spans="1:5" ht="38.25">
      <c r="A17" s="34" t="s">
        <v>56</v>
      </c>
      <c r="E17" s="35" t="s">
        <v>91</v>
      </c>
    </row>
    <row r="18" spans="1:5" ht="12.75">
      <c r="A18" s="36" t="s">
        <v>58</v>
      </c>
      <c r="E18" s="37" t="s">
        <v>92</v>
      </c>
    </row>
    <row r="19" spans="1:5" ht="318.75">
      <c r="A19" t="s">
        <v>59</v>
      </c>
      <c r="E19" s="35" t="s">
        <v>93</v>
      </c>
    </row>
    <row r="20" spans="1:16" ht="12.75">
      <c r="A20" s="24" t="s">
        <v>51</v>
      </c>
      <c s="29" t="s">
        <v>28</v>
      </c>
      <c s="29" t="s">
        <v>94</v>
      </c>
      <c s="24" t="s">
        <v>57</v>
      </c>
      <c s="30" t="s">
        <v>95</v>
      </c>
      <c s="31" t="s">
        <v>90</v>
      </c>
      <c s="32">
        <v>273.98</v>
      </c>
      <c s="33">
        <v>0</v>
      </c>
      <c s="33">
        <f>ROUND(ROUND(H20,2)*ROUND(G20,3),2)</f>
      </c>
      <c r="O20">
        <f>(I20*21)/100</f>
      </c>
      <c t="s">
        <v>29</v>
      </c>
    </row>
    <row r="21" spans="1:5" ht="12.75">
      <c r="A21" s="34" t="s">
        <v>56</v>
      </c>
      <c r="E21" s="35" t="s">
        <v>96</v>
      </c>
    </row>
    <row r="22" spans="1:5" ht="12.75">
      <c r="A22" s="36" t="s">
        <v>58</v>
      </c>
      <c r="E22" s="37" t="s">
        <v>97</v>
      </c>
    </row>
    <row r="23" spans="1:5" ht="191.25">
      <c r="A23" t="s">
        <v>59</v>
      </c>
      <c r="E23" s="35" t="s">
        <v>98</v>
      </c>
    </row>
    <row r="24" spans="1:16" ht="12.75">
      <c r="A24" s="24" t="s">
        <v>51</v>
      </c>
      <c s="29" t="s">
        <v>39</v>
      </c>
      <c s="29" t="s">
        <v>99</v>
      </c>
      <c s="24" t="s">
        <v>35</v>
      </c>
      <c s="30" t="s">
        <v>100</v>
      </c>
      <c s="31" t="s">
        <v>90</v>
      </c>
      <c s="32">
        <v>182.75</v>
      </c>
      <c s="33">
        <v>0</v>
      </c>
      <c s="33">
        <f>ROUND(ROUND(H24,2)*ROUND(G24,3),2)</f>
      </c>
      <c r="O24">
        <f>(I24*21)/100</f>
      </c>
      <c t="s">
        <v>29</v>
      </c>
    </row>
    <row r="25" spans="1:5" ht="38.25">
      <c r="A25" s="34" t="s">
        <v>56</v>
      </c>
      <c r="E25" s="35" t="s">
        <v>101</v>
      </c>
    </row>
    <row r="26" spans="1:5" ht="12.75">
      <c r="A26" s="36" t="s">
        <v>58</v>
      </c>
      <c r="E26" s="37" t="s">
        <v>102</v>
      </c>
    </row>
    <row r="27" spans="1:5" ht="229.5">
      <c r="A27" t="s">
        <v>59</v>
      </c>
      <c r="E27" s="35" t="s">
        <v>103</v>
      </c>
    </row>
    <row r="28" spans="1:16" ht="12.75">
      <c r="A28" s="24" t="s">
        <v>51</v>
      </c>
      <c s="29" t="s">
        <v>41</v>
      </c>
      <c s="29" t="s">
        <v>104</v>
      </c>
      <c s="24" t="s">
        <v>57</v>
      </c>
      <c s="30" t="s">
        <v>105</v>
      </c>
      <c s="31" t="s">
        <v>90</v>
      </c>
      <c s="32">
        <v>50.88</v>
      </c>
      <c s="33">
        <v>0</v>
      </c>
      <c s="33">
        <f>ROUND(ROUND(H28,2)*ROUND(G28,3),2)</f>
      </c>
      <c r="O28">
        <f>(I28*21)/100</f>
      </c>
      <c t="s">
        <v>29</v>
      </c>
    </row>
    <row r="29" spans="1:5" ht="38.25">
      <c r="A29" s="34" t="s">
        <v>56</v>
      </c>
      <c r="E29" s="35" t="s">
        <v>106</v>
      </c>
    </row>
    <row r="30" spans="1:5" ht="12.75">
      <c r="A30" s="36" t="s">
        <v>58</v>
      </c>
      <c r="E30" s="37" t="s">
        <v>107</v>
      </c>
    </row>
    <row r="31" spans="1:5" ht="293.25">
      <c r="A31" t="s">
        <v>59</v>
      </c>
      <c r="E31" s="35" t="s">
        <v>108</v>
      </c>
    </row>
    <row r="32" spans="1:18" ht="12.75" customHeight="1">
      <c r="A32" s="6" t="s">
        <v>49</v>
      </c>
      <c s="6"/>
      <c s="40" t="s">
        <v>29</v>
      </c>
      <c s="6"/>
      <c s="27" t="s">
        <v>109</v>
      </c>
      <c s="6"/>
      <c s="6"/>
      <c s="6"/>
      <c s="41">
        <f>0+Q32</f>
      </c>
      <c r="O32">
        <f>0+R32</f>
      </c>
      <c r="Q32">
        <f>0+I33</f>
      </c>
      <c>
        <f>0+O33</f>
      </c>
    </row>
    <row r="33" spans="1:16" ht="12.75">
      <c r="A33" s="24" t="s">
        <v>51</v>
      </c>
      <c s="29" t="s">
        <v>43</v>
      </c>
      <c s="29" t="s">
        <v>110</v>
      </c>
      <c s="24" t="s">
        <v>57</v>
      </c>
      <c s="30" t="s">
        <v>111</v>
      </c>
      <c s="31" t="s">
        <v>112</v>
      </c>
      <c s="32">
        <v>210.8</v>
      </c>
      <c s="33">
        <v>0</v>
      </c>
      <c s="33">
        <f>ROUND(ROUND(H33,2)*ROUND(G33,3),2)</f>
      </c>
      <c r="O33">
        <f>(I33*21)/100</f>
      </c>
      <c t="s">
        <v>29</v>
      </c>
    </row>
    <row r="34" spans="1:5" ht="38.25">
      <c r="A34" s="34" t="s">
        <v>56</v>
      </c>
      <c r="E34" s="35" t="s">
        <v>113</v>
      </c>
    </row>
    <row r="35" spans="1:5" ht="12.75">
      <c r="A35" s="36" t="s">
        <v>58</v>
      </c>
      <c r="E35" s="37" t="s">
        <v>114</v>
      </c>
    </row>
    <row r="36" spans="1:5" ht="165.75">
      <c r="A36" t="s">
        <v>59</v>
      </c>
      <c r="E36" s="35" t="s">
        <v>115</v>
      </c>
    </row>
    <row r="37" spans="1:18" ht="12.75" customHeight="1">
      <c r="A37" s="6" t="s">
        <v>49</v>
      </c>
      <c s="6"/>
      <c s="40" t="s">
        <v>39</v>
      </c>
      <c s="6"/>
      <c s="27" t="s">
        <v>116</v>
      </c>
      <c s="6"/>
      <c s="6"/>
      <c s="6"/>
      <c s="41">
        <f>0+Q37</f>
      </c>
      <c r="O37">
        <f>0+R37</f>
      </c>
      <c r="Q37">
        <f>0+I38</f>
      </c>
      <c>
        <f>0+O38</f>
      </c>
    </row>
    <row r="38" spans="1:16" ht="12.75">
      <c r="A38" s="24" t="s">
        <v>51</v>
      </c>
      <c s="29" t="s">
        <v>73</v>
      </c>
      <c s="29" t="s">
        <v>117</v>
      </c>
      <c s="24" t="s">
        <v>57</v>
      </c>
      <c s="30" t="s">
        <v>118</v>
      </c>
      <c s="31" t="s">
        <v>90</v>
      </c>
      <c s="32">
        <v>16.864</v>
      </c>
      <c s="33">
        <v>0</v>
      </c>
      <c s="33">
        <f>ROUND(ROUND(H38,2)*ROUND(G38,3),2)</f>
      </c>
      <c r="O38">
        <f>(I38*21)/100</f>
      </c>
      <c t="s">
        <v>29</v>
      </c>
    </row>
    <row r="39" spans="1:5" ht="38.25">
      <c r="A39" s="34" t="s">
        <v>56</v>
      </c>
      <c r="E39" s="35" t="s">
        <v>119</v>
      </c>
    </row>
    <row r="40" spans="1:5" ht="12.75">
      <c r="A40" s="36" t="s">
        <v>58</v>
      </c>
      <c r="E40" s="37" t="s">
        <v>120</v>
      </c>
    </row>
    <row r="41" spans="1:5" ht="38.25">
      <c r="A41" t="s">
        <v>59</v>
      </c>
      <c r="E41" s="35" t="s">
        <v>121</v>
      </c>
    </row>
    <row r="42" spans="1:18" ht="12.75" customHeight="1">
      <c r="A42" s="6" t="s">
        <v>49</v>
      </c>
      <c s="6"/>
      <c s="40" t="s">
        <v>122</v>
      </c>
      <c s="6"/>
      <c s="27" t="s">
        <v>123</v>
      </c>
      <c s="6"/>
      <c s="6"/>
      <c s="6"/>
      <c s="41">
        <f>0+Q42</f>
      </c>
      <c r="O42">
        <f>0+R42</f>
      </c>
      <c r="Q42">
        <f>0+I43+I47+I51+I55+I59+I63+I67+I71+I75+I79+I83+I87</f>
      </c>
      <c>
        <f>0+O43+O47+O51+O55+O59+O63+O67+O71+O75+O79+O83+O87</f>
      </c>
    </row>
    <row r="43" spans="1:16" ht="12.75">
      <c r="A43" s="24" t="s">
        <v>51</v>
      </c>
      <c s="29" t="s">
        <v>122</v>
      </c>
      <c s="29" t="s">
        <v>124</v>
      </c>
      <c s="24" t="s">
        <v>57</v>
      </c>
      <c s="30" t="s">
        <v>125</v>
      </c>
      <c s="31" t="s">
        <v>112</v>
      </c>
      <c s="32">
        <v>210.8</v>
      </c>
      <c s="33">
        <v>0</v>
      </c>
      <c s="33">
        <f>ROUND(ROUND(H43,2)*ROUND(G43,3),2)</f>
      </c>
      <c r="O43">
        <f>(I43*21)/100</f>
      </c>
      <c t="s">
        <v>29</v>
      </c>
    </row>
    <row r="44" spans="1:5" ht="76.5">
      <c r="A44" s="34" t="s">
        <v>56</v>
      </c>
      <c r="E44" s="35" t="s">
        <v>126</v>
      </c>
    </row>
    <row r="45" spans="1:5" ht="12.75">
      <c r="A45" s="36" t="s">
        <v>58</v>
      </c>
      <c r="E45" s="37" t="s">
        <v>127</v>
      </c>
    </row>
    <row r="46" spans="1:5" ht="255">
      <c r="A46" t="s">
        <v>59</v>
      </c>
      <c r="E46" s="35" t="s">
        <v>128</v>
      </c>
    </row>
    <row r="47" spans="1:16" ht="12.75">
      <c r="A47" s="24" t="s">
        <v>51</v>
      </c>
      <c s="29" t="s">
        <v>46</v>
      </c>
      <c s="29" t="s">
        <v>129</v>
      </c>
      <c s="24" t="s">
        <v>57</v>
      </c>
      <c s="30" t="s">
        <v>130</v>
      </c>
      <c s="31" t="s">
        <v>131</v>
      </c>
      <c s="32">
        <v>2</v>
      </c>
      <c s="33">
        <v>0</v>
      </c>
      <c s="33">
        <f>ROUND(ROUND(H47,2)*ROUND(G47,3),2)</f>
      </c>
      <c r="O47">
        <f>(I47*21)/100</f>
      </c>
      <c t="s">
        <v>29</v>
      </c>
    </row>
    <row r="48" spans="1:5" ht="25.5">
      <c r="A48" s="34" t="s">
        <v>56</v>
      </c>
      <c r="E48" s="35" t="s">
        <v>132</v>
      </c>
    </row>
    <row r="49" spans="1:5" ht="12.75">
      <c r="A49" s="36" t="s">
        <v>58</v>
      </c>
      <c r="E49" s="37" t="s">
        <v>133</v>
      </c>
    </row>
    <row r="50" spans="1:5" ht="25.5">
      <c r="A50" t="s">
        <v>59</v>
      </c>
      <c r="E50" s="35" t="s">
        <v>134</v>
      </c>
    </row>
    <row r="51" spans="1:16" ht="12.75">
      <c r="A51" s="24" t="s">
        <v>51</v>
      </c>
      <c s="29" t="s">
        <v>48</v>
      </c>
      <c s="29" t="s">
        <v>135</v>
      </c>
      <c s="24" t="s">
        <v>57</v>
      </c>
      <c s="30" t="s">
        <v>136</v>
      </c>
      <c s="31" t="s">
        <v>131</v>
      </c>
      <c s="32">
        <v>2</v>
      </c>
      <c s="33">
        <v>0</v>
      </c>
      <c s="33">
        <f>ROUND(ROUND(H51,2)*ROUND(G51,3),2)</f>
      </c>
      <c r="O51">
        <f>(I51*21)/100</f>
      </c>
      <c t="s">
        <v>29</v>
      </c>
    </row>
    <row r="52" spans="1:5" ht="38.25">
      <c r="A52" s="34" t="s">
        <v>56</v>
      </c>
      <c r="E52" s="35" t="s">
        <v>137</v>
      </c>
    </row>
    <row r="53" spans="1:5" ht="12.75">
      <c r="A53" s="36" t="s">
        <v>58</v>
      </c>
      <c r="E53" s="37" t="s">
        <v>133</v>
      </c>
    </row>
    <row r="54" spans="1:5" ht="25.5">
      <c r="A54" t="s">
        <v>59</v>
      </c>
      <c r="E54" s="35" t="s">
        <v>134</v>
      </c>
    </row>
    <row r="55" spans="1:16" ht="12.75">
      <c r="A55" s="24" t="s">
        <v>51</v>
      </c>
      <c s="29" t="s">
        <v>138</v>
      </c>
      <c s="29" t="s">
        <v>139</v>
      </c>
      <c s="24" t="s">
        <v>57</v>
      </c>
      <c s="30" t="s">
        <v>140</v>
      </c>
      <c s="31" t="s">
        <v>131</v>
      </c>
      <c s="32">
        <v>2</v>
      </c>
      <c s="33">
        <v>0</v>
      </c>
      <c s="33">
        <f>ROUND(ROUND(H55,2)*ROUND(G55,3),2)</f>
      </c>
      <c r="O55">
        <f>(I55*21)/100</f>
      </c>
      <c t="s">
        <v>29</v>
      </c>
    </row>
    <row r="56" spans="1:5" ht="38.25">
      <c r="A56" s="34" t="s">
        <v>56</v>
      </c>
      <c r="E56" s="35" t="s">
        <v>141</v>
      </c>
    </row>
    <row r="57" spans="1:5" ht="12.75">
      <c r="A57" s="36" t="s">
        <v>58</v>
      </c>
      <c r="E57" s="37" t="s">
        <v>133</v>
      </c>
    </row>
    <row r="58" spans="1:5" ht="25.5">
      <c r="A58" t="s">
        <v>59</v>
      </c>
      <c r="E58" s="35" t="s">
        <v>134</v>
      </c>
    </row>
    <row r="59" spans="1:16" ht="12.75">
      <c r="A59" s="24" t="s">
        <v>51</v>
      </c>
      <c s="29" t="s">
        <v>142</v>
      </c>
      <c s="29" t="s">
        <v>143</v>
      </c>
      <c s="24" t="s">
        <v>57</v>
      </c>
      <c s="30" t="s">
        <v>144</v>
      </c>
      <c s="31" t="s">
        <v>131</v>
      </c>
      <c s="32">
        <v>2</v>
      </c>
      <c s="33">
        <v>0</v>
      </c>
      <c s="33">
        <f>ROUND(ROUND(H59,2)*ROUND(G59,3),2)</f>
      </c>
      <c r="O59">
        <f>(I59*21)/100</f>
      </c>
      <c t="s">
        <v>29</v>
      </c>
    </row>
    <row r="60" spans="1:5" ht="38.25">
      <c r="A60" s="34" t="s">
        <v>56</v>
      </c>
      <c r="E60" s="35" t="s">
        <v>145</v>
      </c>
    </row>
    <row r="61" spans="1:5" ht="12.75">
      <c r="A61" s="36" t="s">
        <v>58</v>
      </c>
      <c r="E61" s="37" t="s">
        <v>133</v>
      </c>
    </row>
    <row r="62" spans="1:5" ht="12.75">
      <c r="A62" t="s">
        <v>59</v>
      </c>
      <c r="E62" s="35" t="s">
        <v>146</v>
      </c>
    </row>
    <row r="63" spans="1:16" ht="12.75">
      <c r="A63" s="24" t="s">
        <v>51</v>
      </c>
      <c s="29" t="s">
        <v>147</v>
      </c>
      <c s="29" t="s">
        <v>148</v>
      </c>
      <c s="24" t="s">
        <v>57</v>
      </c>
      <c s="30" t="s">
        <v>149</v>
      </c>
      <c s="31" t="s">
        <v>90</v>
      </c>
      <c s="32">
        <v>1.201</v>
      </c>
      <c s="33">
        <v>0</v>
      </c>
      <c s="33">
        <f>ROUND(ROUND(H63,2)*ROUND(G63,3),2)</f>
      </c>
      <c r="O63">
        <f>(I63*21)/100</f>
      </c>
      <c t="s">
        <v>29</v>
      </c>
    </row>
    <row r="64" spans="1:5" ht="51">
      <c r="A64" s="34" t="s">
        <v>56</v>
      </c>
      <c r="E64" s="35" t="s">
        <v>150</v>
      </c>
    </row>
    <row r="65" spans="1:5" ht="51">
      <c r="A65" s="36" t="s">
        <v>58</v>
      </c>
      <c r="E65" s="37" t="s">
        <v>151</v>
      </c>
    </row>
    <row r="66" spans="1:5" ht="38.25">
      <c r="A66" t="s">
        <v>59</v>
      </c>
      <c r="E66" s="35" t="s">
        <v>152</v>
      </c>
    </row>
    <row r="67" spans="1:16" ht="12.75">
      <c r="A67" s="24" t="s">
        <v>51</v>
      </c>
      <c s="29" t="s">
        <v>153</v>
      </c>
      <c s="29" t="s">
        <v>154</v>
      </c>
      <c s="24" t="s">
        <v>57</v>
      </c>
      <c s="30" t="s">
        <v>155</v>
      </c>
      <c s="31" t="s">
        <v>112</v>
      </c>
      <c s="32">
        <v>210.8</v>
      </c>
      <c s="33">
        <v>0</v>
      </c>
      <c s="33">
        <f>ROUND(ROUND(H67,2)*ROUND(G67,3),2)</f>
      </c>
      <c r="O67">
        <f>(I67*21)/100</f>
      </c>
      <c t="s">
        <v>29</v>
      </c>
    </row>
    <row r="68" spans="1:5" ht="51">
      <c r="A68" s="34" t="s">
        <v>56</v>
      </c>
      <c r="E68" s="35" t="s">
        <v>156</v>
      </c>
    </row>
    <row r="69" spans="1:5" ht="12.75">
      <c r="A69" s="36" t="s">
        <v>58</v>
      </c>
      <c r="E69" s="37" t="s">
        <v>127</v>
      </c>
    </row>
    <row r="70" spans="1:5" ht="51">
      <c r="A70" t="s">
        <v>59</v>
      </c>
      <c r="E70" s="35" t="s">
        <v>157</v>
      </c>
    </row>
    <row r="71" spans="1:16" ht="12.75">
      <c r="A71" s="24" t="s">
        <v>51</v>
      </c>
      <c s="29" t="s">
        <v>158</v>
      </c>
      <c s="29" t="s">
        <v>159</v>
      </c>
      <c s="24" t="s">
        <v>57</v>
      </c>
      <c s="30" t="s">
        <v>160</v>
      </c>
      <c s="31" t="s">
        <v>112</v>
      </c>
      <c s="32">
        <v>210.8</v>
      </c>
      <c s="33">
        <v>0</v>
      </c>
      <c s="33">
        <f>ROUND(ROUND(H71,2)*ROUND(G71,3),2)</f>
      </c>
      <c r="O71">
        <f>(I71*21)/100</f>
      </c>
      <c t="s">
        <v>29</v>
      </c>
    </row>
    <row r="72" spans="1:5" ht="38.25">
      <c r="A72" s="34" t="s">
        <v>56</v>
      </c>
      <c r="E72" s="35" t="s">
        <v>161</v>
      </c>
    </row>
    <row r="73" spans="1:5" ht="12.75">
      <c r="A73" s="36" t="s">
        <v>58</v>
      </c>
      <c r="E73" s="37" t="s">
        <v>127</v>
      </c>
    </row>
    <row r="74" spans="1:5" ht="38.25">
      <c r="A74" t="s">
        <v>59</v>
      </c>
      <c r="E74" s="35" t="s">
        <v>152</v>
      </c>
    </row>
    <row r="75" spans="1:16" ht="12.75">
      <c r="A75" s="24" t="s">
        <v>51</v>
      </c>
      <c s="29" t="s">
        <v>162</v>
      </c>
      <c s="29" t="s">
        <v>163</v>
      </c>
      <c s="24" t="s">
        <v>57</v>
      </c>
      <c s="30" t="s">
        <v>164</v>
      </c>
      <c s="31" t="s">
        <v>131</v>
      </c>
      <c s="32">
        <v>2</v>
      </c>
      <c s="33">
        <v>0</v>
      </c>
      <c s="33">
        <f>ROUND(ROUND(H75,2)*ROUND(G75,3),2)</f>
      </c>
      <c r="O75">
        <f>(I75*21)/100</f>
      </c>
      <c t="s">
        <v>29</v>
      </c>
    </row>
    <row r="76" spans="1:5" ht="38.25">
      <c r="A76" s="34" t="s">
        <v>56</v>
      </c>
      <c r="E76" s="35" t="s">
        <v>165</v>
      </c>
    </row>
    <row r="77" spans="1:5" ht="12.75">
      <c r="A77" s="36" t="s">
        <v>58</v>
      </c>
      <c r="E77" s="37" t="s">
        <v>166</v>
      </c>
    </row>
    <row r="78" spans="1:5" ht="25.5">
      <c r="A78" t="s">
        <v>59</v>
      </c>
      <c r="E78" s="35" t="s">
        <v>167</v>
      </c>
    </row>
    <row r="79" spans="1:16" ht="12.75">
      <c r="A79" s="24" t="s">
        <v>51</v>
      </c>
      <c s="29" t="s">
        <v>168</v>
      </c>
      <c s="29" t="s">
        <v>169</v>
      </c>
      <c s="24" t="s">
        <v>57</v>
      </c>
      <c s="30" t="s">
        <v>170</v>
      </c>
      <c s="31" t="s">
        <v>112</v>
      </c>
      <c s="32">
        <v>210.8</v>
      </c>
      <c s="33">
        <v>0</v>
      </c>
      <c s="33">
        <f>ROUND(ROUND(H79,2)*ROUND(G79,3),2)</f>
      </c>
      <c r="O79">
        <f>(I79*21)/100</f>
      </c>
      <c t="s">
        <v>29</v>
      </c>
    </row>
    <row r="80" spans="1:5" ht="25.5">
      <c r="A80" s="34" t="s">
        <v>56</v>
      </c>
      <c r="E80" s="35" t="s">
        <v>132</v>
      </c>
    </row>
    <row r="81" spans="1:5" ht="12.75">
      <c r="A81" s="36" t="s">
        <v>58</v>
      </c>
      <c r="E81" s="37" t="s">
        <v>127</v>
      </c>
    </row>
    <row r="82" spans="1:5" ht="51">
      <c r="A82" t="s">
        <v>59</v>
      </c>
      <c r="E82" s="35" t="s">
        <v>171</v>
      </c>
    </row>
    <row r="83" spans="1:16" ht="12.75">
      <c r="A83" s="24" t="s">
        <v>51</v>
      </c>
      <c s="29" t="s">
        <v>172</v>
      </c>
      <c s="29" t="s">
        <v>173</v>
      </c>
      <c s="24" t="s">
        <v>57</v>
      </c>
      <c s="30" t="s">
        <v>174</v>
      </c>
      <c s="31" t="s">
        <v>112</v>
      </c>
      <c s="32">
        <v>210.8</v>
      </c>
      <c s="33">
        <v>0</v>
      </c>
      <c s="33">
        <f>ROUND(ROUND(H83,2)*ROUND(G83,3),2)</f>
      </c>
      <c r="O83">
        <f>(I83*21)/100</f>
      </c>
      <c t="s">
        <v>29</v>
      </c>
    </row>
    <row r="84" spans="1:5" ht="38.25">
      <c r="A84" s="34" t="s">
        <v>56</v>
      </c>
      <c r="E84" s="35" t="s">
        <v>175</v>
      </c>
    </row>
    <row r="85" spans="1:5" ht="12.75">
      <c r="A85" s="36" t="s">
        <v>58</v>
      </c>
      <c r="E85" s="37" t="s">
        <v>127</v>
      </c>
    </row>
    <row r="86" spans="1:5" ht="25.5">
      <c r="A86" t="s">
        <v>59</v>
      </c>
      <c r="E86" s="35" t="s">
        <v>176</v>
      </c>
    </row>
    <row r="87" spans="1:16" ht="12.75">
      <c r="A87" s="24" t="s">
        <v>51</v>
      </c>
      <c s="29" t="s">
        <v>177</v>
      </c>
      <c s="29" t="s">
        <v>178</v>
      </c>
      <c s="24" t="s">
        <v>57</v>
      </c>
      <c s="30" t="s">
        <v>179</v>
      </c>
      <c s="31" t="s">
        <v>131</v>
      </c>
      <c s="32">
        <v>7</v>
      </c>
      <c s="33">
        <v>0</v>
      </c>
      <c s="33">
        <f>ROUND(ROUND(H87,2)*ROUND(G87,3),2)</f>
      </c>
      <c r="O87">
        <f>(I87*21)/100</f>
      </c>
      <c t="s">
        <v>29</v>
      </c>
    </row>
    <row r="88" spans="1:5" ht="25.5">
      <c r="A88" s="34" t="s">
        <v>56</v>
      </c>
      <c r="E88" s="35" t="s">
        <v>180</v>
      </c>
    </row>
    <row r="89" spans="1:5" ht="12.75">
      <c r="A89" s="36" t="s">
        <v>58</v>
      </c>
      <c r="E89" s="37" t="s">
        <v>181</v>
      </c>
    </row>
    <row r="90" spans="1:5" ht="25.5">
      <c r="A90" t="s">
        <v>59</v>
      </c>
      <c r="E90" s="35" t="s">
        <v>182</v>
      </c>
    </row>
    <row r="91" spans="1:18" ht="12.75" customHeight="1">
      <c r="A91" s="6" t="s">
        <v>49</v>
      </c>
      <c s="6"/>
      <c s="40" t="s">
        <v>46</v>
      </c>
      <c s="6"/>
      <c s="27" t="s">
        <v>183</v>
      </c>
      <c s="6"/>
      <c s="6"/>
      <c s="6"/>
      <c s="41">
        <f>0+Q91</f>
      </c>
      <c r="O91">
        <f>0+R91</f>
      </c>
      <c r="Q91">
        <f>0+I92+I96</f>
      </c>
      <c>
        <f>0+O92+O96</f>
      </c>
    </row>
    <row r="92" spans="1:16" ht="12.75">
      <c r="A92" s="24" t="s">
        <v>51</v>
      </c>
      <c s="29" t="s">
        <v>184</v>
      </c>
      <c s="29" t="s">
        <v>185</v>
      </c>
      <c s="24" t="s">
        <v>57</v>
      </c>
      <c s="30" t="s">
        <v>186</v>
      </c>
      <c s="31" t="s">
        <v>131</v>
      </c>
      <c s="32">
        <v>6</v>
      </c>
      <c s="33">
        <v>0</v>
      </c>
      <c s="33">
        <f>ROUND(ROUND(H92,2)*ROUND(G92,3),2)</f>
      </c>
      <c r="O92">
        <f>(I92*21)/100</f>
      </c>
      <c t="s">
        <v>29</v>
      </c>
    </row>
    <row r="93" spans="1:5" ht="38.25">
      <c r="A93" s="34" t="s">
        <v>56</v>
      </c>
      <c r="E93" s="35" t="s">
        <v>187</v>
      </c>
    </row>
    <row r="94" spans="1:5" ht="12.75">
      <c r="A94" s="36" t="s">
        <v>58</v>
      </c>
      <c r="E94" s="37" t="s">
        <v>188</v>
      </c>
    </row>
    <row r="95" spans="1:5" ht="38.25">
      <c r="A95" t="s">
        <v>59</v>
      </c>
      <c r="E95" s="35" t="s">
        <v>152</v>
      </c>
    </row>
    <row r="96" spans="1:16" ht="12.75">
      <c r="A96" s="24" t="s">
        <v>51</v>
      </c>
      <c s="29" t="s">
        <v>189</v>
      </c>
      <c s="29" t="s">
        <v>190</v>
      </c>
      <c s="24" t="s">
        <v>57</v>
      </c>
      <c s="30" t="s">
        <v>191</v>
      </c>
      <c s="31" t="s">
        <v>112</v>
      </c>
      <c s="32">
        <v>160</v>
      </c>
      <c s="33">
        <v>0</v>
      </c>
      <c s="33">
        <f>ROUND(ROUND(H96,2)*ROUND(G96,3),2)</f>
      </c>
      <c r="O96">
        <f>(I96*21)/100</f>
      </c>
      <c t="s">
        <v>29</v>
      </c>
    </row>
    <row r="97" spans="1:5" ht="38.25">
      <c r="A97" s="34" t="s">
        <v>56</v>
      </c>
      <c r="E97" s="35" t="s">
        <v>192</v>
      </c>
    </row>
    <row r="98" spans="1:5" ht="12.75">
      <c r="A98" s="36" t="s">
        <v>58</v>
      </c>
      <c r="E98" s="37" t="s">
        <v>193</v>
      </c>
    </row>
    <row r="99" spans="1:5" ht="12.75">
      <c r="A99" t="s">
        <v>59</v>
      </c>
      <c r="E99" s="35" t="s">
        <v>194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28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0+O10+O15+O32+O37+O42+O75</f>
      </c>
      <c t="s">
        <v>28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195</v>
      </c>
      <c s="38">
        <f>0+I10+I15+I32+I37+I42+I75</f>
      </c>
      <c r="O3" t="s">
        <v>25</v>
      </c>
      <c t="s">
        <v>29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26</v>
      </c>
      <c t="s">
        <v>29</v>
      </c>
    </row>
    <row r="5" spans="1:16" ht="12.75" customHeight="1">
      <c r="A5" t="s">
        <v>20</v>
      </c>
      <c s="12" t="s">
        <v>17</v>
      </c>
      <c s="13" t="s">
        <v>77</v>
      </c>
      <c s="1"/>
      <c s="14" t="s">
        <v>78</v>
      </c>
      <c s="1"/>
      <c s="1"/>
      <c s="1"/>
      <c s="1"/>
      <c r="O5" t="s">
        <v>27</v>
      </c>
      <c t="s">
        <v>29</v>
      </c>
    </row>
    <row r="6" spans="1:9" ht="12.75" customHeight="1">
      <c r="A6" t="s">
        <v>23</v>
      </c>
      <c s="16" t="s">
        <v>24</v>
      </c>
      <c s="17" t="s">
        <v>195</v>
      </c>
      <c s="6"/>
      <c s="18" t="s">
        <v>196</v>
      </c>
      <c s="6"/>
      <c s="6"/>
      <c s="6"/>
      <c s="6"/>
    </row>
    <row r="7" spans="1:9" ht="12.75" customHeight="1">
      <c r="A7" s="15" t="s">
        <v>32</v>
      </c>
      <c s="15" t="s">
        <v>34</v>
      </c>
      <c s="15" t="s">
        <v>36</v>
      </c>
      <c s="15" t="s">
        <v>37</v>
      </c>
      <c s="15" t="s">
        <v>38</v>
      </c>
      <c s="15" t="s">
        <v>40</v>
      </c>
      <c s="15" t="s">
        <v>42</v>
      </c>
      <c s="15" t="s">
        <v>44</v>
      </c>
      <c s="15"/>
    </row>
    <row r="8" spans="1:9" ht="12.75" customHeight="1">
      <c r="A8" s="15"/>
      <c s="15"/>
      <c s="15"/>
      <c s="15"/>
      <c s="15"/>
      <c s="15"/>
      <c s="15"/>
      <c s="15" t="s">
        <v>45</v>
      </c>
      <c s="15" t="s">
        <v>47</v>
      </c>
    </row>
    <row r="9" spans="1:9" ht="12.75" customHeight="1">
      <c r="A9" s="15" t="s">
        <v>33</v>
      </c>
      <c s="15" t="s">
        <v>35</v>
      </c>
      <c s="15" t="s">
        <v>29</v>
      </c>
      <c s="15" t="s">
        <v>28</v>
      </c>
      <c s="15" t="s">
        <v>39</v>
      </c>
      <c s="15" t="s">
        <v>41</v>
      </c>
      <c s="15" t="s">
        <v>43</v>
      </c>
      <c s="15" t="s">
        <v>46</v>
      </c>
      <c s="15" t="s">
        <v>48</v>
      </c>
    </row>
    <row r="10" spans="1:18" ht="12.75" customHeight="1">
      <c r="A10" s="25" t="s">
        <v>49</v>
      </c>
      <c s="25"/>
      <c s="26" t="s">
        <v>33</v>
      </c>
      <c s="25"/>
      <c s="27" t="s">
        <v>50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51</v>
      </c>
      <c s="29" t="s">
        <v>35</v>
      </c>
      <c s="29" t="s">
        <v>81</v>
      </c>
      <c s="24" t="s">
        <v>57</v>
      </c>
      <c s="30" t="s">
        <v>82</v>
      </c>
      <c s="31" t="s">
        <v>83</v>
      </c>
      <c s="32">
        <v>27.198</v>
      </c>
      <c s="33">
        <v>0</v>
      </c>
      <c s="33">
        <f>ROUND(ROUND(H11,2)*ROUND(G11,3),2)</f>
      </c>
      <c r="O11">
        <f>(I11*21)/100</f>
      </c>
      <c t="s">
        <v>29</v>
      </c>
    </row>
    <row r="12" spans="1:5" ht="12.75">
      <c r="A12" s="34" t="s">
        <v>56</v>
      </c>
      <c r="E12" s="35" t="s">
        <v>84</v>
      </c>
    </row>
    <row r="13" spans="1:5" ht="25.5">
      <c r="A13" s="36" t="s">
        <v>58</v>
      </c>
      <c r="E13" s="37" t="s">
        <v>197</v>
      </c>
    </row>
    <row r="14" spans="1:5" ht="25.5">
      <c r="A14" t="s">
        <v>59</v>
      </c>
      <c r="E14" s="35" t="s">
        <v>86</v>
      </c>
    </row>
    <row r="15" spans="1:18" ht="12.75" customHeight="1">
      <c r="A15" s="6" t="s">
        <v>49</v>
      </c>
      <c s="6"/>
      <c s="40" t="s">
        <v>35</v>
      </c>
      <c s="6"/>
      <c s="27" t="s">
        <v>87</v>
      </c>
      <c s="6"/>
      <c s="6"/>
      <c s="6"/>
      <c s="41">
        <f>0+Q15</f>
      </c>
      <c r="O15">
        <f>0+R15</f>
      </c>
      <c r="Q15">
        <f>0+I16+I20+I24+I28</f>
      </c>
      <c>
        <f>0+O16+O20+O24+O28</f>
      </c>
    </row>
    <row r="16" spans="1:16" ht="12.75">
      <c r="A16" s="24" t="s">
        <v>51</v>
      </c>
      <c s="29" t="s">
        <v>29</v>
      </c>
      <c s="29" t="s">
        <v>88</v>
      </c>
      <c s="24" t="s">
        <v>57</v>
      </c>
      <c s="30" t="s">
        <v>89</v>
      </c>
      <c s="31" t="s">
        <v>90</v>
      </c>
      <c s="32">
        <v>13.599</v>
      </c>
      <c s="33">
        <v>0</v>
      </c>
      <c s="33">
        <f>ROUND(ROUND(H16,2)*ROUND(G16,3),2)</f>
      </c>
      <c r="O16">
        <f>(I16*21)/100</f>
      </c>
      <c t="s">
        <v>29</v>
      </c>
    </row>
    <row r="17" spans="1:5" ht="38.25">
      <c r="A17" s="34" t="s">
        <v>56</v>
      </c>
      <c r="E17" s="35" t="s">
        <v>198</v>
      </c>
    </row>
    <row r="18" spans="1:5" ht="12.75">
      <c r="A18" s="36" t="s">
        <v>58</v>
      </c>
      <c r="E18" s="37" t="s">
        <v>199</v>
      </c>
    </row>
    <row r="19" spans="1:5" ht="318.75">
      <c r="A19" t="s">
        <v>59</v>
      </c>
      <c r="E19" s="35" t="s">
        <v>93</v>
      </c>
    </row>
    <row r="20" spans="1:16" ht="12.75">
      <c r="A20" s="24" t="s">
        <v>51</v>
      </c>
      <c s="29" t="s">
        <v>28</v>
      </c>
      <c s="29" t="s">
        <v>94</v>
      </c>
      <c s="24" t="s">
        <v>57</v>
      </c>
      <c s="30" t="s">
        <v>95</v>
      </c>
      <c s="31" t="s">
        <v>90</v>
      </c>
      <c s="32">
        <v>13.599</v>
      </c>
      <c s="33">
        <v>0</v>
      </c>
      <c s="33">
        <f>ROUND(ROUND(H20,2)*ROUND(G20,3),2)</f>
      </c>
      <c r="O20">
        <f>(I20*21)/100</f>
      </c>
      <c t="s">
        <v>29</v>
      </c>
    </row>
    <row r="21" spans="1:5" ht="12.75">
      <c r="A21" s="34" t="s">
        <v>56</v>
      </c>
      <c r="E21" s="35" t="s">
        <v>96</v>
      </c>
    </row>
    <row r="22" spans="1:5" ht="12.75">
      <c r="A22" s="36" t="s">
        <v>58</v>
      </c>
      <c r="E22" s="37" t="s">
        <v>200</v>
      </c>
    </row>
    <row r="23" spans="1:5" ht="191.25">
      <c r="A23" t="s">
        <v>59</v>
      </c>
      <c r="E23" s="35" t="s">
        <v>98</v>
      </c>
    </row>
    <row r="24" spans="1:16" ht="12.75">
      <c r="A24" s="24" t="s">
        <v>51</v>
      </c>
      <c s="29" t="s">
        <v>39</v>
      </c>
      <c s="29" t="s">
        <v>99</v>
      </c>
      <c s="24" t="s">
        <v>35</v>
      </c>
      <c s="30" t="s">
        <v>100</v>
      </c>
      <c s="31" t="s">
        <v>90</v>
      </c>
      <c s="32">
        <v>9.001</v>
      </c>
      <c s="33">
        <v>0</v>
      </c>
      <c s="33">
        <f>ROUND(ROUND(H24,2)*ROUND(G24,3),2)</f>
      </c>
      <c r="O24">
        <f>(I24*21)/100</f>
      </c>
      <c t="s">
        <v>29</v>
      </c>
    </row>
    <row r="25" spans="1:5" ht="38.25">
      <c r="A25" s="34" t="s">
        <v>56</v>
      </c>
      <c r="E25" s="35" t="s">
        <v>101</v>
      </c>
    </row>
    <row r="26" spans="1:5" ht="12.75">
      <c r="A26" s="36" t="s">
        <v>58</v>
      </c>
      <c r="E26" s="37" t="s">
        <v>201</v>
      </c>
    </row>
    <row r="27" spans="1:5" ht="229.5">
      <c r="A27" t="s">
        <v>59</v>
      </c>
      <c r="E27" s="35" t="s">
        <v>103</v>
      </c>
    </row>
    <row r="28" spans="1:16" ht="12.75">
      <c r="A28" s="24" t="s">
        <v>51</v>
      </c>
      <c s="29" t="s">
        <v>41</v>
      </c>
      <c s="29" t="s">
        <v>104</v>
      </c>
      <c s="24" t="s">
        <v>57</v>
      </c>
      <c s="30" t="s">
        <v>105</v>
      </c>
      <c s="31" t="s">
        <v>90</v>
      </c>
      <c s="32">
        <v>2.64</v>
      </c>
      <c s="33">
        <v>0</v>
      </c>
      <c s="33">
        <f>ROUND(ROUND(H28,2)*ROUND(G28,3),2)</f>
      </c>
      <c r="O28">
        <f>(I28*21)/100</f>
      </c>
      <c t="s">
        <v>29</v>
      </c>
    </row>
    <row r="29" spans="1:5" ht="38.25">
      <c r="A29" s="34" t="s">
        <v>56</v>
      </c>
      <c r="E29" s="35" t="s">
        <v>106</v>
      </c>
    </row>
    <row r="30" spans="1:5" ht="12.75">
      <c r="A30" s="36" t="s">
        <v>58</v>
      </c>
      <c r="E30" s="37" t="s">
        <v>202</v>
      </c>
    </row>
    <row r="31" spans="1:5" ht="293.25">
      <c r="A31" t="s">
        <v>59</v>
      </c>
      <c r="E31" s="35" t="s">
        <v>108</v>
      </c>
    </row>
    <row r="32" spans="1:18" ht="12.75" customHeight="1">
      <c r="A32" s="6" t="s">
        <v>49</v>
      </c>
      <c s="6"/>
      <c s="40" t="s">
        <v>29</v>
      </c>
      <c s="6"/>
      <c s="27" t="s">
        <v>109</v>
      </c>
      <c s="6"/>
      <c s="6"/>
      <c s="6"/>
      <c s="41">
        <f>0+Q32</f>
      </c>
      <c r="O32">
        <f>0+R32</f>
      </c>
      <c r="Q32">
        <f>0+I33</f>
      </c>
      <c>
        <f>0+O33</f>
      </c>
    </row>
    <row r="33" spans="1:16" ht="12.75">
      <c r="A33" s="24" t="s">
        <v>51</v>
      </c>
      <c s="29" t="s">
        <v>43</v>
      </c>
      <c s="29" t="s">
        <v>110</v>
      </c>
      <c s="24" t="s">
        <v>57</v>
      </c>
      <c s="30" t="s">
        <v>111</v>
      </c>
      <c s="31" t="s">
        <v>112</v>
      </c>
      <c s="32">
        <v>10.3</v>
      </c>
      <c s="33">
        <v>0</v>
      </c>
      <c s="33">
        <f>ROUND(ROUND(H33,2)*ROUND(G33,3),2)</f>
      </c>
      <c r="O33">
        <f>(I33*21)/100</f>
      </c>
      <c t="s">
        <v>29</v>
      </c>
    </row>
    <row r="34" spans="1:5" ht="38.25">
      <c r="A34" s="34" t="s">
        <v>56</v>
      </c>
      <c r="E34" s="35" t="s">
        <v>203</v>
      </c>
    </row>
    <row r="35" spans="1:5" ht="12.75">
      <c r="A35" s="36" t="s">
        <v>58</v>
      </c>
      <c r="E35" s="37" t="s">
        <v>204</v>
      </c>
    </row>
    <row r="36" spans="1:5" ht="165.75">
      <c r="A36" t="s">
        <v>59</v>
      </c>
      <c r="E36" s="35" t="s">
        <v>115</v>
      </c>
    </row>
    <row r="37" spans="1:18" ht="12.75" customHeight="1">
      <c r="A37" s="6" t="s">
        <v>49</v>
      </c>
      <c s="6"/>
      <c s="40" t="s">
        <v>39</v>
      </c>
      <c s="6"/>
      <c s="27" t="s">
        <v>116</v>
      </c>
      <c s="6"/>
      <c s="6"/>
      <c s="6"/>
      <c s="41">
        <f>0+Q37</f>
      </c>
      <c r="O37">
        <f>0+R37</f>
      </c>
      <c r="Q37">
        <f>0+I38</f>
      </c>
      <c>
        <f>0+O38</f>
      </c>
    </row>
    <row r="38" spans="1:16" ht="12.75">
      <c r="A38" s="24" t="s">
        <v>51</v>
      </c>
      <c s="29" t="s">
        <v>73</v>
      </c>
      <c s="29" t="s">
        <v>117</v>
      </c>
      <c s="24" t="s">
        <v>57</v>
      </c>
      <c s="30" t="s">
        <v>118</v>
      </c>
      <c s="31" t="s">
        <v>90</v>
      </c>
      <c s="32">
        <v>0.824</v>
      </c>
      <c s="33">
        <v>0</v>
      </c>
      <c s="33">
        <f>ROUND(ROUND(H38,2)*ROUND(G38,3),2)</f>
      </c>
      <c r="O38">
        <f>(I38*21)/100</f>
      </c>
      <c t="s">
        <v>29</v>
      </c>
    </row>
    <row r="39" spans="1:5" ht="38.25">
      <c r="A39" s="34" t="s">
        <v>56</v>
      </c>
      <c r="E39" s="35" t="s">
        <v>119</v>
      </c>
    </row>
    <row r="40" spans="1:5" ht="12.75">
      <c r="A40" s="36" t="s">
        <v>58</v>
      </c>
      <c r="E40" s="37" t="s">
        <v>205</v>
      </c>
    </row>
    <row r="41" spans="1:5" ht="38.25">
      <c r="A41" t="s">
        <v>59</v>
      </c>
      <c r="E41" s="35" t="s">
        <v>121</v>
      </c>
    </row>
    <row r="42" spans="1:18" ht="12.75" customHeight="1">
      <c r="A42" s="6" t="s">
        <v>49</v>
      </c>
      <c s="6"/>
      <c s="40" t="s">
        <v>122</v>
      </c>
      <c s="6"/>
      <c s="27" t="s">
        <v>123</v>
      </c>
      <c s="6"/>
      <c s="6"/>
      <c s="6"/>
      <c s="41">
        <f>0+Q42</f>
      </c>
      <c r="O42">
        <f>0+R42</f>
      </c>
      <c r="Q42">
        <f>0+I43+I47+I51+I55+I59+I63+I67+I71</f>
      </c>
      <c>
        <f>0+O43+O47+O51+O55+O59+O63+O67+O71</f>
      </c>
    </row>
    <row r="43" spans="1:16" ht="12.75">
      <c r="A43" s="24" t="s">
        <v>51</v>
      </c>
      <c s="29" t="s">
        <v>122</v>
      </c>
      <c s="29" t="s">
        <v>206</v>
      </c>
      <c s="24" t="s">
        <v>57</v>
      </c>
      <c s="30" t="s">
        <v>207</v>
      </c>
      <c s="31" t="s">
        <v>112</v>
      </c>
      <c s="32">
        <v>10.3</v>
      </c>
      <c s="33">
        <v>0</v>
      </c>
      <c s="33">
        <f>ROUND(ROUND(H43,2)*ROUND(G43,3),2)</f>
      </c>
      <c r="O43">
        <f>(I43*21)/100</f>
      </c>
      <c t="s">
        <v>29</v>
      </c>
    </row>
    <row r="44" spans="1:5" ht="76.5">
      <c r="A44" s="34" t="s">
        <v>56</v>
      </c>
      <c r="E44" s="35" t="s">
        <v>208</v>
      </c>
    </row>
    <row r="45" spans="1:5" ht="12.75">
      <c r="A45" s="36" t="s">
        <v>58</v>
      </c>
      <c r="E45" s="37" t="s">
        <v>209</v>
      </c>
    </row>
    <row r="46" spans="1:5" ht="255">
      <c r="A46" t="s">
        <v>59</v>
      </c>
      <c r="E46" s="35" t="s">
        <v>128</v>
      </c>
    </row>
    <row r="47" spans="1:16" ht="12.75">
      <c r="A47" s="24" t="s">
        <v>51</v>
      </c>
      <c s="29" t="s">
        <v>46</v>
      </c>
      <c s="29" t="s">
        <v>210</v>
      </c>
      <c s="24" t="s">
        <v>57</v>
      </c>
      <c s="30" t="s">
        <v>211</v>
      </c>
      <c s="31" t="s">
        <v>131</v>
      </c>
      <c s="32">
        <v>1</v>
      </c>
      <c s="33">
        <v>0</v>
      </c>
      <c s="33">
        <f>ROUND(ROUND(H47,2)*ROUND(G47,3),2)</f>
      </c>
      <c r="O47">
        <f>(I47*21)/100</f>
      </c>
      <c t="s">
        <v>29</v>
      </c>
    </row>
    <row r="48" spans="1:5" ht="25.5">
      <c r="A48" s="34" t="s">
        <v>56</v>
      </c>
      <c r="E48" s="35" t="s">
        <v>212</v>
      </c>
    </row>
    <row r="49" spans="1:5" ht="12.75">
      <c r="A49" s="36" t="s">
        <v>58</v>
      </c>
      <c r="E49" s="37" t="s">
        <v>213</v>
      </c>
    </row>
    <row r="50" spans="1:5" ht="25.5">
      <c r="A50" t="s">
        <v>59</v>
      </c>
      <c r="E50" s="35" t="s">
        <v>134</v>
      </c>
    </row>
    <row r="51" spans="1:16" ht="12.75">
      <c r="A51" s="24" t="s">
        <v>51</v>
      </c>
      <c s="29" t="s">
        <v>48</v>
      </c>
      <c s="29" t="s">
        <v>214</v>
      </c>
      <c s="24" t="s">
        <v>57</v>
      </c>
      <c s="30" t="s">
        <v>215</v>
      </c>
      <c s="31" t="s">
        <v>131</v>
      </c>
      <c s="32">
        <v>1</v>
      </c>
      <c s="33">
        <v>0</v>
      </c>
      <c s="33">
        <f>ROUND(ROUND(H51,2)*ROUND(G51,3),2)</f>
      </c>
      <c r="O51">
        <f>(I51*21)/100</f>
      </c>
      <c t="s">
        <v>29</v>
      </c>
    </row>
    <row r="52" spans="1:5" ht="38.25">
      <c r="A52" s="34" t="s">
        <v>56</v>
      </c>
      <c r="E52" s="35" t="s">
        <v>216</v>
      </c>
    </row>
    <row r="53" spans="1:5" ht="12.75">
      <c r="A53" s="36" t="s">
        <v>58</v>
      </c>
      <c r="E53" s="37" t="s">
        <v>213</v>
      </c>
    </row>
    <row r="54" spans="1:5" ht="25.5">
      <c r="A54" t="s">
        <v>59</v>
      </c>
      <c r="E54" s="35" t="s">
        <v>134</v>
      </c>
    </row>
    <row r="55" spans="1:16" ht="12.75">
      <c r="A55" s="24" t="s">
        <v>51</v>
      </c>
      <c s="29" t="s">
        <v>138</v>
      </c>
      <c s="29" t="s">
        <v>154</v>
      </c>
      <c s="24" t="s">
        <v>57</v>
      </c>
      <c s="30" t="s">
        <v>155</v>
      </c>
      <c s="31" t="s">
        <v>112</v>
      </c>
      <c s="32">
        <v>10.3</v>
      </c>
      <c s="33">
        <v>0</v>
      </c>
      <c s="33">
        <f>ROUND(ROUND(H55,2)*ROUND(G55,3),2)</f>
      </c>
      <c r="O55">
        <f>(I55*21)/100</f>
      </c>
      <c t="s">
        <v>29</v>
      </c>
    </row>
    <row r="56" spans="1:5" ht="51">
      <c r="A56" s="34" t="s">
        <v>56</v>
      </c>
      <c r="E56" s="35" t="s">
        <v>217</v>
      </c>
    </row>
    <row r="57" spans="1:5" ht="12.75">
      <c r="A57" s="36" t="s">
        <v>58</v>
      </c>
      <c r="E57" s="37" t="s">
        <v>209</v>
      </c>
    </row>
    <row r="58" spans="1:5" ht="51">
      <c r="A58" t="s">
        <v>59</v>
      </c>
      <c r="E58" s="35" t="s">
        <v>157</v>
      </c>
    </row>
    <row r="59" spans="1:16" ht="12.75">
      <c r="A59" s="24" t="s">
        <v>51</v>
      </c>
      <c s="29" t="s">
        <v>142</v>
      </c>
      <c s="29" t="s">
        <v>159</v>
      </c>
      <c s="24" t="s">
        <v>57</v>
      </c>
      <c s="30" t="s">
        <v>160</v>
      </c>
      <c s="31" t="s">
        <v>112</v>
      </c>
      <c s="32">
        <v>10.3</v>
      </c>
      <c s="33">
        <v>0</v>
      </c>
      <c s="33">
        <f>ROUND(ROUND(H59,2)*ROUND(G59,3),2)</f>
      </c>
      <c r="O59">
        <f>(I59*21)/100</f>
      </c>
      <c t="s">
        <v>29</v>
      </c>
    </row>
    <row r="60" spans="1:5" ht="38.25">
      <c r="A60" s="34" t="s">
        <v>56</v>
      </c>
      <c r="E60" s="35" t="s">
        <v>218</v>
      </c>
    </row>
    <row r="61" spans="1:5" ht="12.75">
      <c r="A61" s="36" t="s">
        <v>58</v>
      </c>
      <c r="E61" s="37" t="s">
        <v>209</v>
      </c>
    </row>
    <row r="62" spans="1:5" ht="38.25">
      <c r="A62" t="s">
        <v>59</v>
      </c>
      <c r="E62" s="35" t="s">
        <v>152</v>
      </c>
    </row>
    <row r="63" spans="1:16" ht="12.75">
      <c r="A63" s="24" t="s">
        <v>51</v>
      </c>
      <c s="29" t="s">
        <v>147</v>
      </c>
      <c s="29" t="s">
        <v>219</v>
      </c>
      <c s="24" t="s">
        <v>57</v>
      </c>
      <c s="30" t="s">
        <v>220</v>
      </c>
      <c s="31" t="s">
        <v>131</v>
      </c>
      <c s="32">
        <v>2</v>
      </c>
      <c s="33">
        <v>0</v>
      </c>
      <c s="33">
        <f>ROUND(ROUND(H63,2)*ROUND(G63,3),2)</f>
      </c>
      <c r="O63">
        <f>(I63*21)/100</f>
      </c>
      <c t="s">
        <v>29</v>
      </c>
    </row>
    <row r="64" spans="1:5" ht="38.25">
      <c r="A64" s="34" t="s">
        <v>56</v>
      </c>
      <c r="E64" s="35" t="s">
        <v>221</v>
      </c>
    </row>
    <row r="65" spans="1:5" ht="12.75">
      <c r="A65" s="36" t="s">
        <v>58</v>
      </c>
      <c r="E65" s="37" t="s">
        <v>166</v>
      </c>
    </row>
    <row r="66" spans="1:5" ht="25.5">
      <c r="A66" t="s">
        <v>59</v>
      </c>
      <c r="E66" s="35" t="s">
        <v>167</v>
      </c>
    </row>
    <row r="67" spans="1:16" ht="12.75">
      <c r="A67" s="24" t="s">
        <v>51</v>
      </c>
      <c s="29" t="s">
        <v>153</v>
      </c>
      <c s="29" t="s">
        <v>222</v>
      </c>
      <c s="24" t="s">
        <v>57</v>
      </c>
      <c s="30" t="s">
        <v>223</v>
      </c>
      <c s="31" t="s">
        <v>112</v>
      </c>
      <c s="32">
        <v>10.3</v>
      </c>
      <c s="33">
        <v>0</v>
      </c>
      <c s="33">
        <f>ROUND(ROUND(H67,2)*ROUND(G67,3),2)</f>
      </c>
      <c r="O67">
        <f>(I67*21)/100</f>
      </c>
      <c t="s">
        <v>29</v>
      </c>
    </row>
    <row r="68" spans="1:5" ht="25.5">
      <c r="A68" s="34" t="s">
        <v>56</v>
      </c>
      <c r="E68" s="35" t="s">
        <v>212</v>
      </c>
    </row>
    <row r="69" spans="1:5" ht="12.75">
      <c r="A69" s="36" t="s">
        <v>58</v>
      </c>
      <c r="E69" s="37" t="s">
        <v>209</v>
      </c>
    </row>
    <row r="70" spans="1:5" ht="51">
      <c r="A70" t="s">
        <v>59</v>
      </c>
      <c r="E70" s="35" t="s">
        <v>171</v>
      </c>
    </row>
    <row r="71" spans="1:16" ht="12.75">
      <c r="A71" s="24" t="s">
        <v>51</v>
      </c>
      <c s="29" t="s">
        <v>158</v>
      </c>
      <c s="29" t="s">
        <v>224</v>
      </c>
      <c s="24" t="s">
        <v>57</v>
      </c>
      <c s="30" t="s">
        <v>225</v>
      </c>
      <c s="31" t="s">
        <v>112</v>
      </c>
      <c s="32">
        <v>10.3</v>
      </c>
      <c s="33">
        <v>0</v>
      </c>
      <c s="33">
        <f>ROUND(ROUND(H71,2)*ROUND(G71,3),2)</f>
      </c>
      <c r="O71">
        <f>(I71*21)/100</f>
      </c>
      <c t="s">
        <v>29</v>
      </c>
    </row>
    <row r="72" spans="1:5" ht="38.25">
      <c r="A72" s="34" t="s">
        <v>56</v>
      </c>
      <c r="E72" s="35" t="s">
        <v>226</v>
      </c>
    </row>
    <row r="73" spans="1:5" ht="12.75">
      <c r="A73" s="36" t="s">
        <v>58</v>
      </c>
      <c r="E73" s="37" t="s">
        <v>209</v>
      </c>
    </row>
    <row r="74" spans="1:5" ht="25.5">
      <c r="A74" t="s">
        <v>59</v>
      </c>
      <c r="E74" s="35" t="s">
        <v>176</v>
      </c>
    </row>
    <row r="75" spans="1:18" ht="12.75" customHeight="1">
      <c r="A75" s="6" t="s">
        <v>49</v>
      </c>
      <c s="6"/>
      <c s="40" t="s">
        <v>46</v>
      </c>
      <c s="6"/>
      <c s="27" t="s">
        <v>183</v>
      </c>
      <c s="6"/>
      <c s="6"/>
      <c s="6"/>
      <c s="41">
        <f>0+Q75</f>
      </c>
      <c r="O75">
        <f>0+R75</f>
      </c>
      <c r="Q75">
        <f>0+I76+I80</f>
      </c>
      <c>
        <f>0+O76+O80</f>
      </c>
    </row>
    <row r="76" spans="1:16" ht="12.75">
      <c r="A76" s="24" t="s">
        <v>51</v>
      </c>
      <c s="29" t="s">
        <v>162</v>
      </c>
      <c s="29" t="s">
        <v>185</v>
      </c>
      <c s="24" t="s">
        <v>57</v>
      </c>
      <c s="30" t="s">
        <v>186</v>
      </c>
      <c s="31" t="s">
        <v>131</v>
      </c>
      <c s="32">
        <v>1</v>
      </c>
      <c s="33">
        <v>0</v>
      </c>
      <c s="33">
        <f>ROUND(ROUND(H76,2)*ROUND(G76,3),2)</f>
      </c>
      <c r="O76">
        <f>(I76*21)/100</f>
      </c>
      <c t="s">
        <v>29</v>
      </c>
    </row>
    <row r="77" spans="1:5" ht="38.25">
      <c r="A77" s="34" t="s">
        <v>56</v>
      </c>
      <c r="E77" s="35" t="s">
        <v>227</v>
      </c>
    </row>
    <row r="78" spans="1:5" ht="12.75">
      <c r="A78" s="36" t="s">
        <v>58</v>
      </c>
      <c r="E78" s="37" t="s">
        <v>213</v>
      </c>
    </row>
    <row r="79" spans="1:5" ht="38.25">
      <c r="A79" t="s">
        <v>59</v>
      </c>
      <c r="E79" s="35" t="s">
        <v>152</v>
      </c>
    </row>
    <row r="80" spans="1:16" ht="12.75">
      <c r="A80" s="24" t="s">
        <v>51</v>
      </c>
      <c s="29" t="s">
        <v>168</v>
      </c>
      <c s="29" t="s">
        <v>228</v>
      </c>
      <c s="24" t="s">
        <v>57</v>
      </c>
      <c s="30" t="s">
        <v>229</v>
      </c>
      <c s="31" t="s">
        <v>112</v>
      </c>
      <c s="32">
        <v>10.3</v>
      </c>
      <c s="33">
        <v>0</v>
      </c>
      <c s="33">
        <f>ROUND(ROUND(H80,2)*ROUND(G80,3),2)</f>
      </c>
      <c r="O80">
        <f>(I80*21)/100</f>
      </c>
      <c t="s">
        <v>29</v>
      </c>
    </row>
    <row r="81" spans="1:5" ht="38.25">
      <c r="A81" s="34" t="s">
        <v>56</v>
      </c>
      <c r="E81" s="35" t="s">
        <v>192</v>
      </c>
    </row>
    <row r="82" spans="1:5" ht="12.75">
      <c r="A82" s="36" t="s">
        <v>58</v>
      </c>
      <c r="E82" s="37" t="s">
        <v>204</v>
      </c>
    </row>
    <row r="83" spans="1:5" ht="51">
      <c r="A83" t="s">
        <v>59</v>
      </c>
      <c r="E83" s="35" t="s">
        <v>230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7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28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0+O10+O15+O32+O37+O42+O79</f>
      </c>
      <c t="s">
        <v>28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231</v>
      </c>
      <c s="38">
        <f>0+I10+I15+I32+I37+I42+I79</f>
      </c>
      <c r="O3" t="s">
        <v>25</v>
      </c>
      <c t="s">
        <v>29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26</v>
      </c>
      <c t="s">
        <v>29</v>
      </c>
    </row>
    <row r="5" spans="1:16" ht="12.75" customHeight="1">
      <c r="A5" t="s">
        <v>20</v>
      </c>
      <c s="12" t="s">
        <v>17</v>
      </c>
      <c s="13" t="s">
        <v>77</v>
      </c>
      <c s="1"/>
      <c s="14" t="s">
        <v>78</v>
      </c>
      <c s="1"/>
      <c s="1"/>
      <c s="1"/>
      <c s="1"/>
      <c r="O5" t="s">
        <v>27</v>
      </c>
      <c t="s">
        <v>29</v>
      </c>
    </row>
    <row r="6" spans="1:9" ht="12.75" customHeight="1">
      <c r="A6" t="s">
        <v>23</v>
      </c>
      <c s="16" t="s">
        <v>24</v>
      </c>
      <c s="17" t="s">
        <v>231</v>
      </c>
      <c s="6"/>
      <c s="18" t="s">
        <v>232</v>
      </c>
      <c s="6"/>
      <c s="6"/>
      <c s="6"/>
      <c s="6"/>
    </row>
    <row r="7" spans="1:9" ht="12.75" customHeight="1">
      <c r="A7" s="15" t="s">
        <v>32</v>
      </c>
      <c s="15" t="s">
        <v>34</v>
      </c>
      <c s="15" t="s">
        <v>36</v>
      </c>
      <c s="15" t="s">
        <v>37</v>
      </c>
      <c s="15" t="s">
        <v>38</v>
      </c>
      <c s="15" t="s">
        <v>40</v>
      </c>
      <c s="15" t="s">
        <v>42</v>
      </c>
      <c s="15" t="s">
        <v>44</v>
      </c>
      <c s="15"/>
    </row>
    <row r="8" spans="1:9" ht="12.75" customHeight="1">
      <c r="A8" s="15"/>
      <c s="15"/>
      <c s="15"/>
      <c s="15"/>
      <c s="15"/>
      <c s="15"/>
      <c s="15"/>
      <c s="15" t="s">
        <v>45</v>
      </c>
      <c s="15" t="s">
        <v>47</v>
      </c>
    </row>
    <row r="9" spans="1:9" ht="12.75" customHeight="1">
      <c r="A9" s="15" t="s">
        <v>33</v>
      </c>
      <c s="15" t="s">
        <v>35</v>
      </c>
      <c s="15" t="s">
        <v>29</v>
      </c>
      <c s="15" t="s">
        <v>28</v>
      </c>
      <c s="15" t="s">
        <v>39</v>
      </c>
      <c s="15" t="s">
        <v>41</v>
      </c>
      <c s="15" t="s">
        <v>43</v>
      </c>
      <c s="15" t="s">
        <v>46</v>
      </c>
      <c s="15" t="s">
        <v>48</v>
      </c>
    </row>
    <row r="10" spans="1:18" ht="12.75" customHeight="1">
      <c r="A10" s="25" t="s">
        <v>49</v>
      </c>
      <c s="25"/>
      <c s="26" t="s">
        <v>33</v>
      </c>
      <c s="25"/>
      <c s="27" t="s">
        <v>50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51</v>
      </c>
      <c s="29" t="s">
        <v>35</v>
      </c>
      <c s="29" t="s">
        <v>81</v>
      </c>
      <c s="24" t="s">
        <v>57</v>
      </c>
      <c s="30" t="s">
        <v>82</v>
      </c>
      <c s="31" t="s">
        <v>83</v>
      </c>
      <c s="32">
        <v>24.278</v>
      </c>
      <c s="33">
        <v>0</v>
      </c>
      <c s="33">
        <f>ROUND(ROUND(H11,2)*ROUND(G11,3),2)</f>
      </c>
      <c r="O11">
        <f>(I11*21)/100</f>
      </c>
      <c t="s">
        <v>29</v>
      </c>
    </row>
    <row r="12" spans="1:5" ht="12.75">
      <c r="A12" s="34" t="s">
        <v>56</v>
      </c>
      <c r="E12" s="35" t="s">
        <v>84</v>
      </c>
    </row>
    <row r="13" spans="1:5" ht="25.5">
      <c r="A13" s="36" t="s">
        <v>58</v>
      </c>
      <c r="E13" s="37" t="s">
        <v>233</v>
      </c>
    </row>
    <row r="14" spans="1:5" ht="25.5">
      <c r="A14" t="s">
        <v>59</v>
      </c>
      <c r="E14" s="35" t="s">
        <v>86</v>
      </c>
    </row>
    <row r="15" spans="1:18" ht="12.75" customHeight="1">
      <c r="A15" s="6" t="s">
        <v>49</v>
      </c>
      <c s="6"/>
      <c s="40" t="s">
        <v>35</v>
      </c>
      <c s="6"/>
      <c s="27" t="s">
        <v>87</v>
      </c>
      <c s="6"/>
      <c s="6"/>
      <c s="6"/>
      <c s="41">
        <f>0+Q15</f>
      </c>
      <c r="O15">
        <f>0+R15</f>
      </c>
      <c r="Q15">
        <f>0+I16+I20+I24+I28</f>
      </c>
      <c>
        <f>0+O16+O20+O24+O28</f>
      </c>
    </row>
    <row r="16" spans="1:16" ht="12.75">
      <c r="A16" s="24" t="s">
        <v>51</v>
      </c>
      <c s="29" t="s">
        <v>29</v>
      </c>
      <c s="29" t="s">
        <v>88</v>
      </c>
      <c s="24" t="s">
        <v>57</v>
      </c>
      <c s="30" t="s">
        <v>89</v>
      </c>
      <c s="31" t="s">
        <v>90</v>
      </c>
      <c s="32">
        <v>12.139</v>
      </c>
      <c s="33">
        <v>0</v>
      </c>
      <c s="33">
        <f>ROUND(ROUND(H16,2)*ROUND(G16,3),2)</f>
      </c>
      <c r="O16">
        <f>(I16*21)/100</f>
      </c>
      <c t="s">
        <v>29</v>
      </c>
    </row>
    <row r="17" spans="1:5" ht="38.25">
      <c r="A17" s="34" t="s">
        <v>56</v>
      </c>
      <c r="E17" s="35" t="s">
        <v>198</v>
      </c>
    </row>
    <row r="18" spans="1:5" ht="12.75">
      <c r="A18" s="36" t="s">
        <v>58</v>
      </c>
      <c r="E18" s="37" t="s">
        <v>234</v>
      </c>
    </row>
    <row r="19" spans="1:5" ht="318.75">
      <c r="A19" t="s">
        <v>59</v>
      </c>
      <c r="E19" s="35" t="s">
        <v>93</v>
      </c>
    </row>
    <row r="20" spans="1:16" ht="12.75">
      <c r="A20" s="24" t="s">
        <v>51</v>
      </c>
      <c s="29" t="s">
        <v>28</v>
      </c>
      <c s="29" t="s">
        <v>94</v>
      </c>
      <c s="24" t="s">
        <v>57</v>
      </c>
      <c s="30" t="s">
        <v>95</v>
      </c>
      <c s="31" t="s">
        <v>90</v>
      </c>
      <c s="32">
        <v>12.139</v>
      </c>
      <c s="33">
        <v>0</v>
      </c>
      <c s="33">
        <f>ROUND(ROUND(H20,2)*ROUND(G20,3),2)</f>
      </c>
      <c r="O20">
        <f>(I20*21)/100</f>
      </c>
      <c t="s">
        <v>29</v>
      </c>
    </row>
    <row r="21" spans="1:5" ht="12.75">
      <c r="A21" s="34" t="s">
        <v>56</v>
      </c>
      <c r="E21" s="35" t="s">
        <v>96</v>
      </c>
    </row>
    <row r="22" spans="1:5" ht="12.75">
      <c r="A22" s="36" t="s">
        <v>58</v>
      </c>
      <c r="E22" s="37" t="s">
        <v>235</v>
      </c>
    </row>
    <row r="23" spans="1:5" ht="191.25">
      <c r="A23" t="s">
        <v>59</v>
      </c>
      <c r="E23" s="35" t="s">
        <v>98</v>
      </c>
    </row>
    <row r="24" spans="1:16" ht="12.75">
      <c r="A24" s="24" t="s">
        <v>51</v>
      </c>
      <c s="29" t="s">
        <v>39</v>
      </c>
      <c s="29" t="s">
        <v>99</v>
      </c>
      <c s="24" t="s">
        <v>35</v>
      </c>
      <c s="30" t="s">
        <v>100</v>
      </c>
      <c s="31" t="s">
        <v>90</v>
      </c>
      <c s="32">
        <v>8.009</v>
      </c>
      <c s="33">
        <v>0</v>
      </c>
      <c s="33">
        <f>ROUND(ROUND(H24,2)*ROUND(G24,3),2)</f>
      </c>
      <c r="O24">
        <f>(I24*21)/100</f>
      </c>
      <c t="s">
        <v>29</v>
      </c>
    </row>
    <row r="25" spans="1:5" ht="38.25">
      <c r="A25" s="34" t="s">
        <v>56</v>
      </c>
      <c r="E25" s="35" t="s">
        <v>101</v>
      </c>
    </row>
    <row r="26" spans="1:5" ht="12.75">
      <c r="A26" s="36" t="s">
        <v>58</v>
      </c>
      <c r="E26" s="37" t="s">
        <v>236</v>
      </c>
    </row>
    <row r="27" spans="1:5" ht="229.5">
      <c r="A27" t="s">
        <v>59</v>
      </c>
      <c r="E27" s="35" t="s">
        <v>103</v>
      </c>
    </row>
    <row r="28" spans="1:16" ht="12.75">
      <c r="A28" s="24" t="s">
        <v>51</v>
      </c>
      <c s="29" t="s">
        <v>41</v>
      </c>
      <c s="29" t="s">
        <v>104</v>
      </c>
      <c s="24" t="s">
        <v>57</v>
      </c>
      <c s="30" t="s">
        <v>105</v>
      </c>
      <c s="31" t="s">
        <v>90</v>
      </c>
      <c s="32">
        <v>2.4</v>
      </c>
      <c s="33">
        <v>0</v>
      </c>
      <c s="33">
        <f>ROUND(ROUND(H28,2)*ROUND(G28,3),2)</f>
      </c>
      <c r="O28">
        <f>(I28*21)/100</f>
      </c>
      <c t="s">
        <v>29</v>
      </c>
    </row>
    <row r="29" spans="1:5" ht="38.25">
      <c r="A29" s="34" t="s">
        <v>56</v>
      </c>
      <c r="E29" s="35" t="s">
        <v>106</v>
      </c>
    </row>
    <row r="30" spans="1:5" ht="12.75">
      <c r="A30" s="36" t="s">
        <v>58</v>
      </c>
      <c r="E30" s="37" t="s">
        <v>237</v>
      </c>
    </row>
    <row r="31" spans="1:5" ht="293.25">
      <c r="A31" t="s">
        <v>59</v>
      </c>
      <c r="E31" s="35" t="s">
        <v>108</v>
      </c>
    </row>
    <row r="32" spans="1:18" ht="12.75" customHeight="1">
      <c r="A32" s="6" t="s">
        <v>49</v>
      </c>
      <c s="6"/>
      <c s="40" t="s">
        <v>29</v>
      </c>
      <c s="6"/>
      <c s="27" t="s">
        <v>109</v>
      </c>
      <c s="6"/>
      <c s="6"/>
      <c s="6"/>
      <c s="41">
        <f>0+Q32</f>
      </c>
      <c r="O32">
        <f>0+R32</f>
      </c>
      <c r="Q32">
        <f>0+I33</f>
      </c>
      <c>
        <f>0+O33</f>
      </c>
    </row>
    <row r="33" spans="1:16" ht="12.75">
      <c r="A33" s="24" t="s">
        <v>51</v>
      </c>
      <c s="29" t="s">
        <v>43</v>
      </c>
      <c s="29" t="s">
        <v>110</v>
      </c>
      <c s="24" t="s">
        <v>57</v>
      </c>
      <c s="30" t="s">
        <v>111</v>
      </c>
      <c s="31" t="s">
        <v>112</v>
      </c>
      <c s="32">
        <v>9.1</v>
      </c>
      <c s="33">
        <v>0</v>
      </c>
      <c s="33">
        <f>ROUND(ROUND(H33,2)*ROUND(G33,3),2)</f>
      </c>
      <c r="O33">
        <f>(I33*21)/100</f>
      </c>
      <c t="s">
        <v>29</v>
      </c>
    </row>
    <row r="34" spans="1:5" ht="38.25">
      <c r="A34" s="34" t="s">
        <v>56</v>
      </c>
      <c r="E34" s="35" t="s">
        <v>203</v>
      </c>
    </row>
    <row r="35" spans="1:5" ht="12.75">
      <c r="A35" s="36" t="s">
        <v>58</v>
      </c>
      <c r="E35" s="37" t="s">
        <v>238</v>
      </c>
    </row>
    <row r="36" spans="1:5" ht="165.75">
      <c r="A36" t="s">
        <v>59</v>
      </c>
      <c r="E36" s="35" t="s">
        <v>115</v>
      </c>
    </row>
    <row r="37" spans="1:18" ht="12.75" customHeight="1">
      <c r="A37" s="6" t="s">
        <v>49</v>
      </c>
      <c s="6"/>
      <c s="40" t="s">
        <v>39</v>
      </c>
      <c s="6"/>
      <c s="27" t="s">
        <v>116</v>
      </c>
      <c s="6"/>
      <c s="6"/>
      <c s="6"/>
      <c s="41">
        <f>0+Q37</f>
      </c>
      <c r="O37">
        <f>0+R37</f>
      </c>
      <c r="Q37">
        <f>0+I38</f>
      </c>
      <c>
        <f>0+O38</f>
      </c>
    </row>
    <row r="38" spans="1:16" ht="12.75">
      <c r="A38" s="24" t="s">
        <v>51</v>
      </c>
      <c s="29" t="s">
        <v>73</v>
      </c>
      <c s="29" t="s">
        <v>117</v>
      </c>
      <c s="24" t="s">
        <v>57</v>
      </c>
      <c s="30" t="s">
        <v>118</v>
      </c>
      <c s="31" t="s">
        <v>90</v>
      </c>
      <c s="32">
        <v>0.728</v>
      </c>
      <c s="33">
        <v>0</v>
      </c>
      <c s="33">
        <f>ROUND(ROUND(H38,2)*ROUND(G38,3),2)</f>
      </c>
      <c r="O38">
        <f>(I38*21)/100</f>
      </c>
      <c t="s">
        <v>29</v>
      </c>
    </row>
    <row r="39" spans="1:5" ht="38.25">
      <c r="A39" s="34" t="s">
        <v>56</v>
      </c>
      <c r="E39" s="35" t="s">
        <v>239</v>
      </c>
    </row>
    <row r="40" spans="1:5" ht="12.75">
      <c r="A40" s="36" t="s">
        <v>58</v>
      </c>
      <c r="E40" s="37" t="s">
        <v>240</v>
      </c>
    </row>
    <row r="41" spans="1:5" ht="38.25">
      <c r="A41" t="s">
        <v>59</v>
      </c>
      <c r="E41" s="35" t="s">
        <v>121</v>
      </c>
    </row>
    <row r="42" spans="1:18" ht="12.75" customHeight="1">
      <c r="A42" s="6" t="s">
        <v>49</v>
      </c>
      <c s="6"/>
      <c s="40" t="s">
        <v>122</v>
      </c>
      <c s="6"/>
      <c s="27" t="s">
        <v>123</v>
      </c>
      <c s="6"/>
      <c s="6"/>
      <c s="6"/>
      <c s="41">
        <f>0+Q42</f>
      </c>
      <c r="O42">
        <f>0+R42</f>
      </c>
      <c r="Q42">
        <f>0+I43+I47+I51+I55+I59+I63+I67+I71+I75</f>
      </c>
      <c>
        <f>0+O43+O47+O51+O55+O59+O63+O67+O71+O75</f>
      </c>
    </row>
    <row r="43" spans="1:16" ht="12.75">
      <c r="A43" s="24" t="s">
        <v>51</v>
      </c>
      <c s="29" t="s">
        <v>122</v>
      </c>
      <c s="29" t="s">
        <v>206</v>
      </c>
      <c s="24" t="s">
        <v>57</v>
      </c>
      <c s="30" t="s">
        <v>207</v>
      </c>
      <c s="31" t="s">
        <v>112</v>
      </c>
      <c s="32">
        <v>9.1</v>
      </c>
      <c s="33">
        <v>0</v>
      </c>
      <c s="33">
        <f>ROUND(ROUND(H43,2)*ROUND(G43,3),2)</f>
      </c>
      <c r="O43">
        <f>(I43*21)/100</f>
      </c>
      <c t="s">
        <v>29</v>
      </c>
    </row>
    <row r="44" spans="1:5" ht="76.5">
      <c r="A44" s="34" t="s">
        <v>56</v>
      </c>
      <c r="E44" s="35" t="s">
        <v>241</v>
      </c>
    </row>
    <row r="45" spans="1:5" ht="12.75">
      <c r="A45" s="36" t="s">
        <v>58</v>
      </c>
      <c r="E45" s="37" t="s">
        <v>242</v>
      </c>
    </row>
    <row r="46" spans="1:5" ht="255">
      <c r="A46" t="s">
        <v>59</v>
      </c>
      <c r="E46" s="35" t="s">
        <v>128</v>
      </c>
    </row>
    <row r="47" spans="1:16" ht="12.75">
      <c r="A47" s="24" t="s">
        <v>51</v>
      </c>
      <c s="29" t="s">
        <v>46</v>
      </c>
      <c s="29" t="s">
        <v>210</v>
      </c>
      <c s="24" t="s">
        <v>57</v>
      </c>
      <c s="30" t="s">
        <v>211</v>
      </c>
      <c s="31" t="s">
        <v>131</v>
      </c>
      <c s="32">
        <v>1</v>
      </c>
      <c s="33">
        <v>0</v>
      </c>
      <c s="33">
        <f>ROUND(ROUND(H47,2)*ROUND(G47,3),2)</f>
      </c>
      <c r="O47">
        <f>(I47*21)/100</f>
      </c>
      <c t="s">
        <v>29</v>
      </c>
    </row>
    <row r="48" spans="1:5" ht="25.5">
      <c r="A48" s="34" t="s">
        <v>56</v>
      </c>
      <c r="E48" s="35" t="s">
        <v>212</v>
      </c>
    </row>
    <row r="49" spans="1:5" ht="12.75">
      <c r="A49" s="36" t="s">
        <v>58</v>
      </c>
      <c r="E49" s="37" t="s">
        <v>213</v>
      </c>
    </row>
    <row r="50" spans="1:5" ht="25.5">
      <c r="A50" t="s">
        <v>59</v>
      </c>
      <c r="E50" s="35" t="s">
        <v>134</v>
      </c>
    </row>
    <row r="51" spans="1:16" ht="12.75">
      <c r="A51" s="24" t="s">
        <v>51</v>
      </c>
      <c s="29" t="s">
        <v>48</v>
      </c>
      <c s="29" t="s">
        <v>214</v>
      </c>
      <c s="24" t="s">
        <v>57</v>
      </c>
      <c s="30" t="s">
        <v>215</v>
      </c>
      <c s="31" t="s">
        <v>131</v>
      </c>
      <c s="32">
        <v>1</v>
      </c>
      <c s="33">
        <v>0</v>
      </c>
      <c s="33">
        <f>ROUND(ROUND(H51,2)*ROUND(G51,3),2)</f>
      </c>
      <c r="O51">
        <f>(I51*21)/100</f>
      </c>
      <c t="s">
        <v>29</v>
      </c>
    </row>
    <row r="52" spans="1:5" ht="38.25">
      <c r="A52" s="34" t="s">
        <v>56</v>
      </c>
      <c r="E52" s="35" t="s">
        <v>216</v>
      </c>
    </row>
    <row r="53" spans="1:5" ht="12.75">
      <c r="A53" s="36" t="s">
        <v>58</v>
      </c>
      <c r="E53" s="37" t="s">
        <v>213</v>
      </c>
    </row>
    <row r="54" spans="1:5" ht="25.5">
      <c r="A54" t="s">
        <v>59</v>
      </c>
      <c r="E54" s="35" t="s">
        <v>134</v>
      </c>
    </row>
    <row r="55" spans="1:16" ht="12.75">
      <c r="A55" s="24" t="s">
        <v>51</v>
      </c>
      <c s="29" t="s">
        <v>138</v>
      </c>
      <c s="29" t="s">
        <v>148</v>
      </c>
      <c s="24" t="s">
        <v>57</v>
      </c>
      <c s="30" t="s">
        <v>149</v>
      </c>
      <c s="31" t="s">
        <v>90</v>
      </c>
      <c s="32">
        <v>0.08</v>
      </c>
      <c s="33">
        <v>0</v>
      </c>
      <c s="33">
        <f>ROUND(ROUND(H55,2)*ROUND(G55,3),2)</f>
      </c>
      <c r="O55">
        <f>(I55*21)/100</f>
      </c>
      <c t="s">
        <v>29</v>
      </c>
    </row>
    <row r="56" spans="1:5" ht="51">
      <c r="A56" s="34" t="s">
        <v>56</v>
      </c>
      <c r="E56" s="35" t="s">
        <v>243</v>
      </c>
    </row>
    <row r="57" spans="1:5" ht="12.75">
      <c r="A57" s="36" t="s">
        <v>58</v>
      </c>
      <c r="E57" s="37" t="s">
        <v>244</v>
      </c>
    </row>
    <row r="58" spans="1:5" ht="38.25">
      <c r="A58" t="s">
        <v>59</v>
      </c>
      <c r="E58" s="35" t="s">
        <v>152</v>
      </c>
    </row>
    <row r="59" spans="1:16" ht="12.75">
      <c r="A59" s="24" t="s">
        <v>51</v>
      </c>
      <c s="29" t="s">
        <v>142</v>
      </c>
      <c s="29" t="s">
        <v>154</v>
      </c>
      <c s="24" t="s">
        <v>57</v>
      </c>
      <c s="30" t="s">
        <v>155</v>
      </c>
      <c s="31" t="s">
        <v>112</v>
      </c>
      <c s="32">
        <v>9.1</v>
      </c>
      <c s="33">
        <v>0</v>
      </c>
      <c s="33">
        <f>ROUND(ROUND(H59,2)*ROUND(G59,3),2)</f>
      </c>
      <c r="O59">
        <f>(I59*21)/100</f>
      </c>
      <c t="s">
        <v>29</v>
      </c>
    </row>
    <row r="60" spans="1:5" ht="51">
      <c r="A60" s="34" t="s">
        <v>56</v>
      </c>
      <c r="E60" s="35" t="s">
        <v>245</v>
      </c>
    </row>
    <row r="61" spans="1:5" ht="12.75">
      <c r="A61" s="36" t="s">
        <v>58</v>
      </c>
      <c r="E61" s="37" t="s">
        <v>242</v>
      </c>
    </row>
    <row r="62" spans="1:5" ht="51">
      <c r="A62" t="s">
        <v>59</v>
      </c>
      <c r="E62" s="35" t="s">
        <v>157</v>
      </c>
    </row>
    <row r="63" spans="1:16" ht="12.75">
      <c r="A63" s="24" t="s">
        <v>51</v>
      </c>
      <c s="29" t="s">
        <v>147</v>
      </c>
      <c s="29" t="s">
        <v>159</v>
      </c>
      <c s="24" t="s">
        <v>57</v>
      </c>
      <c s="30" t="s">
        <v>160</v>
      </c>
      <c s="31" t="s">
        <v>112</v>
      </c>
      <c s="32">
        <v>9.1</v>
      </c>
      <c s="33">
        <v>0</v>
      </c>
      <c s="33">
        <f>ROUND(ROUND(H63,2)*ROUND(G63,3),2)</f>
      </c>
      <c r="O63">
        <f>(I63*21)/100</f>
      </c>
      <c t="s">
        <v>29</v>
      </c>
    </row>
    <row r="64" spans="1:5" ht="38.25">
      <c r="A64" s="34" t="s">
        <v>56</v>
      </c>
      <c r="E64" s="35" t="s">
        <v>218</v>
      </c>
    </row>
    <row r="65" spans="1:5" ht="12.75">
      <c r="A65" s="36" t="s">
        <v>58</v>
      </c>
      <c r="E65" s="37" t="s">
        <v>242</v>
      </c>
    </row>
    <row r="66" spans="1:5" ht="38.25">
      <c r="A66" t="s">
        <v>59</v>
      </c>
      <c r="E66" s="35" t="s">
        <v>152</v>
      </c>
    </row>
    <row r="67" spans="1:16" ht="12.75">
      <c r="A67" s="24" t="s">
        <v>51</v>
      </c>
      <c s="29" t="s">
        <v>153</v>
      </c>
      <c s="29" t="s">
        <v>219</v>
      </c>
      <c s="24" t="s">
        <v>57</v>
      </c>
      <c s="30" t="s">
        <v>220</v>
      </c>
      <c s="31" t="s">
        <v>131</v>
      </c>
      <c s="32">
        <v>2</v>
      </c>
      <c s="33">
        <v>0</v>
      </c>
      <c s="33">
        <f>ROUND(ROUND(H67,2)*ROUND(G67,3),2)</f>
      </c>
      <c r="O67">
        <f>(I67*21)/100</f>
      </c>
      <c t="s">
        <v>29</v>
      </c>
    </row>
    <row r="68" spans="1:5" ht="38.25">
      <c r="A68" s="34" t="s">
        <v>56</v>
      </c>
      <c r="E68" s="35" t="s">
        <v>221</v>
      </c>
    </row>
    <row r="69" spans="1:5" ht="12.75">
      <c r="A69" s="36" t="s">
        <v>58</v>
      </c>
      <c r="E69" s="37" t="s">
        <v>166</v>
      </c>
    </row>
    <row r="70" spans="1:5" ht="25.5">
      <c r="A70" t="s">
        <v>59</v>
      </c>
      <c r="E70" s="35" t="s">
        <v>167</v>
      </c>
    </row>
    <row r="71" spans="1:16" ht="12.75">
      <c r="A71" s="24" t="s">
        <v>51</v>
      </c>
      <c s="29" t="s">
        <v>158</v>
      </c>
      <c s="29" t="s">
        <v>222</v>
      </c>
      <c s="24" t="s">
        <v>57</v>
      </c>
      <c s="30" t="s">
        <v>223</v>
      </c>
      <c s="31" t="s">
        <v>112</v>
      </c>
      <c s="32">
        <v>9.1</v>
      </c>
      <c s="33">
        <v>0</v>
      </c>
      <c s="33">
        <f>ROUND(ROUND(H71,2)*ROUND(G71,3),2)</f>
      </c>
      <c r="O71">
        <f>(I71*21)/100</f>
      </c>
      <c t="s">
        <v>29</v>
      </c>
    </row>
    <row r="72" spans="1:5" ht="25.5">
      <c r="A72" s="34" t="s">
        <v>56</v>
      </c>
      <c r="E72" s="35" t="s">
        <v>212</v>
      </c>
    </row>
    <row r="73" spans="1:5" ht="12.75">
      <c r="A73" s="36" t="s">
        <v>58</v>
      </c>
      <c r="E73" s="37" t="s">
        <v>242</v>
      </c>
    </row>
    <row r="74" spans="1:5" ht="51">
      <c r="A74" t="s">
        <v>59</v>
      </c>
      <c r="E74" s="35" t="s">
        <v>171</v>
      </c>
    </row>
    <row r="75" spans="1:16" ht="12.75">
      <c r="A75" s="24" t="s">
        <v>51</v>
      </c>
      <c s="29" t="s">
        <v>162</v>
      </c>
      <c s="29" t="s">
        <v>224</v>
      </c>
      <c s="24" t="s">
        <v>57</v>
      </c>
      <c s="30" t="s">
        <v>225</v>
      </c>
      <c s="31" t="s">
        <v>112</v>
      </c>
      <c s="32">
        <v>9.1</v>
      </c>
      <c s="33">
        <v>0</v>
      </c>
      <c s="33">
        <f>ROUND(ROUND(H75,2)*ROUND(G75,3),2)</f>
      </c>
      <c r="O75">
        <f>(I75*21)/100</f>
      </c>
      <c t="s">
        <v>29</v>
      </c>
    </row>
    <row r="76" spans="1:5" ht="38.25">
      <c r="A76" s="34" t="s">
        <v>56</v>
      </c>
      <c r="E76" s="35" t="s">
        <v>226</v>
      </c>
    </row>
    <row r="77" spans="1:5" ht="12.75">
      <c r="A77" s="36" t="s">
        <v>58</v>
      </c>
      <c r="E77" s="37" t="s">
        <v>242</v>
      </c>
    </row>
    <row r="78" spans="1:5" ht="25.5">
      <c r="A78" t="s">
        <v>59</v>
      </c>
      <c r="E78" s="35" t="s">
        <v>176</v>
      </c>
    </row>
    <row r="79" spans="1:18" ht="12.75" customHeight="1">
      <c r="A79" s="6" t="s">
        <v>49</v>
      </c>
      <c s="6"/>
      <c s="40" t="s">
        <v>46</v>
      </c>
      <c s="6"/>
      <c s="27" t="s">
        <v>183</v>
      </c>
      <c s="6"/>
      <c s="6"/>
      <c s="6"/>
      <c s="41">
        <f>0+Q79</f>
      </c>
      <c r="O79">
        <f>0+R79</f>
      </c>
      <c r="Q79">
        <f>0+I80+I84</f>
      </c>
      <c>
        <f>0+O80+O84</f>
      </c>
    </row>
    <row r="80" spans="1:16" ht="12.75">
      <c r="A80" s="24" t="s">
        <v>51</v>
      </c>
      <c s="29" t="s">
        <v>168</v>
      </c>
      <c s="29" t="s">
        <v>185</v>
      </c>
      <c s="24" t="s">
        <v>57</v>
      </c>
      <c s="30" t="s">
        <v>186</v>
      </c>
      <c s="31" t="s">
        <v>131</v>
      </c>
      <c s="32">
        <v>1</v>
      </c>
      <c s="33">
        <v>0</v>
      </c>
      <c s="33">
        <f>ROUND(ROUND(H80,2)*ROUND(G80,3),2)</f>
      </c>
      <c r="O80">
        <f>(I80*21)/100</f>
      </c>
      <c t="s">
        <v>29</v>
      </c>
    </row>
    <row r="81" spans="1:5" ht="38.25">
      <c r="A81" s="34" t="s">
        <v>56</v>
      </c>
      <c r="E81" s="35" t="s">
        <v>227</v>
      </c>
    </row>
    <row r="82" spans="1:5" ht="12.75">
      <c r="A82" s="36" t="s">
        <v>58</v>
      </c>
      <c r="E82" s="37" t="s">
        <v>213</v>
      </c>
    </row>
    <row r="83" spans="1:5" ht="38.25">
      <c r="A83" t="s">
        <v>59</v>
      </c>
      <c r="E83" s="35" t="s">
        <v>152</v>
      </c>
    </row>
    <row r="84" spans="1:16" ht="12.75">
      <c r="A84" s="24" t="s">
        <v>51</v>
      </c>
      <c s="29" t="s">
        <v>172</v>
      </c>
      <c s="29" t="s">
        <v>228</v>
      </c>
      <c s="24" t="s">
        <v>57</v>
      </c>
      <c s="30" t="s">
        <v>229</v>
      </c>
      <c s="31" t="s">
        <v>112</v>
      </c>
      <c s="32">
        <v>9.1</v>
      </c>
      <c s="33">
        <v>0</v>
      </c>
      <c s="33">
        <f>ROUND(ROUND(H84,2)*ROUND(G84,3),2)</f>
      </c>
      <c r="O84">
        <f>(I84*21)/100</f>
      </c>
      <c t="s">
        <v>29</v>
      </c>
    </row>
    <row r="85" spans="1:5" ht="38.25">
      <c r="A85" s="34" t="s">
        <v>56</v>
      </c>
      <c r="E85" s="35" t="s">
        <v>192</v>
      </c>
    </row>
    <row r="86" spans="1:5" ht="12.75">
      <c r="A86" s="36" t="s">
        <v>58</v>
      </c>
      <c r="E86" s="37" t="s">
        <v>238</v>
      </c>
    </row>
    <row r="87" spans="1:5" ht="38.25">
      <c r="A87" t="s">
        <v>59</v>
      </c>
      <c r="E87" s="35" t="s">
        <v>246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