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000a_Ostatní" sheetId="2" r:id="rId2"/>
    <sheet name="000a_Vedlejší" sheetId="3" r:id="rId3"/>
    <sheet name="001.2" sheetId="4" r:id="rId4"/>
    <sheet name="101_101 (Z)" sheetId="5" r:id="rId5"/>
    <sheet name="101_101.1 (Z-VA)" sheetId="6" r:id="rId6"/>
    <sheet name="102_102.1 (Z)" sheetId="7" r:id="rId7"/>
    <sheet name="102_102.2 (Z-VA)" sheetId="8" r:id="rId8"/>
    <sheet name="112_112.1 (Z-VA)" sheetId="9" r:id="rId9"/>
    <sheet name="112_112.2 (Z-VA)" sheetId="10" r:id="rId10"/>
    <sheet name="112_112.3 (Z-VA)" sheetId="11" r:id="rId11"/>
    <sheet name="202_202 (Z)" sheetId="12" r:id="rId12"/>
    <sheet name="304_304.1 (Z)" sheetId="13" r:id="rId13"/>
  </sheets>
  <definedNames/>
  <calcPr/>
  <webPublishing/>
</workbook>
</file>

<file path=xl/sharedStrings.xml><?xml version="1.0" encoding="utf-8"?>
<sst xmlns="http://schemas.openxmlformats.org/spreadsheetml/2006/main" count="4669" uniqueCount="878">
  <si>
    <t>Rekapitulace ceny</t>
  </si>
  <si>
    <t>Stavba: 18050-SP/16169 - II/373, Jedovnice průtah, SÚS, ZN</t>
  </si>
  <si>
    <t xml:space="preserve">Varianta: PDPS-ZŘ-R1 -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</si>
  <si>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</si>
  <si>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</si>
  <si>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</si>
  <si>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</si>
  <si>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</si>
  <si>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</si>
  <si>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</si>
  <si>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</si>
  <si>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</si>
  <si>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</si>
  <si>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</si>
  <si>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18050-SP/16169</t>
  </si>
  <si>
    <t>II/373, Jedovnice průtah, SÚS, ZN</t>
  </si>
  <si>
    <t>O</t>
  </si>
  <si>
    <t>Objekt:</t>
  </si>
  <si>
    <t>000a</t>
  </si>
  <si>
    <t>Ostatní a vedlejší náklady - způsobilé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</si>
  <si>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</si>
  <si>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</si>
  <si>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</si>
  <si>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</si>
  <si>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</si>
  <si>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</si>
  <si>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</si>
  <si>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</si>
  <si>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</si>
  <si>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</si>
  <si>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</si>
  <si>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</si>
  <si>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</si>
  <si>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</si>
  <si>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</si>
  <si>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</si>
  <si>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</si>
  <si>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</si>
  <si>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</si>
  <si>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</si>
  <si>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</si>
  <si>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</si>
  <si>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</si>
  <si>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</si>
  <si>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</si>
  <si>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</si>
  <si>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</si>
  <si>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</si>
  <si>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</si>
  <si>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</si>
  <si>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</si>
  <si>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</si>
  <si>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</si>
  <si>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</si>
  <si>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</si>
  <si>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</si>
  <si>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</si>
  <si>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</si>
  <si>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</si>
  <si>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</si>
  <si>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</si>
  <si>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</si>
  <si>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</si>
  <si>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</si>
  <si>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Vedlejší</t>
  </si>
  <si>
    <t>02950</t>
  </si>
  <si>
    <t>OSTATNÍ POŽADAVKY - POSUDKY, KONTROLY, REVIZNÍ ZPRÁVY, ZKOUŠKY</t>
  </si>
  <si>
    <t>Zajištění provedení a výstupů veškerých zkoušek a revizí - popsáno v obchodních podmínkách, technických podmínkách a normách ČSN</t>
  </si>
  <si>
    <t>001.2</t>
  </si>
  <si>
    <t>Příprava staveniště - kácení</t>
  </si>
  <si>
    <t>Zemní práce</t>
  </si>
  <si>
    <t>11120</t>
  </si>
  <si>
    <t>ODSTRANĚNÍ KŘOVIN</t>
  </si>
  <si>
    <t>M2</t>
  </si>
  <si>
    <t>Likvidace v režii zhotovitele</t>
  </si>
  <si>
    <t>100+5+5+10+4=124,000 [A]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</si>
  <si>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</si>
  <si>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</si>
  <si>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</si>
  <si>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KUS</t>
  </si>
  <si>
    <t>Kmeny předány vlastníkům, ostatní likvidace v režii zhotovitele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</si>
  <si>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</si>
  <si>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101</t>
  </si>
  <si>
    <t>Okružní křižovatka, Jedovnice</t>
  </si>
  <si>
    <t>101 (Z)</t>
  </si>
  <si>
    <t>Okružní křižovatka, větev OK II/373</t>
  </si>
  <si>
    <t>014102</t>
  </si>
  <si>
    <t>A</t>
  </si>
  <si>
    <t>POPLATKY ZA SKLÁDKU</t>
  </si>
  <si>
    <t>T</t>
  </si>
  <si>
    <t>Výkopek</t>
  </si>
  <si>
    <t>z pol. 123737: 535,025m3*2t/m3=1 070,050 [A]t 
z pol. 21263: 168m*0,13m2 (prům. plocha rýhy pro trativod pod úrovní AZ odměř. ze vzor. příč. řezu)*2t/m3=43,680 [B]t 
Odpočet VA  
-11,7=-11,700 [C] 
Odpočet N 
-53=-53,000 [D] 
Celkem: A+B+C+D=1 049,030 [E]</t>
  </si>
  <si>
    <t>zahrnuje veškeré poplatky provozovateli skládky související s uložením odpadu na skládce.</t>
  </si>
  <si>
    <t>B</t>
  </si>
  <si>
    <t>Nestmelené kamenivo</t>
  </si>
  <si>
    <t>z pol. 113327: 0,75m3*1,9t/m3=1,425 [A]t 
z pol. 122737: 81,22m3*1,9t/m3=154,318 [B]t 
A+B=155,743 [C]t</t>
  </si>
  <si>
    <t>D</t>
  </si>
  <si>
    <t>Beton/železobeton</t>
  </si>
  <si>
    <t>z pol. 113487: 1,2m3*2,3t/m3=2,760 [A]t 
z pol. 113524: 122,5m*0,06m2 (vč. lože)*2,3t/m3=16,905 [B]t 
z pol. 914913: 14ks*0,06m3/ks (patky sloupků odstr. SDZ)*2,3t/m3=1,932 [C]t 
Odpočet VA  
-7,314=-7,314 [D] 
Odpočet N 
-2,484=-2,484 [E] 
Celkem: A+B+C+D+E=11,799 [F]</t>
  </si>
  <si>
    <t>014132</t>
  </si>
  <si>
    <t>POPLATKY ZA SKLÁDKU TYP S-NO (NEBEZPEČNÝ ODPAD)</t>
  </si>
  <si>
    <t>konstrukční vrstvy s obsahem dehtu: 
z pol. 113338: 233,86m3*2,4t/m3=561,264 [A]t 
z pol. 123738: 86,1m3*2t/m3=172,200 [B]t 
Odpočet VA  
-106,95=- 106,950 [C] 
Odpočet N 
-27,9=-27,900 [D] 
Celkem: A+B+C+D=598,614 [E]</t>
  </si>
  <si>
    <t>113327</t>
  </si>
  <si>
    <t>ODSTRAN PODKL ZPEVNĚNÝCH PLOCH Z KAMENIVA NESTMEL, ODVOZ DO 16KM</t>
  </si>
  <si>
    <t>M3</t>
  </si>
  <si>
    <t>kce stáv. chodníku v místě rozšíření II/373, viz pol. 11318: 7,5m2*0,1m=0,750 [A]m3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</si>
  <si>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</si>
  <si>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113338</t>
  </si>
  <si>
    <t>ODSTRAN PODKL ZPEVNĚNÝCH PLOCH S ASFALT POJIVEM, ODVOZ DO 20KM</t>
  </si>
  <si>
    <t>Vč. odvozu na skládku,  
obsahuje dehet, nutno nakládat jako s nebezpečným odpadem</t>
  </si>
  <si>
    <t>kce stáv. vozovky (1. konstrukční vrstva - PMH), viz výkres Situace, Vzorový příčný řez a Příčné řezy: (1025m2+7,5m2+30,5m2)*1,1 (plochy odměř. se Situace +10% rozšíření)=1 169,300 [A]m2 
A*0,2m=233,860 [B]m3 
Odpočet VA  
-34,5=-34,500 [C] 
Odpočet N 
-9=-9,000 [D] 
b+c+d=190,360 [E]</t>
  </si>
  <si>
    <t>7</t>
  </si>
  <si>
    <t>11333B</t>
  </si>
  <si>
    <t>ODSTRANĚNÍ PODKLADU ZPEVNĚNÝCH PLOCH S ASFALT POJIVEM - DOPRAVA</t>
  </si>
  <si>
    <t>tkm</t>
  </si>
  <si>
    <t>z pol. 113338: 233,86m3*2,4t/m3*35=19 644,240 [A]t 
Odpočet VA  
-4554=-4 554,000 [B] 
Odpočet N 
-495=- 495,000 [C] 
Celkem: A+B+C=14 595,240 [D]</t>
  </si>
  <si>
    <t>Položka zahrnuje samostatnou dopravu suti a vybouraných hmot. Množství se určí jako součin hmotnosti [t] a požadované vzdálenosti [km].</t>
  </si>
  <si>
    <t>8</t>
  </si>
  <si>
    <t>113487</t>
  </si>
  <si>
    <t>ODSTRANĚNÍ KRYTU ZPEVNĚNÝCH PLOCH Z DLAŽDIC VČETNĚ PODKLADU, ODVOZ DO 16KM</t>
  </si>
  <si>
    <t>odstr. krytu + podkl. stáv. chodníku v místě rozšíření II/373, viz výkres Situace, Vzorový příčný řez a Příčné řezy: 7,5m2 (plocha odměř. ze Situace)*0,16m=1,200 [A]m3</t>
  </si>
  <si>
    <t>113524</t>
  </si>
  <si>
    <t>ODSTRANĚNÍ CHODNÍKOVÝCH A SILNIČNÍCH OBRUBNÍKŮ BETONOVÝCH, ODVOZ DO 5KM</t>
  </si>
  <si>
    <t>M</t>
  </si>
  <si>
    <t>stáv. obruby, viz výkres Situace a Příčné řezy: 122,5m (odměř. ze Situace)=122,500 [A]m 
Odpočet VA  
-53=-53,000 [B] 
Odpočet N 
-18=-18,000 [C] 
Celkem: A+B+C=51,500 [D]</t>
  </si>
  <si>
    <t>11352B</t>
  </si>
  <si>
    <t>ODSTRANĚNÍ CHODNÍKOVÝCH A SILNIČNÍCH OBRUBNÍKŮ BETONOVÝCH - DOPRAVA</t>
  </si>
  <si>
    <t>příplatek za dalších 11 km 
122,5*0,06*2,3*11=185,955 [A] 
Odpočet VA  
-80,454=-80,454 [B] 
Odpočet N 
27,324=27,324 [C] 
Celkem: A+B+C=132,825 [D]</t>
  </si>
  <si>
    <t>11</t>
  </si>
  <si>
    <t>113728</t>
  </si>
  <si>
    <t>FRÉZOVÁNÍ ZPEVNĚNÝCH PLOCH ASFALTOVÝCH, ODVOZ DO 20KM</t>
  </si>
  <si>
    <t>Vč. odvozu a uložení na skládku SÚS (CM Boskovice) bez poplatku za uložení</t>
  </si>
  <si>
    <t>stáv. vozovka, viz výkres Situace, Vzorový příčný řez a Příčné řezy: 1025m2+7,5m2+30,5m2 (plochy odměř. ze Situace)=1 063,000 [A]m2 
A*0,18m=191,340 [B]m3  
Odpočet VA  
-31,05=-31,050 [C] 
Odpočet N 
-8,1=-8,100 [D] 
b+c+d=152,190 [E]</t>
  </si>
  <si>
    <t>Položka zahrnuje veškerou manipulaci s vybouranou sutí a s vybouranými hmotami vč. uložení na skládku. Nezahrnuje poplatek za skládku.</t>
  </si>
  <si>
    <t>12</t>
  </si>
  <si>
    <t>12110</t>
  </si>
  <si>
    <t>SEJMUTÍ ORNICE NEBO LESNÍ PŮDY</t>
  </si>
  <si>
    <t>Na mezideponii</t>
  </si>
  <si>
    <t>celková plocha rušené zeleně, viz výkres Situace, Vzorový příčný řez a Příčné řezy: 32m2 (plocha odměř. ze Situace)*0,15m=4,800 [A]m3</t>
  </si>
  <si>
    <t>položka zahrnuje sejmutí ornice bez ohledu na tloušťku vrstvy a její vodorovnou dopravu nezahrnuje uložení na trvalou skládku</t>
  </si>
  <si>
    <t>13</t>
  </si>
  <si>
    <t>122737</t>
  </si>
  <si>
    <t>ODKOPÁVKY A PROKOPÁVKY OBECNÉ TŘ. I, ODVOZ DO 16KM</t>
  </si>
  <si>
    <t>Vč. odvozu na skládku</t>
  </si>
  <si>
    <t>odstr. stáv štěrkového násypu ze středového prstence a dělících ostrůvků OK, viz výkres Situace, Vzorový příčný řez a Příčné řezy: 3,14*5m^2*1m+17m2 (plocha odměř. ze Situace)*0,16m=81,220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</si>
  <si>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</si>
  <si>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</si>
  <si>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123737</t>
  </si>
  <si>
    <t>ODKOP PRO SPOD STAVBU SILNIC A ŽELEZNIC TŘ. I, ODVOZ DO 16KM</t>
  </si>
  <si>
    <t>viz výkres Situace, Vzorový příčný řez a Příčné řezy (plochy odměř. ze Situace):  
v místě rozšíření II/373: 11,50m2*(0,45m-0,15m) (odečtena ornice) + 7,5m2*(0,45m-0,26m) (odečtena kce chodníku)=4,875 [A]m3  
pro aktivní zónu, viz pol. 17180.A: 530,15m3=530,150 [B]m3 
Odpočet N 
-26,5=-26,500 [C] 
Celkem: A+B+C=508,525 [D]</t>
  </si>
  <si>
    <t>15</t>
  </si>
  <si>
    <t>123738</t>
  </si>
  <si>
    <t>ODKOP PRO SPOD STAVBU SILNIC A ŽELEZNIC TŘ. I, ODVOZ DO 20KM</t>
  </si>
  <si>
    <t>odstr. kce stáv. vozovky (2. konstrukční vrstva - F3 MS písčitá hlína), viz výkres Situace, Vzorový příčný řez a Příčné řezy: 1025m2*1,2 (plocha odměř. ze Situace +20% rozšíření vrstev)*0,07m=86,100 [A]m3 
Odpočet VA  
-12,075=-12,075 [B] 
Odpočet N 
-3,15=-3,150 [C] 
Celkem: A+B+C=70,875 [D]</t>
  </si>
  <si>
    <t>16</t>
  </si>
  <si>
    <t>12373B</t>
  </si>
  <si>
    <t>ODKOP PRO SPOD STAVBU SILNIC A ŽELEZNIC TŘ. I - DOPRAVA</t>
  </si>
  <si>
    <t>M3KM</t>
  </si>
  <si>
    <t>odstr. kce stáv. vozovky (2. konstrukční vrstva - F3 MS písčitá hlína), viz výkres Situace, Vzorový příčný řez a Příčné řezy: 1025m2*1,2 (plocha odměř. ze Situace +20% rozšíření vrstev)*0,07m*35=3 013,500 [A]m3 
Odpočet VA  
-733,425=- 733,425 [B] 
Odpočet N 
-12,128=-12,128 [C] 
Celkem: A+B+C=2 267,947 [D]</t>
  </si>
  <si>
    <t>Položka zahrnuje samostatnou dopravu zeminy. Množství se určí jako součin kubatutry [m3] a požadované vzdálenosti [km].</t>
  </si>
  <si>
    <t>17</t>
  </si>
  <si>
    <t>12573</t>
  </si>
  <si>
    <t>VYKOPÁVKY ZE ZEMNÍKŮ A SKLÁDEK TŘ. I</t>
  </si>
  <si>
    <t>Z mezideponie vč. dovozu na stavbu</t>
  </si>
  <si>
    <t>pro pol. 18230: 9m3=9,000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</si>
  <si>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</si>
  <si>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</t>
  </si>
  <si>
    <t>17120</t>
  </si>
  <si>
    <t>ULOŽENÍ SYPANINY DO NÁSYPŮ A NA SKLÁDKY BEZ ZHUTNĚNÍ</t>
  </si>
  <si>
    <t>z pol. 12110.B: 4,8m3=4,800 [A]m3 
z pol. 122737: 81,22m3=81,220 [B]m3 
z pol. 123737: 535,025m3=535,025 [C]m3 
z pol. 12373.J: 86,1m3=86,100 [D]m3 
Odpočet VA  
-12,075=-12,075 [E] 
Odpočet N 
-29,65=-29,650 [F] 
Celkem: A+B+C+D+E+F=665,420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</si>
  <si>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</si>
  <si>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19</t>
  </si>
  <si>
    <t>17180</t>
  </si>
  <si>
    <t>ULOŽENÍ SYPANINY DO NÁSYPŮ Z NAKUPOVANÝCH MATERIÁLŮ</t>
  </si>
  <si>
    <t>Aktivní zóna</t>
  </si>
  <si>
    <t>vozovka + středový prstenec + dělící ostrůvek, viz výkres Situace, Vzorový příčný řez a Příčné řezy: (811,5m2+78,5m2+32m2)*1,15 (plochy odměř. ze Situace +15% rozšíření)*0,5m=530,150 [A]m3 
Odpočet VA  
-1,25=-1,250 [B] 
Odpočet N 
-26,5=-26,500 [C] 
Celkem: A+B+C=502,400 [D]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</si>
  <si>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</si>
  <si>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20</t>
  </si>
  <si>
    <t>Dodatečný násyp (dle ČSN 73 6133)</t>
  </si>
  <si>
    <t>vytvoření dodatečného násypu, viz výkres Situace, Vzorový příčný řez a Příčné řezy (odměř. ze Situace, planimetrováním z příč. řezů): 60m2*0,5m + 35m2*0,8m=58,000 [A]m3</t>
  </si>
  <si>
    <t>21</t>
  </si>
  <si>
    <t>17380</t>
  </si>
  <si>
    <t>ZEMNÍ KRAJNICE A DOSYPÁVKY Z NAKUPOVANÝCH MATERIÁLŮ</t>
  </si>
  <si>
    <t>viz výkres Situace, Vzorový příčný řez a Příčné řezy: 17m3 (planimetrováním z příč. řezů)=17,000 [A]m3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</si>
  <si>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</si>
  <si>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22</t>
  </si>
  <si>
    <t>17581</t>
  </si>
  <si>
    <t>OBSYP POTRUBÍ A OBJEKTŮ Z NAKUPOVANÝCH MATERIÁLŮ</t>
  </si>
  <si>
    <t>Písek</t>
  </si>
  <si>
    <t>obsyp chrániček, viz pol. 87733: 50m*0,2m2=10,000 [A]m3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</si>
  <si>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</si>
  <si>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</si>
  <si>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</si>
  <si>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</si>
  <si>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vč. parapláně, viz výkres Situace a Vzorový příčný řez (plochy odměř. ze Situace + % rozšíření): (811,5m2+32m2+78,5m2)*(1,1+1,15)=2 074,500 [A]m2 
Odpočet VA  
-172,5=- 172,500 [B] 
Odpočet N 
-53=-53,000 [C] 
Celkem: A+B+C=1 849,000 [D]</t>
  </si>
  <si>
    <t>položka zahrnuje úpravu pláně včetně vyrovnání výškových rozdílů. Míru zhutnění určuje projekt.</t>
  </si>
  <si>
    <t>24</t>
  </si>
  <si>
    <t>18230</t>
  </si>
  <si>
    <t>ROZPROSTŘENÍ ORNICE V ROVINĚ</t>
  </si>
  <si>
    <t>plochy k ozelenění, viz výkres Situace, Vzorový příčný řez a Příčné řezy: 60m2 (plocha odměř. ze Situace, planimetrováním z příč. řezů)*0,15m=9,000 [A]m3</t>
  </si>
  <si>
    <t>položka zahrnuje:  
nutné přemístění ornice z dočasných skládek vzdálených do 50m rozprostření ornice v předepsané tloušťce v rovině a ve svahu do 1:5</t>
  </si>
  <si>
    <t>25</t>
  </si>
  <si>
    <t>18241</t>
  </si>
  <si>
    <t>ZALOŽENÍ TRÁVNÍKU RUČNÍM VÝSEVEM</t>
  </si>
  <si>
    <t>viz pol. 18230: 60m2=60,000 [A]m2</t>
  </si>
  <si>
    <t>Zahrnuje dodání předepsané travní směsi, její výsev na ornici, zalévání, první pokosení, to vše bez ohledu na sklon terénu</t>
  </si>
  <si>
    <t>26</t>
  </si>
  <si>
    <t>18247</t>
  </si>
  <si>
    <t>OŠETŘOVÁNÍ TRÁVNÍKU</t>
  </si>
  <si>
    <t>následná péče nad rámec technické specifikace pol. 18241: 60m2=60,000 [A]m2</t>
  </si>
  <si>
    <t>Zahrnuje pokosení se shrabáním, naložení shrabků na dopravní prostředek, s odvozem a se složením, to vše bez ohledu na sklon terénu  
zahrnuje nutné zalití a hnojení</t>
  </si>
  <si>
    <t>59</t>
  </si>
  <si>
    <t>11372B</t>
  </si>
  <si>
    <t>FRÉZOVÁNÍ ZPEVNĚNÝCH PLOCH ASFALTOVÝCH - DOPRAVA</t>
  </si>
  <si>
    <t>na skládku SÚS (CM Boskovice)</t>
  </si>
  <si>
    <t>152,19*2,4*7=2 556,792 [A]</t>
  </si>
  <si>
    <t>Základy</t>
  </si>
  <si>
    <t>27</t>
  </si>
  <si>
    <t>21263</t>
  </si>
  <si>
    <t>TRATIVODY KOMPLET Z TRUB Z PLAST HMOT DN DO 150MM</t>
  </si>
  <si>
    <t>DN 150, SN 8</t>
  </si>
  <si>
    <t>podélná drenáž, viz výkres Situace, Vzorový příčný řez a Příčné řezy: 63m+60m+45m (odměř. ze Situace)=168,000 [A]m 
Odpočet VA  
-45=-45,000 [B] 
Celkem: A+B=123,000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</si>
  <si>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</si>
  <si>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28</t>
  </si>
  <si>
    <t>21361</t>
  </si>
  <si>
    <t>DRENÁŽNÍ VRSTVY Z GEOTEXTILIE</t>
  </si>
  <si>
    <t>opláštění tělesa trativodu, viz výkres Situace, Vzorový příčný řez, Příčné řezy a pol. 21263: 168m*2,6m=436,800 [A]m2 
Odpočet VA  
-117=- 117,000 [B] 
Celkem: A+B=319,800 [C]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</si>
  <si>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</si>
  <si>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</si>
  <si>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29</t>
  </si>
  <si>
    <t>451314</t>
  </si>
  <si>
    <t>PODKLADNÍ A VÝPLŇOVÉ VRSTVY Z PROSTÉHO BETONU C25/30</t>
  </si>
  <si>
    <t>XF3</t>
  </si>
  <si>
    <t>viz pol. 58212: 110,5m2*0,04m=4,420 [A]m3 
Odpočet VA  
-0,1=-0,100 [B] 
Odpočet N 
-0,32=-0,320 [C] 
Celkem: A+B+C=4,000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</si>
  <si>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</si>
  <si>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</si>
  <si>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30</t>
  </si>
  <si>
    <t>56330</t>
  </si>
  <si>
    <t>VOZOVKOVÉ VRSTVY ZE ŠTĚRKODRTI</t>
  </si>
  <si>
    <t>ŠD A, fr. 0/63</t>
  </si>
  <si>
    <t>nové kční vrstvy komunikací/zpev. ploch, viz výkres Situace, Vzorový příčný řez a Příčné řezy (plochy odměř. ze Situace +10% rozšíření vrstev): 
vozovka + dělící ostrůvky: (811,5m2+32m2)*1,1=927,850 [A]m2 
A*0,15m=139,178 [B]m3 
středový prstenec: 78,5m2*1,1=86,350 [C]m2 
C*0,17m=14,680 [D]m3 
B+D=153,858 [E]m3 
Odpočet VA  
-34,5=-34,500 [F] 
Odpočet N 
-7,95=-7,950 [G] 
e+f+g=111,408 [H]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</si>
  <si>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</si>
  <si>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</si>
  <si>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ŠD A, fr. 0/32</t>
  </si>
  <si>
    <t>nové kční vrstvy komunikací/zpev. ploch, viz výkres Situace, Vzorový příčný řez a Příčné řezy (plochy odměř. ze Situace): 
vozovka + středový prstenec: (811,5m2+78,5m2)*0,15m=133,500 [A]m3 
dělící ostrůvky: 32m2*0,2m=6,400 [B]m3 
A+B=139,900 [C]m3 
Odpočet VA  
-26=-26,000 [D] 
Odpočet N 
-8,35=-8,350 [E] 
c+d+e=105,550 [F]</t>
  </si>
  <si>
    <t>32</t>
  </si>
  <si>
    <t>572121</t>
  </si>
  <si>
    <t>INFILTRAČNÍ POSTŘIK ASFALTOVÝ DO 1,0KG/M2</t>
  </si>
  <si>
    <t>0,6 kg/m2</t>
  </si>
  <si>
    <t>kce nové vozovky - pod ACP, viz pol. 574E46: 811,5m2=811,500 [A]m2 
Odpočet VA  
-170=- 170,000 [B] 
Odpočet N 
-45=-45,000 [C] 
Celkem: A+B+C=596,500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</si>
  <si>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</si>
  <si>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33</t>
  </si>
  <si>
    <t>572213</t>
  </si>
  <si>
    <t>SPOJOVACÍ POSTŘIK Z EMULZE DO 0,5KG/M2</t>
  </si>
  <si>
    <t>0,4 kg/m2</t>
  </si>
  <si>
    <t>kce nové vozovky - pod ACL, viz pol. 574C56: 811,5m2=811,500 [A]m2 
Odpočet VA  
-170=- 170,000 [B] 
Odpočet N 
-45=-45,000 [C] 
Celkem: A+B+C=596,500 [D]</t>
  </si>
  <si>
    <t>34</t>
  </si>
  <si>
    <t>0,3 kg/m2</t>
  </si>
  <si>
    <t>kce nové vozovky - pod ACO, viz pol. 574A34: 811,5m2=811,500 [A]m2 
Odpočet VA  
-170=- 170,000 [B] 
Odpočet N 
-45=-45,000 [C] 
Celkem: A+B+C=596,500 [D]</t>
  </si>
  <si>
    <t>35</t>
  </si>
  <si>
    <t>574A34</t>
  </si>
  <si>
    <t>ASFALTOVÝ BETON PRO OBRUSNÉ VRSTVY ACO 11+, 11S TL. 40MM</t>
  </si>
  <si>
    <t>ACO 11+</t>
  </si>
  <si>
    <t>kce nové vozovky, viz výkres Situace, Vzorový příčný řez a Příčné řezy: 811,5m2 (plocha odměř. ze Situace)=811,500 [A]m2 
Odpočet VA  
-170=- 170,000 [B] 
Odpočet N 
-45=-45,000 [C] 
Celkem: A+B+C=596,500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</si>
  <si>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</si>
  <si>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</si>
  <si>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574C56</t>
  </si>
  <si>
    <t>ASFALTOVÝ BETON PRO LOŽNÍ VRSTVY ACL 16+, 16S TL. 60MM</t>
  </si>
  <si>
    <t>ACL 16+</t>
  </si>
  <si>
    <t>37</t>
  </si>
  <si>
    <t>574E46</t>
  </si>
  <si>
    <t>ASFALTOVÝ BETON PRO PODKLADNÍ VRSTVY ACP 16+, 16S TL. 50MM</t>
  </si>
  <si>
    <t>ACP 16+</t>
  </si>
  <si>
    <t>38</t>
  </si>
  <si>
    <t>58212</t>
  </si>
  <si>
    <t>DLÁŽDĚNÉ KRYTY Z VELKÝCH KOSTEK DO LOŽE Z MC</t>
  </si>
  <si>
    <t>Žulové kostky tř. I, tl. 160 mm, vyspárování cementovou maltou M25 XF4</t>
  </si>
  <si>
    <t>kryt středového prstence a dělících ostrůvků, viz výkres Situace, Vzorový příčný řez a Vzorový příčný řez a Příčné řezy: 78,5m2+32m2=110,500 [A]m2 
Odpočet VA  
-2,5=-2,500 [B] 
Odpočet N 
-8=-8,000 [C] 
Celkem: A+B+C=100,000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</si>
  <si>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</si>
  <si>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39</t>
  </si>
  <si>
    <t>58920</t>
  </si>
  <si>
    <t>VÝPLŇ SPAR MODIFIKOVANÝM ASFALTEM</t>
  </si>
  <si>
    <t>Za horka</t>
  </si>
  <si>
    <t>viz výkres Situace a Příčné řezy:  
napojení vozovky: 16,5m+6,5m+5,5m+5m=33,500 [A]m 
podél obrub, viz pol. 917***: 161,5m+67,5m+44,5m=273,500 [B]m 
A+B=307,000 [C]m 
Odpočet VA  
-66=-66,000 [D] 
Odpočet N 
-28,5=-28,500 [E] 
c+d+e=212,500 [F]</t>
  </si>
  <si>
    <t>položka zahrnuje:  
- dodávku předepsaného materiálu  
- vyčištění a výplň spar tímto materiálem</t>
  </si>
  <si>
    <t>Přidružená stavební výroba</t>
  </si>
  <si>
    <t>40</t>
  </si>
  <si>
    <t>702312</t>
  </si>
  <si>
    <t>ZAKRYTÍ KABELŮ VÝSTRAŽNOU FÓLIÍ ŠÍŘKY PŘES 20 DO 40 CM</t>
  </si>
  <si>
    <t>viz pol. 87733: 50m=50,000 [A]m</t>
  </si>
  <si>
    <t>1. Položka obsahuje:  
 - přípravu podkladu pro osazení  
2. Položka neobsahuje:  
 X  
3. Způsob měření:  
Měří se metr délkový.</t>
  </si>
  <si>
    <t>41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</si>
  <si>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</si>
  <si>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</si>
  <si>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</si>
  <si>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Potrubí</t>
  </si>
  <si>
    <t>42</t>
  </si>
  <si>
    <t>87733</t>
  </si>
  <si>
    <t>CHRÁNIČKY PŮLENÉ Z TRUB PLAST DN DO 150MM</t>
  </si>
  <si>
    <t>DN 150</t>
  </si>
  <si>
    <t>ochrana stáv. IS, viz výkres Situace: 50m (odměř. z dwg)=50,000 [A]m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</si>
  <si>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</si>
  <si>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43</t>
  </si>
  <si>
    <t>895823</t>
  </si>
  <si>
    <t>DRENÁŽNÍ ŠACHTICE KONTROLNÍ Z PLAST DÍLCŮ ŠK 100</t>
  </si>
  <si>
    <t>DN 315</t>
  </si>
  <si>
    <t>na trativodu, viz výkres Situace: 3ks=3,000 [A]ks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</si>
  <si>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</si>
  <si>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</si>
  <si>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89921</t>
  </si>
  <si>
    <t>VÝŠKOVÁ ÚPRAVA POKLOPŮ</t>
  </si>
  <si>
    <t>viz výkres Situace: 2ks=2,000 [A]ks</t>
  </si>
  <si>
    <t>- položka výškové úpravy zahrnuje všechny nutné práce a materiály pro zvýšení nebo snížení zařízení (včetně nutné úpravy stávajícího povrchu vozovky nebo chodníku).</t>
  </si>
  <si>
    <t>45</t>
  </si>
  <si>
    <t>89923</t>
  </si>
  <si>
    <t>VÝŠKOVÁ ÚPRAVA KRYCÍCH HRNCŮ</t>
  </si>
  <si>
    <t>viz výkres Situace: 6ks=6,000 [A]ks</t>
  </si>
  <si>
    <t>Ostatní konstrukce a práce</t>
  </si>
  <si>
    <t>46</t>
  </si>
  <si>
    <t>914131</t>
  </si>
  <si>
    <t>DOPRAVNÍ ZNAČKY ZÁKLADNÍ VELIKOSTI OCELOVÉ FÓLIE TŘ 2 - DODÁVKA A MONTÁŽ</t>
  </si>
  <si>
    <t>nové definitivní SDZ, viz výkres Situace dopravního značení: 
IS3b: 2ks=2,000 [A]ks 
IS3c: 2ks=2,000 [B]ks</t>
  </si>
  <si>
    <t>položka zahrnuje:  
- dodávku a montáž značek v požadovaném provedení</t>
  </si>
  <si>
    <t>47</t>
  </si>
  <si>
    <t>914132</t>
  </si>
  <si>
    <t>DOPRAVNÍ ZNAČKY ZÁKLADNÍ VELIKOSTI OCELOVÉ FÓLIE TŘ 2 - MONTÁŽ S PŘEMÍSTĚNÍM</t>
  </si>
  <si>
    <t>stáv. SDZ přesunuté, viz výkres Situace dopravního značení: 
C4a: 1ks=1,000 [A]ks 
E7b: 1ks=1,000 [B]ks 
IJ14c: 1ks=1,000 [C]ks 
IP6: 2ks=2,000 [D]ks 
IS3c,b: 1ks=1,000 [E]ks 
Celkem: A+B+C+D+E=6,000 [F]</t>
  </si>
  <si>
    <t>položka zahrnuje:  
- dopravu demontované značky z dočasné skládky  
- osazení a montáž značky na místě určeném projektem  
- nutnou opravu poškozených částí nezahrnuje dodávku značky</t>
  </si>
  <si>
    <t>48</t>
  </si>
  <si>
    <t>914133</t>
  </si>
  <si>
    <t>DOPRAVNÍ ZNAČKY ZÁKLADNÍ VELIKOSTI OCELOVÉ FÓLIE TŘ 2 - DEMONTÁŽ</t>
  </si>
  <si>
    <t>odstr. stáv. SDZ, viz výkres Situace dopravního značení: 10ks=10,000 [A]ks</t>
  </si>
  <si>
    <t>Položka zahrnuje odstranění, demontáž a odklizení materiálu s odvozem na předepsané místo</t>
  </si>
  <si>
    <t>49</t>
  </si>
  <si>
    <t>914731</t>
  </si>
  <si>
    <t>STÁLÁ DOPRAV ZAŘÍZ Z3 OCEL S FÓLIÍ TŘ 2 DODÁVKA A MONTÁŽ</t>
  </si>
  <si>
    <t>nové definitivní SDZ, viz výkres Situace dopravního značení: 9ks=9,000 [A]ks</t>
  </si>
  <si>
    <t>50</t>
  </si>
  <si>
    <t>914911</t>
  </si>
  <si>
    <t>SLOUPKY A STOJKY DOPRAVNÍCH ZNAČEK Z OCEL TRUBEK SE ZABETONOVÁNÍM - DODÁVKA A MONTÁŽ</t>
  </si>
  <si>
    <t>pro definitivní SDZ, viz výkres Situace dopravního značení: 16ks=16,000 [A]ks</t>
  </si>
  <si>
    <t>položka zahrnuje:  
- sloupky a upevňovací zařízení včetně jejich osazení (betonová patka, zemní práce)</t>
  </si>
  <si>
    <t>51</t>
  </si>
  <si>
    <t>914913</t>
  </si>
  <si>
    <t>SLOUPKY A STOJKY DZ Z OCEL TRUBEK ZABETON DEMONTÁŽ</t>
  </si>
  <si>
    <t>odstr. sloupků stáv. SDZ, viz výkres Situace dopravního značení: 14ks=14,000 [A]ks</t>
  </si>
  <si>
    <t>52</t>
  </si>
  <si>
    <t>915111</t>
  </si>
  <si>
    <t>VODOROVNÉ DOPRAVNÍ ZNAČENÍ BARVOU HLADKÉ - DODÁVKA A POKLÁDKA</t>
  </si>
  <si>
    <t>I. fáze na nevyštěpený asfalt</t>
  </si>
  <si>
    <t>viz výkres Situace dopravního značení: 
V1a (0,125): 20,5m*0,125m=2,563 [A]m2 
V2b (1,5/1,5/0,25): 49,5m*1/2*0,25m=6,188 [B]m2 
V4 (0,25): 223m*0,25m=55,750 [C]m2 
V7a: 4m*0,5m*13=26,000 [D]m2 
V13 (0,5/1,0): 5m2+5m2=10,000 [E]m2 
A+B+C+D+E=100,501 [F]m2 
Odpočet VA  
-36,5=-36,500 [G] 
Odpočet N 
-2,5=-2,500 [H] 
f+g+h=61,501 [I]</t>
  </si>
  <si>
    <t>položka zahrnuje:  
- dodání a pokládku nátěrového materiálu (měří se pouze natíraná plocha)  
- předznačení a reflexní úpravu</t>
  </si>
  <si>
    <t>53</t>
  </si>
  <si>
    <t>915221</t>
  </si>
  <si>
    <t>VODOR DOPRAV ZNAČ PLASTEM STRUKTURÁLNÍ NEHLUČNÉ - DOD A POKLÁDKA</t>
  </si>
  <si>
    <t>Definitivní</t>
  </si>
  <si>
    <t>54</t>
  </si>
  <si>
    <t>916513</t>
  </si>
  <si>
    <t>VODÍCÍ PRÁH PRŮBĚŽNÝ - DEMONTÁŽ</t>
  </si>
  <si>
    <t>Odvoz na místo určené investorem</t>
  </si>
  <si>
    <t>odstr. plast. obrub vymezujících ostrůvky stáv. proviz. OK, viz výkres Situace: 31,5m (odměř. z dwg)=31,500 [A]m</t>
  </si>
  <si>
    <t>Položka zahrnuje odstranění, demontáž a odklizení zařízení s odvozem na předepsané místo</t>
  </si>
  <si>
    <t>55</t>
  </si>
  <si>
    <t>916623</t>
  </si>
  <si>
    <t>VODÍCÍ STĚNY Z DÍLCŮ BETON - DEMONTÁŽ</t>
  </si>
  <si>
    <t>odstr. bet. svodidel (CITY BLOC) vymezujících středový prstenec stáv. proviz. OK, viz výkres Situace: 33,5m (odměř. z dwg)=33,500 [A]m</t>
  </si>
  <si>
    <t>Položka zahrnuje odstranění, demontáž a odklizení zařízení s odvozem na předepsané místo. V položce se vykazují dočasné prefabrikované vodící betonové stěny výšky max. 60cm.  
Dočasné vodící stěny z prefabrikovaných betonových svodidel standardních výšek se vykazují v položkách 911**3.</t>
  </si>
  <si>
    <t>56</t>
  </si>
  <si>
    <t>917224</t>
  </si>
  <si>
    <t>SILNIČNÍ A CHODNÍKOVÉ OBRUBY Z BETONOVÝCH OBRUBNÍKŮ ŠÍŘ 150MM</t>
  </si>
  <si>
    <t>Obruby z bet. min. C30/37 - XF4, do bet. lože tl. min. 100 mm</t>
  </si>
  <si>
    <t>viz výkres Situace, Vzorový příčný řez a Příčné řezy: 161,5m+67,5m (odměř. ze Situace)=229,000 [A]m 
Odpočet VA  
-53=-53,000 [B] 
Odpočet N 
-18=-18,000 [C] 
Celkem: A+B+C=158,000 [D]</t>
  </si>
  <si>
    <t>Položka zahrnuje:  
dodání a pokládku betonových obrubníků o rozměrech předepsaných zadávací dokumentací betonové lože i boční betonovou opěrku.</t>
  </si>
  <si>
    <t>57</t>
  </si>
  <si>
    <t>91726</t>
  </si>
  <si>
    <t>KO OBRUBNÍKY BETONOVÉ</t>
  </si>
  <si>
    <t>Obruby ke kruhovým objezdům 300x195 mm z bet. min. C30/37 - XF4, do bet. lože tl. min. 100 mm</t>
  </si>
  <si>
    <t>viz výkres Situace, Vzorový příčný řez a Příčné řezy: 44,5m (odměř. ze Situace)=44,500 [A]m</t>
  </si>
  <si>
    <t>58</t>
  </si>
  <si>
    <t>919114</t>
  </si>
  <si>
    <t>ŘEZÁNÍ ASFALTOVÉHO KRYTU VOZOVEK TL DO 200MM</t>
  </si>
  <si>
    <t>viz výkres Situace: 16,5m+6,5m+5,5m+5m=33,500 [A]m 
Odpočet VA  
-16,5=-16,500 [B] 
Odpočet N 
-10=-10,000 [C] 
Celkem: A+B+C=7,000 [D]</t>
  </si>
  <si>
    <t>položka zahrnuje řezání vozovkové vrstvy v předepsané tloušťce, včetně spotřeby vody</t>
  </si>
  <si>
    <t>101.1 (Z-VA)</t>
  </si>
  <si>
    <t>Větev OK II/379</t>
  </si>
  <si>
    <t>z pol. 21263: 45m*0,13m2 (prům. plocha rýhy pro trativod pod úrovní AZ odměř. ze vzor. příč. řezu)*2t/m3=11,700 [A]t</t>
  </si>
  <si>
    <t>z pol. 113524: 53m*0,06m2 (vč. lože)*2,3t/m3=7,314 [A]t</t>
  </si>
  <si>
    <t>konstrukční vrstvy s obsahem dehtu: 
z pol. 113338: 34,5m3*2,4t/m3=82,800 [A]t 
z pol. 123738: 12,075m3*2t/m3=24,150 [B]t 
A+B=106,950 [C]t</t>
  </si>
  <si>
    <t>(170+2,5)*0,2m=34,500 [B]m3</t>
  </si>
  <si>
    <t>z pol. 113338: 34,5m3*2,4t/m3*35=2 898,000 [A]t</t>
  </si>
  <si>
    <t>stáv. obruby, viz výkres Situace a Příčné řezy: 53m (odměř. ze Situace)=53,000 [A]m</t>
  </si>
  <si>
    <t>příplatek za dalších 11 km 
53*0,06*2,3*11=80,454 [A]</t>
  </si>
  <si>
    <t>(170+2,5)*0,18=31,050 [A]</t>
  </si>
  <si>
    <t>(170+2,5)*0,07=12,075 [A]</t>
  </si>
  <si>
    <t>(170+20,5)*0,07m*35=466,725 [A]m3</t>
  </si>
  <si>
    <t>z pol. 123738: 12,075m3=12,075 [A]m3</t>
  </si>
  <si>
    <t>2,5*0,5=1,250 [A]</t>
  </si>
  <si>
    <t>170+2,5=172,500 [A]</t>
  </si>
  <si>
    <t>31,050*2,4*7=521,640 [A]</t>
  </si>
  <si>
    <t>podélná drenáž, viz výkres Situace, Vzorový příčný řez a Příčné řezy: 45m (odměř. ze Situace)=45,000 [A]m</t>
  </si>
  <si>
    <t>opláštění tělesa trativodu, viz výkres Situace, Vzorový příčný řez, Příčné řezy a pol. 21263: 45m*2,6m=117,000 [A]m2</t>
  </si>
  <si>
    <t>viz pol. 58212: 2,5m2*0,04m=0,100 [A]m3</t>
  </si>
  <si>
    <t>(170+2,5)*0,2=34,500 [A]</t>
  </si>
  <si>
    <t>170*0,15+2,5*0,2=26,000 [A]</t>
  </si>
  <si>
    <t>170=170,000 [A]</t>
  </si>
  <si>
    <t>2,5=2,500 [A]</t>
  </si>
  <si>
    <t>53+13=66,000 [A]</t>
  </si>
  <si>
    <t>nové definitivní SDZ, viz výkres Situace dopravního značení: 
IP6: 2ks=2,000 [A]ks</t>
  </si>
  <si>
    <t>stáv. SDZ přesunuté, viz výkres Situace dopravního značení: 
C1: 1ks=1,000 [A]ks 
C4a: 1ks=1,000 [B]ks 
P4: 1ks=1,000 [C]ks 
Celkem: A+B+C=3,000 [D]</t>
  </si>
  <si>
    <t>odstr. stáv. SDZ, viz výkres Situace dopravního značení: 4ks=4,000 [A]ks</t>
  </si>
  <si>
    <t>914521</t>
  </si>
  <si>
    <t>DOPRAV ZNAČ VELKOPLOŠ OCEL LAMELY FÓLIE TŘ 2 - DOD A MONT</t>
  </si>
  <si>
    <t>nové definitivní SDZ IS9b, viz výkres Situace dopravního značení: 6m2*1ks=6,000 [A]m2</t>
  </si>
  <si>
    <t>914981</t>
  </si>
  <si>
    <t>SLOUPKY A STOJKY DZ Z PŘÍHRAD KONSTR DOD A MONTÁŽ</t>
  </si>
  <si>
    <t>pro nové definitivní velkoplošné SDZ IS9b, viz výkres Situace dopravního značení: 2ks=2,000 [A]ks</t>
  </si>
  <si>
    <t>viz výkres Situace dopravního značení: 
V1a (0,125): 10m*0,125mm2=1,250 [A] 
V4 (0,25): 53m*0,25mm2=13,250 [B] 
V7a: 4m*0,5m*7m2=14,000 [C] 
V13 (0,5/1,0): 8m2=8,000 [D] 
Celkem: A+B+C+D=36,500 [E]</t>
  </si>
  <si>
    <t>53=53,000 [A]m</t>
  </si>
  <si>
    <t>viz výkres Situace: 16,5m=16,500 [A]m</t>
  </si>
  <si>
    <t>102</t>
  </si>
  <si>
    <t>II/373 Průtah, Jedovnice</t>
  </si>
  <si>
    <t>102.1 (Z)</t>
  </si>
  <si>
    <t>II/373 Jedovnice průtah</t>
  </si>
  <si>
    <t>z pol. 123737: 901,285m3*2t/m3=1 802,570 [A]t 
z pol. 21263: 168m*0,13m2 (prům. plocha rýhy pro trativod pod úrovní AZ odměř. ze vzor. příč. řezu)*2t/m3=43,680 [B]t 
A+B=1 846,250 [C]t</t>
  </si>
  <si>
    <t>z pol. 113327: 77,615m3*1,9t/m3=147,469 [A]t</t>
  </si>
  <si>
    <t>z pol. 113524: 75,5m*0,06m2 (vč. lože)*2,3t/m3=10,419 [A]t 
z pol. 113544: 21m*0,05m2 (vč. lože)*2,3t/m3=2,415 [B]t 
z pol. 914913: 10ks*0,06m3/ks (patky sloupků odstr. DZ)*2,3t/m3=1,380 [C]t 
A+B+C=14,214 [D]t</t>
  </si>
  <si>
    <t>konstrukční vrstvy s obsahem dehtu: 
z pol. 113338: 251,35m3*2,4t/m3=603,240 [A]t 
z pol. 123738: 95,97m3*2t/m3=191,940 [B]t 
A+B=795,180 [C]t</t>
  </si>
  <si>
    <t>odstr. stáv. kčních vrstev, viz výkres Situace, Vzorový příčný řez a Příčné řezy (plochy odměř. ze Situace): 
štěrk. plocha v místě budoucího zálivu BUS: 117,5m2*0,52m=61,100 [A]m3 
štěrk. krajnice v místě budoucí vozovky: 16,5m2*0,45m=7,425 [B]m3 
štěrk. krajnice ostatní: 50,5m2*0,18m=9,090 [C]m3 
A+B+C=77,615 [D]m3</t>
  </si>
  <si>
    <t>Obsahuje dehet, nutno nakládat jako s nebezpečným odpadem</t>
  </si>
  <si>
    <t>kce stáv. vozovky (1. konstrukční vrstva - PMH), viz výkres Situace, Vzorový příčný řez a Příčné řezy: 1142,5m2*1,1 (plocha odměř. se Situace +10% rozšíření)*0,2m=251,350 [A]m3</t>
  </si>
  <si>
    <t>z pol. 113338: 251,35m3*2,4t/m3*35=21 113,400 [A]t</t>
  </si>
  <si>
    <t>stáv. obruby, viz výkres Situace a Příčné řezy: 75,5m (odměř. ze Situace)=75,500 [A]m</t>
  </si>
  <si>
    <t>příplatek za dalších 11 km 
75,5*0,06*2,3*11=114,609 [A]</t>
  </si>
  <si>
    <t>113544</t>
  </si>
  <si>
    <t>ODSTRANĚNÍ OBRUB Z KRAJNÍKŮ, ODVOZ DO 5KM</t>
  </si>
  <si>
    <t>stáv. přídlažba (podél obrub), viz výkres Situace, Vzorový příčný řez a Příčné řezy: 21m=21,000 [A]m</t>
  </si>
  <si>
    <t>11354B</t>
  </si>
  <si>
    <t>ODSTRANĚNÍ OBRUB Z KRAJNÍKŮ - DOPRAVA</t>
  </si>
  <si>
    <t>příplatek za dalších 11 km 
21*0,05*2,3*11=26,565 [A]</t>
  </si>
  <si>
    <t>113721</t>
  </si>
  <si>
    <t>FRÉZOVÁNÍ ZPEVNĚNÝCH PLOCH ASFALTOVÝCH, ODVOZ DO 1KM</t>
  </si>
  <si>
    <t>s ponecháním na meziskládce pro zpětné použití</t>
  </si>
  <si>
    <t>kubatura viz. pol.č. A 7,575=7,575 [A]</t>
  </si>
  <si>
    <t>stáv. vozovka (MK), viz výkres Situace, Vzorový příčný řez a Příčné řezy: 1142,5m2 (plocha odměř. ze Situace)*0,18m=205,650 [A]m3 
odpočet kubatury ponechané na meziskládce pro zpětné použití -7,575=-7,575 [B] 
Celkem: A+B=198,075 [C]</t>
  </si>
  <si>
    <t>celková plocha rušené zeleně, viz výkres Situace, Vzorový příčný řez a Příčné řezy: 127,50m2 (plocha odměř. ze Situace)*0,15m=19,125 [A]m3</t>
  </si>
  <si>
    <t>viz výkres Situace, Vzorový příčný řez a Příčné řezy (plochy odměř. ze Situace x hl.- skrývka):  
v místě rozšíření II/373: 9,5m2*(0,45m-0,15m)=2,850 [A]m3  
v místě BUS zálivu: 70,5m2*(0,52m-0,15m)=26,085 [B]m3  
v místě zemního tělesa: 47,5m2*(0,61m-0,15m)=21,850 [C]m3  
pro aktivní zónu, viz pol. 17180: 850,5m3=850,500 [D]m3 
A+B+C+D=901,285 [E]m3</t>
  </si>
  <si>
    <t>odstr. kce stáv. vozovky (2. konstrukční vrstva - F3 MS písčitá hlína), viz výkres Situace, Vzorový příčný řez a Příčné řezy: 1142,5m2*1,2 (plocha odměř. ze Situace +20% rozšíření)*0,07m=95,970 [A]m3</t>
  </si>
  <si>
    <t>odstr. kce stáv. vozovky (2. konstrukční vrstva - F3 MS písčitá hlína), viz výkres Situace, Vzorový příčný řez a Příčné řezy: 1142,5m2*1,2 (plocha odměř. ze Situace +20% rozšíření)*0,07m*35=3 358,950 [A]m3</t>
  </si>
  <si>
    <t>pro pol. 18230: 7,125m3=7,125 [A]m3</t>
  </si>
  <si>
    <t>z pol. 12110.B: 19,125m3=19,125 [A]m3 
z pol. 123737: 901,285m3=901,285 [B]m3 
z pol. 12373.J: 95,97m3=95,970 [C]m3 
A+B+C=1 016,380 [D]m3</t>
  </si>
  <si>
    <t>vozovka + záliv BUS, viz výkres Situace, Vzorový příčný řez a Příčné řezy: (1266,5m2+151m2)*1,2 (plochy odměř. ze Situace +20% rozšíření vrstev)*0,5m=850,500 [A]m3</t>
  </si>
  <si>
    <t>viz výkres Situace, Vzorový příčný řez a Příčné řezy: 35,55m3 (planimetrováním z příč. řezů)=35,550 [A]m3</t>
  </si>
  <si>
    <t>obsyp chrániček, viz pol. 87733: 19,5m*0,2m2 =3,900 [A]m3</t>
  </si>
  <si>
    <t>vč. parapláně, viz výkres Situace a Vzorový příčný řez (plochy odměř. ze Situace + % rozšíření): (1266m2+151m2)*1,2=1 700,400 [A]m2</t>
  </si>
  <si>
    <t>plochy k ozelenění, viz výkres Situace, Vzorový příčný řez a Příčné řezy: 47,5m2 (plocha odměř. ze Situace, planimetrováním z příč. řezů)*0,15m=7,125 [A]m3</t>
  </si>
  <si>
    <t>viz pol. 18230: 47,5m2=47,500 [A]m2</t>
  </si>
  <si>
    <t>následná péče nad rámec technické specifikace pol. 18241: 47,5m2=47,500 [A]m2</t>
  </si>
  <si>
    <t>60</t>
  </si>
  <si>
    <t>198,075*2,4*7=3 327,660 [A]</t>
  </si>
  <si>
    <t>podélná drenáž, viz výkres Situace, Vzorový příčný řez a Příčné řezy: 148,5m+154,5m (odměř. ze Situace)=303,000 [A]m</t>
  </si>
  <si>
    <t>opláštění tělesa trativodu, viz výkres Situace, Vzorový příčný řez, Příčné řezy a pol. 21263: (148,5m+154,5m)*2,8m=848,400 [A]m2</t>
  </si>
  <si>
    <t>viz pol. 58212: 151m2*0,04m=6,040 [A]m3</t>
  </si>
  <si>
    <t>451385</t>
  </si>
  <si>
    <t>PODKL VRSTVY ZE ŽELEZOBET DO C30/37 VČET VÝZTUŽE</t>
  </si>
  <si>
    <t>C30/37 - XF3, vyztužení dvěmi vrstvami KARI sítí 150/150/10 mm</t>
  </si>
  <si>
    <t>podkladní vrstva BUS zálivu, viz výkres Situace a Vzorový příčný řez: 75,5m2*2*1,15 (plochy odměř. ze Situace + 15% rozšíření vrstev)*0,17m=29,521 [A]m3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</si>
  <si>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</si>
  <si>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kce nové vozovky, viz výkres Situace, Vzorový příčný řez a Příčné řezy: 1266,5m2*1,2 (plocha odměř. ze Situace + 20% rozšíření)*0,15m=227,970 [A]m3</t>
  </si>
  <si>
    <t>kce nové vozovky + zálivu BUS, viz výkres Situace, Vzorový příčný řez a Příčné řezy (plochy odměř. ze Situace): 1266,5m2*1,15 (+15% rozšíření) + 151m2*1,2 (+20% rozšíření)=1 637,675 [A]m2 
A*0,15m=245,651 [B]m3</t>
  </si>
  <si>
    <t>56960</t>
  </si>
  <si>
    <t>ZPEVNĚNÍ KRAJNIC Z RECYKLOVANÉHO MATERIÁLU</t>
  </si>
  <si>
    <t>viz výkres Situace: 50,5m2 (plocha odměř. z dwg)*0,15m=7,575 [A]m3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</si>
  <si>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</si>
  <si>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kce nové vozovky - pod ACP, viz pol. 574E46: 1266,5m2=1 266,500 [A]m2</t>
  </si>
  <si>
    <t>kce nové vozovky - pod ACL, viz pol. 574C56: 1266,5m2=1 266,500 [A]m2</t>
  </si>
  <si>
    <t>kce nové vozovky - pod ACO, viz pol. 574A34: 1266,5m2=1 266,500 [A]m2</t>
  </si>
  <si>
    <t>kce nové vozovky, viz výkres Situace, Vzorový příčný řez a Příčné řezy: 1266,5m2 (plocha odměř. ze Situace)=1 266,500 [A]m2</t>
  </si>
  <si>
    <t>kryt zálivu BUS, viz výkres Situace, Vzorový příčný řez a Vzorový příčný řez a Příčné řezy: 75,5m2*2 (plochy odměř. ze Situace)=151,000 [A]m2</t>
  </si>
  <si>
    <t>viz výkres Situace a Příčné řezy:  
napojení vozovky: 14m+6,5m+7,8m=28,300 [A]m 
podél obrub, viz pol. 917***: 304,5m+30m=334,500 [B]m 
A+B=362,800 [C]m</t>
  </si>
  <si>
    <t>viz pol. 87733: 19,5m=19,500 [A]m</t>
  </si>
  <si>
    <t>ochrana stáv. IS, viz výkres Situace: 19,5m (odměř. z dwg)=19,500 [A]m</t>
  </si>
  <si>
    <t>na trativodu, viz výkres Situace: 4ks=4,000 [A]ks</t>
  </si>
  <si>
    <t>9113A3</t>
  </si>
  <si>
    <t>SVODIDLO OCEL SILNIČ JEDNOSTR, ÚROVEŇ ZADRŽ N1, N2 - DEMONTÁŽ S PŘESUNEM</t>
  </si>
  <si>
    <t>odstr. stáv. svod., viz výkres Situace: 43,5m=43,500 [A]m</t>
  </si>
  <si>
    <t>položka zahrnuje:  
- demontáž a odstranění zařízení  
- jeho odvoz na předepsané místo</t>
  </si>
  <si>
    <t>9113B1</t>
  </si>
  <si>
    <t>SVODIDLO OCEL SILNIČ JEDNOSTR, ÚROVEŇ ZADRŽ H1 -DODÁVKA A MONTÁŽ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</si>
  <si>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</si>
  <si>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nové definitivní SDZ, viz výkres Situace dopravního značení:  
IS16b:1ks=1,000 [B]ks</t>
  </si>
  <si>
    <t>stáv. SDZ přesunuté, viz výkres Situace dopravního značení: 8ks=8,000 [A]ks</t>
  </si>
  <si>
    <t>odstr. stáv. SDZ, viz výkres Situace dopravního značení: 8ks=8,000 [A]ks</t>
  </si>
  <si>
    <t>pro nové definitivní SDZ, viz výkres Situace dopravního značení: 5ks=5,000 [A]ks</t>
  </si>
  <si>
    <t>odstr. sloupků stáv. DZ, viz výkres Situace dopravního značení: 5ks=5,000 [A]ks</t>
  </si>
  <si>
    <t>viz výkres Situace dopravního značení: 
V1a (0,125): 35,5m*0,125m=4,438 [A]m2 
V2a (3/6/0,125):  92,5m*1/3*0,125m=3,854 [B]m2 
V2b (3/1,5/0,125): 69,5m*1/2*0,125m=4,344 [C]m2 
V4 (0,25): 27,5m*0,25m=6,875 [D]m2 
V4 (0,125): 324,5m*0,125m=40,563 [E]m2 
V4 (0,5/0,5/0,25): 40,5m*1/2*0,25m=5,063 [F]m2 
V11a (dl. nástupiště 13m, š. 3,25m): 111m*0,125m=13,875 [G]m2 
V12a: 51,5m*0,125m=6,438 [H]m2 
A+B+C+D+E+F+G+H=85,450 [I]m2</t>
  </si>
  <si>
    <t>viz výkres Situace dopravního značení: 
V1a (0,125): 35,5m*0,125m=4,438 [A]m2 
V2a (3/6/0,125):  92,5m*1/3*0,125m=3,854 [B]m2 
V2b (3/1,5/0,125): 69,5m*1/2*0,125m=4,344 [C]m2 
V4 (0,25): 27,5m*0,25m=6,875 [D]m2 
V4 (0,125): 324,5m*0,125m=40,563 [E]m2 
V4 (0,5/0,5/0,25): 40,5m*1/2*0,25m=5,063 [F]m2 
V11a: 111m*0,125m=13,875 [G]m2 
V12a: 51,5m*0,125m=6,438 [H]m2 
A+B+C+D+E+F+G+H=85,450 [I]m2</t>
  </si>
  <si>
    <t>viz výkres Situace, Vzorový příčný řez a Příčné řezy: 304,5m (odměř. ze Situace)=304,500 [A]m</t>
  </si>
  <si>
    <t>91725</t>
  </si>
  <si>
    <t>NÁSTUPIŠTNÍ OBRUBNÍKY BETONOVÉ</t>
  </si>
  <si>
    <t>Nástupištní obruby do bet. lože tl. min. 150 mm</t>
  </si>
  <si>
    <t>hrana nástupiště BUS, viz výkres Situace, Vzorový příčný řez a Příčné řezy: (13m+2m (přechodové))*2m=30,000 [A]m</t>
  </si>
  <si>
    <t>viz výkres Situace: 14m+6,5m+7,8m=28,300 [A]m</t>
  </si>
  <si>
    <t>102.2 (Z-VA)</t>
  </si>
  <si>
    <t>II/373 Jedovnice průtah - napojení a sjezdy</t>
  </si>
  <si>
    <t>z pol. 123737: 1,3m3*2t/m3=2,600 [A]t</t>
  </si>
  <si>
    <t>z pol. 113327: 25,394m3*1,9t/m3=48,249 [A]t</t>
  </si>
  <si>
    <t>z pol. 914913: 2ks*0,06m3/ks (patky sloupků odstr. DZ)*2,3t/m3=0,276 [C]t</t>
  </si>
  <si>
    <t>Asfalt</t>
  </si>
  <si>
    <t>konstrukční vrstvy s obsahem dehtu: 
z pol. 113138: 5,94 m3*2,4t/m3=14,256 [A]t</t>
  </si>
  <si>
    <t>113138</t>
  </si>
  <si>
    <t>ODSTRANĚNÍ KRYTU ZPEVNĚNÝCH PLOCH S ASFALT POJIVEM, ODVOZ DO 20KM</t>
  </si>
  <si>
    <t>stáv. vozovka, viz výkres Situace, Vzorový příčný řez a Příčné řezy: 49,5m2 (plocha odměř. ze Situace)*0,12m=5,940 [A]m3</t>
  </si>
  <si>
    <t>11313B</t>
  </si>
  <si>
    <t>ODSTRANĚNÍ KRYTU ZPEVNĚNÝCH PLOCH S ASFALTOVÝM POJIVEM - DOPRAVA</t>
  </si>
  <si>
    <t>z pol. 113137: 5,94 m3*2,4t/m3*35=498,960 [A]t</t>
  </si>
  <si>
    <t>odstr. stáv. kčních vrstev, viz výkres Situace, Vzorový příčný řez a Příčné řezy (plochy odměř. ze Situace): 
štěrkový sjezd: 49,5m2*1,1 (10% rozšíření vrstev)*0,33m=17,969 [A]m3 
podkl. vrstvy vozovky: 16,5m2*0,45m=7,425 [B]m3 
A+B=25,394 [C]m3</t>
  </si>
  <si>
    <t>celková plocha rušené zeleně, viz výkres Situace, Vzorový příčný řez a Příčné řezy: 6,5m2 (plocha odměř. ze Situace)*0,15m=0,975 [A]m3</t>
  </si>
  <si>
    <t>v místě rozšíření sjezdu, viz výkres Situace, Vzorový příčný řez a Příčné řezy: 6,5m2 (plocha odměř. ze Situace)*(0,35m-0,15m) (odečtena ornice)=1,300 [A]m3</t>
  </si>
  <si>
    <t>z pol. 12110.B: 0,975m3=0,975 [A]m3 
z pol. 12373.A: 1,3m3=1,300 [B]m3 
A+B=2,275 [C]m3</t>
  </si>
  <si>
    <t>viz výkres Situace a Vzorový příčný řez (plochy odměř. ze Situace + rozšíření): (55,5m2+97,5m2)*1,2=183,600 [A]m2</t>
  </si>
  <si>
    <t>nová kce komunikací, viz výkres Situace, Vzorový příčný řez a Příčné řezy: (55,5m2+97,5m2)*1,2 (plochy odměř. ze Situace +20% rozšíření vrstev)*0,15m=27,540 [A]m3</t>
  </si>
  <si>
    <t>nové kční vrstvy komunikací/zpevněných ploch, viz výkres Situace, Vzorový příčný řez a Příčné řezy: 55,5m2*1,1 (plochy odměř. ze Situace +10% rozšíření vrstev)*0,15m=9,158 [A]m3</t>
  </si>
  <si>
    <t>56334</t>
  </si>
  <si>
    <t>VOZOVKOVÉ VRSTVY ZE ŠTĚRKODRTI TL. DO 200MM</t>
  </si>
  <si>
    <t>Povrch sjezdu/napojení, ŠD A, fr. 0/32</t>
  </si>
  <si>
    <t>povrch sjezdu/napojení, viz výkres Situace, Vzorový příčný řez a Příčné řezy: 97,5m2 (plocha odměř. ze Situace)=97,500 [A]m2</t>
  </si>
  <si>
    <t>kce nové vozovky - pod ACP, viz pol. 574E46: 55,5m2=55,500 [A]m2</t>
  </si>
  <si>
    <t>kce nové vozovky - pod ACL, viz pol. 574C56: 55,5m2=55,500 [A]m2</t>
  </si>
  <si>
    <t>kce nové vozovky - pod ACO, viz pol. 574A34: 55,5m2=55,500 [A]m2</t>
  </si>
  <si>
    <t>kce nové vozovky, viz výkres Situace, Vzorový příčný řez a Příčné řezy: 55,5m2 (plocha odměř. ze Situace)=55,500 [A]m2</t>
  </si>
  <si>
    <t>viz výkres Situace a Příčné řezy:  
napojení vozovky: 7,2m=7,200 [A]m 
podél obrub, viz pol. 917***: 19,5m=19,500 [B]m 
A+B=26,700 [C]m</t>
  </si>
  <si>
    <t>viz výkres Situace: 3ks=3,000 [A]ks</t>
  </si>
  <si>
    <t>nové definitivní SDZ P4, viz výkres Situace dopravního značení: 2ks=2,000 [A]ks</t>
  </si>
  <si>
    <t>odstr. stáv. SDZ, viz výkres Situace dopravního značení: 2ks=2,000 [A]ks</t>
  </si>
  <si>
    <t>pro nové definitivní SDZ, viz výkres Situace dopravního značení: 2ks=2,000 [A]ks</t>
  </si>
  <si>
    <t>odstr. sloupků stáv. DZ, viz výkres Situace dopravního značení: 2ks=2,000 [A]ks</t>
  </si>
  <si>
    <t>917211</t>
  </si>
  <si>
    <t>ZÁHONOVÉ OBRUBY Z BETONOVÝCH OBRUBNÍKŮ ŠÍŘ 50MM</t>
  </si>
  <si>
    <t>vymezení plochy sjezdu, viz výkres Situace, Vzorový příčný řez a Příčné řezy: 4,5m+4,5m=9,000 [A]m</t>
  </si>
  <si>
    <t>viz výkres Situace, Vzorový příčný řez a Příčné řezy: 19,5m (odměř. ze Situace)=19,500 [A]m</t>
  </si>
  <si>
    <t>viz výkres Situace: 7,2m=7,200 [A]m</t>
  </si>
  <si>
    <t>937622R</t>
  </si>
  <si>
    <t>MOBILIÁŘ - PLASTOVÉ KOŠE NA ODPADKY - DEMONTÁŽ</t>
  </si>
  <si>
    <t>včetně odvozu a likvidace v režii zhotovitele</t>
  </si>
  <si>
    <t>odstr. stáv. odpad. koše u přístřešku BUS, viz výkres Situace: 1ks=1,000 [A]ks</t>
  </si>
  <si>
    <t>112</t>
  </si>
  <si>
    <t>Dopravně inženýrská opatření</t>
  </si>
  <si>
    <t>112.1 (Z-VA)</t>
  </si>
  <si>
    <t>Dopravně inženýrská opatření - 1. ETAPA</t>
  </si>
  <si>
    <t>914122</t>
  </si>
  <si>
    <t>DOPRAVNÍ ZNAČKY ZÁKLADNÍ VELIKOSTI OCELOVÉ FÓLIE TŘ 1 - MONTÁŽ S PŘEMÍSTĚNÍM</t>
  </si>
  <si>
    <t>A15 2=2,000 [A] 
A10 2=2,000 [B] 
IS11a 5=5,000 [C] 
IS11c 5=5,000 [D] 
B1 3=3,000 [E] 
E13 3=3,000 [F] 
Celkem: A+B+C+D+E+F=20,000 [G]</t>
  </si>
  <si>
    <t>914123</t>
  </si>
  <si>
    <t>DOPRAVNÍ ZNAČKY ZÁKLADNÍ VELIKOSTI OCELOVÉ FÓLIE TŘ 1 - DEMONTÁŽ</t>
  </si>
  <si>
    <t>Položka zahrnuje odstranění, demontáž a odklizení materiálu s odvozem na předepsané  
místo</t>
  </si>
  <si>
    <t>914129</t>
  </si>
  <si>
    <t>DOPRAV ZNAČKY ZÁKLAD VEL OCEL FÓLIE TŘ 1 - NÁJEMNÉ</t>
  </si>
  <si>
    <t>KSDEN</t>
  </si>
  <si>
    <t>20*30=600,000 [A]</t>
  </si>
  <si>
    <t>položka zahrnuje sazbu za pronájem dopravních značek a zařízení, počet jednotek je určen jako součin počtu značek a počtu dní použití</t>
  </si>
  <si>
    <t>914952</t>
  </si>
  <si>
    <t>SLOUPKY A STOJKY DZ Z JÄKL PROF PRO OCEL STOJAN MONT S PŘESUN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</si>
  <si>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</si>
  <si>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</si>
  <si>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</si>
  <si>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</si>
  <si>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</si>
  <si>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26*30=780,000 [A]</t>
  </si>
  <si>
    <t>položka zahrnuje sazbu za pronájem dopravních značek a zařízení. Počet měrných jednotek se určí jako součin počtu sloupků a počtu dní použití</t>
  </si>
  <si>
    <t>916152</t>
  </si>
  <si>
    <t>SEMAFOROVÁ PŘENOSNÁ SOUPRAVA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</si>
  <si>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</si>
  <si>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</si>
  <si>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</si>
  <si>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916159</t>
  </si>
  <si>
    <t>SEMAFOROVÁ PŘENOSNÁ SOUPRAVA - NÁJEMNÉ</t>
  </si>
  <si>
    <t>1*2*30=60,000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</si>
  <si>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</si>
  <si>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</si>
  <si>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</si>
  <si>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</si>
  <si>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</si>
  <si>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</si>
  <si>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</si>
  <si>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</si>
  <si>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3*30=90,000 [A]</t>
  </si>
  <si>
    <t>916352</t>
  </si>
  <si>
    <t>SMĚROVACÍ DESKY Z4 OBOUSTR S FÓLIÍ TŘ 1 - MONTÁŽ S PŘESUNEM</t>
  </si>
  <si>
    <t>916353</t>
  </si>
  <si>
    <t>SMĚROVACÍ DESKY Z4 OBOUSTR S FÓLIÍ TŘ 1 - DEMONTÁŽ</t>
  </si>
  <si>
    <t>916359</t>
  </si>
  <si>
    <t>SMĚROVACÍ DESKY Z4 OBOUSTR S FÓLIÍ TŘ 1 - NÁJEMNÉ</t>
  </si>
  <si>
    <t>10*30=300,000 [A]</t>
  </si>
  <si>
    <t>112.2 (Z-VA)</t>
  </si>
  <si>
    <t>Dopravně inženýrská opatření - 2. ETAPA</t>
  </si>
  <si>
    <t>A15 2=2,000 [A] 
A10 2=2,000 [B] 
IS11a 3=3,000 [C] 
IS11c 5=5,000 [D] 
B1 3=3,000 [E] 
E13 3=3,000 [F] 
IS11b 3=3,000 [G] 
Celkem: A+B+C+D+E+F+G=21,000 [H]</t>
  </si>
  <si>
    <t>21*30=630,000 [A]</t>
  </si>
  <si>
    <t>27*30=810,000 [A]</t>
  </si>
  <si>
    <t>112.3 (Z-VA)</t>
  </si>
  <si>
    <t>Dopravně inženýrská opatření - 3. ETAPA</t>
  </si>
  <si>
    <t>IS11a 3=3,000 [A] 
IS11c 5=5,000 [B] 
B1 4=4,000 [C] 
E13 4=4,000 [D] 
IS11b 3=3,000 [E] 
Celkem: A+B+C+D+E=19,000 [F]</t>
  </si>
  <si>
    <t>19*90=1 710,000 [A]</t>
  </si>
  <si>
    <t>23*90=2 070,000 [A]</t>
  </si>
  <si>
    <t>4*90=360,000 [A]</t>
  </si>
  <si>
    <t>10*90=900,000 [A]</t>
  </si>
  <si>
    <t>202</t>
  </si>
  <si>
    <t>Most ev.č. 373-014</t>
  </si>
  <si>
    <t>202 (Z)</t>
  </si>
  <si>
    <t>Všeobecné podmínky</t>
  </si>
  <si>
    <t>VÝKOPEK</t>
  </si>
  <si>
    <t>z položky 131737 59,904*2,0=119,808 [A]</t>
  </si>
  <si>
    <t>_B</t>
  </si>
  <si>
    <t>z položky 113327; 6,63*1,8</t>
  </si>
  <si>
    <t>_D</t>
  </si>
  <si>
    <t>z položky 966157 a 966167; 10,893*2,3+17,471*2,5</t>
  </si>
  <si>
    <t>z položky 97817; 94,72*0,01*2,54</t>
  </si>
  <si>
    <t>VČETNĚ ODVOZU</t>
  </si>
  <si>
    <t>odstr. podkladu dlažby 8*11,84*0,07; Viz. přílohy č.002 003 004</t>
  </si>
  <si>
    <t>113473</t>
  </si>
  <si>
    <t>ODSTRAN KRYTU ZPEVNĚNÝCH PLOCH Z DLAŽEB KOSTEK VČET PODKL, ODVOZ DO 3KM</t>
  </si>
  <si>
    <t>VČETNĚ ODVOZU, včetně uložení na skládku SÚS (Jedovnice) bez poplatku</t>
  </si>
  <si>
    <t>8*11,84*0,1; Viz. přílohy č.002 003 004</t>
  </si>
  <si>
    <t>113533</t>
  </si>
  <si>
    <t>ODSTRANĚNÍ CHODNÍKOVÝCH KAMENNÝCH OBRUBNÍKŮ, ODVOZ DO 3KM</t>
  </si>
  <si>
    <t>VČETNĚ ODVOZU, žulových 250x200 mm, včetně uložení na skládku SÚS (Jedovnice) bez poplatku</t>
  </si>
  <si>
    <t>20,082+16,611; Viz. přílohy č.002 003 004</t>
  </si>
  <si>
    <t>113766</t>
  </si>
  <si>
    <t>FRÉZOVÁNÍ DRÁŽKY PRŮŘEZU DO 800MM2 V ASFALTOVÉ VOZOVCE</t>
  </si>
  <si>
    <t>2*6,5; Viz. přílohy č.005 006 007</t>
  </si>
  <si>
    <t>Položka zahrnuje veškerou manipulaci s vybouranou sutí a s vybouranými hmotami vč. uložení na skládku.</t>
  </si>
  <si>
    <t>131737</t>
  </si>
  <si>
    <t>HLOUBENÍ JAM ZAPAŽ I NEPAŽ TŘ. I, ODVOZ DO 16KM</t>
  </si>
  <si>
    <t>přechod. oblasti (3,744+3,744)*8; Viz. přílohy č.005 006 007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</si>
  <si>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</si>
  <si>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261612</t>
  </si>
  <si>
    <t>VRTY PRO KOTVENÍ A INJEKTÁŽ TŘ VI NA POVRCHU D DO 16MM</t>
  </si>
  <si>
    <t>pro spřahovací trny (8 ks/m2) 11,2*9,6*8*0,15; Viz. přílohy č.005 006 007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</si>
  <si>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</si>
  <si>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261613</t>
  </si>
  <si>
    <t>VRTY PRO KOTVENÍ A INJEKTÁŽ TŘ VI NA POVRCHU D DO 25MM</t>
  </si>
  <si>
    <t>vrty pro kotvení říms na křídlech pr. 20 mm</t>
  </si>
  <si>
    <t>30 x 0,4 = 12,0m; Viz. přílohy č.005 006 007</t>
  </si>
  <si>
    <t>261616</t>
  </si>
  <si>
    <t>VRTY PRO KOTV, INJEKT, MIKROPIL NA POVRCHU TŘ VI D DO 80MM</t>
  </si>
  <si>
    <t>pro odvodňovací trubičky izolace 2*0,45; Viz. přílohy č.005 006 007</t>
  </si>
  <si>
    <t>26164</t>
  </si>
  <si>
    <t>VRTY PRO KOTVENÍ, INJEKTÁŽ A MIKROPILOTY NA POVRCHU TŘ. VI D DO 200MM</t>
  </si>
  <si>
    <t>do betonu a kamenného obkladu</t>
  </si>
  <si>
    <t>vrt pro drenáž skrz beton a kamenný obklad 2*1,2; Viz. přílohy č.005 006 007</t>
  </si>
  <si>
    <t>Svislé konstrukce</t>
  </si>
  <si>
    <t>31717</t>
  </si>
  <si>
    <t>KOVOVÉ KONSTRUKCE PRO KOTVENÍ ŘÍMSY</t>
  </si>
  <si>
    <t>KG</t>
  </si>
  <si>
    <t>vč. vrtů a vlepení</t>
  </si>
  <si>
    <t>20 kusů; Viz. přílohy č.005 006 007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</si>
  <si>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</si>
  <si>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</si>
  <si>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</si>
  <si>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0,549*19,37+0,529*16,055; Viz. přílohy č.005 006 007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</si>
  <si>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</si>
  <si>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</si>
  <si>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</si>
  <si>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19,127*0,14; Viz. přílohy č.005 006 007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</si>
  <si>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</si>
  <si>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</si>
  <si>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</si>
  <si>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2*0,702*8; Viz. přílohy č.005 006 007</t>
  </si>
  <si>
    <t>333365</t>
  </si>
  <si>
    <t>VÝZTUŽ MOSTNÍCH OPĚR A KŘÍDEL Z OCELI 10505, B500B</t>
  </si>
  <si>
    <t>11,232*0,15; Viz. přílohy č.005 006 007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</si>
  <si>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</si>
  <si>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421325</t>
  </si>
  <si>
    <t>MOSTNÍ NOSNÉ DESKOVÉ KONSTRUKCE ZE ŽELEZOBETONU C30/37</t>
  </si>
  <si>
    <t>spřažená deska</t>
  </si>
  <si>
    <t>1,609*11,2; Viz. přílohy č.005 006 007</t>
  </si>
  <si>
    <t>421365</t>
  </si>
  <si>
    <t>VÝZTUŽ MOSTNÍ DESKOVÉ KONSTRUKCE Z OCELI 10505, B500B</t>
  </si>
  <si>
    <t>18,021*0,18*0,3; Viz. přílohy č.005 006 007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</si>
  <si>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</si>
  <si>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421366</t>
  </si>
  <si>
    <t>VÝZTUŽ MOSTNÍ DESKOVÉ KONSTRUKCE Z KARI SÍTÍ</t>
  </si>
  <si>
    <t>18,021*0,18*0,7; Viz. přílohy č.005 006 007</t>
  </si>
  <si>
    <t>podklad pod drenáže</t>
  </si>
  <si>
    <t>2*0,197*8; Viz. přílohy č.005 006 007</t>
  </si>
  <si>
    <t>podklad pod zámkovou dlažbu</t>
  </si>
  <si>
    <t>12,071*0,2; Viz. přílohy č.005 006 007</t>
  </si>
  <si>
    <t>45160</t>
  </si>
  <si>
    <t>PODKL A VÝPLŇ VRSTVY Z MEZEROVITÉHO BETONU</t>
  </si>
  <si>
    <t>přechodové klíny</t>
  </si>
  <si>
    <t>2*3,389*8; Viz. přílohy č.005 006 007</t>
  </si>
  <si>
    <t>Položka zahrnuje dodávku mezerovitého betonu a jeho uložení se zhutněním, včetně mimostaveništní a vnitrostaveništní dopravy (rovněž přesuny)</t>
  </si>
  <si>
    <t>6,5*11,2; Viz. přílohy č.005 006 007</t>
  </si>
  <si>
    <t>574A44</t>
  </si>
  <si>
    <t>ASFALTOVÝ BETON PRO OBRUSNÉ VRSTVY ACO 11+, 11S TL. 50MM</t>
  </si>
  <si>
    <t>575C53</t>
  </si>
  <si>
    <t>LITÝ ASFALT MA IV (OCHRANA MOSTNÍ IZOLACE) 11 TL. 40MM</t>
  </si>
  <si>
    <t>582611</t>
  </si>
  <si>
    <t>KRYTY Z BETON DLAŽDIC SE ZÁMKEM ŠEDÝCH TL 60MM DO LOŽE Z KAM</t>
  </si>
  <si>
    <t>lože ŠD tl. 40 mm</t>
  </si>
  <si>
    <t>3,04+2,971+3,04+3,02; Viz. přílohy č.005 006 007</t>
  </si>
  <si>
    <t>zálivka okolo říms a přechodových úprav a proříznuté spáry</t>
  </si>
  <si>
    <t>21,37+20,06  + proříznuté spáry 13,0; Viz. přílohy č.005 006 007</t>
  </si>
  <si>
    <t>Úpravy povrchů, podlahy, výplně otvorů</t>
  </si>
  <si>
    <t>626111</t>
  </si>
  <si>
    <t>REPROFILACE PODHLEDŮ, SVISLÝCH PLOCH SANAČNÍ MALTOU JEDNOVRST TL 10MM</t>
  </si>
  <si>
    <t>tl. 5 mm</t>
  </si>
  <si>
    <t>nosná kce (20%) (9,94*9,6+2*0,45*11,2)*0,2  spodní stavba (50%) 2*(9,6+2*0,95)*0,35*0,5; Viz. přílohy č.005 006 007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</si>
  <si>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</si>
  <si>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626113</t>
  </si>
  <si>
    <t>REPROFILACE PODHLEDŮ, SVISLÝCH PLOCH SANAČNÍ MALTOU JEDNOVRST TL 30MM</t>
  </si>
  <si>
    <t>nosná kce (20%) (9,94*9,6+2*0,45*11,2)*0,2  spodní stavba (40%) 2*(9,6+2*0,95)*0,35*0,4; Viz. přílohy č.005 006 007</t>
  </si>
  <si>
    <t>626122</t>
  </si>
  <si>
    <t>REPROFILACE PODHLEDŮ, SVISLÝCH PLOCH SANAČNÍ MALTOU DVOUVRST TL 50MM</t>
  </si>
  <si>
    <t>nosná kce 5 m2  spodní stavba (10%) 2*(9,6+2*0,95)*0,35*0,1; Viz. přílohy č.005 006 007</t>
  </si>
  <si>
    <t>62651</t>
  </si>
  <si>
    <t>OCHRANA VÝZTUŽE PŘI DOSTATEČNÉM KRYTÍ</t>
  </si>
  <si>
    <t>hydrofobizační a protikarkonatační ochrana při sníženém krytí výztuže</t>
  </si>
  <si>
    <t>podhled NK 9,94*9,6; Viz. přílohy č.005 006 007</t>
  </si>
  <si>
    <t>položka zahrnuje:  
dodávku veškerého materiálu potřebného pro předepsanou úpravu v předepsané kvalitě položení vrstvy v předepsané tloušťce  
potřebná lešení a podpěrné konstrukce</t>
  </si>
  <si>
    <t>62652</t>
  </si>
  <si>
    <t>OCHRANA VÝZTUŽE PŘI NEDOSTATEČNÉM KRYTÍ</t>
  </si>
  <si>
    <t>otryskání pevným tryskacím materiálem + ochrana pasivačním nátěrem</t>
  </si>
  <si>
    <t>; Viz. přílohy č.005 006 007</t>
  </si>
  <si>
    <t>62745</t>
  </si>
  <si>
    <t>SPÁROVÁNÍ STARÉHO ZDIVA CEMENTOVOU MALTOU</t>
  </si>
  <si>
    <t>hloubkové spárování  kamenného obkladu spodní stavby do hl.50 mm</t>
  </si>
  <si>
    <t>2*2,77*9,6+8,155+3*4,5*2,2*0,5; Viz. přílohy č.005 006 007</t>
  </si>
  <si>
    <t>položka zahrnuje:  
dodávku veškerého materiálu potřebného pro předepsanou úpravu v předepsané kvalitě vyčištění spar (vyškrábání), vypláchnutí spar vodou, očištění povrchu spárování  
odklizení suti a přebytečného materiálu potřebná lešení</t>
  </si>
  <si>
    <t>R626991</t>
  </si>
  <si>
    <t>PROTIKARBONATAČNÍ NÁTĚR</t>
  </si>
  <si>
    <t>úložné prahy 2*(9,6+2*0,95)*0,35; Viz. přílohy č.005 006 007</t>
  </si>
  <si>
    <t>položka zahrnuje:   
dodávku veškerého materiálu potřebného pro předepsanou úpravu v předepsané kvalitě   
položení vrstvy v předepsané tloušťce   
potřebná lešení a podpěrné konstrukce</t>
  </si>
  <si>
    <t>711132</t>
  </si>
  <si>
    <t>IZOLACE BĚŽNÝCH KONSTRUKCÍ PROTI VOLNĚ STÉKAJÍCÍ VODĚ ASFALTOVÝMI PÁSY</t>
  </si>
  <si>
    <t>vč. penetrace</t>
  </si>
  <si>
    <t>ruby opěr 2*2,85*8; Viz. přílohy č.005 006 007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</si>
  <si>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</si>
  <si>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711442</t>
  </si>
  <si>
    <t>IZOLACE MOSTOVEK CELOPLOŠNÁ ASFALTOVÝMI PÁSY S PEČETÍCÍ VRSTVOU</t>
  </si>
  <si>
    <t>11,2*9,6; Viz. přílohy č.005 006 007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</si>
  <si>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</si>
  <si>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</t>
  </si>
  <si>
    <t>OCHRANA IZOLACE NA POVRCHU</t>
  </si>
  <si>
    <t>geokompozitní drenážní prvky s HDPE jádrem tl. min 6 mm</t>
  </si>
  <si>
    <t>položka zahrnuje:  
- dodání  předepsaného ochranného materiálu  
- zřízení ochrany izolace</t>
  </si>
  <si>
    <t>711502</t>
  </si>
  <si>
    <t>OCHRANA IZOLACE NA POVRCHU ASFALTOVÝMI PÁSY</t>
  </si>
  <si>
    <t>pod římsy 2*1,7*11,2; Viz. přílohy č.005 006 007</t>
  </si>
  <si>
    <t>711509</t>
  </si>
  <si>
    <t>OCHRANA IZOLACE NA POVRCHU TEXTILIÍ</t>
  </si>
  <si>
    <t>600 g/m2</t>
  </si>
  <si>
    <t>78383</t>
  </si>
  <si>
    <t>NÁTĚRY BETON KONSTR TYP S4 (OS-C)</t>
  </si>
  <si>
    <t>obruby říms 0,4*(19,37+16,055); Viz. přílohy č.005 006 007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</si>
  <si>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</si>
  <si>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</t>
  </si>
  <si>
    <t>POTRUBÍ DREN Z TRUB PLAST DN DO 150MM</t>
  </si>
  <si>
    <t>HDPE Sn8 150 mm</t>
  </si>
  <si>
    <t>2*1,65+2*8; Viz. přílohy č.005 006 007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</si>
  <si>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</si>
  <si>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práce</t>
  </si>
  <si>
    <t>9112B1</t>
  </si>
  <si>
    <t>ZÁBRADLÍ MOSTNÍ SE SVISLOU VÝPLNÍ - DODÁVKA A MONTÁŽ</t>
  </si>
  <si>
    <t>19,37+16,055; Viz. přílohy č.005 006 007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</si>
  <si>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</si>
  <si>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</si>
  <si>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</si>
  <si>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</si>
  <si>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</si>
  <si>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</si>
  <si>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2+1,6+2+1,528+2+1,579+2+1,6; Viz. přílohy č.005 006 007</t>
  </si>
  <si>
    <t>2*4; Viz. přílohy č.005 006 007</t>
  </si>
  <si>
    <t>935212</t>
  </si>
  <si>
    <t>PŘÍKOPOVÉ ŽLABY Z BETON TVÁRNIC ŠÍŘ DO 600MM DO BETONU TL 100MM</t>
  </si>
  <si>
    <t>2,15+2,3+3,78*1,41+1,9+(3,188+0,61)*1,41; Viz. přílohy č.005 006 007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</si>
  <si>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</si>
  <si>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936541</t>
  </si>
  <si>
    <t>MOSTNÍ ODVODŇOVACÍ TRUBKA (POVRCHŮ IZOLACE) Z NEREZ OCELI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</si>
  <si>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</si>
  <si>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</si>
  <si>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</si>
  <si>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nosná kce 11,2*9,6+9,94*9,6+2*0,45*11,2 + spodní stavba 2*3,12*9,6+8,155+3*4,5*2,2*0,5; Viz. přílohy č.005 006 007</t>
  </si>
  <si>
    <t>položka zahrnuje očištění předepsaným způsobem včetně odklizení vzniklého odpadu</t>
  </si>
  <si>
    <t>966157</t>
  </si>
  <si>
    <t>BOURÁNÍ KONSTRUKCÍ Z PROST BETONU S ODVOZEM DO 16KM</t>
  </si>
  <si>
    <t>betonová mazanina 8*11,84*0,065 + cem. potěr 8*11,84*0,05; Viz. přílohy č.005 006 007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</si>
  <si>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</si>
  <si>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966167</t>
  </si>
  <si>
    <t>BOURÁNÍ KONSTRUKCÍ ZE ŽELEZOBETONU S ODVOZEM DO 16KM</t>
  </si>
  <si>
    <t>zábradlí 19*0,25*0,25*1,2+3*(19,5+16,04)*PI()*0,03*0,03 + římsy 0,443*(19,5+16,04); Viz. přílohy č.005 006 007</t>
  </si>
  <si>
    <t>97817</t>
  </si>
  <si>
    <t>ODSTRANĚNÍ MOSTNÍ IZOLACE</t>
  </si>
  <si>
    <t>8*11,84; Viz. přílohy č.005 006 007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</si>
  <si>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</si>
  <si>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R9135591</t>
  </si>
  <si>
    <t>TABULKA S NÁZVEM VODOTEČE</t>
  </si>
  <si>
    <t>"Jedovnický potok"</t>
  </si>
  <si>
    <t>položka zahrnuje štítek s názvem vodoteče, sloupek dopravní značky včetně osazení a nutných zemních prací a zabetonování</t>
  </si>
  <si>
    <t>R9313991</t>
  </si>
  <si>
    <t>SANACE DILATAČNÍ SPÁRY</t>
  </si>
  <si>
    <t>vyčičtění, pročištění tlakovou vodou, vyrovnání okrajů spáry sanační hmotou, vyplnění trvale pružným tmelem</t>
  </si>
  <si>
    <t>2*(9,6+0,65*2+0,45*2); Viz. přílohy č.005 006 007</t>
  </si>
  <si>
    <t>položka zahrnuje kompletní sanaci spáry - čištění, přípravu povrchu (nahřátí, penetraci stěn), dodání a pokládku předepsané směsi</t>
  </si>
  <si>
    <t>R959001</t>
  </si>
  <si>
    <t>VLEPENÍ TRNŮ TMELEM CEMENTOVÝM</t>
  </si>
  <si>
    <t>spřahovací trny 11,2*9,6*8 (8 ks/m2) + 30 ks na kotevní trny z výztuže pro kotvení říms na křídlech; Viz. přílohy č.005 006 007</t>
  </si>
  <si>
    <t>položka zahrnuje kompletní provedení a přípravu povrchu (nahřátí, penetraci a pod), dodání a montáž předepsané směsi</t>
  </si>
  <si>
    <t>304</t>
  </si>
  <si>
    <t>Odvodnění silnice II/373 Jedovnice</t>
  </si>
  <si>
    <t>304.1 (Z)</t>
  </si>
  <si>
    <t>z pol. 125737: 350m3*2t/m3=700,000 [A]t</t>
  </si>
  <si>
    <t>Zahrnuje veškeré poplatky provozovateli skládky související s uložením odpadu na skládce.</t>
  </si>
  <si>
    <t>z pol. 96687: 1*0,4t=0,400 [A]t</t>
  </si>
  <si>
    <t>Ze zemníku vč. dovozu na stavbu</t>
  </si>
  <si>
    <t>pro pol. 17411: 247,469m3 - 60m3 (objem použ. výkopku)=187,469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</si>
  <si>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</si>
  <si>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125737</t>
  </si>
  <si>
    <t>VYKOPÁVKY ZE ZEMNÍKŮ A SKLÁDEK TŘ. I, ODVOZ DO 16KM</t>
  </si>
  <si>
    <t>Z mezideponie na skládku</t>
  </si>
  <si>
    <t>přebytek výkopku: 410m3 (viz pol. 13273A) - 60m3 (objem použ. pro zpět. zásyp)=350,000 [A]m3</t>
  </si>
  <si>
    <t>13273A</t>
  </si>
  <si>
    <t>HLOUBENÍ RÝH ŠÍŘ DO 2M PAŽ I NEPAŽ TŘ. I - BEZ DOPRAVY</t>
  </si>
  <si>
    <t>Výkopek ponechaný u výkopu pro zpětný zásyp</t>
  </si>
  <si>
    <t>trasa vedení, viz Koordinační situace odvodnění a Podélný profil stoky: 113m*3m2 (prům. plocha v řezu) + 34m*1,5m2 + 20m3 (nutné rozšíř. pro zříz. UV a šachet)=410,000 [A]m3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</si>
  <si>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</t>
  </si>
  <si>
    <t>z pol. 125737: 350m3=350,000 [A]m3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</si>
  <si>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</si>
  <si>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</si>
  <si>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</si>
  <si>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trasa vedení, viz výkr. Vzorové uložení potrubí, Podélný profil stoky, tab. vpustí a šachet a pol. 874**: 410m3 (viz. pol. 13273A) - 113m*1,25m*0,785m - 34m*1,5m2-1m*0,65m (viz pol. 17581 a 45157)=247,469 [A]m3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</si>
  <si>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</si>
  <si>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ŠP</t>
  </si>
  <si>
    <t>obsyp potrubí, viz výkr. Vzorové uložení potrubí a pol. 87433: 113m*(1,25m*0,635m-3,14*0,1575m^2) + 34m*(1m*0,5m-3,14*0,08m^2)=97,209 [A]m3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</si>
  <si>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</si>
  <si>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45157</t>
  </si>
  <si>
    <t>PODKLADNÍ A VÝPLŇOVÉ VRSTVY Z KAMENIVA TĚŽENÉHO</t>
  </si>
  <si>
    <t>lože pro potrubí, viz výkr. Vzorové uložení potrubí a pol. 87433: 113m*1,25m*0,15m + 34m*1m*0,15m=26,288 [A]m3</t>
  </si>
  <si>
    <t>položka zahrnuje dodávku předepsaného kameniva, mimostaveništní a vnitrostaveništní dopravu a jeho uložení není-li v zadávací dokumentaci uvedeno jinak, jedná se o nakupovaný materiál</t>
  </si>
  <si>
    <t>87433</t>
  </si>
  <si>
    <t>POTRUBÍ Z TRUB PLASTOVÝCH ODPADNÍCH DN DO 150MM</t>
  </si>
  <si>
    <t>PVC SN4 - DN150</t>
  </si>
  <si>
    <t>přípojky UV, viz Koordinační situace odvodnění: 34m=34,000 [A]m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</si>
  <si>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nezahrnuje zkoušky vodotěsnosti a televizní prohlídku</t>
  </si>
  <si>
    <t>87445</t>
  </si>
  <si>
    <t>POTRUBÍ Z TRUB PLASTOVÝCH ODPADNÍCH DN DO 300MM</t>
  </si>
  <si>
    <t>PP SN12 - DN300</t>
  </si>
  <si>
    <t>kanalizační stoka, viz Koordinační situace odvodnění: 113m=113,000 [A]m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</si>
  <si>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</si>
  <si>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894145</t>
  </si>
  <si>
    <t>ŠACHTY KANALIZAČNÍ Z BETON DÍLCŮ NA POTRUBÍ DN DO 300MM</t>
  </si>
  <si>
    <t>Specifikace viz Technická zpráva</t>
  </si>
  <si>
    <t>viz Koordinační situace odvodnění: 4ks=4,000 [A]ks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</si>
  <si>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</si>
  <si>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89712</t>
  </si>
  <si>
    <t>VPUSŤ KANALIZAČNÍ ULIČNÍ KOMPLETNÍ Z BETONOVÝCH DÍLCŮ</t>
  </si>
  <si>
    <t>viz Koordinační situace odvodnění: 6ks=6,000 [A]ks</t>
  </si>
  <si>
    <t>položka zahrnuje:  
- dodávku a osazení předepsaných dílů včetně mříže  
- výplň, těsnění a tmelení spar a spojů,  
- opatření  povrchů  betonu  izolací  proti zemní vlhkosti v částech, kde přijdou do styku se zeminou nebo kamenivem,  
- předepsané podkladní konstrukce</t>
  </si>
  <si>
    <t>89949</t>
  </si>
  <si>
    <t>VÝŘEZ, VÝSEK, ÚTES NA POTRUBÍ DN PŘES 800MM</t>
  </si>
  <si>
    <t>napojení dešť. sběrače do stáv. šachty zatrub. potoka, viz Koordinační situace odvodnění: 1ks=1,000 [A]ks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</si>
  <si>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</si>
  <si>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899632</t>
  </si>
  <si>
    <t>ZKOUŠKA VODOTĚSNOSTI POTRUBÍ DN DO 150MM</t>
  </si>
  <si>
    <t>viz pol. 87433: 34m=34,000 [A]m</t>
  </si>
  <si>
    <t>- přísun, montáž, demontáž, odsun zkoušecího čerpadla, napuštění tlakovou vodou, dodání vody pro tlakovou zkoušku, montáž a demontáž dílců pro zabezpečení konce zkoušeného úseku potrubí, montáž a emontáž koncových tvarovek, montáž zaslepovací příruby, zaslepení odboček pro armatury a pro odbočující řady.</t>
  </si>
  <si>
    <t>899652</t>
  </si>
  <si>
    <t>ZKOUŠKA VODOTĚSNOSTI POTRUBÍ DN DO 300MM</t>
  </si>
  <si>
    <t>viz pol. 87445: 113m=113,000 [A]m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</si>
  <si>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</si>
  <si>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</si>
  <si>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</si>
  <si>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Specifikace požadovaných výstupů a datového formátu viz Technická zpráva</t>
  </si>
  <si>
    <t>viz pol. 874**: 34m+113m=147,000 [A]m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</si>
  <si>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</si>
  <si>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</si>
  <si>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</si>
  <si>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viz Koordinační situace odvodnění: 1ks=1,000 [A]ks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</si>
  <si>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-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</si>
</sst>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SUM(C10:C21)</f>
      </c>
      <c s="1"/>
      <c s="1"/>
    </row>
    <row r="7" spans="1:5" ht="12.75" customHeight="1">
      <c r="A7" s="1"/>
      <c s="4" t="s">
        <v>4</v>
      </c>
      <c s="7">
        <f>SUM(E10:E21)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'000a_Ostatní'!I3</f>
      </c>
      <c s="20">
        <f>'000a_Ostatní'!O2</f>
      </c>
      <c s="20">
        <f>C10+D10</f>
      </c>
    </row>
    <row r="11" spans="1:5" ht="12.75" customHeight="1">
      <c r="A11" s="19" t="s">
        <v>64</v>
      </c>
      <c s="19" t="s">
        <v>28</v>
      </c>
      <c s="20">
        <f>'000a_Vedlejší'!I3</f>
      </c>
      <c s="20">
        <f>'000a_Vedlejší'!O2</f>
      </c>
      <c s="20">
        <f>C11+D11</f>
      </c>
    </row>
    <row r="12" spans="1:5" ht="12.75" customHeight="1">
      <c r="A12" s="39" t="s">
        <v>68</v>
      </c>
      <c s="39" t="s">
        <v>69</v>
      </c>
      <c s="40">
        <f>'001.2'!I3</f>
      </c>
      <c s="40">
        <f>'001.2'!O2</f>
      </c>
      <c s="40">
        <f>C12+D12</f>
      </c>
    </row>
    <row r="13" spans="1:5" ht="12.75" customHeight="1">
      <c r="A13" s="19" t="s">
        <v>84</v>
      </c>
      <c s="19" t="s">
        <v>85</v>
      </c>
      <c s="20">
        <f>'101_101 (Z)'!I3</f>
      </c>
      <c s="20">
        <f>'101_101 (Z)'!O2</f>
      </c>
      <c s="20">
        <f>C13+D13</f>
      </c>
    </row>
    <row r="14" spans="1:5" ht="12.75" customHeight="1">
      <c r="A14" s="19" t="s">
        <v>383</v>
      </c>
      <c s="19" t="s">
        <v>384</v>
      </c>
      <c s="20">
        <f>'101_101.1 (Z-VA)'!I3</f>
      </c>
      <c s="20">
        <f>'101_101.1 (Z-VA)'!O2</f>
      </c>
      <c s="20">
        <f>C14+D14</f>
      </c>
    </row>
    <row r="15" spans="1:5" ht="12.75" customHeight="1">
      <c r="A15" s="19" t="s">
        <v>421</v>
      </c>
      <c s="19" t="s">
        <v>422</v>
      </c>
      <c s="20">
        <f>'102_102.1 (Z)'!I3</f>
      </c>
      <c s="20">
        <f>'102_102.1 (Z)'!O2</f>
      </c>
      <c s="20">
        <f>C15+D15</f>
      </c>
    </row>
    <row r="16" spans="1:5" ht="12.75" customHeight="1">
      <c r="A16" s="19" t="s">
        <v>502</v>
      </c>
      <c s="19" t="s">
        <v>503</v>
      </c>
      <c s="20">
        <f>'102_102.2 (Z-VA)'!I3</f>
      </c>
      <c s="20">
        <f>'102_102.2 (Z-VA)'!O2</f>
      </c>
      <c s="20">
        <f>C16+D16</f>
      </c>
    </row>
    <row r="17" spans="1:5" ht="12.75" customHeight="1">
      <c r="A17" s="19" t="s">
        <v>547</v>
      </c>
      <c s="19" t="s">
        <v>548</v>
      </c>
      <c s="20">
        <f>'112_112.1 (Z-VA)'!I3</f>
      </c>
      <c s="20">
        <f>'112_112.1 (Z-VA)'!O2</f>
      </c>
      <c s="20">
        <f>C17+D17</f>
      </c>
    </row>
    <row r="18" spans="1:5" ht="12.75" customHeight="1">
      <c r="A18" s="19" t="s">
        <v>593</v>
      </c>
      <c s="19" t="s">
        <v>594</v>
      </c>
      <c s="20">
        <f>'112_112.2 (Z-VA)'!I3</f>
      </c>
      <c s="20">
        <f>'112_112.2 (Z-VA)'!O2</f>
      </c>
      <c s="20">
        <f>C18+D18</f>
      </c>
    </row>
    <row r="19" spans="1:5" ht="12.75" customHeight="1">
      <c r="A19" s="19" t="s">
        <v>598</v>
      </c>
      <c s="19" t="s">
        <v>599</v>
      </c>
      <c s="20">
        <f>'112_112.3 (Z-VA)'!I3</f>
      </c>
      <c s="20">
        <f>'112_112.3 (Z-VA)'!O2</f>
      </c>
      <c s="20">
        <f>C19+D19</f>
      </c>
    </row>
    <row r="20" spans="1:5" ht="12.75" customHeight="1">
      <c r="A20" s="19" t="s">
        <v>607</v>
      </c>
      <c s="19" t="s">
        <v>606</v>
      </c>
      <c s="20">
        <f>'202_202 (Z)'!I3</f>
      </c>
      <c s="20">
        <f>'202_202 (Z)'!O2</f>
      </c>
      <c s="20">
        <f>C20+D20</f>
      </c>
    </row>
    <row r="21" spans="1:5" ht="12.75" customHeight="1">
      <c r="A21" s="19" t="s">
        <v>809</v>
      </c>
      <c s="19" t="s">
        <v>808</v>
      </c>
      <c s="20">
        <f>'304_304.1 (Z)'!I3</f>
      </c>
      <c s="20">
        <f>'304_304.1 (Z)'!O2</f>
      </c>
      <c s="20">
        <f>C21+D21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593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545</v>
      </c>
      <c s="1"/>
      <c s="14" t="s">
        <v>546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593</v>
      </c>
      <c s="6"/>
      <c s="18" t="s">
        <v>594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43</v>
      </c>
      <c s="25"/>
      <c s="27" t="s">
        <v>317</v>
      </c>
      <c s="25"/>
      <c s="25"/>
      <c s="25"/>
      <c s="28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24" t="s">
        <v>48</v>
      </c>
      <c s="29" t="s">
        <v>32</v>
      </c>
      <c s="29" t="s">
        <v>549</v>
      </c>
      <c s="24" t="s">
        <v>50</v>
      </c>
      <c s="30" t="s">
        <v>550</v>
      </c>
      <c s="31" t="s">
        <v>79</v>
      </c>
      <c s="32">
        <v>21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50</v>
      </c>
    </row>
    <row r="12" spans="1:5" ht="102">
      <c r="A12" s="36" t="s">
        <v>55</v>
      </c>
      <c r="E12" s="37" t="s">
        <v>595</v>
      </c>
    </row>
    <row r="13" spans="1:5" ht="51">
      <c r="A13" t="s">
        <v>56</v>
      </c>
      <c r="E13" s="35" t="s">
        <v>327</v>
      </c>
    </row>
    <row r="14" spans="1:16" ht="12.75">
      <c r="A14" s="24" t="s">
        <v>48</v>
      </c>
      <c s="29" t="s">
        <v>26</v>
      </c>
      <c s="29" t="s">
        <v>552</v>
      </c>
      <c s="24" t="s">
        <v>50</v>
      </c>
      <c s="30" t="s">
        <v>553</v>
      </c>
      <c s="31" t="s">
        <v>79</v>
      </c>
      <c s="32">
        <v>21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50</v>
      </c>
    </row>
    <row r="16" spans="1:5" ht="102">
      <c r="A16" s="36" t="s">
        <v>55</v>
      </c>
      <c r="E16" s="37" t="s">
        <v>595</v>
      </c>
    </row>
    <row r="17" spans="1:5" ht="38.25">
      <c r="A17" t="s">
        <v>56</v>
      </c>
      <c r="E17" s="35" t="s">
        <v>554</v>
      </c>
    </row>
    <row r="18" spans="1:16" ht="12.75">
      <c r="A18" s="24" t="s">
        <v>48</v>
      </c>
      <c s="29" t="s">
        <v>25</v>
      </c>
      <c s="29" t="s">
        <v>555</v>
      </c>
      <c s="24" t="s">
        <v>50</v>
      </c>
      <c s="30" t="s">
        <v>556</v>
      </c>
      <c s="31" t="s">
        <v>557</v>
      </c>
      <c s="32">
        <v>630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596</v>
      </c>
    </row>
    <row r="21" spans="1:5" ht="25.5">
      <c r="A21" t="s">
        <v>56</v>
      </c>
      <c r="E21" s="35" t="s">
        <v>559</v>
      </c>
    </row>
    <row r="22" spans="1:16" ht="12.75">
      <c r="A22" s="24" t="s">
        <v>48</v>
      </c>
      <c s="29" t="s">
        <v>36</v>
      </c>
      <c s="29" t="s">
        <v>560</v>
      </c>
      <c s="24" t="s">
        <v>50</v>
      </c>
      <c s="30" t="s">
        <v>561</v>
      </c>
      <c s="31" t="s">
        <v>79</v>
      </c>
      <c s="32">
        <v>27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55</v>
      </c>
      <c r="E24" s="37" t="s">
        <v>50</v>
      </c>
    </row>
    <row r="25" spans="1:5" ht="63.75">
      <c r="A25" t="s">
        <v>56</v>
      </c>
      <c r="E25" s="35" t="s">
        <v>562</v>
      </c>
    </row>
    <row r="26" spans="1:16" ht="12.75">
      <c r="A26" s="24" t="s">
        <v>48</v>
      </c>
      <c s="29" t="s">
        <v>38</v>
      </c>
      <c s="29" t="s">
        <v>563</v>
      </c>
      <c s="24" t="s">
        <v>50</v>
      </c>
      <c s="30" t="s">
        <v>564</v>
      </c>
      <c s="31" t="s">
        <v>79</v>
      </c>
      <c s="32">
        <v>27</v>
      </c>
      <c s="33">
        <v>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53</v>
      </c>
      <c r="E27" s="35" t="s">
        <v>50</v>
      </c>
    </row>
    <row r="28" spans="1:5" ht="12.75">
      <c r="A28" s="36" t="s">
        <v>55</v>
      </c>
      <c r="E28" s="37" t="s">
        <v>50</v>
      </c>
    </row>
    <row r="29" spans="1:5" ht="38.25">
      <c r="A29" t="s">
        <v>56</v>
      </c>
      <c r="E29" s="35" t="s">
        <v>554</v>
      </c>
    </row>
    <row r="30" spans="1:16" ht="12.75">
      <c r="A30" s="24" t="s">
        <v>48</v>
      </c>
      <c s="29" t="s">
        <v>40</v>
      </c>
      <c s="29" t="s">
        <v>565</v>
      </c>
      <c s="24" t="s">
        <v>50</v>
      </c>
      <c s="30" t="s">
        <v>566</v>
      </c>
      <c s="31" t="s">
        <v>557</v>
      </c>
      <c s="32">
        <v>810</v>
      </c>
      <c s="33">
        <v>0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53</v>
      </c>
      <c r="E31" s="35" t="s">
        <v>50</v>
      </c>
    </row>
    <row r="32" spans="1:5" ht="12.75">
      <c r="A32" s="36" t="s">
        <v>55</v>
      </c>
      <c r="E32" s="37" t="s">
        <v>597</v>
      </c>
    </row>
    <row r="33" spans="1:5" ht="25.5">
      <c r="A33" t="s">
        <v>56</v>
      </c>
      <c r="E33" s="35" t="s">
        <v>568</v>
      </c>
    </row>
    <row r="34" spans="1:16" ht="12.75">
      <c r="A34" s="24" t="s">
        <v>48</v>
      </c>
      <c s="29" t="s">
        <v>111</v>
      </c>
      <c s="29" t="s">
        <v>569</v>
      </c>
      <c s="24" t="s">
        <v>50</v>
      </c>
      <c s="30" t="s">
        <v>570</v>
      </c>
      <c s="31" t="s">
        <v>79</v>
      </c>
      <c s="32">
        <v>1</v>
      </c>
      <c s="33">
        <v>0</v>
      </c>
      <c s="33">
        <f>ROUND(ROUND(H34,2)*ROUND(G34,3),2)</f>
      </c>
      <c r="O34">
        <f>(I34*21)/100</f>
      </c>
      <c t="s">
        <v>26</v>
      </c>
    </row>
    <row r="35" spans="1:5" ht="12.75">
      <c r="A35" s="34" t="s">
        <v>53</v>
      </c>
      <c r="E35" s="35" t="s">
        <v>50</v>
      </c>
    </row>
    <row r="36" spans="1:5" ht="12.75">
      <c r="A36" s="36" t="s">
        <v>55</v>
      </c>
      <c r="E36" s="37" t="s">
        <v>50</v>
      </c>
    </row>
    <row r="37" spans="1:5" ht="76.5">
      <c r="A37" t="s">
        <v>56</v>
      </c>
      <c r="E37" s="35" t="s">
        <v>571</v>
      </c>
    </row>
    <row r="38" spans="1:16" ht="12.75">
      <c r="A38" s="24" t="s">
        <v>48</v>
      </c>
      <c s="29" t="s">
        <v>117</v>
      </c>
      <c s="29" t="s">
        <v>572</v>
      </c>
      <c s="24" t="s">
        <v>50</v>
      </c>
      <c s="30" t="s">
        <v>573</v>
      </c>
      <c s="31" t="s">
        <v>79</v>
      </c>
      <c s="32">
        <v>1</v>
      </c>
      <c s="33">
        <v>0</v>
      </c>
      <c s="33">
        <f>ROUND(ROUND(H38,2)*ROUND(G38,3),2)</f>
      </c>
      <c r="O38">
        <f>(I38*21)/100</f>
      </c>
      <c t="s">
        <v>26</v>
      </c>
    </row>
    <row r="39" spans="1:5" ht="12.75">
      <c r="A39" s="34" t="s">
        <v>53</v>
      </c>
      <c r="E39" s="35" t="s">
        <v>50</v>
      </c>
    </row>
    <row r="40" spans="1:5" ht="12.75">
      <c r="A40" s="36" t="s">
        <v>55</v>
      </c>
      <c r="E40" s="37" t="s">
        <v>50</v>
      </c>
    </row>
    <row r="41" spans="1:5" ht="25.5">
      <c r="A41" t="s">
        <v>56</v>
      </c>
      <c r="E41" s="35" t="s">
        <v>361</v>
      </c>
    </row>
    <row r="42" spans="1:16" ht="12.75">
      <c r="A42" s="24" t="s">
        <v>48</v>
      </c>
      <c s="29" t="s">
        <v>43</v>
      </c>
      <c s="29" t="s">
        <v>574</v>
      </c>
      <c s="24" t="s">
        <v>50</v>
      </c>
      <c s="30" t="s">
        <v>575</v>
      </c>
      <c s="31" t="s">
        <v>557</v>
      </c>
      <c s="32">
        <v>60</v>
      </c>
      <c s="33">
        <v>0</v>
      </c>
      <c s="33">
        <f>ROUND(ROUND(H42,2)*ROUND(G42,3),2)</f>
      </c>
      <c r="O42">
        <f>(I42*21)/100</f>
      </c>
      <c t="s">
        <v>26</v>
      </c>
    </row>
    <row r="43" spans="1:5" ht="12.75">
      <c r="A43" s="34" t="s">
        <v>53</v>
      </c>
      <c r="E43" s="35" t="s">
        <v>50</v>
      </c>
    </row>
    <row r="44" spans="1:5" ht="12.75">
      <c r="A44" s="36" t="s">
        <v>55</v>
      </c>
      <c r="E44" s="37" t="s">
        <v>576</v>
      </c>
    </row>
    <row r="45" spans="1:5" ht="25.5">
      <c r="A45" t="s">
        <v>56</v>
      </c>
      <c r="E45" s="35" t="s">
        <v>577</v>
      </c>
    </row>
    <row r="46" spans="1:16" ht="12.75">
      <c r="A46" s="24" t="s">
        <v>48</v>
      </c>
      <c s="29" t="s">
        <v>45</v>
      </c>
      <c s="29" t="s">
        <v>578</v>
      </c>
      <c s="24" t="s">
        <v>50</v>
      </c>
      <c s="30" t="s">
        <v>579</v>
      </c>
      <c s="31" t="s">
        <v>79</v>
      </c>
      <c s="32">
        <v>3</v>
      </c>
      <c s="33">
        <v>0</v>
      </c>
      <c s="33">
        <f>ROUND(ROUND(H46,2)*ROUND(G46,3),2)</f>
      </c>
      <c r="O46">
        <f>(I46*21)/100</f>
      </c>
      <c t="s">
        <v>26</v>
      </c>
    </row>
    <row r="47" spans="1:5" ht="12.75">
      <c r="A47" s="34" t="s">
        <v>53</v>
      </c>
      <c r="E47" s="35" t="s">
        <v>50</v>
      </c>
    </row>
    <row r="48" spans="1:5" ht="12.75">
      <c r="A48" s="36" t="s">
        <v>55</v>
      </c>
      <c r="E48" s="37" t="s">
        <v>50</v>
      </c>
    </row>
    <row r="49" spans="1:5" ht="63.75">
      <c r="A49" t="s">
        <v>56</v>
      </c>
      <c r="E49" s="35" t="s">
        <v>580</v>
      </c>
    </row>
    <row r="50" spans="1:16" ht="12.75">
      <c r="A50" s="24" t="s">
        <v>48</v>
      </c>
      <c s="29" t="s">
        <v>128</v>
      </c>
      <c s="29" t="s">
        <v>581</v>
      </c>
      <c s="24" t="s">
        <v>50</v>
      </c>
      <c s="30" t="s">
        <v>582</v>
      </c>
      <c s="31" t="s">
        <v>79</v>
      </c>
      <c s="32">
        <v>3</v>
      </c>
      <c s="33">
        <v>0</v>
      </c>
      <c s="33">
        <f>ROUND(ROUND(H50,2)*ROUND(G50,3),2)</f>
      </c>
      <c r="O50">
        <f>(I50*21)/100</f>
      </c>
      <c t="s">
        <v>26</v>
      </c>
    </row>
    <row r="51" spans="1:5" ht="12.75">
      <c r="A51" s="34" t="s">
        <v>53</v>
      </c>
      <c r="E51" s="35" t="s">
        <v>50</v>
      </c>
    </row>
    <row r="52" spans="1:5" ht="12.75">
      <c r="A52" s="36" t="s">
        <v>55</v>
      </c>
      <c r="E52" s="37" t="s">
        <v>50</v>
      </c>
    </row>
    <row r="53" spans="1:5" ht="25.5">
      <c r="A53" t="s">
        <v>56</v>
      </c>
      <c r="E53" s="35" t="s">
        <v>361</v>
      </c>
    </row>
    <row r="54" spans="1:16" ht="12.75">
      <c r="A54" s="24" t="s">
        <v>48</v>
      </c>
      <c s="29" t="s">
        <v>134</v>
      </c>
      <c s="29" t="s">
        <v>583</v>
      </c>
      <c s="24" t="s">
        <v>50</v>
      </c>
      <c s="30" t="s">
        <v>584</v>
      </c>
      <c s="31" t="s">
        <v>557</v>
      </c>
      <c s="32">
        <v>90</v>
      </c>
      <c s="33">
        <v>0</v>
      </c>
      <c s="33">
        <f>ROUND(ROUND(H54,2)*ROUND(G54,3),2)</f>
      </c>
      <c r="O54">
        <f>(I54*21)/100</f>
      </c>
      <c t="s">
        <v>26</v>
      </c>
    </row>
    <row r="55" spans="1:5" ht="12.75">
      <c r="A55" s="34" t="s">
        <v>53</v>
      </c>
      <c r="E55" s="35" t="s">
        <v>50</v>
      </c>
    </row>
    <row r="56" spans="1:5" ht="12.75">
      <c r="A56" s="36" t="s">
        <v>55</v>
      </c>
      <c r="E56" s="37" t="s">
        <v>585</v>
      </c>
    </row>
    <row r="57" spans="1:5" ht="25.5">
      <c r="A57" t="s">
        <v>56</v>
      </c>
      <c r="E57" s="35" t="s">
        <v>577</v>
      </c>
    </row>
    <row r="58" spans="1:16" ht="12.75">
      <c r="A58" s="24" t="s">
        <v>48</v>
      </c>
      <c s="29" t="s">
        <v>140</v>
      </c>
      <c s="29" t="s">
        <v>586</v>
      </c>
      <c s="24" t="s">
        <v>50</v>
      </c>
      <c s="30" t="s">
        <v>587</v>
      </c>
      <c s="31" t="s">
        <v>79</v>
      </c>
      <c s="32">
        <v>10</v>
      </c>
      <c s="33">
        <v>0</v>
      </c>
      <c s="33">
        <f>ROUND(ROUND(H58,2)*ROUND(G58,3),2)</f>
      </c>
      <c r="O58">
        <f>(I58*21)/100</f>
      </c>
      <c t="s">
        <v>26</v>
      </c>
    </row>
    <row r="59" spans="1:5" ht="12.75">
      <c r="A59" s="34" t="s">
        <v>53</v>
      </c>
      <c r="E59" s="35" t="s">
        <v>50</v>
      </c>
    </row>
    <row r="60" spans="1:5" ht="12.75">
      <c r="A60" s="36" t="s">
        <v>55</v>
      </c>
      <c r="E60" s="37" t="s">
        <v>50</v>
      </c>
    </row>
    <row r="61" spans="1:5" ht="63.75">
      <c r="A61" t="s">
        <v>56</v>
      </c>
      <c r="E61" s="35" t="s">
        <v>580</v>
      </c>
    </row>
    <row r="62" spans="1:16" ht="12.75">
      <c r="A62" s="24" t="s">
        <v>48</v>
      </c>
      <c s="29" t="s">
        <v>146</v>
      </c>
      <c s="29" t="s">
        <v>588</v>
      </c>
      <c s="24" t="s">
        <v>50</v>
      </c>
      <c s="30" t="s">
        <v>589</v>
      </c>
      <c s="31" t="s">
        <v>79</v>
      </c>
      <c s="32">
        <v>10</v>
      </c>
      <c s="33">
        <v>0</v>
      </c>
      <c s="33">
        <f>ROUND(ROUND(H62,2)*ROUND(G62,3),2)</f>
      </c>
      <c r="O62">
        <f>(I62*21)/100</f>
      </c>
      <c t="s">
        <v>26</v>
      </c>
    </row>
    <row r="63" spans="1:5" ht="12.75">
      <c r="A63" s="34" t="s">
        <v>53</v>
      </c>
      <c r="E63" s="35" t="s">
        <v>50</v>
      </c>
    </row>
    <row r="64" spans="1:5" ht="12.75">
      <c r="A64" s="36" t="s">
        <v>55</v>
      </c>
      <c r="E64" s="37" t="s">
        <v>50</v>
      </c>
    </row>
    <row r="65" spans="1:5" ht="25.5">
      <c r="A65" t="s">
        <v>56</v>
      </c>
      <c r="E65" s="35" t="s">
        <v>361</v>
      </c>
    </row>
    <row r="66" spans="1:16" ht="12.75">
      <c r="A66" s="24" t="s">
        <v>48</v>
      </c>
      <c s="29" t="s">
        <v>150</v>
      </c>
      <c s="29" t="s">
        <v>590</v>
      </c>
      <c s="24" t="s">
        <v>50</v>
      </c>
      <c s="30" t="s">
        <v>591</v>
      </c>
      <c s="31" t="s">
        <v>557</v>
      </c>
      <c s="32">
        <v>300</v>
      </c>
      <c s="33">
        <v>0</v>
      </c>
      <c s="33">
        <f>ROUND(ROUND(H66,2)*ROUND(G66,3),2)</f>
      </c>
      <c r="O66">
        <f>(I66*21)/100</f>
      </c>
      <c t="s">
        <v>26</v>
      </c>
    </row>
    <row r="67" spans="1:5" ht="12.75">
      <c r="A67" s="34" t="s">
        <v>53</v>
      </c>
      <c r="E67" s="35" t="s">
        <v>50</v>
      </c>
    </row>
    <row r="68" spans="1:5" ht="12.75">
      <c r="A68" s="36" t="s">
        <v>55</v>
      </c>
      <c r="E68" s="37" t="s">
        <v>592</v>
      </c>
    </row>
    <row r="69" spans="1:5" ht="25.5">
      <c r="A69" t="s">
        <v>56</v>
      </c>
      <c r="E69" s="35" t="s">
        <v>577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598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545</v>
      </c>
      <c s="1"/>
      <c s="14" t="s">
        <v>546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598</v>
      </c>
      <c s="6"/>
      <c s="18" t="s">
        <v>599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43</v>
      </c>
      <c s="25"/>
      <c s="27" t="s">
        <v>317</v>
      </c>
      <c s="25"/>
      <c s="25"/>
      <c s="25"/>
      <c s="28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24" t="s">
        <v>48</v>
      </c>
      <c s="29" t="s">
        <v>32</v>
      </c>
      <c s="29" t="s">
        <v>549</v>
      </c>
      <c s="24" t="s">
        <v>50</v>
      </c>
      <c s="30" t="s">
        <v>550</v>
      </c>
      <c s="31" t="s">
        <v>79</v>
      </c>
      <c s="32">
        <v>19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50</v>
      </c>
    </row>
    <row r="12" spans="1:5" ht="76.5">
      <c r="A12" s="36" t="s">
        <v>55</v>
      </c>
      <c r="E12" s="37" t="s">
        <v>600</v>
      </c>
    </row>
    <row r="13" spans="1:5" ht="51">
      <c r="A13" t="s">
        <v>56</v>
      </c>
      <c r="E13" s="35" t="s">
        <v>327</v>
      </c>
    </row>
    <row r="14" spans="1:16" ht="12.75">
      <c r="A14" s="24" t="s">
        <v>48</v>
      </c>
      <c s="29" t="s">
        <v>26</v>
      </c>
      <c s="29" t="s">
        <v>552</v>
      </c>
      <c s="24" t="s">
        <v>50</v>
      </c>
      <c s="30" t="s">
        <v>553</v>
      </c>
      <c s="31" t="s">
        <v>79</v>
      </c>
      <c s="32">
        <v>19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50</v>
      </c>
    </row>
    <row r="16" spans="1:5" ht="76.5">
      <c r="A16" s="36" t="s">
        <v>55</v>
      </c>
      <c r="E16" s="37" t="s">
        <v>600</v>
      </c>
    </row>
    <row r="17" spans="1:5" ht="38.25">
      <c r="A17" t="s">
        <v>56</v>
      </c>
      <c r="E17" s="35" t="s">
        <v>554</v>
      </c>
    </row>
    <row r="18" spans="1:16" ht="12.75">
      <c r="A18" s="24" t="s">
        <v>48</v>
      </c>
      <c s="29" t="s">
        <v>25</v>
      </c>
      <c s="29" t="s">
        <v>555</v>
      </c>
      <c s="24" t="s">
        <v>50</v>
      </c>
      <c s="30" t="s">
        <v>556</v>
      </c>
      <c s="31" t="s">
        <v>557</v>
      </c>
      <c s="32">
        <v>1710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601</v>
      </c>
    </row>
    <row r="21" spans="1:5" ht="25.5">
      <c r="A21" t="s">
        <v>56</v>
      </c>
      <c r="E21" s="35" t="s">
        <v>559</v>
      </c>
    </row>
    <row r="22" spans="1:16" ht="12.75">
      <c r="A22" s="24" t="s">
        <v>48</v>
      </c>
      <c s="29" t="s">
        <v>36</v>
      </c>
      <c s="29" t="s">
        <v>560</v>
      </c>
      <c s="24" t="s">
        <v>50</v>
      </c>
      <c s="30" t="s">
        <v>561</v>
      </c>
      <c s="31" t="s">
        <v>79</v>
      </c>
      <c s="32">
        <v>23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55</v>
      </c>
      <c r="E24" s="37" t="s">
        <v>50</v>
      </c>
    </row>
    <row r="25" spans="1:5" ht="63.75">
      <c r="A25" t="s">
        <v>56</v>
      </c>
      <c r="E25" s="35" t="s">
        <v>562</v>
      </c>
    </row>
    <row r="26" spans="1:16" ht="12.75">
      <c r="A26" s="24" t="s">
        <v>48</v>
      </c>
      <c s="29" t="s">
        <v>38</v>
      </c>
      <c s="29" t="s">
        <v>563</v>
      </c>
      <c s="24" t="s">
        <v>50</v>
      </c>
      <c s="30" t="s">
        <v>564</v>
      </c>
      <c s="31" t="s">
        <v>79</v>
      </c>
      <c s="32">
        <v>23</v>
      </c>
      <c s="33">
        <v>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53</v>
      </c>
      <c r="E27" s="35" t="s">
        <v>50</v>
      </c>
    </row>
    <row r="28" spans="1:5" ht="12.75">
      <c r="A28" s="36" t="s">
        <v>55</v>
      </c>
      <c r="E28" s="37" t="s">
        <v>50</v>
      </c>
    </row>
    <row r="29" spans="1:5" ht="38.25">
      <c r="A29" t="s">
        <v>56</v>
      </c>
      <c r="E29" s="35" t="s">
        <v>554</v>
      </c>
    </row>
    <row r="30" spans="1:16" ht="12.75">
      <c r="A30" s="24" t="s">
        <v>48</v>
      </c>
      <c s="29" t="s">
        <v>40</v>
      </c>
      <c s="29" t="s">
        <v>565</v>
      </c>
      <c s="24" t="s">
        <v>50</v>
      </c>
      <c s="30" t="s">
        <v>566</v>
      </c>
      <c s="31" t="s">
        <v>557</v>
      </c>
      <c s="32">
        <v>2070</v>
      </c>
      <c s="33">
        <v>0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53</v>
      </c>
      <c r="E31" s="35" t="s">
        <v>50</v>
      </c>
    </row>
    <row r="32" spans="1:5" ht="12.75">
      <c r="A32" s="36" t="s">
        <v>55</v>
      </c>
      <c r="E32" s="37" t="s">
        <v>602</v>
      </c>
    </row>
    <row r="33" spans="1:5" ht="25.5">
      <c r="A33" t="s">
        <v>56</v>
      </c>
      <c r="E33" s="35" t="s">
        <v>568</v>
      </c>
    </row>
    <row r="34" spans="1:16" ht="12.75">
      <c r="A34" s="24" t="s">
        <v>48</v>
      </c>
      <c s="29" t="s">
        <v>111</v>
      </c>
      <c s="29" t="s">
        <v>578</v>
      </c>
      <c s="24" t="s">
        <v>50</v>
      </c>
      <c s="30" t="s">
        <v>579</v>
      </c>
      <c s="31" t="s">
        <v>79</v>
      </c>
      <c s="32">
        <v>4</v>
      </c>
      <c s="33">
        <v>0</v>
      </c>
      <c s="33">
        <f>ROUND(ROUND(H34,2)*ROUND(G34,3),2)</f>
      </c>
      <c r="O34">
        <f>(I34*21)/100</f>
      </c>
      <c t="s">
        <v>26</v>
      </c>
    </row>
    <row r="35" spans="1:5" ht="12.75">
      <c r="A35" s="34" t="s">
        <v>53</v>
      </c>
      <c r="E35" s="35" t="s">
        <v>50</v>
      </c>
    </row>
    <row r="36" spans="1:5" ht="12.75">
      <c r="A36" s="36" t="s">
        <v>55</v>
      </c>
      <c r="E36" s="37" t="s">
        <v>50</v>
      </c>
    </row>
    <row r="37" spans="1:5" ht="63.75">
      <c r="A37" t="s">
        <v>56</v>
      </c>
      <c r="E37" s="35" t="s">
        <v>580</v>
      </c>
    </row>
    <row r="38" spans="1:16" ht="12.75">
      <c r="A38" s="24" t="s">
        <v>48</v>
      </c>
      <c s="29" t="s">
        <v>117</v>
      </c>
      <c s="29" t="s">
        <v>581</v>
      </c>
      <c s="24" t="s">
        <v>50</v>
      </c>
      <c s="30" t="s">
        <v>582</v>
      </c>
      <c s="31" t="s">
        <v>79</v>
      </c>
      <c s="32">
        <v>4</v>
      </c>
      <c s="33">
        <v>0</v>
      </c>
      <c s="33">
        <f>ROUND(ROUND(H38,2)*ROUND(G38,3),2)</f>
      </c>
      <c r="O38">
        <f>(I38*21)/100</f>
      </c>
      <c t="s">
        <v>26</v>
      </c>
    </row>
    <row r="39" spans="1:5" ht="12.75">
      <c r="A39" s="34" t="s">
        <v>53</v>
      </c>
      <c r="E39" s="35" t="s">
        <v>50</v>
      </c>
    </row>
    <row r="40" spans="1:5" ht="12.75">
      <c r="A40" s="36" t="s">
        <v>55</v>
      </c>
      <c r="E40" s="37" t="s">
        <v>50</v>
      </c>
    </row>
    <row r="41" spans="1:5" ht="25.5">
      <c r="A41" t="s">
        <v>56</v>
      </c>
      <c r="E41" s="35" t="s">
        <v>361</v>
      </c>
    </row>
    <row r="42" spans="1:16" ht="12.75">
      <c r="A42" s="24" t="s">
        <v>48</v>
      </c>
      <c s="29" t="s">
        <v>43</v>
      </c>
      <c s="29" t="s">
        <v>583</v>
      </c>
      <c s="24" t="s">
        <v>50</v>
      </c>
      <c s="30" t="s">
        <v>584</v>
      </c>
      <c s="31" t="s">
        <v>557</v>
      </c>
      <c s="32">
        <v>360</v>
      </c>
      <c s="33">
        <v>0</v>
      </c>
      <c s="33">
        <f>ROUND(ROUND(H42,2)*ROUND(G42,3),2)</f>
      </c>
      <c r="O42">
        <f>(I42*21)/100</f>
      </c>
      <c t="s">
        <v>26</v>
      </c>
    </row>
    <row r="43" spans="1:5" ht="12.75">
      <c r="A43" s="34" t="s">
        <v>53</v>
      </c>
      <c r="E43" s="35" t="s">
        <v>50</v>
      </c>
    </row>
    <row r="44" spans="1:5" ht="12.75">
      <c r="A44" s="36" t="s">
        <v>55</v>
      </c>
      <c r="E44" s="37" t="s">
        <v>603</v>
      </c>
    </row>
    <row r="45" spans="1:5" ht="25.5">
      <c r="A45" t="s">
        <v>56</v>
      </c>
      <c r="E45" s="35" t="s">
        <v>577</v>
      </c>
    </row>
    <row r="46" spans="1:16" ht="12.75">
      <c r="A46" s="24" t="s">
        <v>48</v>
      </c>
      <c s="29" t="s">
        <v>45</v>
      </c>
      <c s="29" t="s">
        <v>586</v>
      </c>
      <c s="24" t="s">
        <v>50</v>
      </c>
      <c s="30" t="s">
        <v>587</v>
      </c>
      <c s="31" t="s">
        <v>79</v>
      </c>
      <c s="32">
        <v>10</v>
      </c>
      <c s="33">
        <v>0</v>
      </c>
      <c s="33">
        <f>ROUND(ROUND(H46,2)*ROUND(G46,3),2)</f>
      </c>
      <c r="O46">
        <f>(I46*21)/100</f>
      </c>
      <c t="s">
        <v>26</v>
      </c>
    </row>
    <row r="47" spans="1:5" ht="12.75">
      <c r="A47" s="34" t="s">
        <v>53</v>
      </c>
      <c r="E47" s="35" t="s">
        <v>50</v>
      </c>
    </row>
    <row r="48" spans="1:5" ht="12.75">
      <c r="A48" s="36" t="s">
        <v>55</v>
      </c>
      <c r="E48" s="37" t="s">
        <v>50</v>
      </c>
    </row>
    <row r="49" spans="1:5" ht="63.75">
      <c r="A49" t="s">
        <v>56</v>
      </c>
      <c r="E49" s="35" t="s">
        <v>580</v>
      </c>
    </row>
    <row r="50" spans="1:16" ht="12.75">
      <c r="A50" s="24" t="s">
        <v>48</v>
      </c>
      <c s="29" t="s">
        <v>128</v>
      </c>
      <c s="29" t="s">
        <v>588</v>
      </c>
      <c s="24" t="s">
        <v>50</v>
      </c>
      <c s="30" t="s">
        <v>589</v>
      </c>
      <c s="31" t="s">
        <v>79</v>
      </c>
      <c s="32">
        <v>10</v>
      </c>
      <c s="33">
        <v>0</v>
      </c>
      <c s="33">
        <f>ROUND(ROUND(H50,2)*ROUND(G50,3),2)</f>
      </c>
      <c r="O50">
        <f>(I50*21)/100</f>
      </c>
      <c t="s">
        <v>26</v>
      </c>
    </row>
    <row r="51" spans="1:5" ht="12.75">
      <c r="A51" s="34" t="s">
        <v>53</v>
      </c>
      <c r="E51" s="35" t="s">
        <v>50</v>
      </c>
    </row>
    <row r="52" spans="1:5" ht="12.75">
      <c r="A52" s="36" t="s">
        <v>55</v>
      </c>
      <c r="E52" s="37" t="s">
        <v>50</v>
      </c>
    </row>
    <row r="53" spans="1:5" ht="25.5">
      <c r="A53" t="s">
        <v>56</v>
      </c>
      <c r="E53" s="35" t="s">
        <v>361</v>
      </c>
    </row>
    <row r="54" spans="1:16" ht="12.75">
      <c r="A54" s="24" t="s">
        <v>48</v>
      </c>
      <c s="29" t="s">
        <v>134</v>
      </c>
      <c s="29" t="s">
        <v>590</v>
      </c>
      <c s="24" t="s">
        <v>50</v>
      </c>
      <c s="30" t="s">
        <v>591</v>
      </c>
      <c s="31" t="s">
        <v>557</v>
      </c>
      <c s="32">
        <v>900</v>
      </c>
      <c s="33">
        <v>0</v>
      </c>
      <c s="33">
        <f>ROUND(ROUND(H54,2)*ROUND(G54,3),2)</f>
      </c>
      <c r="O54">
        <f>(I54*21)/100</f>
      </c>
      <c t="s">
        <v>26</v>
      </c>
    </row>
    <row r="55" spans="1:5" ht="12.75">
      <c r="A55" s="34" t="s">
        <v>53</v>
      </c>
      <c r="E55" s="35" t="s">
        <v>50</v>
      </c>
    </row>
    <row r="56" spans="1:5" ht="12.75">
      <c r="A56" s="36" t="s">
        <v>55</v>
      </c>
      <c r="E56" s="37" t="s">
        <v>604</v>
      </c>
    </row>
    <row r="57" spans="1:5" ht="25.5">
      <c r="A57" t="s">
        <v>56</v>
      </c>
      <c r="E57" s="35" t="s">
        <v>577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0+O9+O26+O47+O64+O85+O110+O131+O160+O185+O190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607</v>
      </c>
      <c s="38">
        <f>0+I9+I26+I47+I64+I85+I110+I131+I160+I185+I190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605</v>
      </c>
      <c s="1"/>
      <c s="14" t="s">
        <v>606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607</v>
      </c>
      <c s="6"/>
      <c s="18" t="s">
        <v>606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608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48</v>
      </c>
      <c s="29" t="s">
        <v>32</v>
      </c>
      <c s="29" t="s">
        <v>86</v>
      </c>
      <c s="24" t="s">
        <v>50</v>
      </c>
      <c s="30" t="s">
        <v>88</v>
      </c>
      <c s="31" t="s">
        <v>89</v>
      </c>
      <c s="32">
        <v>119.808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609</v>
      </c>
    </row>
    <row r="12" spans="1:5" ht="12.75">
      <c r="A12" s="36" t="s">
        <v>55</v>
      </c>
      <c r="E12" s="37" t="s">
        <v>610</v>
      </c>
    </row>
    <row r="13" spans="1:5" ht="25.5">
      <c r="A13" t="s">
        <v>56</v>
      </c>
      <c r="E13" s="35" t="s">
        <v>92</v>
      </c>
    </row>
    <row r="14" spans="1:16" ht="12.75">
      <c r="A14" s="24" t="s">
        <v>48</v>
      </c>
      <c s="29" t="s">
        <v>26</v>
      </c>
      <c s="29" t="s">
        <v>86</v>
      </c>
      <c s="24" t="s">
        <v>611</v>
      </c>
      <c s="30" t="s">
        <v>88</v>
      </c>
      <c s="31" t="s">
        <v>89</v>
      </c>
      <c s="32">
        <v>11.934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94</v>
      </c>
    </row>
    <row r="16" spans="1:5" ht="12.75">
      <c r="A16" s="36" t="s">
        <v>55</v>
      </c>
      <c r="E16" s="37" t="s">
        <v>612</v>
      </c>
    </row>
    <row r="17" spans="1:5" ht="25.5">
      <c r="A17" t="s">
        <v>56</v>
      </c>
      <c r="E17" s="35" t="s">
        <v>92</v>
      </c>
    </row>
    <row r="18" spans="1:16" ht="12.75">
      <c r="A18" s="24" t="s">
        <v>48</v>
      </c>
      <c s="29" t="s">
        <v>25</v>
      </c>
      <c s="29" t="s">
        <v>86</v>
      </c>
      <c s="24" t="s">
        <v>613</v>
      </c>
      <c s="30" t="s">
        <v>88</v>
      </c>
      <c s="31" t="s">
        <v>89</v>
      </c>
      <c s="32">
        <v>68.731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97</v>
      </c>
    </row>
    <row r="20" spans="1:5" ht="12.75">
      <c r="A20" s="36" t="s">
        <v>55</v>
      </c>
      <c r="E20" s="37" t="s">
        <v>614</v>
      </c>
    </row>
    <row r="21" spans="1:5" ht="25.5">
      <c r="A21" t="s">
        <v>56</v>
      </c>
      <c r="E21" s="35" t="s">
        <v>92</v>
      </c>
    </row>
    <row r="22" spans="1:16" ht="12.75">
      <c r="A22" s="24" t="s">
        <v>48</v>
      </c>
      <c s="29" t="s">
        <v>36</v>
      </c>
      <c s="29" t="s">
        <v>99</v>
      </c>
      <c s="24" t="s">
        <v>50</v>
      </c>
      <c s="30" t="s">
        <v>100</v>
      </c>
      <c s="31" t="s">
        <v>89</v>
      </c>
      <c s="32">
        <v>2.406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55</v>
      </c>
      <c r="E24" s="37" t="s">
        <v>615</v>
      </c>
    </row>
    <row r="25" spans="1:5" ht="25.5">
      <c r="A25" t="s">
        <v>56</v>
      </c>
      <c r="E25" s="35" t="s">
        <v>92</v>
      </c>
    </row>
    <row r="26" spans="1:18" ht="12.75" customHeight="1">
      <c r="A26" s="6" t="s">
        <v>46</v>
      </c>
      <c s="6"/>
      <c s="42" t="s">
        <v>32</v>
      </c>
      <c s="6"/>
      <c s="27" t="s">
        <v>70</v>
      </c>
      <c s="6"/>
      <c s="6"/>
      <c s="6"/>
      <c s="43">
        <f>0+Q26</f>
      </c>
      <c r="O26">
        <f>0+R26</f>
      </c>
      <c r="Q26">
        <f>0+I27+I31+I35+I39+I43</f>
      </c>
      <c>
        <f>0+O27+O31+O35+O39+O43</f>
      </c>
    </row>
    <row r="27" spans="1:16" ht="25.5">
      <c r="A27" s="24" t="s">
        <v>48</v>
      </c>
      <c s="29" t="s">
        <v>38</v>
      </c>
      <c s="29" t="s">
        <v>102</v>
      </c>
      <c s="24" t="s">
        <v>50</v>
      </c>
      <c s="30" t="s">
        <v>103</v>
      </c>
      <c s="31" t="s">
        <v>104</v>
      </c>
      <c s="32">
        <v>6.63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616</v>
      </c>
    </row>
    <row r="29" spans="1:5" ht="12.75">
      <c r="A29" s="36" t="s">
        <v>55</v>
      </c>
      <c r="E29" s="37" t="s">
        <v>617</v>
      </c>
    </row>
    <row r="30" spans="1:5" ht="63.75">
      <c r="A30" t="s">
        <v>56</v>
      </c>
      <c r="E30" s="35" t="s">
        <v>106</v>
      </c>
    </row>
    <row r="31" spans="1:16" ht="25.5">
      <c r="A31" s="24" t="s">
        <v>48</v>
      </c>
      <c s="29" t="s">
        <v>40</v>
      </c>
      <c s="29" t="s">
        <v>618</v>
      </c>
      <c s="24" t="s">
        <v>50</v>
      </c>
      <c s="30" t="s">
        <v>619</v>
      </c>
      <c s="31" t="s">
        <v>104</v>
      </c>
      <c s="32">
        <v>9.472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12.75">
      <c r="A32" s="34" t="s">
        <v>53</v>
      </c>
      <c r="E32" s="35" t="s">
        <v>620</v>
      </c>
    </row>
    <row r="33" spans="1:5" ht="12.75">
      <c r="A33" s="36" t="s">
        <v>55</v>
      </c>
      <c r="E33" s="37" t="s">
        <v>621</v>
      </c>
    </row>
    <row r="34" spans="1:5" ht="25.5">
      <c r="A34" t="s">
        <v>56</v>
      </c>
      <c r="E34" s="35" t="s">
        <v>133</v>
      </c>
    </row>
    <row r="35" spans="1:16" ht="12.75">
      <c r="A35" s="24" t="s">
        <v>48</v>
      </c>
      <c s="29" t="s">
        <v>111</v>
      </c>
      <c s="29" t="s">
        <v>622</v>
      </c>
      <c s="24" t="s">
        <v>50</v>
      </c>
      <c s="30" t="s">
        <v>623</v>
      </c>
      <c s="31" t="s">
        <v>123</v>
      </c>
      <c s="32">
        <v>36.693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25.5">
      <c r="A36" s="34" t="s">
        <v>53</v>
      </c>
      <c r="E36" s="35" t="s">
        <v>624</v>
      </c>
    </row>
    <row r="37" spans="1:5" ht="12.75">
      <c r="A37" s="36" t="s">
        <v>55</v>
      </c>
      <c r="E37" s="37" t="s">
        <v>625</v>
      </c>
    </row>
    <row r="38" spans="1:5" ht="25.5">
      <c r="A38" t="s">
        <v>56</v>
      </c>
      <c r="E38" s="35" t="s">
        <v>133</v>
      </c>
    </row>
    <row r="39" spans="1:16" ht="12.75">
      <c r="A39" s="24" t="s">
        <v>48</v>
      </c>
      <c s="29" t="s">
        <v>117</v>
      </c>
      <c s="29" t="s">
        <v>626</v>
      </c>
      <c s="24" t="s">
        <v>50</v>
      </c>
      <c s="30" t="s">
        <v>627</v>
      </c>
      <c s="31" t="s">
        <v>123</v>
      </c>
      <c s="32">
        <v>13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50</v>
      </c>
    </row>
    <row r="41" spans="1:5" ht="12.75">
      <c r="A41" s="36" t="s">
        <v>55</v>
      </c>
      <c r="E41" s="37" t="s">
        <v>628</v>
      </c>
    </row>
    <row r="42" spans="1:5" ht="25.5">
      <c r="A42" t="s">
        <v>56</v>
      </c>
      <c r="E42" s="35" t="s">
        <v>629</v>
      </c>
    </row>
    <row r="43" spans="1:16" ht="12.75">
      <c r="A43" s="24" t="s">
        <v>48</v>
      </c>
      <c s="29" t="s">
        <v>43</v>
      </c>
      <c s="29" t="s">
        <v>630</v>
      </c>
      <c s="24" t="s">
        <v>50</v>
      </c>
      <c s="30" t="s">
        <v>631</v>
      </c>
      <c s="31" t="s">
        <v>104</v>
      </c>
      <c s="32">
        <v>59.904</v>
      </c>
      <c s="33">
        <v>0</v>
      </c>
      <c s="33">
        <f>ROUND(ROUND(H43,2)*ROUND(G43,3),2)</f>
      </c>
      <c r="O43">
        <f>(I43*21)/100</f>
      </c>
      <c t="s">
        <v>26</v>
      </c>
    </row>
    <row r="44" spans="1:5" ht="12.75">
      <c r="A44" s="34" t="s">
        <v>53</v>
      </c>
      <c r="E44" s="35" t="s">
        <v>616</v>
      </c>
    </row>
    <row r="45" spans="1:5" ht="12.75">
      <c r="A45" s="36" t="s">
        <v>55</v>
      </c>
      <c r="E45" s="37" t="s">
        <v>632</v>
      </c>
    </row>
    <row r="46" spans="1:5" ht="344.25">
      <c r="A46" t="s">
        <v>56</v>
      </c>
      <c r="E46" s="35" t="s">
        <v>633</v>
      </c>
    </row>
    <row r="47" spans="1:18" ht="12.75" customHeight="1">
      <c r="A47" s="6" t="s">
        <v>46</v>
      </c>
      <c s="6"/>
      <c s="42" t="s">
        <v>26</v>
      </c>
      <c s="6"/>
      <c s="27" t="s">
        <v>216</v>
      </c>
      <c s="6"/>
      <c s="6"/>
      <c s="6"/>
      <c s="43">
        <f>0+Q47</f>
      </c>
      <c r="O47">
        <f>0+R47</f>
      </c>
      <c r="Q47">
        <f>0+I48+I52+I56+I60</f>
      </c>
      <c>
        <f>0+O48+O52+O56+O60</f>
      </c>
    </row>
    <row r="48" spans="1:16" ht="12.75">
      <c r="A48" s="24" t="s">
        <v>48</v>
      </c>
      <c s="29" t="s">
        <v>45</v>
      </c>
      <c s="29" t="s">
        <v>634</v>
      </c>
      <c s="24" t="s">
        <v>50</v>
      </c>
      <c s="30" t="s">
        <v>635</v>
      </c>
      <c s="31" t="s">
        <v>123</v>
      </c>
      <c s="32">
        <v>129.024</v>
      </c>
      <c s="33">
        <v>0</v>
      </c>
      <c s="33">
        <f>ROUND(ROUND(H48,2)*ROUND(G48,3),2)</f>
      </c>
      <c r="O48">
        <f>(I48*21)/100</f>
      </c>
      <c t="s">
        <v>26</v>
      </c>
    </row>
    <row r="49" spans="1:5" ht="12.75">
      <c r="A49" s="34" t="s">
        <v>53</v>
      </c>
      <c r="E49" s="35" t="s">
        <v>50</v>
      </c>
    </row>
    <row r="50" spans="1:5" ht="12.75">
      <c r="A50" s="36" t="s">
        <v>55</v>
      </c>
      <c r="E50" s="37" t="s">
        <v>636</v>
      </c>
    </row>
    <row r="51" spans="1:5" ht="63.75">
      <c r="A51" t="s">
        <v>56</v>
      </c>
      <c r="E51" s="35" t="s">
        <v>637</v>
      </c>
    </row>
    <row r="52" spans="1:16" ht="12.75">
      <c r="A52" s="24" t="s">
        <v>48</v>
      </c>
      <c s="29" t="s">
        <v>128</v>
      </c>
      <c s="29" t="s">
        <v>638</v>
      </c>
      <c s="24" t="s">
        <v>50</v>
      </c>
      <c s="30" t="s">
        <v>639</v>
      </c>
      <c s="31" t="s">
        <v>123</v>
      </c>
      <c s="32">
        <v>12</v>
      </c>
      <c s="33">
        <v>0</v>
      </c>
      <c s="33">
        <f>ROUND(ROUND(H52,2)*ROUND(G52,3),2)</f>
      </c>
      <c r="O52">
        <f>(I52*21)/100</f>
      </c>
      <c t="s">
        <v>26</v>
      </c>
    </row>
    <row r="53" spans="1:5" ht="12.75">
      <c r="A53" s="34" t="s">
        <v>53</v>
      </c>
      <c r="E53" s="35" t="s">
        <v>640</v>
      </c>
    </row>
    <row r="54" spans="1:5" ht="12.75">
      <c r="A54" s="36" t="s">
        <v>55</v>
      </c>
      <c r="E54" s="37" t="s">
        <v>641</v>
      </c>
    </row>
    <row r="55" spans="1:5" ht="63.75">
      <c r="A55" t="s">
        <v>56</v>
      </c>
      <c r="E55" s="35" t="s">
        <v>637</v>
      </c>
    </row>
    <row r="56" spans="1:16" ht="12.75">
      <c r="A56" s="24" t="s">
        <v>48</v>
      </c>
      <c s="29" t="s">
        <v>134</v>
      </c>
      <c s="29" t="s">
        <v>642</v>
      </c>
      <c s="24" t="s">
        <v>50</v>
      </c>
      <c s="30" t="s">
        <v>643</v>
      </c>
      <c s="31" t="s">
        <v>123</v>
      </c>
      <c s="32">
        <v>0.9</v>
      </c>
      <c s="33">
        <v>0</v>
      </c>
      <c s="33">
        <f>ROUND(ROUND(H56,2)*ROUND(G56,3),2)</f>
      </c>
      <c r="O56">
        <f>(I56*21)/100</f>
      </c>
      <c t="s">
        <v>26</v>
      </c>
    </row>
    <row r="57" spans="1:5" ht="12.75">
      <c r="A57" s="34" t="s">
        <v>53</v>
      </c>
      <c r="E57" s="35" t="s">
        <v>50</v>
      </c>
    </row>
    <row r="58" spans="1:5" ht="12.75">
      <c r="A58" s="36" t="s">
        <v>55</v>
      </c>
      <c r="E58" s="37" t="s">
        <v>644</v>
      </c>
    </row>
    <row r="59" spans="1:5" ht="63.75">
      <c r="A59" t="s">
        <v>56</v>
      </c>
      <c r="E59" s="35" t="s">
        <v>637</v>
      </c>
    </row>
    <row r="60" spans="1:16" ht="25.5">
      <c r="A60" s="24" t="s">
        <v>48</v>
      </c>
      <c s="29" t="s">
        <v>140</v>
      </c>
      <c s="29" t="s">
        <v>645</v>
      </c>
      <c s="24" t="s">
        <v>50</v>
      </c>
      <c s="30" t="s">
        <v>646</v>
      </c>
      <c s="31" t="s">
        <v>123</v>
      </c>
      <c s="32">
        <v>2.4</v>
      </c>
      <c s="33">
        <v>0</v>
      </c>
      <c s="33">
        <f>ROUND(ROUND(H60,2)*ROUND(G60,3),2)</f>
      </c>
      <c r="O60">
        <f>(I60*21)/100</f>
      </c>
      <c t="s">
        <v>26</v>
      </c>
    </row>
    <row r="61" spans="1:5" ht="12.75">
      <c r="A61" s="34" t="s">
        <v>53</v>
      </c>
      <c r="E61" s="35" t="s">
        <v>647</v>
      </c>
    </row>
    <row r="62" spans="1:5" ht="12.75">
      <c r="A62" s="36" t="s">
        <v>55</v>
      </c>
      <c r="E62" s="37" t="s">
        <v>648</v>
      </c>
    </row>
    <row r="63" spans="1:5" ht="63.75">
      <c r="A63" t="s">
        <v>56</v>
      </c>
      <c r="E63" s="35" t="s">
        <v>637</v>
      </c>
    </row>
    <row r="64" spans="1:18" ht="12.75" customHeight="1">
      <c r="A64" s="6" t="s">
        <v>46</v>
      </c>
      <c s="6"/>
      <c s="42" t="s">
        <v>25</v>
      </c>
      <c s="6"/>
      <c s="27" t="s">
        <v>649</v>
      </c>
      <c s="6"/>
      <c s="6"/>
      <c s="6"/>
      <c s="43">
        <f>0+Q64</f>
      </c>
      <c r="O64">
        <f>0+R64</f>
      </c>
      <c r="Q64">
        <f>0+I65+I69+I73+I77+I81</f>
      </c>
      <c>
        <f>0+O65+O69+O73+O77+O81</f>
      </c>
    </row>
    <row r="65" spans="1:16" ht="12.75">
      <c r="A65" s="24" t="s">
        <v>48</v>
      </c>
      <c s="29" t="s">
        <v>146</v>
      </c>
      <c s="29" t="s">
        <v>650</v>
      </c>
      <c s="24" t="s">
        <v>50</v>
      </c>
      <c s="30" t="s">
        <v>651</v>
      </c>
      <c s="31" t="s">
        <v>652</v>
      </c>
      <c s="32">
        <v>120</v>
      </c>
      <c s="33">
        <v>0</v>
      </c>
      <c s="33">
        <f>ROUND(ROUND(H65,2)*ROUND(G65,3),2)</f>
      </c>
      <c r="O65">
        <f>(I65*21)/100</f>
      </c>
      <c t="s">
        <v>26</v>
      </c>
    </row>
    <row r="66" spans="1:5" ht="12.75">
      <c r="A66" s="34" t="s">
        <v>53</v>
      </c>
      <c r="E66" s="35" t="s">
        <v>653</v>
      </c>
    </row>
    <row r="67" spans="1:5" ht="12.75">
      <c r="A67" s="36" t="s">
        <v>55</v>
      </c>
      <c r="E67" s="37" t="s">
        <v>654</v>
      </c>
    </row>
    <row r="68" spans="1:5" ht="25.5">
      <c r="A68" t="s">
        <v>56</v>
      </c>
      <c r="E68" s="35" t="s">
        <v>655</v>
      </c>
    </row>
    <row r="69" spans="1:16" ht="12.75">
      <c r="A69" s="24" t="s">
        <v>48</v>
      </c>
      <c s="29" t="s">
        <v>150</v>
      </c>
      <c s="29" t="s">
        <v>656</v>
      </c>
      <c s="24" t="s">
        <v>50</v>
      </c>
      <c s="30" t="s">
        <v>657</v>
      </c>
      <c s="31" t="s">
        <v>104</v>
      </c>
      <c s="32">
        <v>19.127</v>
      </c>
      <c s="33">
        <v>0</v>
      </c>
      <c s="33">
        <f>ROUND(ROUND(H69,2)*ROUND(G69,3),2)</f>
      </c>
      <c r="O69">
        <f>(I69*21)/100</f>
      </c>
      <c t="s">
        <v>26</v>
      </c>
    </row>
    <row r="70" spans="1:5" ht="12.75">
      <c r="A70" s="34" t="s">
        <v>53</v>
      </c>
      <c r="E70" s="35" t="s">
        <v>50</v>
      </c>
    </row>
    <row r="71" spans="1:5" ht="12.75">
      <c r="A71" s="36" t="s">
        <v>55</v>
      </c>
      <c r="E71" s="37" t="s">
        <v>658</v>
      </c>
    </row>
    <row r="72" spans="1:5" ht="382.5">
      <c r="A72" t="s">
        <v>56</v>
      </c>
      <c r="E72" s="35" t="s">
        <v>659</v>
      </c>
    </row>
    <row r="73" spans="1:16" ht="12.75">
      <c r="A73" s="24" t="s">
        <v>48</v>
      </c>
      <c s="29" t="s">
        <v>154</v>
      </c>
      <c s="29" t="s">
        <v>660</v>
      </c>
      <c s="24" t="s">
        <v>50</v>
      </c>
      <c s="30" t="s">
        <v>661</v>
      </c>
      <c s="31" t="s">
        <v>89</v>
      </c>
      <c s="32">
        <v>2.678</v>
      </c>
      <c s="33">
        <v>0</v>
      </c>
      <c s="33">
        <f>ROUND(ROUND(H73,2)*ROUND(G73,3),2)</f>
      </c>
      <c r="O73">
        <f>(I73*21)/100</f>
      </c>
      <c t="s">
        <v>26</v>
      </c>
    </row>
    <row r="74" spans="1:5" ht="12.75">
      <c r="A74" s="34" t="s">
        <v>53</v>
      </c>
      <c r="E74" s="35" t="s">
        <v>50</v>
      </c>
    </row>
    <row r="75" spans="1:5" ht="12.75">
      <c r="A75" s="36" t="s">
        <v>55</v>
      </c>
      <c r="E75" s="37" t="s">
        <v>662</v>
      </c>
    </row>
    <row r="76" spans="1:5" ht="242.25">
      <c r="A76" t="s">
        <v>56</v>
      </c>
      <c r="E76" s="35" t="s">
        <v>663</v>
      </c>
    </row>
    <row r="77" spans="1:16" ht="12.75">
      <c r="A77" s="24" t="s">
        <v>48</v>
      </c>
      <c s="29" t="s">
        <v>160</v>
      </c>
      <c s="29" t="s">
        <v>664</v>
      </c>
      <c s="24" t="s">
        <v>50</v>
      </c>
      <c s="30" t="s">
        <v>665</v>
      </c>
      <c s="31" t="s">
        <v>104</v>
      </c>
      <c s="32">
        <v>11.232</v>
      </c>
      <c s="33">
        <v>0</v>
      </c>
      <c s="33">
        <f>ROUND(ROUND(H77,2)*ROUND(G77,3),2)</f>
      </c>
      <c r="O77">
        <f>(I77*21)/100</f>
      </c>
      <c t="s">
        <v>26</v>
      </c>
    </row>
    <row r="78" spans="1:5" ht="12.75">
      <c r="A78" s="34" t="s">
        <v>53</v>
      </c>
      <c r="E78" s="35" t="s">
        <v>50</v>
      </c>
    </row>
    <row r="79" spans="1:5" ht="12.75">
      <c r="A79" s="36" t="s">
        <v>55</v>
      </c>
      <c r="E79" s="37" t="s">
        <v>666</v>
      </c>
    </row>
    <row r="80" spans="1:5" ht="369.75">
      <c r="A80" t="s">
        <v>56</v>
      </c>
      <c r="E80" s="35" t="s">
        <v>234</v>
      </c>
    </row>
    <row r="81" spans="1:16" ht="12.75">
      <c r="A81" s="24" t="s">
        <v>48</v>
      </c>
      <c s="29" t="s">
        <v>166</v>
      </c>
      <c s="29" t="s">
        <v>667</v>
      </c>
      <c s="24" t="s">
        <v>50</v>
      </c>
      <c s="30" t="s">
        <v>668</v>
      </c>
      <c s="31" t="s">
        <v>89</v>
      </c>
      <c s="32">
        <v>1.685</v>
      </c>
      <c s="33">
        <v>0</v>
      </c>
      <c s="33">
        <f>ROUND(ROUND(H81,2)*ROUND(G81,3),2)</f>
      </c>
      <c r="O81">
        <f>(I81*21)/100</f>
      </c>
      <c t="s">
        <v>26</v>
      </c>
    </row>
    <row r="82" spans="1:5" ht="12.75">
      <c r="A82" s="34" t="s">
        <v>53</v>
      </c>
      <c r="E82" s="35" t="s">
        <v>50</v>
      </c>
    </row>
    <row r="83" spans="1:5" ht="12.75">
      <c r="A83" s="36" t="s">
        <v>55</v>
      </c>
      <c r="E83" s="37" t="s">
        <v>669</v>
      </c>
    </row>
    <row r="84" spans="1:5" ht="267.75">
      <c r="A84" t="s">
        <v>56</v>
      </c>
      <c r="E84" s="35" t="s">
        <v>670</v>
      </c>
    </row>
    <row r="85" spans="1:18" ht="12.75" customHeight="1">
      <c r="A85" s="6" t="s">
        <v>46</v>
      </c>
      <c s="6"/>
      <c s="42" t="s">
        <v>36</v>
      </c>
      <c s="6"/>
      <c s="27" t="s">
        <v>228</v>
      </c>
      <c s="6"/>
      <c s="6"/>
      <c s="6"/>
      <c s="43">
        <f>0+Q85</f>
      </c>
      <c r="O85">
        <f>0+R85</f>
      </c>
      <c r="Q85">
        <f>0+I86+I90+I94+I98+I102+I106</f>
      </c>
      <c>
        <f>0+O86+O90+O94+O98+O102+O106</f>
      </c>
    </row>
    <row r="86" spans="1:16" ht="12.75">
      <c r="A86" s="24" t="s">
        <v>48</v>
      </c>
      <c s="29" t="s">
        <v>171</v>
      </c>
      <c s="29" t="s">
        <v>671</v>
      </c>
      <c s="24" t="s">
        <v>50</v>
      </c>
      <c s="30" t="s">
        <v>672</v>
      </c>
      <c s="31" t="s">
        <v>104</v>
      </c>
      <c s="32">
        <v>18.021</v>
      </c>
      <c s="33">
        <v>0</v>
      </c>
      <c s="33">
        <f>ROUND(ROUND(H86,2)*ROUND(G86,3),2)</f>
      </c>
      <c r="O86">
        <f>(I86*21)/100</f>
      </c>
      <c t="s">
        <v>26</v>
      </c>
    </row>
    <row r="87" spans="1:5" ht="12.75">
      <c r="A87" s="34" t="s">
        <v>53</v>
      </c>
      <c r="E87" s="35" t="s">
        <v>673</v>
      </c>
    </row>
    <row r="88" spans="1:5" ht="12.75">
      <c r="A88" s="36" t="s">
        <v>55</v>
      </c>
      <c r="E88" s="37" t="s">
        <v>674</v>
      </c>
    </row>
    <row r="89" spans="1:5" ht="369.75">
      <c r="A89" t="s">
        <v>56</v>
      </c>
      <c r="E89" s="35" t="s">
        <v>234</v>
      </c>
    </row>
    <row r="90" spans="1:16" ht="12.75">
      <c r="A90" s="24" t="s">
        <v>48</v>
      </c>
      <c s="29" t="s">
        <v>177</v>
      </c>
      <c s="29" t="s">
        <v>675</v>
      </c>
      <c s="24" t="s">
        <v>50</v>
      </c>
      <c s="30" t="s">
        <v>676</v>
      </c>
      <c s="31" t="s">
        <v>89</v>
      </c>
      <c s="32">
        <v>0.973</v>
      </c>
      <c s="33">
        <v>0</v>
      </c>
      <c s="33">
        <f>ROUND(ROUND(H90,2)*ROUND(G90,3),2)</f>
      </c>
      <c r="O90">
        <f>(I90*21)/100</f>
      </c>
      <c t="s">
        <v>26</v>
      </c>
    </row>
    <row r="91" spans="1:5" ht="12.75">
      <c r="A91" s="34" t="s">
        <v>53</v>
      </c>
      <c r="E91" s="35" t="s">
        <v>50</v>
      </c>
    </row>
    <row r="92" spans="1:5" ht="12.75">
      <c r="A92" s="36" t="s">
        <v>55</v>
      </c>
      <c r="E92" s="37" t="s">
        <v>677</v>
      </c>
    </row>
    <row r="93" spans="1:5" ht="267.75">
      <c r="A93" t="s">
        <v>56</v>
      </c>
      <c r="E93" s="35" t="s">
        <v>678</v>
      </c>
    </row>
    <row r="94" spans="1:16" ht="12.75">
      <c r="A94" s="24" t="s">
        <v>48</v>
      </c>
      <c s="29" t="s">
        <v>180</v>
      </c>
      <c s="29" t="s">
        <v>679</v>
      </c>
      <c s="24" t="s">
        <v>50</v>
      </c>
      <c s="30" t="s">
        <v>680</v>
      </c>
      <c s="31" t="s">
        <v>89</v>
      </c>
      <c s="32">
        <v>2.271</v>
      </c>
      <c s="33">
        <v>0</v>
      </c>
      <c s="33">
        <f>ROUND(ROUND(H94,2)*ROUND(G94,3),2)</f>
      </c>
      <c r="O94">
        <f>(I94*21)/100</f>
      </c>
      <c t="s">
        <v>26</v>
      </c>
    </row>
    <row r="95" spans="1:5" ht="12.75">
      <c r="A95" s="34" t="s">
        <v>53</v>
      </c>
      <c r="E95" s="35" t="s">
        <v>50</v>
      </c>
    </row>
    <row r="96" spans="1:5" ht="12.75">
      <c r="A96" s="36" t="s">
        <v>55</v>
      </c>
      <c r="E96" s="37" t="s">
        <v>681</v>
      </c>
    </row>
    <row r="97" spans="1:5" ht="267.75">
      <c r="A97" t="s">
        <v>56</v>
      </c>
      <c r="E97" s="35" t="s">
        <v>678</v>
      </c>
    </row>
    <row r="98" spans="1:16" ht="12.75">
      <c r="A98" s="24" t="s">
        <v>48</v>
      </c>
      <c s="29" t="s">
        <v>185</v>
      </c>
      <c s="29" t="s">
        <v>230</v>
      </c>
      <c s="24" t="s">
        <v>32</v>
      </c>
      <c s="30" t="s">
        <v>231</v>
      </c>
      <c s="31" t="s">
        <v>104</v>
      </c>
      <c s="32">
        <v>3.152</v>
      </c>
      <c s="33">
        <v>0</v>
      </c>
      <c s="33">
        <f>ROUND(ROUND(H98,2)*ROUND(G98,3),2)</f>
      </c>
      <c r="O98">
        <f>(I98*21)/100</f>
      </c>
      <c t="s">
        <v>26</v>
      </c>
    </row>
    <row r="99" spans="1:5" ht="12.75">
      <c r="A99" s="34" t="s">
        <v>53</v>
      </c>
      <c r="E99" s="35" t="s">
        <v>682</v>
      </c>
    </row>
    <row r="100" spans="1:5" ht="12.75">
      <c r="A100" s="36" t="s">
        <v>55</v>
      </c>
      <c r="E100" s="37" t="s">
        <v>683</v>
      </c>
    </row>
    <row r="101" spans="1:5" ht="369.75">
      <c r="A101" t="s">
        <v>56</v>
      </c>
      <c r="E101" s="35" t="s">
        <v>234</v>
      </c>
    </row>
    <row r="102" spans="1:16" ht="12.75">
      <c r="A102" s="24" t="s">
        <v>48</v>
      </c>
      <c s="29" t="s">
        <v>191</v>
      </c>
      <c s="29" t="s">
        <v>230</v>
      </c>
      <c s="24" t="s">
        <v>26</v>
      </c>
      <c s="30" t="s">
        <v>231</v>
      </c>
      <c s="31" t="s">
        <v>104</v>
      </c>
      <c s="32">
        <v>2.414</v>
      </c>
      <c s="33">
        <v>0</v>
      </c>
      <c s="33">
        <f>ROUND(ROUND(H102,2)*ROUND(G102,3),2)</f>
      </c>
      <c r="O102">
        <f>(I102*21)/100</f>
      </c>
      <c t="s">
        <v>26</v>
      </c>
    </row>
    <row r="103" spans="1:5" ht="12.75">
      <c r="A103" s="34" t="s">
        <v>53</v>
      </c>
      <c r="E103" s="35" t="s">
        <v>684</v>
      </c>
    </row>
    <row r="104" spans="1:5" ht="12.75">
      <c r="A104" s="36" t="s">
        <v>55</v>
      </c>
      <c r="E104" s="37" t="s">
        <v>685</v>
      </c>
    </row>
    <row r="105" spans="1:5" ht="369.75">
      <c r="A105" t="s">
        <v>56</v>
      </c>
      <c r="E105" s="35" t="s">
        <v>234</v>
      </c>
    </row>
    <row r="106" spans="1:16" ht="12.75">
      <c r="A106" s="24" t="s">
        <v>48</v>
      </c>
      <c s="29" t="s">
        <v>196</v>
      </c>
      <c s="29" t="s">
        <v>686</v>
      </c>
      <c s="24" t="s">
        <v>50</v>
      </c>
      <c s="30" t="s">
        <v>687</v>
      </c>
      <c s="31" t="s">
        <v>104</v>
      </c>
      <c s="32">
        <v>54.224</v>
      </c>
      <c s="33">
        <v>0</v>
      </c>
      <c s="33">
        <f>ROUND(ROUND(H106,2)*ROUND(G106,3),2)</f>
      </c>
      <c r="O106">
        <f>(I106*21)/100</f>
      </c>
      <c t="s">
        <v>26</v>
      </c>
    </row>
    <row r="107" spans="1:5" ht="12.75">
      <c r="A107" s="34" t="s">
        <v>53</v>
      </c>
      <c r="E107" s="35" t="s">
        <v>688</v>
      </c>
    </row>
    <row r="108" spans="1:5" ht="12.75">
      <c r="A108" s="36" t="s">
        <v>55</v>
      </c>
      <c r="E108" s="37" t="s">
        <v>689</v>
      </c>
    </row>
    <row r="109" spans="1:5" ht="25.5">
      <c r="A109" t="s">
        <v>56</v>
      </c>
      <c r="E109" s="35" t="s">
        <v>690</v>
      </c>
    </row>
    <row r="110" spans="1:18" ht="12.75" customHeight="1">
      <c r="A110" s="6" t="s">
        <v>46</v>
      </c>
      <c s="6"/>
      <c s="42" t="s">
        <v>38</v>
      </c>
      <c s="6"/>
      <c s="27" t="s">
        <v>235</v>
      </c>
      <c s="6"/>
      <c s="6"/>
      <c s="6"/>
      <c s="43">
        <f>0+Q110</f>
      </c>
      <c r="O110">
        <f>0+R110</f>
      </c>
      <c r="Q110">
        <f>0+I111+I115+I119+I123+I127</f>
      </c>
      <c>
        <f>0+O111+O115+O119+O123+O127</f>
      </c>
    </row>
    <row r="111" spans="1:16" ht="12.75">
      <c r="A111" s="24" t="s">
        <v>48</v>
      </c>
      <c s="29" t="s">
        <v>201</v>
      </c>
      <c s="29" t="s">
        <v>252</v>
      </c>
      <c s="24" t="s">
        <v>50</v>
      </c>
      <c s="30" t="s">
        <v>253</v>
      </c>
      <c s="31" t="s">
        <v>73</v>
      </c>
      <c s="32">
        <v>72.8</v>
      </c>
      <c s="33">
        <v>0</v>
      </c>
      <c s="33">
        <f>ROUND(ROUND(H111,2)*ROUND(G111,3),2)</f>
      </c>
      <c r="O111">
        <f>(I111*21)/100</f>
      </c>
      <c t="s">
        <v>26</v>
      </c>
    </row>
    <row r="112" spans="1:5" ht="12.75">
      <c r="A112" s="34" t="s">
        <v>53</v>
      </c>
      <c r="E112" s="35" t="s">
        <v>50</v>
      </c>
    </row>
    <row r="113" spans="1:5" ht="12.75">
      <c r="A113" s="36" t="s">
        <v>55</v>
      </c>
      <c r="E113" s="37" t="s">
        <v>691</v>
      </c>
    </row>
    <row r="114" spans="1:5" ht="51">
      <c r="A114" t="s">
        <v>56</v>
      </c>
      <c r="E114" s="35" t="s">
        <v>250</v>
      </c>
    </row>
    <row r="115" spans="1:16" ht="12.75">
      <c r="A115" s="24" t="s">
        <v>48</v>
      </c>
      <c s="29" t="s">
        <v>206</v>
      </c>
      <c s="29" t="s">
        <v>692</v>
      </c>
      <c s="24" t="s">
        <v>50</v>
      </c>
      <c s="30" t="s">
        <v>693</v>
      </c>
      <c s="31" t="s">
        <v>73</v>
      </c>
      <c s="32">
        <v>72.8</v>
      </c>
      <c s="33">
        <v>0</v>
      </c>
      <c s="33">
        <f>ROUND(ROUND(H115,2)*ROUND(G115,3),2)</f>
      </c>
      <c r="O115">
        <f>(I115*21)/100</f>
      </c>
      <c t="s">
        <v>26</v>
      </c>
    </row>
    <row r="116" spans="1:5" ht="12.75">
      <c r="A116" s="34" t="s">
        <v>53</v>
      </c>
      <c r="E116" s="35" t="s">
        <v>262</v>
      </c>
    </row>
    <row r="117" spans="1:5" ht="12.75">
      <c r="A117" s="36" t="s">
        <v>55</v>
      </c>
      <c r="E117" s="37" t="s">
        <v>691</v>
      </c>
    </row>
    <row r="118" spans="1:5" ht="140.25">
      <c r="A118" t="s">
        <v>56</v>
      </c>
      <c r="E118" s="35" t="s">
        <v>264</v>
      </c>
    </row>
    <row r="119" spans="1:16" ht="12.75">
      <c r="A119" s="24" t="s">
        <v>48</v>
      </c>
      <c s="29" t="s">
        <v>217</v>
      </c>
      <c s="29" t="s">
        <v>694</v>
      </c>
      <c s="24" t="s">
        <v>50</v>
      </c>
      <c s="30" t="s">
        <v>695</v>
      </c>
      <c s="31" t="s">
        <v>73</v>
      </c>
      <c s="32">
        <v>72.8</v>
      </c>
      <c s="33">
        <v>0</v>
      </c>
      <c s="33">
        <f>ROUND(ROUND(H119,2)*ROUND(G119,3),2)</f>
      </c>
      <c r="O119">
        <f>(I119*21)/100</f>
      </c>
      <c t="s">
        <v>26</v>
      </c>
    </row>
    <row r="120" spans="1:5" ht="12.75">
      <c r="A120" s="34" t="s">
        <v>53</v>
      </c>
      <c r="E120" s="35" t="s">
        <v>50</v>
      </c>
    </row>
    <row r="121" spans="1:5" ht="12.75">
      <c r="A121" s="36" t="s">
        <v>55</v>
      </c>
      <c r="E121" s="37" t="s">
        <v>691</v>
      </c>
    </row>
    <row r="122" spans="1:5" ht="140.25">
      <c r="A122" t="s">
        <v>56</v>
      </c>
      <c r="E122" s="35" t="s">
        <v>264</v>
      </c>
    </row>
    <row r="123" spans="1:16" ht="12.75">
      <c r="A123" s="24" t="s">
        <v>48</v>
      </c>
      <c s="29" t="s">
        <v>223</v>
      </c>
      <c s="29" t="s">
        <v>696</v>
      </c>
      <c s="24" t="s">
        <v>50</v>
      </c>
      <c s="30" t="s">
        <v>697</v>
      </c>
      <c s="31" t="s">
        <v>73</v>
      </c>
      <c s="32">
        <v>12.071</v>
      </c>
      <c s="33">
        <v>0</v>
      </c>
      <c s="33">
        <f>ROUND(ROUND(H123,2)*ROUND(G123,3),2)</f>
      </c>
      <c r="O123">
        <f>(I123*21)/100</f>
      </c>
      <c t="s">
        <v>26</v>
      </c>
    </row>
    <row r="124" spans="1:5" ht="12.75">
      <c r="A124" s="34" t="s">
        <v>53</v>
      </c>
      <c r="E124" s="35" t="s">
        <v>698</v>
      </c>
    </row>
    <row r="125" spans="1:5" ht="12.75">
      <c r="A125" s="36" t="s">
        <v>55</v>
      </c>
      <c r="E125" s="37" t="s">
        <v>699</v>
      </c>
    </row>
    <row r="126" spans="1:5" ht="153">
      <c r="A126" t="s">
        <v>56</v>
      </c>
      <c r="E126" s="35" t="s">
        <v>278</v>
      </c>
    </row>
    <row r="127" spans="1:16" ht="12.75">
      <c r="A127" s="24" t="s">
        <v>48</v>
      </c>
      <c s="29" t="s">
        <v>229</v>
      </c>
      <c s="29" t="s">
        <v>280</v>
      </c>
      <c s="24" t="s">
        <v>50</v>
      </c>
      <c s="30" t="s">
        <v>281</v>
      </c>
      <c s="31" t="s">
        <v>123</v>
      </c>
      <c s="32">
        <v>54.43</v>
      </c>
      <c s="33">
        <v>0</v>
      </c>
      <c s="33">
        <f>ROUND(ROUND(H127,2)*ROUND(G127,3),2)</f>
      </c>
      <c r="O127">
        <f>(I127*21)/100</f>
      </c>
      <c t="s">
        <v>26</v>
      </c>
    </row>
    <row r="128" spans="1:5" ht="12.75">
      <c r="A128" s="34" t="s">
        <v>53</v>
      </c>
      <c r="E128" s="35" t="s">
        <v>700</v>
      </c>
    </row>
    <row r="129" spans="1:5" ht="12.75">
      <c r="A129" s="36" t="s">
        <v>55</v>
      </c>
      <c r="E129" s="37" t="s">
        <v>701</v>
      </c>
    </row>
    <row r="130" spans="1:5" ht="38.25">
      <c r="A130" t="s">
        <v>56</v>
      </c>
      <c r="E130" s="35" t="s">
        <v>284</v>
      </c>
    </row>
    <row r="131" spans="1:18" ht="12.75" customHeight="1">
      <c r="A131" s="6" t="s">
        <v>46</v>
      </c>
      <c s="6"/>
      <c s="42" t="s">
        <v>40</v>
      </c>
      <c s="6"/>
      <c s="27" t="s">
        <v>702</v>
      </c>
      <c s="6"/>
      <c s="6"/>
      <c s="6"/>
      <c s="43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25.5">
      <c r="A132" s="24" t="s">
        <v>48</v>
      </c>
      <c s="29" t="s">
        <v>236</v>
      </c>
      <c s="29" t="s">
        <v>703</v>
      </c>
      <c s="24" t="s">
        <v>50</v>
      </c>
      <c s="30" t="s">
        <v>704</v>
      </c>
      <c s="31" t="s">
        <v>73</v>
      </c>
      <c s="32">
        <v>25.125</v>
      </c>
      <c s="33">
        <v>0</v>
      </c>
      <c s="33">
        <f>ROUND(ROUND(H132,2)*ROUND(G132,3),2)</f>
      </c>
      <c r="O132">
        <f>(I132*21)/100</f>
      </c>
      <c t="s">
        <v>26</v>
      </c>
    </row>
    <row r="133" spans="1:5" ht="12.75">
      <c r="A133" s="34" t="s">
        <v>53</v>
      </c>
      <c r="E133" s="35" t="s">
        <v>705</v>
      </c>
    </row>
    <row r="134" spans="1:5" ht="25.5">
      <c r="A134" s="36" t="s">
        <v>55</v>
      </c>
      <c r="E134" s="37" t="s">
        <v>706</v>
      </c>
    </row>
    <row r="135" spans="1:5" ht="51">
      <c r="A135" t="s">
        <v>56</v>
      </c>
      <c r="E135" s="35" t="s">
        <v>707</v>
      </c>
    </row>
    <row r="136" spans="1:16" ht="25.5">
      <c r="A136" s="24" t="s">
        <v>48</v>
      </c>
      <c s="29" t="s">
        <v>242</v>
      </c>
      <c s="29" t="s">
        <v>708</v>
      </c>
      <c s="24" t="s">
        <v>50</v>
      </c>
      <c s="30" t="s">
        <v>709</v>
      </c>
      <c s="31" t="s">
        <v>73</v>
      </c>
      <c s="32">
        <v>24.321</v>
      </c>
      <c s="33">
        <v>0</v>
      </c>
      <c s="33">
        <f>ROUND(ROUND(H136,2)*ROUND(G136,3),2)</f>
      </c>
      <c r="O136">
        <f>(I136*21)/100</f>
      </c>
      <c t="s">
        <v>26</v>
      </c>
    </row>
    <row r="137" spans="1:5" ht="12.75">
      <c r="A137" s="34" t="s">
        <v>53</v>
      </c>
      <c r="E137" s="35" t="s">
        <v>50</v>
      </c>
    </row>
    <row r="138" spans="1:5" ht="25.5">
      <c r="A138" s="36" t="s">
        <v>55</v>
      </c>
      <c r="E138" s="37" t="s">
        <v>710</v>
      </c>
    </row>
    <row r="139" spans="1:5" ht="51">
      <c r="A139" t="s">
        <v>56</v>
      </c>
      <c r="E139" s="35" t="s">
        <v>707</v>
      </c>
    </row>
    <row r="140" spans="1:16" ht="25.5">
      <c r="A140" s="24" t="s">
        <v>48</v>
      </c>
      <c s="29" t="s">
        <v>245</v>
      </c>
      <c s="29" t="s">
        <v>711</v>
      </c>
      <c s="24" t="s">
        <v>50</v>
      </c>
      <c s="30" t="s">
        <v>712</v>
      </c>
      <c s="31" t="s">
        <v>73</v>
      </c>
      <c s="32">
        <v>5.805</v>
      </c>
      <c s="33">
        <v>0</v>
      </c>
      <c s="33">
        <f>ROUND(ROUND(H140,2)*ROUND(G140,3),2)</f>
      </c>
      <c r="O140">
        <f>(I140*21)/100</f>
      </c>
      <c t="s">
        <v>26</v>
      </c>
    </row>
    <row r="141" spans="1:5" ht="12.75">
      <c r="A141" s="34" t="s">
        <v>53</v>
      </c>
      <c r="E141" s="35" t="s">
        <v>50</v>
      </c>
    </row>
    <row r="142" spans="1:5" ht="25.5">
      <c r="A142" s="36" t="s">
        <v>55</v>
      </c>
      <c r="E142" s="37" t="s">
        <v>713</v>
      </c>
    </row>
    <row r="143" spans="1:5" ht="51">
      <c r="A143" t="s">
        <v>56</v>
      </c>
      <c r="E143" s="35" t="s">
        <v>707</v>
      </c>
    </row>
    <row r="144" spans="1:16" ht="12.75">
      <c r="A144" s="24" t="s">
        <v>48</v>
      </c>
      <c s="29" t="s">
        <v>251</v>
      </c>
      <c s="29" t="s">
        <v>714</v>
      </c>
      <c s="24" t="s">
        <v>50</v>
      </c>
      <c s="30" t="s">
        <v>715</v>
      </c>
      <c s="31" t="s">
        <v>73</v>
      </c>
      <c s="32">
        <v>95.424</v>
      </c>
      <c s="33">
        <v>0</v>
      </c>
      <c s="33">
        <f>ROUND(ROUND(H144,2)*ROUND(G144,3),2)</f>
      </c>
      <c r="O144">
        <f>(I144*21)/100</f>
      </c>
      <c t="s">
        <v>26</v>
      </c>
    </row>
    <row r="145" spans="1:5" ht="12.75">
      <c r="A145" s="34" t="s">
        <v>53</v>
      </c>
      <c r="E145" s="35" t="s">
        <v>716</v>
      </c>
    </row>
    <row r="146" spans="1:5" ht="12.75">
      <c r="A146" s="36" t="s">
        <v>55</v>
      </c>
      <c r="E146" s="37" t="s">
        <v>717</v>
      </c>
    </row>
    <row r="147" spans="1:5" ht="51">
      <c r="A147" t="s">
        <v>56</v>
      </c>
      <c r="E147" s="35" t="s">
        <v>718</v>
      </c>
    </row>
    <row r="148" spans="1:16" ht="12.75">
      <c r="A148" s="24" t="s">
        <v>48</v>
      </c>
      <c s="29" t="s">
        <v>256</v>
      </c>
      <c s="29" t="s">
        <v>719</v>
      </c>
      <c s="24" t="s">
        <v>50</v>
      </c>
      <c s="30" t="s">
        <v>720</v>
      </c>
      <c s="31" t="s">
        <v>73</v>
      </c>
      <c s="32">
        <v>3</v>
      </c>
      <c s="33">
        <v>0</v>
      </c>
      <c s="33">
        <f>ROUND(ROUND(H148,2)*ROUND(G148,3),2)</f>
      </c>
      <c r="O148">
        <f>(I148*21)/100</f>
      </c>
      <c t="s">
        <v>26</v>
      </c>
    </row>
    <row r="149" spans="1:5" ht="12.75">
      <c r="A149" s="34" t="s">
        <v>53</v>
      </c>
      <c r="E149" s="35" t="s">
        <v>721</v>
      </c>
    </row>
    <row r="150" spans="1:5" ht="12.75">
      <c r="A150" s="36" t="s">
        <v>55</v>
      </c>
      <c r="E150" s="37" t="s">
        <v>722</v>
      </c>
    </row>
    <row r="151" spans="1:5" ht="51">
      <c r="A151" t="s">
        <v>56</v>
      </c>
      <c r="E151" s="35" t="s">
        <v>718</v>
      </c>
    </row>
    <row r="152" spans="1:16" ht="12.75">
      <c r="A152" s="24" t="s">
        <v>48</v>
      </c>
      <c s="29" t="s">
        <v>259</v>
      </c>
      <c s="29" t="s">
        <v>723</v>
      </c>
      <c s="24" t="s">
        <v>50</v>
      </c>
      <c s="30" t="s">
        <v>724</v>
      </c>
      <c s="31" t="s">
        <v>73</v>
      </c>
      <c s="32">
        <v>76.189</v>
      </c>
      <c s="33">
        <v>0</v>
      </c>
      <c s="33">
        <f>ROUND(ROUND(H152,2)*ROUND(G152,3),2)</f>
      </c>
      <c r="O152">
        <f>(I152*21)/100</f>
      </c>
      <c t="s">
        <v>26</v>
      </c>
    </row>
    <row r="153" spans="1:5" ht="12.75">
      <c r="A153" s="34" t="s">
        <v>53</v>
      </c>
      <c r="E153" s="35" t="s">
        <v>725</v>
      </c>
    </row>
    <row r="154" spans="1:5" ht="12.75">
      <c r="A154" s="36" t="s">
        <v>55</v>
      </c>
      <c r="E154" s="37" t="s">
        <v>726</v>
      </c>
    </row>
    <row r="155" spans="1:5" ht="63.75">
      <c r="A155" t="s">
        <v>56</v>
      </c>
      <c r="E155" s="35" t="s">
        <v>727</v>
      </c>
    </row>
    <row r="156" spans="1:16" ht="12.75">
      <c r="A156" s="24" t="s">
        <v>48</v>
      </c>
      <c s="29" t="s">
        <v>352</v>
      </c>
      <c s="29" t="s">
        <v>728</v>
      </c>
      <c s="24" t="s">
        <v>50</v>
      </c>
      <c s="30" t="s">
        <v>729</v>
      </c>
      <c s="31" t="s">
        <v>73</v>
      </c>
      <c s="32">
        <v>8.05</v>
      </c>
      <c s="33">
        <v>0</v>
      </c>
      <c s="33">
        <f>ROUND(ROUND(H156,2)*ROUND(G156,3),2)</f>
      </c>
      <c r="O156">
        <f>(I156*21)/100</f>
      </c>
      <c t="s">
        <v>26</v>
      </c>
    </row>
    <row r="157" spans="1:5" ht="12.75">
      <c r="A157" s="34" t="s">
        <v>53</v>
      </c>
      <c r="E157" s="35" t="s">
        <v>50</v>
      </c>
    </row>
    <row r="158" spans="1:5" ht="12.75">
      <c r="A158" s="36" t="s">
        <v>55</v>
      </c>
      <c r="E158" s="37" t="s">
        <v>730</v>
      </c>
    </row>
    <row r="159" spans="1:5" ht="63.75">
      <c r="A159" t="s">
        <v>56</v>
      </c>
      <c r="E159" s="35" t="s">
        <v>731</v>
      </c>
    </row>
    <row r="160" spans="1:18" ht="12.75" customHeight="1">
      <c r="A160" s="6" t="s">
        <v>46</v>
      </c>
      <c s="6"/>
      <c s="42" t="s">
        <v>111</v>
      </c>
      <c s="6"/>
      <c s="27" t="s">
        <v>285</v>
      </c>
      <c s="6"/>
      <c s="6"/>
      <c s="6"/>
      <c s="43">
        <f>0+Q160</f>
      </c>
      <c r="O160">
        <f>0+R160</f>
      </c>
      <c r="Q160">
        <f>0+I161+I165+I169+I173+I177+I181</f>
      </c>
      <c>
        <f>0+O161+O165+O169+O173+O177+O181</f>
      </c>
    </row>
    <row r="161" spans="1:16" ht="25.5">
      <c r="A161" s="24" t="s">
        <v>48</v>
      </c>
      <c s="29" t="s">
        <v>265</v>
      </c>
      <c s="29" t="s">
        <v>732</v>
      </c>
      <c s="24" t="s">
        <v>50</v>
      </c>
      <c s="30" t="s">
        <v>733</v>
      </c>
      <c s="31" t="s">
        <v>73</v>
      </c>
      <c s="32">
        <v>45.6</v>
      </c>
      <c s="33">
        <v>0</v>
      </c>
      <c s="33">
        <f>ROUND(ROUND(H161,2)*ROUND(G161,3),2)</f>
      </c>
      <c r="O161">
        <f>(I161*21)/100</f>
      </c>
      <c t="s">
        <v>26</v>
      </c>
    </row>
    <row r="162" spans="1:5" ht="12.75">
      <c r="A162" s="34" t="s">
        <v>53</v>
      </c>
      <c r="E162" s="35" t="s">
        <v>734</v>
      </c>
    </row>
    <row r="163" spans="1:5" ht="12.75">
      <c r="A163" s="36" t="s">
        <v>55</v>
      </c>
      <c r="E163" s="37" t="s">
        <v>735</v>
      </c>
    </row>
    <row r="164" spans="1:5" ht="191.25">
      <c r="A164" t="s">
        <v>56</v>
      </c>
      <c r="E164" s="35" t="s">
        <v>736</v>
      </c>
    </row>
    <row r="165" spans="1:16" ht="25.5">
      <c r="A165" s="24" t="s">
        <v>48</v>
      </c>
      <c s="29" t="s">
        <v>269</v>
      </c>
      <c s="29" t="s">
        <v>737</v>
      </c>
      <c s="24" t="s">
        <v>50</v>
      </c>
      <c s="30" t="s">
        <v>738</v>
      </c>
      <c s="31" t="s">
        <v>73</v>
      </c>
      <c s="32">
        <v>107.52</v>
      </c>
      <c s="33">
        <v>0</v>
      </c>
      <c s="33">
        <f>ROUND(ROUND(H165,2)*ROUND(G165,3),2)</f>
      </c>
      <c r="O165">
        <f>(I165*21)/100</f>
      </c>
      <c t="s">
        <v>26</v>
      </c>
    </row>
    <row r="166" spans="1:5" ht="12.75">
      <c r="A166" s="34" t="s">
        <v>53</v>
      </c>
      <c r="E166" s="35" t="s">
        <v>50</v>
      </c>
    </row>
    <row r="167" spans="1:5" ht="12.75">
      <c r="A167" s="36" t="s">
        <v>55</v>
      </c>
      <c r="E167" s="37" t="s">
        <v>739</v>
      </c>
    </row>
    <row r="168" spans="1:5" ht="204">
      <c r="A168" t="s">
        <v>56</v>
      </c>
      <c r="E168" s="35" t="s">
        <v>740</v>
      </c>
    </row>
    <row r="169" spans="1:16" ht="12.75">
      <c r="A169" s="24" t="s">
        <v>48</v>
      </c>
      <c s="29" t="s">
        <v>273</v>
      </c>
      <c s="29" t="s">
        <v>741</v>
      </c>
      <c s="24" t="s">
        <v>50</v>
      </c>
      <c s="30" t="s">
        <v>742</v>
      </c>
      <c s="31" t="s">
        <v>73</v>
      </c>
      <c s="32">
        <v>45.6</v>
      </c>
      <c s="33">
        <v>0</v>
      </c>
      <c s="33">
        <f>ROUND(ROUND(H169,2)*ROUND(G169,3),2)</f>
      </c>
      <c r="O169">
        <f>(I169*21)/100</f>
      </c>
      <c t="s">
        <v>26</v>
      </c>
    </row>
    <row r="170" spans="1:5" ht="12.75">
      <c r="A170" s="34" t="s">
        <v>53</v>
      </c>
      <c r="E170" s="35" t="s">
        <v>743</v>
      </c>
    </row>
    <row r="171" spans="1:5" ht="12.75">
      <c r="A171" s="36" t="s">
        <v>55</v>
      </c>
      <c r="E171" s="37" t="s">
        <v>735</v>
      </c>
    </row>
    <row r="172" spans="1:5" ht="38.25">
      <c r="A172" t="s">
        <v>56</v>
      </c>
      <c r="E172" s="35" t="s">
        <v>744</v>
      </c>
    </row>
    <row r="173" spans="1:16" ht="12.75">
      <c r="A173" s="24" t="s">
        <v>48</v>
      </c>
      <c s="29" t="s">
        <v>279</v>
      </c>
      <c s="29" t="s">
        <v>745</v>
      </c>
      <c s="24" t="s">
        <v>50</v>
      </c>
      <c s="30" t="s">
        <v>746</v>
      </c>
      <c s="31" t="s">
        <v>73</v>
      </c>
      <c s="32">
        <v>38.08</v>
      </c>
      <c s="33">
        <v>0</v>
      </c>
      <c s="33">
        <f>ROUND(ROUND(H173,2)*ROUND(G173,3),2)</f>
      </c>
      <c r="O173">
        <f>(I173*21)/100</f>
      </c>
      <c t="s">
        <v>26</v>
      </c>
    </row>
    <row r="174" spans="1:5" ht="12.75">
      <c r="A174" s="34" t="s">
        <v>53</v>
      </c>
      <c r="E174" s="35" t="s">
        <v>50</v>
      </c>
    </row>
    <row r="175" spans="1:5" ht="12.75">
      <c r="A175" s="36" t="s">
        <v>55</v>
      </c>
      <c r="E175" s="37" t="s">
        <v>747</v>
      </c>
    </row>
    <row r="176" spans="1:5" ht="38.25">
      <c r="A176" t="s">
        <v>56</v>
      </c>
      <c r="E176" s="35" t="s">
        <v>744</v>
      </c>
    </row>
    <row r="177" spans="1:16" ht="12.75">
      <c r="A177" s="24" t="s">
        <v>48</v>
      </c>
      <c s="29" t="s">
        <v>286</v>
      </c>
      <c s="29" t="s">
        <v>748</v>
      </c>
      <c s="24" t="s">
        <v>50</v>
      </c>
      <c s="30" t="s">
        <v>749</v>
      </c>
      <c s="31" t="s">
        <v>73</v>
      </c>
      <c s="32">
        <v>45.6</v>
      </c>
      <c s="33">
        <v>0</v>
      </c>
      <c s="33">
        <f>ROUND(ROUND(H177,2)*ROUND(G177,3),2)</f>
      </c>
      <c r="O177">
        <f>(I177*21)/100</f>
      </c>
      <c t="s">
        <v>26</v>
      </c>
    </row>
    <row r="178" spans="1:5" ht="12.75">
      <c r="A178" s="34" t="s">
        <v>53</v>
      </c>
      <c r="E178" s="35" t="s">
        <v>750</v>
      </c>
    </row>
    <row r="179" spans="1:5" ht="12.75">
      <c r="A179" s="36" t="s">
        <v>55</v>
      </c>
      <c r="E179" s="37" t="s">
        <v>735</v>
      </c>
    </row>
    <row r="180" spans="1:5" ht="38.25">
      <c r="A180" t="s">
        <v>56</v>
      </c>
      <c r="E180" s="35" t="s">
        <v>744</v>
      </c>
    </row>
    <row r="181" spans="1:16" ht="12.75">
      <c r="A181" s="24" t="s">
        <v>48</v>
      </c>
      <c s="29" t="s">
        <v>291</v>
      </c>
      <c s="29" t="s">
        <v>751</v>
      </c>
      <c s="24" t="s">
        <v>50</v>
      </c>
      <c s="30" t="s">
        <v>752</v>
      </c>
      <c s="31" t="s">
        <v>73</v>
      </c>
      <c s="32">
        <v>14.17</v>
      </c>
      <c s="33">
        <v>0</v>
      </c>
      <c s="33">
        <f>ROUND(ROUND(H181,2)*ROUND(G181,3),2)</f>
      </c>
      <c r="O181">
        <f>(I181*21)/100</f>
      </c>
      <c t="s">
        <v>26</v>
      </c>
    </row>
    <row r="182" spans="1:5" ht="12.75">
      <c r="A182" s="34" t="s">
        <v>53</v>
      </c>
      <c r="E182" s="35" t="s">
        <v>50</v>
      </c>
    </row>
    <row r="183" spans="1:5" ht="12.75">
      <c r="A183" s="36" t="s">
        <v>55</v>
      </c>
      <c r="E183" s="37" t="s">
        <v>753</v>
      </c>
    </row>
    <row r="184" spans="1:5" ht="51">
      <c r="A184" t="s">
        <v>56</v>
      </c>
      <c r="E184" s="35" t="s">
        <v>754</v>
      </c>
    </row>
    <row r="185" spans="1:18" ht="12.75" customHeight="1">
      <c r="A185" s="6" t="s">
        <v>46</v>
      </c>
      <c s="6"/>
      <c s="42" t="s">
        <v>117</v>
      </c>
      <c s="6"/>
      <c s="27" t="s">
        <v>295</v>
      </c>
      <c s="6"/>
      <c s="6"/>
      <c s="6"/>
      <c s="43">
        <f>0+Q185</f>
      </c>
      <c r="O185">
        <f>0+R185</f>
      </c>
      <c r="Q185">
        <f>0+I186</f>
      </c>
      <c>
        <f>0+O186</f>
      </c>
    </row>
    <row r="186" spans="1:16" ht="12.75">
      <c r="A186" s="24" t="s">
        <v>48</v>
      </c>
      <c s="29" t="s">
        <v>296</v>
      </c>
      <c s="29" t="s">
        <v>755</v>
      </c>
      <c s="24" t="s">
        <v>50</v>
      </c>
      <c s="30" t="s">
        <v>756</v>
      </c>
      <c s="31" t="s">
        <v>123</v>
      </c>
      <c s="32">
        <v>19.3</v>
      </c>
      <c s="33">
        <v>0</v>
      </c>
      <c s="33">
        <f>ROUND(ROUND(H186,2)*ROUND(G186,3),2)</f>
      </c>
      <c r="O186">
        <f>(I186*21)/100</f>
      </c>
      <c t="s">
        <v>26</v>
      </c>
    </row>
    <row r="187" spans="1:5" ht="12.75">
      <c r="A187" s="34" t="s">
        <v>53</v>
      </c>
      <c r="E187" s="35" t="s">
        <v>757</v>
      </c>
    </row>
    <row r="188" spans="1:5" ht="12.75">
      <c r="A188" s="36" t="s">
        <v>55</v>
      </c>
      <c r="E188" s="37" t="s">
        <v>758</v>
      </c>
    </row>
    <row r="189" spans="1:5" ht="242.25">
      <c r="A189" t="s">
        <v>56</v>
      </c>
      <c r="E189" s="35" t="s">
        <v>759</v>
      </c>
    </row>
    <row r="190" spans="1:18" ht="12.75" customHeight="1">
      <c r="A190" s="6" t="s">
        <v>46</v>
      </c>
      <c s="6"/>
      <c s="42" t="s">
        <v>43</v>
      </c>
      <c s="6"/>
      <c s="27" t="s">
        <v>760</v>
      </c>
      <c s="6"/>
      <c s="6"/>
      <c s="6"/>
      <c s="43">
        <f>0+Q190</f>
      </c>
      <c r="O190">
        <f>0+R190</f>
      </c>
      <c r="Q190">
        <f>0+I191+I195+I199+I203+I207+I211+I215+I219+I223+I227+I231+I235+I239</f>
      </c>
      <c>
        <f>0+O191+O195+O199+O203+O207+O211+O215+O219+O223+O227+O231+O235+O239</f>
      </c>
    </row>
    <row r="191" spans="1:16" ht="12.75">
      <c r="A191" s="24" t="s">
        <v>48</v>
      </c>
      <c s="29" t="s">
        <v>302</v>
      </c>
      <c s="29" t="s">
        <v>761</v>
      </c>
      <c s="24" t="s">
        <v>50</v>
      </c>
      <c s="30" t="s">
        <v>762</v>
      </c>
      <c s="31" t="s">
        <v>123</v>
      </c>
      <c s="32">
        <v>35.425</v>
      </c>
      <c s="33">
        <v>0</v>
      </c>
      <c s="33">
        <f>ROUND(ROUND(H191,2)*ROUND(G191,3),2)</f>
      </c>
      <c r="O191">
        <f>(I191*21)/100</f>
      </c>
      <c t="s">
        <v>26</v>
      </c>
    </row>
    <row r="192" spans="1:5" ht="12.75">
      <c r="A192" s="34" t="s">
        <v>53</v>
      </c>
      <c r="E192" s="35" t="s">
        <v>50</v>
      </c>
    </row>
    <row r="193" spans="1:5" ht="12.75">
      <c r="A193" s="36" t="s">
        <v>55</v>
      </c>
      <c r="E193" s="37" t="s">
        <v>763</v>
      </c>
    </row>
    <row r="194" spans="1:5" ht="63.75">
      <c r="A194" t="s">
        <v>56</v>
      </c>
      <c r="E194" s="35" t="s">
        <v>764</v>
      </c>
    </row>
    <row r="195" spans="1:16" ht="12.75">
      <c r="A195" s="24" t="s">
        <v>48</v>
      </c>
      <c s="29" t="s">
        <v>308</v>
      </c>
      <c s="29" t="s">
        <v>765</v>
      </c>
      <c s="24" t="s">
        <v>50</v>
      </c>
      <c s="30" t="s">
        <v>766</v>
      </c>
      <c s="31" t="s">
        <v>79</v>
      </c>
      <c s="32">
        <v>2</v>
      </c>
      <c s="33">
        <v>0</v>
      </c>
      <c s="33">
        <f>ROUND(ROUND(H195,2)*ROUND(G195,3),2)</f>
      </c>
      <c r="O195">
        <f>(I195*21)/100</f>
      </c>
      <c t="s">
        <v>26</v>
      </c>
    </row>
    <row r="196" spans="1:5" ht="12.75">
      <c r="A196" s="34" t="s">
        <v>53</v>
      </c>
      <c r="E196" s="35" t="s">
        <v>50</v>
      </c>
    </row>
    <row r="197" spans="1:5" ht="12.75">
      <c r="A197" s="36" t="s">
        <v>55</v>
      </c>
      <c r="E197" s="37" t="s">
        <v>722</v>
      </c>
    </row>
    <row r="198" spans="1:5" ht="25.5">
      <c r="A198" t="s">
        <v>56</v>
      </c>
      <c r="E198" s="35" t="s">
        <v>767</v>
      </c>
    </row>
    <row r="199" spans="1:16" ht="12.75">
      <c r="A199" s="24" t="s">
        <v>48</v>
      </c>
      <c s="29" t="s">
        <v>313</v>
      </c>
      <c s="29" t="s">
        <v>768</v>
      </c>
      <c s="24" t="s">
        <v>50</v>
      </c>
      <c s="30" t="s">
        <v>769</v>
      </c>
      <c s="31" t="s">
        <v>123</v>
      </c>
      <c s="32">
        <v>14.307</v>
      </c>
      <c s="33">
        <v>0</v>
      </c>
      <c s="33">
        <f>ROUND(ROUND(H199,2)*ROUND(G199,3),2)</f>
      </c>
      <c r="O199">
        <f>(I199*21)/100</f>
      </c>
      <c t="s">
        <v>26</v>
      </c>
    </row>
    <row r="200" spans="1:5" ht="12.75">
      <c r="A200" s="34" t="s">
        <v>53</v>
      </c>
      <c r="E200" s="35" t="s">
        <v>370</v>
      </c>
    </row>
    <row r="201" spans="1:5" ht="12.75">
      <c r="A201" s="36" t="s">
        <v>55</v>
      </c>
      <c r="E201" s="37" t="s">
        <v>770</v>
      </c>
    </row>
    <row r="202" spans="1:5" ht="38.25">
      <c r="A202" t="s">
        <v>56</v>
      </c>
      <c r="E202" s="35" t="s">
        <v>372</v>
      </c>
    </row>
    <row r="203" spans="1:16" ht="12.75">
      <c r="A203" s="24" t="s">
        <v>48</v>
      </c>
      <c s="29" t="s">
        <v>318</v>
      </c>
      <c s="29" t="s">
        <v>368</v>
      </c>
      <c s="24" t="s">
        <v>50</v>
      </c>
      <c s="30" t="s">
        <v>369</v>
      </c>
      <c s="31" t="s">
        <v>123</v>
      </c>
      <c s="32">
        <v>8</v>
      </c>
      <c s="33">
        <v>0</v>
      </c>
      <c s="33">
        <f>ROUND(ROUND(H203,2)*ROUND(G203,3),2)</f>
      </c>
      <c r="O203">
        <f>(I203*21)/100</f>
      </c>
      <c t="s">
        <v>26</v>
      </c>
    </row>
    <row r="204" spans="1:5" ht="12.75">
      <c r="A204" s="34" t="s">
        <v>53</v>
      </c>
      <c r="E204" s="35" t="s">
        <v>370</v>
      </c>
    </row>
    <row r="205" spans="1:5" ht="12.75">
      <c r="A205" s="36" t="s">
        <v>55</v>
      </c>
      <c r="E205" s="37" t="s">
        <v>771</v>
      </c>
    </row>
    <row r="206" spans="1:5" ht="38.25">
      <c r="A206" t="s">
        <v>56</v>
      </c>
      <c r="E206" s="35" t="s">
        <v>372</v>
      </c>
    </row>
    <row r="207" spans="1:16" ht="12.75">
      <c r="A207" s="24" t="s">
        <v>48</v>
      </c>
      <c s="29" t="s">
        <v>323</v>
      </c>
      <c s="29" t="s">
        <v>772</v>
      </c>
      <c s="24" t="s">
        <v>50</v>
      </c>
      <c s="30" t="s">
        <v>773</v>
      </c>
      <c s="31" t="s">
        <v>123</v>
      </c>
      <c s="32">
        <v>17.035</v>
      </c>
      <c s="33">
        <v>0</v>
      </c>
      <c s="33">
        <f>ROUND(ROUND(H207,2)*ROUND(G207,3),2)</f>
      </c>
      <c r="O207">
        <f>(I207*21)/100</f>
      </c>
      <c t="s">
        <v>26</v>
      </c>
    </row>
    <row r="208" spans="1:5" ht="12.75">
      <c r="A208" s="34" t="s">
        <v>53</v>
      </c>
      <c r="E208" s="35" t="s">
        <v>50</v>
      </c>
    </row>
    <row r="209" spans="1:5" ht="12.75">
      <c r="A209" s="36" t="s">
        <v>55</v>
      </c>
      <c r="E209" s="37" t="s">
        <v>774</v>
      </c>
    </row>
    <row r="210" spans="1:5" ht="89.25">
      <c r="A210" t="s">
        <v>56</v>
      </c>
      <c r="E210" s="35" t="s">
        <v>775</v>
      </c>
    </row>
    <row r="211" spans="1:16" ht="12.75">
      <c r="A211" s="24" t="s">
        <v>48</v>
      </c>
      <c s="29" t="s">
        <v>328</v>
      </c>
      <c s="29" t="s">
        <v>776</v>
      </c>
      <c s="24" t="s">
        <v>50</v>
      </c>
      <c s="30" t="s">
        <v>777</v>
      </c>
      <c s="31" t="s">
        <v>79</v>
      </c>
      <c s="32">
        <v>2</v>
      </c>
      <c s="33">
        <v>0</v>
      </c>
      <c s="33">
        <f>ROUND(ROUND(H211,2)*ROUND(G211,3),2)</f>
      </c>
      <c r="O211">
        <f>(I211*21)/100</f>
      </c>
      <c t="s">
        <v>26</v>
      </c>
    </row>
    <row r="212" spans="1:5" ht="12.75">
      <c r="A212" s="34" t="s">
        <v>53</v>
      </c>
      <c r="E212" s="35" t="s">
        <v>50</v>
      </c>
    </row>
    <row r="213" spans="1:5" ht="12.75">
      <c r="A213" s="36" t="s">
        <v>55</v>
      </c>
      <c r="E213" s="37" t="s">
        <v>722</v>
      </c>
    </row>
    <row r="214" spans="1:5" ht="280.5">
      <c r="A214" t="s">
        <v>56</v>
      </c>
      <c r="E214" s="35" t="s">
        <v>778</v>
      </c>
    </row>
    <row r="215" spans="1:16" ht="12.75">
      <c r="A215" s="24" t="s">
        <v>48</v>
      </c>
      <c s="29" t="s">
        <v>333</v>
      </c>
      <c s="29" t="s">
        <v>779</v>
      </c>
      <c s="24" t="s">
        <v>50</v>
      </c>
      <c s="30" t="s">
        <v>780</v>
      </c>
      <c s="31" t="s">
        <v>73</v>
      </c>
      <c s="32">
        <v>295.933</v>
      </c>
      <c s="33">
        <v>0</v>
      </c>
      <c s="33">
        <f>ROUND(ROUND(H215,2)*ROUND(G215,3),2)</f>
      </c>
      <c r="O215">
        <f>(I215*21)/100</f>
      </c>
      <c t="s">
        <v>26</v>
      </c>
    </row>
    <row r="216" spans="1:5" ht="12.75">
      <c r="A216" s="34" t="s">
        <v>53</v>
      </c>
      <c r="E216" s="35" t="s">
        <v>50</v>
      </c>
    </row>
    <row r="217" spans="1:5" ht="25.5">
      <c r="A217" s="36" t="s">
        <v>55</v>
      </c>
      <c r="E217" s="37" t="s">
        <v>781</v>
      </c>
    </row>
    <row r="218" spans="1:5" ht="25.5">
      <c r="A218" t="s">
        <v>56</v>
      </c>
      <c r="E218" s="35" t="s">
        <v>782</v>
      </c>
    </row>
    <row r="219" spans="1:16" ht="12.75">
      <c r="A219" s="24" t="s">
        <v>48</v>
      </c>
      <c s="29" t="s">
        <v>337</v>
      </c>
      <c s="29" t="s">
        <v>783</v>
      </c>
      <c s="24" t="s">
        <v>50</v>
      </c>
      <c s="30" t="s">
        <v>784</v>
      </c>
      <c s="31" t="s">
        <v>104</v>
      </c>
      <c s="32">
        <v>10.893</v>
      </c>
      <c s="33">
        <v>0</v>
      </c>
      <c s="33">
        <f>ROUND(ROUND(H219,2)*ROUND(G219,3),2)</f>
      </c>
      <c r="O219">
        <f>(I219*21)/100</f>
      </c>
      <c t="s">
        <v>26</v>
      </c>
    </row>
    <row r="220" spans="1:5" ht="12.75">
      <c r="A220" s="34" t="s">
        <v>53</v>
      </c>
      <c r="E220" s="35" t="s">
        <v>616</v>
      </c>
    </row>
    <row r="221" spans="1:5" ht="25.5">
      <c r="A221" s="36" t="s">
        <v>55</v>
      </c>
      <c r="E221" s="37" t="s">
        <v>785</v>
      </c>
    </row>
    <row r="222" spans="1:5" ht="102">
      <c r="A222" t="s">
        <v>56</v>
      </c>
      <c r="E222" s="35" t="s">
        <v>786</v>
      </c>
    </row>
    <row r="223" spans="1:16" ht="12.75">
      <c r="A223" s="24" t="s">
        <v>48</v>
      </c>
      <c s="29" t="s">
        <v>342</v>
      </c>
      <c s="29" t="s">
        <v>787</v>
      </c>
      <c s="24" t="s">
        <v>50</v>
      </c>
      <c s="30" t="s">
        <v>788</v>
      </c>
      <c s="31" t="s">
        <v>104</v>
      </c>
      <c s="32">
        <v>17.471</v>
      </c>
      <c s="33">
        <v>0</v>
      </c>
      <c s="33">
        <f>ROUND(ROUND(H223,2)*ROUND(G223,3),2)</f>
      </c>
      <c r="O223">
        <f>(I223*21)/100</f>
      </c>
      <c t="s">
        <v>26</v>
      </c>
    </row>
    <row r="224" spans="1:5" ht="12.75">
      <c r="A224" s="34" t="s">
        <v>53</v>
      </c>
      <c r="E224" s="35" t="s">
        <v>616</v>
      </c>
    </row>
    <row r="225" spans="1:5" ht="25.5">
      <c r="A225" s="36" t="s">
        <v>55</v>
      </c>
      <c r="E225" s="37" t="s">
        <v>789</v>
      </c>
    </row>
    <row r="226" spans="1:5" ht="102">
      <c r="A226" t="s">
        <v>56</v>
      </c>
      <c r="E226" s="35" t="s">
        <v>786</v>
      </c>
    </row>
    <row r="227" spans="1:16" ht="12.75">
      <c r="A227" s="24" t="s">
        <v>48</v>
      </c>
      <c s="29" t="s">
        <v>346</v>
      </c>
      <c s="29" t="s">
        <v>790</v>
      </c>
      <c s="24" t="s">
        <v>50</v>
      </c>
      <c s="30" t="s">
        <v>791</v>
      </c>
      <c s="31" t="s">
        <v>73</v>
      </c>
      <c s="32">
        <v>94.72</v>
      </c>
      <c s="33">
        <v>0</v>
      </c>
      <c s="33">
        <f>ROUND(ROUND(H227,2)*ROUND(G227,3),2)</f>
      </c>
      <c r="O227">
        <f>(I227*21)/100</f>
      </c>
      <c t="s">
        <v>26</v>
      </c>
    </row>
    <row r="228" spans="1:5" ht="12.75">
      <c r="A228" s="34" t="s">
        <v>53</v>
      </c>
      <c r="E228" s="35" t="s">
        <v>616</v>
      </c>
    </row>
    <row r="229" spans="1:5" ht="12.75">
      <c r="A229" s="36" t="s">
        <v>55</v>
      </c>
      <c r="E229" s="37" t="s">
        <v>792</v>
      </c>
    </row>
    <row r="230" spans="1:5" ht="76.5">
      <c r="A230" t="s">
        <v>56</v>
      </c>
      <c r="E230" s="35" t="s">
        <v>793</v>
      </c>
    </row>
    <row r="231" spans="1:16" ht="12.75">
      <c r="A231" s="24" t="s">
        <v>48</v>
      </c>
      <c s="29" t="s">
        <v>356</v>
      </c>
      <c s="29" t="s">
        <v>794</v>
      </c>
      <c s="24" t="s">
        <v>50</v>
      </c>
      <c s="30" t="s">
        <v>795</v>
      </c>
      <c s="31" t="s">
        <v>79</v>
      </c>
      <c s="32">
        <v>2</v>
      </c>
      <c s="33">
        <v>0</v>
      </c>
      <c s="33">
        <f>ROUND(ROUND(H231,2)*ROUND(G231,3),2)</f>
      </c>
      <c r="O231">
        <f>(I231*21)/100</f>
      </c>
      <c t="s">
        <v>26</v>
      </c>
    </row>
    <row r="232" spans="1:5" ht="12.75">
      <c r="A232" s="34" t="s">
        <v>53</v>
      </c>
      <c r="E232" s="35" t="s">
        <v>796</v>
      </c>
    </row>
    <row r="233" spans="1:5" ht="12.75">
      <c r="A233" s="36" t="s">
        <v>55</v>
      </c>
      <c r="E233" s="37" t="s">
        <v>722</v>
      </c>
    </row>
    <row r="234" spans="1:5" ht="25.5">
      <c r="A234" t="s">
        <v>56</v>
      </c>
      <c r="E234" s="35" t="s">
        <v>797</v>
      </c>
    </row>
    <row r="235" spans="1:16" ht="12.75">
      <c r="A235" s="24" t="s">
        <v>48</v>
      </c>
      <c s="29" t="s">
        <v>362</v>
      </c>
      <c s="29" t="s">
        <v>798</v>
      </c>
      <c s="24" t="s">
        <v>50</v>
      </c>
      <c s="30" t="s">
        <v>799</v>
      </c>
      <c s="31" t="s">
        <v>123</v>
      </c>
      <c s="32">
        <v>23.6</v>
      </c>
      <c s="33">
        <v>0</v>
      </c>
      <c s="33">
        <f>ROUND(ROUND(H235,2)*ROUND(G235,3),2)</f>
      </c>
      <c r="O235">
        <f>(I235*21)/100</f>
      </c>
      <c t="s">
        <v>26</v>
      </c>
    </row>
    <row r="236" spans="1:5" ht="25.5">
      <c r="A236" s="34" t="s">
        <v>53</v>
      </c>
      <c r="E236" s="35" t="s">
        <v>800</v>
      </c>
    </row>
    <row r="237" spans="1:5" ht="12.75">
      <c r="A237" s="36" t="s">
        <v>55</v>
      </c>
      <c r="E237" s="37" t="s">
        <v>801</v>
      </c>
    </row>
    <row r="238" spans="1:5" ht="25.5">
      <c r="A238" t="s">
        <v>56</v>
      </c>
      <c r="E238" s="35" t="s">
        <v>802</v>
      </c>
    </row>
    <row r="239" spans="1:16" ht="12.75">
      <c r="A239" s="24" t="s">
        <v>48</v>
      </c>
      <c s="29" t="s">
        <v>367</v>
      </c>
      <c s="29" t="s">
        <v>803</v>
      </c>
      <c s="24" t="s">
        <v>50</v>
      </c>
      <c s="30" t="s">
        <v>804</v>
      </c>
      <c s="31" t="s">
        <v>79</v>
      </c>
      <c s="32">
        <v>890</v>
      </c>
      <c s="33">
        <v>0</v>
      </c>
      <c s="33">
        <f>ROUND(ROUND(H239,2)*ROUND(G239,3),2)</f>
      </c>
      <c r="O239">
        <f>(I239*21)/100</f>
      </c>
      <c t="s">
        <v>26</v>
      </c>
    </row>
    <row r="240" spans="1:5" ht="12.75">
      <c r="A240" s="34" t="s">
        <v>53</v>
      </c>
      <c r="E240" s="35" t="s">
        <v>50</v>
      </c>
    </row>
    <row r="241" spans="1:5" ht="25.5">
      <c r="A241" s="36" t="s">
        <v>55</v>
      </c>
      <c r="E241" s="37" t="s">
        <v>805</v>
      </c>
    </row>
    <row r="242" spans="1:5" ht="25.5">
      <c r="A242" t="s">
        <v>56</v>
      </c>
      <c r="E242" s="35" t="s">
        <v>806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0+O9+O18+O43+O48+O81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809</v>
      </c>
      <c s="38">
        <f>0+I9+I18+I43+I48+I81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807</v>
      </c>
      <c s="1"/>
      <c s="14" t="s">
        <v>808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809</v>
      </c>
      <c s="6"/>
      <c s="18" t="s">
        <v>808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48</v>
      </c>
      <c s="29" t="s">
        <v>32</v>
      </c>
      <c s="29" t="s">
        <v>86</v>
      </c>
      <c s="24" t="s">
        <v>87</v>
      </c>
      <c s="30" t="s">
        <v>88</v>
      </c>
      <c s="31" t="s">
        <v>89</v>
      </c>
      <c s="32">
        <v>700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90</v>
      </c>
    </row>
    <row r="12" spans="1:5" ht="12.75">
      <c r="A12" s="36" t="s">
        <v>55</v>
      </c>
      <c r="E12" s="37" t="s">
        <v>810</v>
      </c>
    </row>
    <row r="13" spans="1:5" ht="25.5">
      <c r="A13" t="s">
        <v>56</v>
      </c>
      <c r="E13" s="35" t="s">
        <v>811</v>
      </c>
    </row>
    <row r="14" spans="1:16" ht="12.75">
      <c r="A14" s="24" t="s">
        <v>48</v>
      </c>
      <c s="29" t="s">
        <v>26</v>
      </c>
      <c s="29" t="s">
        <v>86</v>
      </c>
      <c s="24" t="s">
        <v>93</v>
      </c>
      <c s="30" t="s">
        <v>88</v>
      </c>
      <c s="31" t="s">
        <v>89</v>
      </c>
      <c s="32">
        <v>0.4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97</v>
      </c>
    </row>
    <row r="16" spans="1:5" ht="12.75">
      <c r="A16" s="36" t="s">
        <v>55</v>
      </c>
      <c r="E16" s="37" t="s">
        <v>812</v>
      </c>
    </row>
    <row r="17" spans="1:5" ht="25.5">
      <c r="A17" t="s">
        <v>56</v>
      </c>
      <c r="E17" s="35" t="s">
        <v>811</v>
      </c>
    </row>
    <row r="18" spans="1:18" ht="12.75" customHeight="1">
      <c r="A18" s="6" t="s">
        <v>46</v>
      </c>
      <c s="6"/>
      <c s="42" t="s">
        <v>32</v>
      </c>
      <c s="6"/>
      <c s="27" t="s">
        <v>70</v>
      </c>
      <c s="6"/>
      <c s="6"/>
      <c s="6"/>
      <c s="43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24" t="s">
        <v>48</v>
      </c>
      <c s="29" t="s">
        <v>25</v>
      </c>
      <c s="29" t="s">
        <v>161</v>
      </c>
      <c s="24" t="s">
        <v>50</v>
      </c>
      <c s="30" t="s">
        <v>162</v>
      </c>
      <c s="31" t="s">
        <v>104</v>
      </c>
      <c s="32">
        <v>187.469</v>
      </c>
      <c s="33">
        <v>0</v>
      </c>
      <c s="33">
        <f>ROUND(ROUND(H19,2)*ROUND(G19,3),2)</f>
      </c>
      <c r="O19">
        <f>(I19*21)/100</f>
      </c>
      <c t="s">
        <v>26</v>
      </c>
    </row>
    <row r="20" spans="1:5" ht="12.75">
      <c r="A20" s="34" t="s">
        <v>53</v>
      </c>
      <c r="E20" s="35" t="s">
        <v>813</v>
      </c>
    </row>
    <row r="21" spans="1:5" ht="12.75">
      <c r="A21" s="36" t="s">
        <v>55</v>
      </c>
      <c r="E21" s="37" t="s">
        <v>814</v>
      </c>
    </row>
    <row r="22" spans="1:5" ht="318.75">
      <c r="A22" t="s">
        <v>56</v>
      </c>
      <c r="E22" s="35" t="s">
        <v>815</v>
      </c>
    </row>
    <row r="23" spans="1:16" ht="12.75">
      <c r="A23" s="24" t="s">
        <v>48</v>
      </c>
      <c s="29" t="s">
        <v>36</v>
      </c>
      <c s="29" t="s">
        <v>816</v>
      </c>
      <c s="24" t="s">
        <v>50</v>
      </c>
      <c s="30" t="s">
        <v>817</v>
      </c>
      <c s="31" t="s">
        <v>104</v>
      </c>
      <c s="32">
        <v>350</v>
      </c>
      <c s="33">
        <v>0</v>
      </c>
      <c s="33">
        <f>ROUND(ROUND(H23,2)*ROUND(G23,3),2)</f>
      </c>
      <c r="O23">
        <f>(I23*21)/100</f>
      </c>
      <c t="s">
        <v>26</v>
      </c>
    </row>
    <row r="24" spans="1:5" ht="12.75">
      <c r="A24" s="34" t="s">
        <v>53</v>
      </c>
      <c r="E24" s="35" t="s">
        <v>818</v>
      </c>
    </row>
    <row r="25" spans="1:5" ht="25.5">
      <c r="A25" s="36" t="s">
        <v>55</v>
      </c>
      <c r="E25" s="37" t="s">
        <v>819</v>
      </c>
    </row>
    <row r="26" spans="1:5" ht="318.75">
      <c r="A26" t="s">
        <v>56</v>
      </c>
      <c r="E26" s="35" t="s">
        <v>815</v>
      </c>
    </row>
    <row r="27" spans="1:16" ht="12.75">
      <c r="A27" s="24" t="s">
        <v>48</v>
      </c>
      <c s="29" t="s">
        <v>38</v>
      </c>
      <c s="29" t="s">
        <v>820</v>
      </c>
      <c s="24" t="s">
        <v>87</v>
      </c>
      <c s="30" t="s">
        <v>821</v>
      </c>
      <c s="31" t="s">
        <v>104</v>
      </c>
      <c s="32">
        <v>410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822</v>
      </c>
    </row>
    <row r="29" spans="1:5" ht="38.25">
      <c r="A29" s="36" t="s">
        <v>55</v>
      </c>
      <c r="E29" s="37" t="s">
        <v>823</v>
      </c>
    </row>
    <row r="30" spans="1:5" ht="306">
      <c r="A30" t="s">
        <v>56</v>
      </c>
      <c r="E30" s="35" t="s">
        <v>824</v>
      </c>
    </row>
    <row r="31" spans="1:16" ht="12.75">
      <c r="A31" s="24" t="s">
        <v>48</v>
      </c>
      <c s="29" t="s">
        <v>40</v>
      </c>
      <c s="29" t="s">
        <v>167</v>
      </c>
      <c s="24" t="s">
        <v>87</v>
      </c>
      <c s="30" t="s">
        <v>168</v>
      </c>
      <c s="31" t="s">
        <v>104</v>
      </c>
      <c s="32">
        <v>350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12.75">
      <c r="A32" s="34" t="s">
        <v>53</v>
      </c>
      <c r="E32" s="35" t="s">
        <v>50</v>
      </c>
    </row>
    <row r="33" spans="1:5" ht="12.75">
      <c r="A33" s="36" t="s">
        <v>55</v>
      </c>
      <c r="E33" s="37" t="s">
        <v>825</v>
      </c>
    </row>
    <row r="34" spans="1:5" ht="191.25">
      <c r="A34" t="s">
        <v>56</v>
      </c>
      <c r="E34" s="35" t="s">
        <v>826</v>
      </c>
    </row>
    <row r="35" spans="1:16" ht="12.75">
      <c r="A35" s="24" t="s">
        <v>48</v>
      </c>
      <c s="29" t="s">
        <v>111</v>
      </c>
      <c s="29" t="s">
        <v>827</v>
      </c>
      <c s="24" t="s">
        <v>87</v>
      </c>
      <c s="30" t="s">
        <v>828</v>
      </c>
      <c s="31" t="s">
        <v>104</v>
      </c>
      <c s="32">
        <v>247.469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12.75">
      <c r="A36" s="34" t="s">
        <v>53</v>
      </c>
      <c r="E36" s="35" t="s">
        <v>50</v>
      </c>
    </row>
    <row r="37" spans="1:5" ht="38.25">
      <c r="A37" s="36" t="s">
        <v>55</v>
      </c>
      <c r="E37" s="37" t="s">
        <v>829</v>
      </c>
    </row>
    <row r="38" spans="1:5" ht="229.5">
      <c r="A38" t="s">
        <v>56</v>
      </c>
      <c r="E38" s="35" t="s">
        <v>830</v>
      </c>
    </row>
    <row r="39" spans="1:16" ht="12.75">
      <c r="A39" s="24" t="s">
        <v>48</v>
      </c>
      <c s="29" t="s">
        <v>117</v>
      </c>
      <c s="29" t="s">
        <v>186</v>
      </c>
      <c s="24" t="s">
        <v>87</v>
      </c>
      <c s="30" t="s">
        <v>187</v>
      </c>
      <c s="31" t="s">
        <v>104</v>
      </c>
      <c s="32">
        <v>97.209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831</v>
      </c>
    </row>
    <row r="41" spans="1:5" ht="25.5">
      <c r="A41" s="36" t="s">
        <v>55</v>
      </c>
      <c r="E41" s="37" t="s">
        <v>832</v>
      </c>
    </row>
    <row r="42" spans="1:5" ht="280.5">
      <c r="A42" t="s">
        <v>56</v>
      </c>
      <c r="E42" s="35" t="s">
        <v>833</v>
      </c>
    </row>
    <row r="43" spans="1:18" ht="12.75" customHeight="1">
      <c r="A43" s="6" t="s">
        <v>46</v>
      </c>
      <c s="6"/>
      <c s="42" t="s">
        <v>36</v>
      </c>
      <c s="6"/>
      <c s="27" t="s">
        <v>228</v>
      </c>
      <c s="6"/>
      <c s="6"/>
      <c s="6"/>
      <c s="43">
        <f>0+Q43</f>
      </c>
      <c r="O43">
        <f>0+R43</f>
      </c>
      <c r="Q43">
        <f>0+I44</f>
      </c>
      <c>
        <f>0+O44</f>
      </c>
    </row>
    <row r="44" spans="1:16" ht="12.75">
      <c r="A44" s="24" t="s">
        <v>48</v>
      </c>
      <c s="29" t="s">
        <v>43</v>
      </c>
      <c s="29" t="s">
        <v>834</v>
      </c>
      <c s="24" t="s">
        <v>87</v>
      </c>
      <c s="30" t="s">
        <v>835</v>
      </c>
      <c s="31" t="s">
        <v>104</v>
      </c>
      <c s="32">
        <v>26.288</v>
      </c>
      <c s="33">
        <v>0</v>
      </c>
      <c s="33">
        <f>ROUND(ROUND(H44,2)*ROUND(G44,3),2)</f>
      </c>
      <c r="O44">
        <f>(I44*21)/100</f>
      </c>
      <c t="s">
        <v>26</v>
      </c>
    </row>
    <row r="45" spans="1:5" ht="12.75">
      <c r="A45" s="34" t="s">
        <v>53</v>
      </c>
      <c r="E45" s="35" t="s">
        <v>188</v>
      </c>
    </row>
    <row r="46" spans="1:5" ht="25.5">
      <c r="A46" s="36" t="s">
        <v>55</v>
      </c>
      <c r="E46" s="37" t="s">
        <v>836</v>
      </c>
    </row>
    <row r="47" spans="1:5" ht="38.25">
      <c r="A47" t="s">
        <v>56</v>
      </c>
      <c r="E47" s="35" t="s">
        <v>837</v>
      </c>
    </row>
    <row r="48" spans="1:18" ht="12.75" customHeight="1">
      <c r="A48" s="6" t="s">
        <v>46</v>
      </c>
      <c s="6"/>
      <c s="42" t="s">
        <v>117</v>
      </c>
      <c s="6"/>
      <c s="27" t="s">
        <v>295</v>
      </c>
      <c s="6"/>
      <c s="6"/>
      <c s="6"/>
      <c s="43">
        <f>0+Q48</f>
      </c>
      <c r="O48">
        <f>0+R48</f>
      </c>
      <c r="Q48">
        <f>0+I49+I53+I57+I61+I65+I69+I73+I77</f>
      </c>
      <c>
        <f>0+O49+O53+O57+O61+O65+O69+O73+O77</f>
      </c>
    </row>
    <row r="49" spans="1:16" ht="12.75">
      <c r="A49" s="24" t="s">
        <v>48</v>
      </c>
      <c s="29" t="s">
        <v>45</v>
      </c>
      <c s="29" t="s">
        <v>838</v>
      </c>
      <c s="24" t="s">
        <v>87</v>
      </c>
      <c s="30" t="s">
        <v>839</v>
      </c>
      <c s="31" t="s">
        <v>123</v>
      </c>
      <c s="32">
        <v>34</v>
      </c>
      <c s="33">
        <v>0</v>
      </c>
      <c s="33">
        <f>ROUND(ROUND(H49,2)*ROUND(G49,3),2)</f>
      </c>
      <c r="O49">
        <f>(I49*21)/100</f>
      </c>
      <c t="s">
        <v>26</v>
      </c>
    </row>
    <row r="50" spans="1:5" ht="12.75">
      <c r="A50" s="34" t="s">
        <v>53</v>
      </c>
      <c r="E50" s="35" t="s">
        <v>840</v>
      </c>
    </row>
    <row r="51" spans="1:5" ht="12.75">
      <c r="A51" s="36" t="s">
        <v>55</v>
      </c>
      <c r="E51" s="37" t="s">
        <v>841</v>
      </c>
    </row>
    <row r="52" spans="1:5" ht="242.25">
      <c r="A52" t="s">
        <v>56</v>
      </c>
      <c r="E52" s="35" t="s">
        <v>842</v>
      </c>
    </row>
    <row r="53" spans="1:16" ht="12.75">
      <c r="A53" s="24" t="s">
        <v>48</v>
      </c>
      <c s="29" t="s">
        <v>128</v>
      </c>
      <c s="29" t="s">
        <v>843</v>
      </c>
      <c s="24" t="s">
        <v>87</v>
      </c>
      <c s="30" t="s">
        <v>844</v>
      </c>
      <c s="31" t="s">
        <v>123</v>
      </c>
      <c s="32">
        <v>113</v>
      </c>
      <c s="33">
        <v>0</v>
      </c>
      <c s="33">
        <f>ROUND(ROUND(H53,2)*ROUND(G53,3),2)</f>
      </c>
      <c r="O53">
        <f>(I53*21)/100</f>
      </c>
      <c t="s">
        <v>26</v>
      </c>
    </row>
    <row r="54" spans="1:5" ht="12.75">
      <c r="A54" s="34" t="s">
        <v>53</v>
      </c>
      <c r="E54" s="35" t="s">
        <v>845</v>
      </c>
    </row>
    <row r="55" spans="1:5" ht="12.75">
      <c r="A55" s="36" t="s">
        <v>55</v>
      </c>
      <c r="E55" s="37" t="s">
        <v>846</v>
      </c>
    </row>
    <row r="56" spans="1:5" ht="255">
      <c r="A56" t="s">
        <v>56</v>
      </c>
      <c r="E56" s="35" t="s">
        <v>847</v>
      </c>
    </row>
    <row r="57" spans="1:16" ht="12.75">
      <c r="A57" s="24" t="s">
        <v>48</v>
      </c>
      <c s="29" t="s">
        <v>134</v>
      </c>
      <c s="29" t="s">
        <v>848</v>
      </c>
      <c s="24" t="s">
        <v>87</v>
      </c>
      <c s="30" t="s">
        <v>849</v>
      </c>
      <c s="31" t="s">
        <v>79</v>
      </c>
      <c s="32">
        <v>4</v>
      </c>
      <c s="33">
        <v>0</v>
      </c>
      <c s="33">
        <f>ROUND(ROUND(H57,2)*ROUND(G57,3),2)</f>
      </c>
      <c r="O57">
        <f>(I57*21)/100</f>
      </c>
      <c t="s">
        <v>26</v>
      </c>
    </row>
    <row r="58" spans="1:5" ht="12.75">
      <c r="A58" s="34" t="s">
        <v>53</v>
      </c>
      <c r="E58" s="35" t="s">
        <v>850</v>
      </c>
    </row>
    <row r="59" spans="1:5" ht="12.75">
      <c r="A59" s="36" t="s">
        <v>55</v>
      </c>
      <c r="E59" s="37" t="s">
        <v>851</v>
      </c>
    </row>
    <row r="60" spans="1:5" ht="242.25">
      <c r="A60" t="s">
        <v>56</v>
      </c>
      <c r="E60" s="35" t="s">
        <v>852</v>
      </c>
    </row>
    <row r="61" spans="1:16" ht="12.75">
      <c r="A61" s="24" t="s">
        <v>48</v>
      </c>
      <c s="29" t="s">
        <v>140</v>
      </c>
      <c s="29" t="s">
        <v>853</v>
      </c>
      <c s="24" t="s">
        <v>87</v>
      </c>
      <c s="30" t="s">
        <v>854</v>
      </c>
      <c s="31" t="s">
        <v>79</v>
      </c>
      <c s="32">
        <v>6</v>
      </c>
      <c s="33">
        <v>0</v>
      </c>
      <c s="33">
        <f>ROUND(ROUND(H61,2)*ROUND(G61,3),2)</f>
      </c>
      <c r="O61">
        <f>(I61*21)/100</f>
      </c>
      <c t="s">
        <v>26</v>
      </c>
    </row>
    <row r="62" spans="1:5" ht="12.75">
      <c r="A62" s="34" t="s">
        <v>53</v>
      </c>
      <c r="E62" s="35" t="s">
        <v>850</v>
      </c>
    </row>
    <row r="63" spans="1:5" ht="12.75">
      <c r="A63" s="36" t="s">
        <v>55</v>
      </c>
      <c r="E63" s="37" t="s">
        <v>855</v>
      </c>
    </row>
    <row r="64" spans="1:5" ht="76.5">
      <c r="A64" t="s">
        <v>56</v>
      </c>
      <c r="E64" s="35" t="s">
        <v>856</v>
      </c>
    </row>
    <row r="65" spans="1:16" ht="12.75">
      <c r="A65" s="24" t="s">
        <v>48</v>
      </c>
      <c s="29" t="s">
        <v>146</v>
      </c>
      <c s="29" t="s">
        <v>857</v>
      </c>
      <c s="24" t="s">
        <v>87</v>
      </c>
      <c s="30" t="s">
        <v>858</v>
      </c>
      <c s="31" t="s">
        <v>79</v>
      </c>
      <c s="32">
        <v>1</v>
      </c>
      <c s="33">
        <v>0</v>
      </c>
      <c s="33">
        <f>ROUND(ROUND(H65,2)*ROUND(G65,3),2)</f>
      </c>
      <c r="O65">
        <f>(I65*21)/100</f>
      </c>
      <c t="s">
        <v>26</v>
      </c>
    </row>
    <row r="66" spans="1:5" ht="12.75">
      <c r="A66" s="34" t="s">
        <v>53</v>
      </c>
      <c r="E66" s="35" t="s">
        <v>50</v>
      </c>
    </row>
    <row r="67" spans="1:5" ht="25.5">
      <c r="A67" s="36" t="s">
        <v>55</v>
      </c>
      <c r="E67" s="37" t="s">
        <v>859</v>
      </c>
    </row>
    <row r="68" spans="1:5" ht="51">
      <c r="A68" t="s">
        <v>56</v>
      </c>
      <c r="E68" s="35" t="s">
        <v>860</v>
      </c>
    </row>
    <row r="69" spans="1:16" ht="12.75">
      <c r="A69" s="24" t="s">
        <v>48</v>
      </c>
      <c s="29" t="s">
        <v>150</v>
      </c>
      <c s="29" t="s">
        <v>861</v>
      </c>
      <c s="24" t="s">
        <v>87</v>
      </c>
      <c s="30" t="s">
        <v>862</v>
      </c>
      <c s="31" t="s">
        <v>123</v>
      </c>
      <c s="32">
        <v>34</v>
      </c>
      <c s="33">
        <v>0</v>
      </c>
      <c s="33">
        <f>ROUND(ROUND(H69,2)*ROUND(G69,3),2)</f>
      </c>
      <c r="O69">
        <f>(I69*21)/100</f>
      </c>
      <c t="s">
        <v>26</v>
      </c>
    </row>
    <row r="70" spans="1:5" ht="12.75">
      <c r="A70" s="34" t="s">
        <v>53</v>
      </c>
      <c r="E70" s="35" t="s">
        <v>50</v>
      </c>
    </row>
    <row r="71" spans="1:5" ht="12.75">
      <c r="A71" s="36" t="s">
        <v>55</v>
      </c>
      <c r="E71" s="37" t="s">
        <v>863</v>
      </c>
    </row>
    <row r="72" spans="1:5" ht="51">
      <c r="A72" t="s">
        <v>56</v>
      </c>
      <c r="E72" s="35" t="s">
        <v>864</v>
      </c>
    </row>
    <row r="73" spans="1:16" ht="12.75">
      <c r="A73" s="24" t="s">
        <v>48</v>
      </c>
      <c s="29" t="s">
        <v>154</v>
      </c>
      <c s="29" t="s">
        <v>865</v>
      </c>
      <c s="24" t="s">
        <v>87</v>
      </c>
      <c s="30" t="s">
        <v>866</v>
      </c>
      <c s="31" t="s">
        <v>123</v>
      </c>
      <c s="32">
        <v>113</v>
      </c>
      <c s="33">
        <v>0</v>
      </c>
      <c s="33">
        <f>ROUND(ROUND(H73,2)*ROUND(G73,3),2)</f>
      </c>
      <c r="O73">
        <f>(I73*21)/100</f>
      </c>
      <c t="s">
        <v>26</v>
      </c>
    </row>
    <row r="74" spans="1:5" ht="12.75">
      <c r="A74" s="34" t="s">
        <v>53</v>
      </c>
      <c r="E74" s="35" t="s">
        <v>50</v>
      </c>
    </row>
    <row r="75" spans="1:5" ht="12.75">
      <c r="A75" s="36" t="s">
        <v>55</v>
      </c>
      <c r="E75" s="37" t="s">
        <v>867</v>
      </c>
    </row>
    <row r="76" spans="1:5" ht="63.75">
      <c r="A76" t="s">
        <v>56</v>
      </c>
      <c r="E76" s="35" t="s">
        <v>868</v>
      </c>
    </row>
    <row r="77" spans="1:16" ht="12.75">
      <c r="A77" s="24" t="s">
        <v>48</v>
      </c>
      <c s="29" t="s">
        <v>160</v>
      </c>
      <c s="29" t="s">
        <v>869</v>
      </c>
      <c s="24" t="s">
        <v>87</v>
      </c>
      <c s="30" t="s">
        <v>870</v>
      </c>
      <c s="31" t="s">
        <v>123</v>
      </c>
      <c s="32">
        <v>147</v>
      </c>
      <c s="33">
        <v>0</v>
      </c>
      <c s="33">
        <f>ROUND(ROUND(H77,2)*ROUND(G77,3),2)</f>
      </c>
      <c r="O77">
        <f>(I77*21)/100</f>
      </c>
      <c t="s">
        <v>26</v>
      </c>
    </row>
    <row r="78" spans="1:5" ht="12.75">
      <c r="A78" s="34" t="s">
        <v>53</v>
      </c>
      <c r="E78" s="35" t="s">
        <v>871</v>
      </c>
    </row>
    <row r="79" spans="1:5" ht="12.75">
      <c r="A79" s="36" t="s">
        <v>55</v>
      </c>
      <c r="E79" s="37" t="s">
        <v>872</v>
      </c>
    </row>
    <row r="80" spans="1:5" ht="25.5">
      <c r="A80" t="s">
        <v>56</v>
      </c>
      <c r="E80" s="35" t="s">
        <v>873</v>
      </c>
    </row>
    <row r="81" spans="1:18" ht="12.75" customHeight="1">
      <c r="A81" s="6" t="s">
        <v>46</v>
      </c>
      <c s="6"/>
      <c s="42" t="s">
        <v>43</v>
      </c>
      <c s="6"/>
      <c s="27" t="s">
        <v>317</v>
      </c>
      <c s="6"/>
      <c s="6"/>
      <c s="6"/>
      <c s="43">
        <f>0+Q81</f>
      </c>
      <c r="O81">
        <f>0+R81</f>
      </c>
      <c r="Q81">
        <f>0+I82</f>
      </c>
      <c>
        <f>0+O82</f>
      </c>
    </row>
    <row r="82" spans="1:16" ht="12.75">
      <c r="A82" s="24" t="s">
        <v>48</v>
      </c>
      <c s="29" t="s">
        <v>166</v>
      </c>
      <c s="29" t="s">
        <v>874</v>
      </c>
      <c s="24" t="s">
        <v>87</v>
      </c>
      <c s="30" t="s">
        <v>875</v>
      </c>
      <c s="31" t="s">
        <v>79</v>
      </c>
      <c s="32">
        <v>1</v>
      </c>
      <c s="33">
        <v>0</v>
      </c>
      <c s="33">
        <f>ROUND(ROUND(H82,2)*ROUND(G82,3),2)</f>
      </c>
      <c r="O82">
        <f>(I82*21)/100</f>
      </c>
      <c t="s">
        <v>26</v>
      </c>
    </row>
    <row r="83" spans="1:5" ht="12.75">
      <c r="A83" s="34" t="s">
        <v>53</v>
      </c>
      <c r="E83" s="35" t="s">
        <v>50</v>
      </c>
    </row>
    <row r="84" spans="1:5" ht="12.75">
      <c r="A84" s="36" t="s">
        <v>55</v>
      </c>
      <c r="E84" s="37" t="s">
        <v>876</v>
      </c>
    </row>
    <row r="85" spans="1:5" ht="89.25">
      <c r="A85" t="s">
        <v>56</v>
      </c>
      <c r="E85" s="35" t="s">
        <v>877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54</v>
      </c>
    </row>
    <row r="12" spans="1:5" ht="12.75">
      <c r="A12" s="36" t="s">
        <v>55</v>
      </c>
      <c r="E12" s="37" t="s">
        <v>50</v>
      </c>
    </row>
    <row r="13" spans="1:5" ht="12.75">
      <c r="A13" t="s">
        <v>56</v>
      </c>
      <c r="E13" s="35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60</v>
      </c>
    </row>
    <row r="16" spans="1:5" ht="12.75">
      <c r="A16" s="36" t="s">
        <v>55</v>
      </c>
      <c r="E16" s="37" t="s">
        <v>50</v>
      </c>
    </row>
    <row r="17" spans="1:5" ht="12.75">
      <c r="A17" t="s">
        <v>56</v>
      </c>
      <c r="E17" s="35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25.5">
      <c r="A19" s="34" t="s">
        <v>53</v>
      </c>
      <c r="E19" s="35" t="s">
        <v>63</v>
      </c>
    </row>
    <row r="20" spans="1:5" ht="12.75">
      <c r="A20" s="36" t="s">
        <v>55</v>
      </c>
      <c r="E20" s="37" t="s">
        <v>50</v>
      </c>
    </row>
    <row r="21" spans="1:5" ht="12.75">
      <c r="A21" t="s">
        <v>56</v>
      </c>
      <c r="E21" s="35" t="s">
        <v>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64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64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65</v>
      </c>
      <c s="24" t="s">
        <v>50</v>
      </c>
      <c s="30" t="s">
        <v>66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25.5">
      <c r="A11" s="34" t="s">
        <v>53</v>
      </c>
      <c r="E11" s="35" t="s">
        <v>67</v>
      </c>
    </row>
    <row r="12" spans="1:5" ht="12.75">
      <c r="A12" s="36" t="s">
        <v>55</v>
      </c>
      <c r="E12" s="37" t="s">
        <v>50</v>
      </c>
    </row>
    <row r="13" spans="1:5" ht="12.75">
      <c r="A13" t="s">
        <v>56</v>
      </c>
      <c r="E13" s="35" t="s">
        <v>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68</v>
      </c>
      <c s="38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68</v>
      </c>
      <c s="6"/>
      <c s="18" t="s">
        <v>69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32</v>
      </c>
      <c s="25"/>
      <c s="27" t="s">
        <v>70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48</v>
      </c>
      <c s="29" t="s">
        <v>32</v>
      </c>
      <c s="29" t="s">
        <v>71</v>
      </c>
      <c s="24" t="s">
        <v>50</v>
      </c>
      <c s="30" t="s">
        <v>72</v>
      </c>
      <c s="31" t="s">
        <v>73</v>
      </c>
      <c s="32">
        <v>124</v>
      </c>
      <c s="33">
        <v>0</v>
      </c>
      <c s="33">
        <f>ROUND(ROUND(H9,2)*ROUND(G9,3),2)</f>
      </c>
      <c r="O9">
        <f>(I9*21)/100</f>
      </c>
      <c t="s">
        <v>26</v>
      </c>
    </row>
    <row r="10" spans="1:5" ht="12.75">
      <c r="A10" s="34" t="s">
        <v>53</v>
      </c>
      <c r="E10" s="35" t="s">
        <v>74</v>
      </c>
    </row>
    <row r="11" spans="1:5" ht="12.75">
      <c r="A11" s="36" t="s">
        <v>55</v>
      </c>
      <c r="E11" s="37" t="s">
        <v>75</v>
      </c>
    </row>
    <row r="12" spans="1:5" ht="38.25">
      <c r="A12" t="s">
        <v>56</v>
      </c>
      <c r="E12" s="35" t="s">
        <v>76</v>
      </c>
    </row>
    <row r="13" spans="1:16" ht="12.75">
      <c r="A13" s="24" t="s">
        <v>48</v>
      </c>
      <c s="29" t="s">
        <v>26</v>
      </c>
      <c s="29" t="s">
        <v>77</v>
      </c>
      <c s="24" t="s">
        <v>50</v>
      </c>
      <c s="30" t="s">
        <v>78</v>
      </c>
      <c s="31" t="s">
        <v>79</v>
      </c>
      <c s="32">
        <v>11</v>
      </c>
      <c s="33">
        <v>0</v>
      </c>
      <c s="33">
        <f>ROUND(ROUND(H13,2)*ROUND(G13,3),2)</f>
      </c>
      <c r="O13">
        <f>(I13*21)/100</f>
      </c>
      <c t="s">
        <v>26</v>
      </c>
    </row>
    <row r="14" spans="1:5" ht="12.75">
      <c r="A14" s="34" t="s">
        <v>53</v>
      </c>
      <c r="E14" s="35" t="s">
        <v>80</v>
      </c>
    </row>
    <row r="15" spans="1:5" ht="12.75">
      <c r="A15" s="36" t="s">
        <v>55</v>
      </c>
      <c r="E15" s="37" t="s">
        <v>50</v>
      </c>
    </row>
    <row r="16" spans="1:5" ht="165.75">
      <c r="A16" t="s">
        <v>56</v>
      </c>
      <c r="E16" s="35" t="s">
        <v>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0+O9+O26+O119+O128+O133+O174+O183+O200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84</v>
      </c>
      <c s="38">
        <f>0+I9+I26+I119+I128+I133+I174+I183+I200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82</v>
      </c>
      <c s="1"/>
      <c s="14" t="s">
        <v>83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84</v>
      </c>
      <c s="6"/>
      <c s="18" t="s">
        <v>85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48</v>
      </c>
      <c s="29" t="s">
        <v>32</v>
      </c>
      <c s="29" t="s">
        <v>86</v>
      </c>
      <c s="24" t="s">
        <v>87</v>
      </c>
      <c s="30" t="s">
        <v>88</v>
      </c>
      <c s="31" t="s">
        <v>89</v>
      </c>
      <c s="32">
        <v>1049.03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90</v>
      </c>
    </row>
    <row r="12" spans="1:5" ht="114.75">
      <c r="A12" s="36" t="s">
        <v>55</v>
      </c>
      <c r="E12" s="37" t="s">
        <v>91</v>
      </c>
    </row>
    <row r="13" spans="1:5" ht="25.5">
      <c r="A13" t="s">
        <v>56</v>
      </c>
      <c r="E13" s="35" t="s">
        <v>92</v>
      </c>
    </row>
    <row r="14" spans="1:16" ht="12.75">
      <c r="A14" s="24" t="s">
        <v>48</v>
      </c>
      <c s="29" t="s">
        <v>26</v>
      </c>
      <c s="29" t="s">
        <v>86</v>
      </c>
      <c s="24" t="s">
        <v>93</v>
      </c>
      <c s="30" t="s">
        <v>88</v>
      </c>
      <c s="31" t="s">
        <v>89</v>
      </c>
      <c s="32">
        <v>155.743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94</v>
      </c>
    </row>
    <row r="16" spans="1:5" ht="38.25">
      <c r="A16" s="36" t="s">
        <v>55</v>
      </c>
      <c r="E16" s="37" t="s">
        <v>95</v>
      </c>
    </row>
    <row r="17" spans="1:5" ht="25.5">
      <c r="A17" t="s">
        <v>56</v>
      </c>
      <c r="E17" s="35" t="s">
        <v>92</v>
      </c>
    </row>
    <row r="18" spans="1:16" ht="12.75">
      <c r="A18" s="24" t="s">
        <v>48</v>
      </c>
      <c s="29" t="s">
        <v>25</v>
      </c>
      <c s="29" t="s">
        <v>86</v>
      </c>
      <c s="24" t="s">
        <v>96</v>
      </c>
      <c s="30" t="s">
        <v>88</v>
      </c>
      <c s="31" t="s">
        <v>89</v>
      </c>
      <c s="32">
        <v>11.799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97</v>
      </c>
    </row>
    <row r="20" spans="1:5" ht="114.75">
      <c r="A20" s="36" t="s">
        <v>55</v>
      </c>
      <c r="E20" s="37" t="s">
        <v>98</v>
      </c>
    </row>
    <row r="21" spans="1:5" ht="25.5">
      <c r="A21" t="s">
        <v>56</v>
      </c>
      <c r="E21" s="35" t="s">
        <v>92</v>
      </c>
    </row>
    <row r="22" spans="1:16" ht="12.75">
      <c r="A22" s="24" t="s">
        <v>48</v>
      </c>
      <c s="29" t="s">
        <v>36</v>
      </c>
      <c s="29" t="s">
        <v>99</v>
      </c>
      <c s="24" t="s">
        <v>50</v>
      </c>
      <c s="30" t="s">
        <v>100</v>
      </c>
      <c s="31" t="s">
        <v>89</v>
      </c>
      <c s="32">
        <v>598.614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114.75">
      <c r="A24" s="36" t="s">
        <v>55</v>
      </c>
      <c r="E24" s="37" t="s">
        <v>101</v>
      </c>
    </row>
    <row r="25" spans="1:5" ht="25.5">
      <c r="A25" t="s">
        <v>56</v>
      </c>
      <c r="E25" s="35" t="s">
        <v>92</v>
      </c>
    </row>
    <row r="26" spans="1:18" ht="12.75" customHeight="1">
      <c r="A26" s="6" t="s">
        <v>46</v>
      </c>
      <c s="6"/>
      <c s="42" t="s">
        <v>32</v>
      </c>
      <c s="6"/>
      <c s="27" t="s">
        <v>70</v>
      </c>
      <c s="6"/>
      <c s="6"/>
      <c s="6"/>
      <c s="43">
        <f>0+Q26</f>
      </c>
      <c r="O26">
        <f>0+R26</f>
      </c>
      <c r="Q26">
        <f>0+I27+I31+I35+I39+I43+I47+I51+I55+I59+I63+I67+I71+I75+I79+I83+I87+I91+I95+I99+I103+I107+I111+I115</f>
      </c>
      <c>
        <f>0+O27+O31+O35+O39+O43+O47+O51+O55+O59+O63+O67+O71+O75+O79+O83+O87+O91+O95+O99+O103+O107+O111+O115</f>
      </c>
    </row>
    <row r="27" spans="1:16" ht="25.5">
      <c r="A27" s="24" t="s">
        <v>48</v>
      </c>
      <c s="29" t="s">
        <v>38</v>
      </c>
      <c s="29" t="s">
        <v>102</v>
      </c>
      <c s="24" t="s">
        <v>50</v>
      </c>
      <c s="30" t="s">
        <v>103</v>
      </c>
      <c s="31" t="s">
        <v>104</v>
      </c>
      <c s="32">
        <v>0.75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50</v>
      </c>
    </row>
    <row r="29" spans="1:5" ht="25.5">
      <c r="A29" s="36" t="s">
        <v>55</v>
      </c>
      <c r="E29" s="37" t="s">
        <v>105</v>
      </c>
    </row>
    <row r="30" spans="1:5" ht="63.75">
      <c r="A30" t="s">
        <v>56</v>
      </c>
      <c r="E30" s="35" t="s">
        <v>106</v>
      </c>
    </row>
    <row r="31" spans="1:16" ht="25.5">
      <c r="A31" s="24" t="s">
        <v>48</v>
      </c>
      <c s="29" t="s">
        <v>40</v>
      </c>
      <c s="29" t="s">
        <v>107</v>
      </c>
      <c s="24" t="s">
        <v>50</v>
      </c>
      <c s="30" t="s">
        <v>108</v>
      </c>
      <c s="31" t="s">
        <v>104</v>
      </c>
      <c s="32">
        <v>190.36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25.5">
      <c r="A32" s="34" t="s">
        <v>53</v>
      </c>
      <c r="E32" s="35" t="s">
        <v>109</v>
      </c>
    </row>
    <row r="33" spans="1:5" ht="127.5">
      <c r="A33" s="36" t="s">
        <v>55</v>
      </c>
      <c r="E33" s="37" t="s">
        <v>110</v>
      </c>
    </row>
    <row r="34" spans="1:5" ht="63.75">
      <c r="A34" t="s">
        <v>56</v>
      </c>
      <c r="E34" s="35" t="s">
        <v>106</v>
      </c>
    </row>
    <row r="35" spans="1:16" ht="25.5">
      <c r="A35" s="24" t="s">
        <v>48</v>
      </c>
      <c s="29" t="s">
        <v>111</v>
      </c>
      <c s="29" t="s">
        <v>112</v>
      </c>
      <c s="24" t="s">
        <v>50</v>
      </c>
      <c s="30" t="s">
        <v>113</v>
      </c>
      <c s="31" t="s">
        <v>114</v>
      </c>
      <c s="32">
        <v>14595.24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12.75">
      <c r="A36" s="34" t="s">
        <v>53</v>
      </c>
      <c r="E36" s="35" t="s">
        <v>50</v>
      </c>
    </row>
    <row r="37" spans="1:5" ht="89.25">
      <c r="A37" s="36" t="s">
        <v>55</v>
      </c>
      <c r="E37" s="37" t="s">
        <v>115</v>
      </c>
    </row>
    <row r="38" spans="1:5" ht="25.5">
      <c r="A38" t="s">
        <v>56</v>
      </c>
      <c r="E38" s="35" t="s">
        <v>116</v>
      </c>
    </row>
    <row r="39" spans="1:16" ht="25.5">
      <c r="A39" s="24" t="s">
        <v>48</v>
      </c>
      <c s="29" t="s">
        <v>117</v>
      </c>
      <c s="29" t="s">
        <v>118</v>
      </c>
      <c s="24" t="s">
        <v>50</v>
      </c>
      <c s="30" t="s">
        <v>119</v>
      </c>
      <c s="31" t="s">
        <v>104</v>
      </c>
      <c s="32">
        <v>1.2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50</v>
      </c>
    </row>
    <row r="41" spans="1:5" ht="38.25">
      <c r="A41" s="36" t="s">
        <v>55</v>
      </c>
      <c r="E41" s="37" t="s">
        <v>120</v>
      </c>
    </row>
    <row r="42" spans="1:5" ht="63.75">
      <c r="A42" t="s">
        <v>56</v>
      </c>
      <c r="E42" s="35" t="s">
        <v>106</v>
      </c>
    </row>
    <row r="43" spans="1:16" ht="25.5">
      <c r="A43" s="24" t="s">
        <v>48</v>
      </c>
      <c s="29" t="s">
        <v>43</v>
      </c>
      <c s="29" t="s">
        <v>121</v>
      </c>
      <c s="24" t="s">
        <v>50</v>
      </c>
      <c s="30" t="s">
        <v>122</v>
      </c>
      <c s="31" t="s">
        <v>123</v>
      </c>
      <c s="32">
        <v>51.5</v>
      </c>
      <c s="33">
        <v>0</v>
      </c>
      <c s="33">
        <f>ROUND(ROUND(H43,2)*ROUND(G43,3),2)</f>
      </c>
      <c r="O43">
        <f>(I43*21)/100</f>
      </c>
      <c t="s">
        <v>26</v>
      </c>
    </row>
    <row r="44" spans="1:5" ht="12.75">
      <c r="A44" s="34" t="s">
        <v>53</v>
      </c>
      <c r="E44" s="35" t="s">
        <v>50</v>
      </c>
    </row>
    <row r="45" spans="1:5" ht="89.25">
      <c r="A45" s="36" t="s">
        <v>55</v>
      </c>
      <c r="E45" s="37" t="s">
        <v>124</v>
      </c>
    </row>
    <row r="46" spans="1:5" ht="63.75">
      <c r="A46" t="s">
        <v>56</v>
      </c>
      <c r="E46" s="35" t="s">
        <v>106</v>
      </c>
    </row>
    <row r="47" spans="1:16" ht="25.5">
      <c r="A47" s="24" t="s">
        <v>48</v>
      </c>
      <c s="29" t="s">
        <v>45</v>
      </c>
      <c s="29" t="s">
        <v>125</v>
      </c>
      <c s="24" t="s">
        <v>50</v>
      </c>
      <c s="30" t="s">
        <v>126</v>
      </c>
      <c s="31" t="s">
        <v>114</v>
      </c>
      <c s="32">
        <v>132.825</v>
      </c>
      <c s="33">
        <v>0</v>
      </c>
      <c s="33">
        <f>ROUND(ROUND(H47,2)*ROUND(G47,3),2)</f>
      </c>
      <c r="O47">
        <f>(I47*21)/100</f>
      </c>
      <c t="s">
        <v>26</v>
      </c>
    </row>
    <row r="48" spans="1:5" ht="12.75">
      <c r="A48" s="34" t="s">
        <v>53</v>
      </c>
      <c r="E48" s="35" t="s">
        <v>50</v>
      </c>
    </row>
    <row r="49" spans="1:5" ht="102">
      <c r="A49" s="36" t="s">
        <v>55</v>
      </c>
      <c r="E49" s="37" t="s">
        <v>127</v>
      </c>
    </row>
    <row r="50" spans="1:5" ht="25.5">
      <c r="A50" t="s">
        <v>56</v>
      </c>
      <c r="E50" s="35" t="s">
        <v>116</v>
      </c>
    </row>
    <row r="51" spans="1:16" ht="12.75">
      <c r="A51" s="24" t="s">
        <v>48</v>
      </c>
      <c s="29" t="s">
        <v>128</v>
      </c>
      <c s="29" t="s">
        <v>129</v>
      </c>
      <c s="24" t="s">
        <v>50</v>
      </c>
      <c s="30" t="s">
        <v>130</v>
      </c>
      <c s="31" t="s">
        <v>104</v>
      </c>
      <c s="32">
        <v>152.19</v>
      </c>
      <c s="33">
        <v>0</v>
      </c>
      <c s="33">
        <f>ROUND(ROUND(H51,2)*ROUND(G51,3),2)</f>
      </c>
      <c r="O51">
        <f>(I51*21)/100</f>
      </c>
      <c t="s">
        <v>26</v>
      </c>
    </row>
    <row r="52" spans="1:5" ht="12.75">
      <c r="A52" s="34" t="s">
        <v>53</v>
      </c>
      <c r="E52" s="35" t="s">
        <v>131</v>
      </c>
    </row>
    <row r="53" spans="1:5" ht="114.75">
      <c r="A53" s="36" t="s">
        <v>55</v>
      </c>
      <c r="E53" s="37" t="s">
        <v>132</v>
      </c>
    </row>
    <row r="54" spans="1:5" ht="25.5">
      <c r="A54" t="s">
        <v>56</v>
      </c>
      <c r="E54" s="35" t="s">
        <v>133</v>
      </c>
    </row>
    <row r="55" spans="1:16" ht="12.75">
      <c r="A55" s="24" t="s">
        <v>48</v>
      </c>
      <c s="29" t="s">
        <v>134</v>
      </c>
      <c s="29" t="s">
        <v>135</v>
      </c>
      <c s="24" t="s">
        <v>93</v>
      </c>
      <c s="30" t="s">
        <v>136</v>
      </c>
      <c s="31" t="s">
        <v>104</v>
      </c>
      <c s="32">
        <v>4.8</v>
      </c>
      <c s="33">
        <v>0</v>
      </c>
      <c s="33">
        <f>ROUND(ROUND(H55,2)*ROUND(G55,3),2)</f>
      </c>
      <c r="O55">
        <f>(I55*21)/100</f>
      </c>
      <c t="s">
        <v>26</v>
      </c>
    </row>
    <row r="56" spans="1:5" ht="12.75">
      <c r="A56" s="34" t="s">
        <v>53</v>
      </c>
      <c r="E56" s="35" t="s">
        <v>137</v>
      </c>
    </row>
    <row r="57" spans="1:5" ht="25.5">
      <c r="A57" s="36" t="s">
        <v>55</v>
      </c>
      <c r="E57" s="37" t="s">
        <v>138</v>
      </c>
    </row>
    <row r="58" spans="1:5" ht="25.5">
      <c r="A58" t="s">
        <v>56</v>
      </c>
      <c r="E58" s="35" t="s">
        <v>139</v>
      </c>
    </row>
    <row r="59" spans="1:16" ht="12.75">
      <c r="A59" s="24" t="s">
        <v>48</v>
      </c>
      <c s="29" t="s">
        <v>140</v>
      </c>
      <c s="29" t="s">
        <v>141</v>
      </c>
      <c s="24" t="s">
        <v>50</v>
      </c>
      <c s="30" t="s">
        <v>142</v>
      </c>
      <c s="31" t="s">
        <v>104</v>
      </c>
      <c s="32">
        <v>81.22</v>
      </c>
      <c s="33">
        <v>0</v>
      </c>
      <c s="33">
        <f>ROUND(ROUND(H59,2)*ROUND(G59,3),2)</f>
      </c>
      <c r="O59">
        <f>(I59*21)/100</f>
      </c>
      <c t="s">
        <v>26</v>
      </c>
    </row>
    <row r="60" spans="1:5" ht="12.75">
      <c r="A60" s="34" t="s">
        <v>53</v>
      </c>
      <c r="E60" s="35" t="s">
        <v>143</v>
      </c>
    </row>
    <row r="61" spans="1:5" ht="38.25">
      <c r="A61" s="36" t="s">
        <v>55</v>
      </c>
      <c r="E61" s="37" t="s">
        <v>144</v>
      </c>
    </row>
    <row r="62" spans="1:5" ht="382.5">
      <c r="A62" t="s">
        <v>56</v>
      </c>
      <c r="E62" s="35" t="s">
        <v>145</v>
      </c>
    </row>
    <row r="63" spans="1:16" ht="12.75">
      <c r="A63" s="24" t="s">
        <v>48</v>
      </c>
      <c s="29" t="s">
        <v>146</v>
      </c>
      <c s="29" t="s">
        <v>147</v>
      </c>
      <c s="24" t="s">
        <v>50</v>
      </c>
      <c s="30" t="s">
        <v>148</v>
      </c>
      <c s="31" t="s">
        <v>104</v>
      </c>
      <c s="32">
        <v>508.525</v>
      </c>
      <c s="33">
        <v>0</v>
      </c>
      <c s="33">
        <f>ROUND(ROUND(H63,2)*ROUND(G63,3),2)</f>
      </c>
      <c r="O63">
        <f>(I63*21)/100</f>
      </c>
      <c t="s">
        <v>26</v>
      </c>
    </row>
    <row r="64" spans="1:5" ht="12.75">
      <c r="A64" s="34" t="s">
        <v>53</v>
      </c>
      <c r="E64" s="35" t="s">
        <v>143</v>
      </c>
    </row>
    <row r="65" spans="1:5" ht="102">
      <c r="A65" s="36" t="s">
        <v>55</v>
      </c>
      <c r="E65" s="37" t="s">
        <v>149</v>
      </c>
    </row>
    <row r="66" spans="1:5" ht="382.5">
      <c r="A66" t="s">
        <v>56</v>
      </c>
      <c r="E66" s="35" t="s">
        <v>145</v>
      </c>
    </row>
    <row r="67" spans="1:16" ht="12.75">
      <c r="A67" s="24" t="s">
        <v>48</v>
      </c>
      <c s="29" t="s">
        <v>150</v>
      </c>
      <c s="29" t="s">
        <v>151</v>
      </c>
      <c s="24" t="s">
        <v>50</v>
      </c>
      <c s="30" t="s">
        <v>152</v>
      </c>
      <c s="31" t="s">
        <v>104</v>
      </c>
      <c s="32">
        <v>70.875</v>
      </c>
      <c s="33">
        <v>0</v>
      </c>
      <c s="33">
        <f>ROUND(ROUND(H67,2)*ROUND(G67,3),2)</f>
      </c>
      <c r="O67">
        <f>(I67*21)/100</f>
      </c>
      <c t="s">
        <v>26</v>
      </c>
    </row>
    <row r="68" spans="1:5" ht="25.5">
      <c r="A68" s="34" t="s">
        <v>53</v>
      </c>
      <c r="E68" s="35" t="s">
        <v>109</v>
      </c>
    </row>
    <row r="69" spans="1:5" ht="114.75">
      <c r="A69" s="36" t="s">
        <v>55</v>
      </c>
      <c r="E69" s="37" t="s">
        <v>153</v>
      </c>
    </row>
    <row r="70" spans="1:5" ht="382.5">
      <c r="A70" t="s">
        <v>56</v>
      </c>
      <c r="E70" s="35" t="s">
        <v>145</v>
      </c>
    </row>
    <row r="71" spans="1:16" ht="12.75">
      <c r="A71" s="24" t="s">
        <v>48</v>
      </c>
      <c s="29" t="s">
        <v>154</v>
      </c>
      <c s="29" t="s">
        <v>155</v>
      </c>
      <c s="24" t="s">
        <v>50</v>
      </c>
      <c s="30" t="s">
        <v>156</v>
      </c>
      <c s="31" t="s">
        <v>157</v>
      </c>
      <c s="32">
        <v>2267.947</v>
      </c>
      <c s="33">
        <v>0</v>
      </c>
      <c s="33">
        <f>ROUND(ROUND(H71,2)*ROUND(G71,3),2)</f>
      </c>
      <c r="O71">
        <f>(I71*21)/100</f>
      </c>
      <c t="s">
        <v>26</v>
      </c>
    </row>
    <row r="72" spans="1:5" ht="12.75">
      <c r="A72" s="34" t="s">
        <v>53</v>
      </c>
      <c r="E72" s="35" t="s">
        <v>50</v>
      </c>
    </row>
    <row r="73" spans="1:5" ht="114.75">
      <c r="A73" s="36" t="s">
        <v>55</v>
      </c>
      <c r="E73" s="37" t="s">
        <v>158</v>
      </c>
    </row>
    <row r="74" spans="1:5" ht="25.5">
      <c r="A74" t="s">
        <v>56</v>
      </c>
      <c r="E74" s="35" t="s">
        <v>159</v>
      </c>
    </row>
    <row r="75" spans="1:16" ht="12.75">
      <c r="A75" s="24" t="s">
        <v>48</v>
      </c>
      <c s="29" t="s">
        <v>160</v>
      </c>
      <c s="29" t="s">
        <v>161</v>
      </c>
      <c s="24" t="s">
        <v>93</v>
      </c>
      <c s="30" t="s">
        <v>162</v>
      </c>
      <c s="31" t="s">
        <v>104</v>
      </c>
      <c s="32">
        <v>9</v>
      </c>
      <c s="33">
        <v>0</v>
      </c>
      <c s="33">
        <f>ROUND(ROUND(H75,2)*ROUND(G75,3),2)</f>
      </c>
      <c r="O75">
        <f>(I75*21)/100</f>
      </c>
      <c t="s">
        <v>26</v>
      </c>
    </row>
    <row r="76" spans="1:5" ht="12.75">
      <c r="A76" s="34" t="s">
        <v>53</v>
      </c>
      <c r="E76" s="35" t="s">
        <v>163</v>
      </c>
    </row>
    <row r="77" spans="1:5" ht="12.75">
      <c r="A77" s="36" t="s">
        <v>55</v>
      </c>
      <c r="E77" s="37" t="s">
        <v>164</v>
      </c>
    </row>
    <row r="78" spans="1:5" ht="306">
      <c r="A78" t="s">
        <v>56</v>
      </c>
      <c r="E78" s="35" t="s">
        <v>165</v>
      </c>
    </row>
    <row r="79" spans="1:16" ht="12.75">
      <c r="A79" s="24" t="s">
        <v>48</v>
      </c>
      <c s="29" t="s">
        <v>166</v>
      </c>
      <c s="29" t="s">
        <v>167</v>
      </c>
      <c s="24" t="s">
        <v>87</v>
      </c>
      <c s="30" t="s">
        <v>168</v>
      </c>
      <c s="31" t="s">
        <v>104</v>
      </c>
      <c s="32">
        <v>665.42</v>
      </c>
      <c s="33">
        <v>0</v>
      </c>
      <c s="33">
        <f>ROUND(ROUND(H79,2)*ROUND(G79,3),2)</f>
      </c>
      <c r="O79">
        <f>(I79*21)/100</f>
      </c>
      <c t="s">
        <v>26</v>
      </c>
    </row>
    <row r="80" spans="1:5" ht="12.75">
      <c r="A80" s="34" t="s">
        <v>53</v>
      </c>
      <c r="E80" s="35" t="s">
        <v>50</v>
      </c>
    </row>
    <row r="81" spans="1:5" ht="127.5">
      <c r="A81" s="36" t="s">
        <v>55</v>
      </c>
      <c r="E81" s="37" t="s">
        <v>169</v>
      </c>
    </row>
    <row r="82" spans="1:5" ht="191.25">
      <c r="A82" t="s">
        <v>56</v>
      </c>
      <c r="E82" s="35" t="s">
        <v>170</v>
      </c>
    </row>
    <row r="83" spans="1:16" ht="12.75">
      <c r="A83" s="24" t="s">
        <v>48</v>
      </c>
      <c s="29" t="s">
        <v>171</v>
      </c>
      <c s="29" t="s">
        <v>172</v>
      </c>
      <c s="24" t="s">
        <v>87</v>
      </c>
      <c s="30" t="s">
        <v>173</v>
      </c>
      <c s="31" t="s">
        <v>104</v>
      </c>
      <c s="32">
        <v>502.4</v>
      </c>
      <c s="33">
        <v>0</v>
      </c>
      <c s="33">
        <f>ROUND(ROUND(H83,2)*ROUND(G83,3),2)</f>
      </c>
      <c r="O83">
        <f>(I83*21)/100</f>
      </c>
      <c t="s">
        <v>26</v>
      </c>
    </row>
    <row r="84" spans="1:5" ht="12.75">
      <c r="A84" s="34" t="s">
        <v>53</v>
      </c>
      <c r="E84" s="35" t="s">
        <v>174</v>
      </c>
    </row>
    <row r="85" spans="1:5" ht="114.75">
      <c r="A85" s="36" t="s">
        <v>55</v>
      </c>
      <c r="E85" s="37" t="s">
        <v>175</v>
      </c>
    </row>
    <row r="86" spans="1:5" ht="280.5">
      <c r="A86" t="s">
        <v>56</v>
      </c>
      <c r="E86" s="35" t="s">
        <v>176</v>
      </c>
    </row>
    <row r="87" spans="1:16" ht="12.75">
      <c r="A87" s="24" t="s">
        <v>48</v>
      </c>
      <c s="29" t="s">
        <v>177</v>
      </c>
      <c s="29" t="s">
        <v>172</v>
      </c>
      <c s="24" t="s">
        <v>93</v>
      </c>
      <c s="30" t="s">
        <v>173</v>
      </c>
      <c s="31" t="s">
        <v>104</v>
      </c>
      <c s="32">
        <v>58</v>
      </c>
      <c s="33">
        <v>0</v>
      </c>
      <c s="33">
        <f>ROUND(ROUND(H87,2)*ROUND(G87,3),2)</f>
      </c>
      <c r="O87">
        <f>(I87*21)/100</f>
      </c>
      <c t="s">
        <v>26</v>
      </c>
    </row>
    <row r="88" spans="1:5" ht="12.75">
      <c r="A88" s="34" t="s">
        <v>53</v>
      </c>
      <c r="E88" s="35" t="s">
        <v>178</v>
      </c>
    </row>
    <row r="89" spans="1:5" ht="38.25">
      <c r="A89" s="36" t="s">
        <v>55</v>
      </c>
      <c r="E89" s="37" t="s">
        <v>179</v>
      </c>
    </row>
    <row r="90" spans="1:5" ht="280.5">
      <c r="A90" t="s">
        <v>56</v>
      </c>
      <c r="E90" s="35" t="s">
        <v>176</v>
      </c>
    </row>
    <row r="91" spans="1:16" ht="12.75">
      <c r="A91" s="24" t="s">
        <v>48</v>
      </c>
      <c s="29" t="s">
        <v>180</v>
      </c>
      <c s="29" t="s">
        <v>181</v>
      </c>
      <c s="24" t="s">
        <v>50</v>
      </c>
      <c s="30" t="s">
        <v>182</v>
      </c>
      <c s="31" t="s">
        <v>104</v>
      </c>
      <c s="32">
        <v>17</v>
      </c>
      <c s="33">
        <v>0</v>
      </c>
      <c s="33">
        <f>ROUND(ROUND(H91,2)*ROUND(G91,3),2)</f>
      </c>
      <c r="O91">
        <f>(I91*21)/100</f>
      </c>
      <c t="s">
        <v>26</v>
      </c>
    </row>
    <row r="92" spans="1:5" ht="12.75">
      <c r="A92" s="34" t="s">
        <v>53</v>
      </c>
      <c r="E92" s="35" t="s">
        <v>50</v>
      </c>
    </row>
    <row r="93" spans="1:5" ht="25.5">
      <c r="A93" s="36" t="s">
        <v>55</v>
      </c>
      <c r="E93" s="37" t="s">
        <v>183</v>
      </c>
    </row>
    <row r="94" spans="1:5" ht="255">
      <c r="A94" t="s">
        <v>56</v>
      </c>
      <c r="E94" s="35" t="s">
        <v>184</v>
      </c>
    </row>
    <row r="95" spans="1:16" ht="12.75">
      <c r="A95" s="24" t="s">
        <v>48</v>
      </c>
      <c s="29" t="s">
        <v>185</v>
      </c>
      <c s="29" t="s">
        <v>186</v>
      </c>
      <c s="24" t="s">
        <v>87</v>
      </c>
      <c s="30" t="s">
        <v>187</v>
      </c>
      <c s="31" t="s">
        <v>104</v>
      </c>
      <c s="32">
        <v>10</v>
      </c>
      <c s="33">
        <v>0</v>
      </c>
      <c s="33">
        <f>ROUND(ROUND(H95,2)*ROUND(G95,3),2)</f>
      </c>
      <c r="O95">
        <f>(I95*21)/100</f>
      </c>
      <c t="s">
        <v>26</v>
      </c>
    </row>
    <row r="96" spans="1:5" ht="12.75">
      <c r="A96" s="34" t="s">
        <v>53</v>
      </c>
      <c r="E96" s="35" t="s">
        <v>188</v>
      </c>
    </row>
    <row r="97" spans="1:5" ht="12.75">
      <c r="A97" s="36" t="s">
        <v>55</v>
      </c>
      <c r="E97" s="37" t="s">
        <v>189</v>
      </c>
    </row>
    <row r="98" spans="1:5" ht="293.25">
      <c r="A98" t="s">
        <v>56</v>
      </c>
      <c r="E98" s="35" t="s">
        <v>190</v>
      </c>
    </row>
    <row r="99" spans="1:16" ht="12.75">
      <c r="A99" s="24" t="s">
        <v>48</v>
      </c>
      <c s="29" t="s">
        <v>191</v>
      </c>
      <c s="29" t="s">
        <v>192</v>
      </c>
      <c s="24" t="s">
        <v>87</v>
      </c>
      <c s="30" t="s">
        <v>193</v>
      </c>
      <c s="31" t="s">
        <v>73</v>
      </c>
      <c s="32">
        <v>1849</v>
      </c>
      <c s="33">
        <v>0</v>
      </c>
      <c s="33">
        <f>ROUND(ROUND(H99,2)*ROUND(G99,3),2)</f>
      </c>
      <c r="O99">
        <f>(I99*21)/100</f>
      </c>
      <c t="s">
        <v>26</v>
      </c>
    </row>
    <row r="100" spans="1:5" ht="12.75">
      <c r="A100" s="34" t="s">
        <v>53</v>
      </c>
      <c r="E100" s="35" t="s">
        <v>50</v>
      </c>
    </row>
    <row r="101" spans="1:5" ht="102">
      <c r="A101" s="36" t="s">
        <v>55</v>
      </c>
      <c r="E101" s="37" t="s">
        <v>194</v>
      </c>
    </row>
    <row r="102" spans="1:5" ht="25.5">
      <c r="A102" t="s">
        <v>56</v>
      </c>
      <c r="E102" s="35" t="s">
        <v>195</v>
      </c>
    </row>
    <row r="103" spans="1:16" ht="12.75">
      <c r="A103" s="24" t="s">
        <v>48</v>
      </c>
      <c s="29" t="s">
        <v>196</v>
      </c>
      <c s="29" t="s">
        <v>197</v>
      </c>
      <c s="24" t="s">
        <v>87</v>
      </c>
      <c s="30" t="s">
        <v>198</v>
      </c>
      <c s="31" t="s">
        <v>104</v>
      </c>
      <c s="32">
        <v>9</v>
      </c>
      <c s="33">
        <v>0</v>
      </c>
      <c s="33">
        <f>ROUND(ROUND(H103,2)*ROUND(G103,3),2)</f>
      </c>
      <c r="O103">
        <f>(I103*21)/100</f>
      </c>
      <c t="s">
        <v>26</v>
      </c>
    </row>
    <row r="104" spans="1:5" ht="12.75">
      <c r="A104" s="34" t="s">
        <v>53</v>
      </c>
      <c r="E104" s="35" t="s">
        <v>50</v>
      </c>
    </row>
    <row r="105" spans="1:5" ht="25.5">
      <c r="A105" s="36" t="s">
        <v>55</v>
      </c>
      <c r="E105" s="37" t="s">
        <v>199</v>
      </c>
    </row>
    <row r="106" spans="1:5" ht="38.25">
      <c r="A106" t="s">
        <v>56</v>
      </c>
      <c r="E106" s="35" t="s">
        <v>200</v>
      </c>
    </row>
    <row r="107" spans="1:16" ht="12.75">
      <c r="A107" s="24" t="s">
        <v>48</v>
      </c>
      <c s="29" t="s">
        <v>201</v>
      </c>
      <c s="29" t="s">
        <v>202</v>
      </c>
      <c s="24" t="s">
        <v>87</v>
      </c>
      <c s="30" t="s">
        <v>203</v>
      </c>
      <c s="31" t="s">
        <v>73</v>
      </c>
      <c s="32">
        <v>60</v>
      </c>
      <c s="33">
        <v>0</v>
      </c>
      <c s="33">
        <f>ROUND(ROUND(H107,2)*ROUND(G107,3),2)</f>
      </c>
      <c r="O107">
        <f>(I107*21)/100</f>
      </c>
      <c t="s">
        <v>26</v>
      </c>
    </row>
    <row r="108" spans="1:5" ht="12.75">
      <c r="A108" s="34" t="s">
        <v>53</v>
      </c>
      <c r="E108" s="35" t="s">
        <v>50</v>
      </c>
    </row>
    <row r="109" spans="1:5" ht="12.75">
      <c r="A109" s="36" t="s">
        <v>55</v>
      </c>
      <c r="E109" s="37" t="s">
        <v>204</v>
      </c>
    </row>
    <row r="110" spans="1:5" ht="25.5">
      <c r="A110" t="s">
        <v>56</v>
      </c>
      <c r="E110" s="35" t="s">
        <v>205</v>
      </c>
    </row>
    <row r="111" spans="1:16" ht="12.75">
      <c r="A111" s="24" t="s">
        <v>48</v>
      </c>
      <c s="29" t="s">
        <v>206</v>
      </c>
      <c s="29" t="s">
        <v>207</v>
      </c>
      <c s="24" t="s">
        <v>87</v>
      </c>
      <c s="30" t="s">
        <v>208</v>
      </c>
      <c s="31" t="s">
        <v>73</v>
      </c>
      <c s="32">
        <v>60</v>
      </c>
      <c s="33">
        <v>0</v>
      </c>
      <c s="33">
        <f>ROUND(ROUND(H111,2)*ROUND(G111,3),2)</f>
      </c>
      <c r="O111">
        <f>(I111*21)/100</f>
      </c>
      <c t="s">
        <v>26</v>
      </c>
    </row>
    <row r="112" spans="1:5" ht="12.75">
      <c r="A112" s="34" t="s">
        <v>53</v>
      </c>
      <c r="E112" s="35" t="s">
        <v>50</v>
      </c>
    </row>
    <row r="113" spans="1:5" ht="12.75">
      <c r="A113" s="36" t="s">
        <v>55</v>
      </c>
      <c r="E113" s="37" t="s">
        <v>209</v>
      </c>
    </row>
    <row r="114" spans="1:5" ht="38.25">
      <c r="A114" t="s">
        <v>56</v>
      </c>
      <c r="E114" s="35" t="s">
        <v>210</v>
      </c>
    </row>
    <row r="115" spans="1:16" ht="12.75">
      <c r="A115" s="24" t="s">
        <v>48</v>
      </c>
      <c s="29" t="s">
        <v>211</v>
      </c>
      <c s="29" t="s">
        <v>212</v>
      </c>
      <c s="24" t="s">
        <v>50</v>
      </c>
      <c s="30" t="s">
        <v>213</v>
      </c>
      <c s="31" t="s">
        <v>114</v>
      </c>
      <c s="32">
        <v>2556.792</v>
      </c>
      <c s="33">
        <v>0</v>
      </c>
      <c s="33">
        <f>ROUND(ROUND(H115,2)*ROUND(G115,3),2)</f>
      </c>
      <c r="O115">
        <f>(I115*21)/100</f>
      </c>
      <c t="s">
        <v>26</v>
      </c>
    </row>
    <row r="116" spans="1:5" ht="12.75">
      <c r="A116" s="34" t="s">
        <v>53</v>
      </c>
      <c r="E116" s="35" t="s">
        <v>214</v>
      </c>
    </row>
    <row r="117" spans="1:5" ht="12.75">
      <c r="A117" s="36" t="s">
        <v>55</v>
      </c>
      <c r="E117" s="37" t="s">
        <v>215</v>
      </c>
    </row>
    <row r="118" spans="1:5" ht="25.5">
      <c r="A118" t="s">
        <v>56</v>
      </c>
      <c r="E118" s="35" t="s">
        <v>116</v>
      </c>
    </row>
    <row r="119" spans="1:18" ht="12.75" customHeight="1">
      <c r="A119" s="6" t="s">
        <v>46</v>
      </c>
      <c s="6"/>
      <c s="42" t="s">
        <v>26</v>
      </c>
      <c s="6"/>
      <c s="27" t="s">
        <v>216</v>
      </c>
      <c s="6"/>
      <c s="6"/>
      <c s="6"/>
      <c s="43">
        <f>0+Q119</f>
      </c>
      <c r="O119">
        <f>0+R119</f>
      </c>
      <c r="Q119">
        <f>0+I120+I124</f>
      </c>
      <c>
        <f>0+O120+O124</f>
      </c>
    </row>
    <row r="120" spans="1:16" ht="12.75">
      <c r="A120" s="24" t="s">
        <v>48</v>
      </c>
      <c s="29" t="s">
        <v>217</v>
      </c>
      <c s="29" t="s">
        <v>218</v>
      </c>
      <c s="24" t="s">
        <v>87</v>
      </c>
      <c s="30" t="s">
        <v>219</v>
      </c>
      <c s="31" t="s">
        <v>123</v>
      </c>
      <c s="32">
        <v>123</v>
      </c>
      <c s="33">
        <v>0</v>
      </c>
      <c s="33">
        <f>ROUND(ROUND(H120,2)*ROUND(G120,3),2)</f>
      </c>
      <c r="O120">
        <f>(I120*21)/100</f>
      </c>
      <c t="s">
        <v>26</v>
      </c>
    </row>
    <row r="121" spans="1:5" ht="12.75">
      <c r="A121" s="34" t="s">
        <v>53</v>
      </c>
      <c r="E121" s="35" t="s">
        <v>220</v>
      </c>
    </row>
    <row r="122" spans="1:5" ht="76.5">
      <c r="A122" s="36" t="s">
        <v>55</v>
      </c>
      <c r="E122" s="37" t="s">
        <v>221</v>
      </c>
    </row>
    <row r="123" spans="1:5" ht="165.75">
      <c r="A123" t="s">
        <v>56</v>
      </c>
      <c r="E123" s="35" t="s">
        <v>222</v>
      </c>
    </row>
    <row r="124" spans="1:16" ht="12.75">
      <c r="A124" s="24" t="s">
        <v>48</v>
      </c>
      <c s="29" t="s">
        <v>223</v>
      </c>
      <c s="29" t="s">
        <v>224</v>
      </c>
      <c s="24" t="s">
        <v>87</v>
      </c>
      <c s="30" t="s">
        <v>225</v>
      </c>
      <c s="31" t="s">
        <v>73</v>
      </c>
      <c s="32">
        <v>319.8</v>
      </c>
      <c s="33">
        <v>0</v>
      </c>
      <c s="33">
        <f>ROUND(ROUND(H124,2)*ROUND(G124,3),2)</f>
      </c>
      <c r="O124">
        <f>(I124*21)/100</f>
      </c>
      <c t="s">
        <v>26</v>
      </c>
    </row>
    <row r="125" spans="1:5" ht="12.75">
      <c r="A125" s="34" t="s">
        <v>53</v>
      </c>
      <c r="E125" s="35" t="s">
        <v>50</v>
      </c>
    </row>
    <row r="126" spans="1:5" ht="76.5">
      <c r="A126" s="36" t="s">
        <v>55</v>
      </c>
      <c r="E126" s="37" t="s">
        <v>226</v>
      </c>
    </row>
    <row r="127" spans="1:5" ht="51">
      <c r="A127" t="s">
        <v>56</v>
      </c>
      <c r="E127" s="35" t="s">
        <v>227</v>
      </c>
    </row>
    <row r="128" spans="1:18" ht="12.75" customHeight="1">
      <c r="A128" s="6" t="s">
        <v>46</v>
      </c>
      <c s="6"/>
      <c s="42" t="s">
        <v>36</v>
      </c>
      <c s="6"/>
      <c s="27" t="s">
        <v>228</v>
      </c>
      <c s="6"/>
      <c s="6"/>
      <c s="6"/>
      <c s="43">
        <f>0+Q128</f>
      </c>
      <c r="O128">
        <f>0+R128</f>
      </c>
      <c r="Q128">
        <f>0+I129</f>
      </c>
      <c>
        <f>0+O129</f>
      </c>
    </row>
    <row r="129" spans="1:16" ht="12.75">
      <c r="A129" s="24" t="s">
        <v>48</v>
      </c>
      <c s="29" t="s">
        <v>229</v>
      </c>
      <c s="29" t="s">
        <v>230</v>
      </c>
      <c s="24" t="s">
        <v>87</v>
      </c>
      <c s="30" t="s">
        <v>231</v>
      </c>
      <c s="31" t="s">
        <v>104</v>
      </c>
      <c s="32">
        <v>4</v>
      </c>
      <c s="33">
        <v>0</v>
      </c>
      <c s="33">
        <f>ROUND(ROUND(H129,2)*ROUND(G129,3),2)</f>
      </c>
      <c r="O129">
        <f>(I129*21)/100</f>
      </c>
      <c t="s">
        <v>26</v>
      </c>
    </row>
    <row r="130" spans="1:5" ht="12.75">
      <c r="A130" s="34" t="s">
        <v>53</v>
      </c>
      <c r="E130" s="35" t="s">
        <v>232</v>
      </c>
    </row>
    <row r="131" spans="1:5" ht="89.25">
      <c r="A131" s="36" t="s">
        <v>55</v>
      </c>
      <c r="E131" s="37" t="s">
        <v>233</v>
      </c>
    </row>
    <row r="132" spans="1:5" ht="369.75">
      <c r="A132" t="s">
        <v>56</v>
      </c>
      <c r="E132" s="35" t="s">
        <v>234</v>
      </c>
    </row>
    <row r="133" spans="1:18" ht="12.75" customHeight="1">
      <c r="A133" s="6" t="s">
        <v>46</v>
      </c>
      <c s="6"/>
      <c s="42" t="s">
        <v>38</v>
      </c>
      <c s="6"/>
      <c s="27" t="s">
        <v>235</v>
      </c>
      <c s="6"/>
      <c s="6"/>
      <c s="6"/>
      <c s="43">
        <f>0+Q133</f>
      </c>
      <c r="O133">
        <f>0+R133</f>
      </c>
      <c r="Q133">
        <f>0+I134+I138+I142+I146+I150+I154+I158+I162+I166+I170</f>
      </c>
      <c>
        <f>0+O134+O138+O142+O146+O150+O154+O158+O162+O166+O170</f>
      </c>
    </row>
    <row r="134" spans="1:16" ht="12.75">
      <c r="A134" s="24" t="s">
        <v>48</v>
      </c>
      <c s="29" t="s">
        <v>236</v>
      </c>
      <c s="29" t="s">
        <v>237</v>
      </c>
      <c s="24" t="s">
        <v>87</v>
      </c>
      <c s="30" t="s">
        <v>238</v>
      </c>
      <c s="31" t="s">
        <v>104</v>
      </c>
      <c s="32">
        <v>111.408</v>
      </c>
      <c s="33">
        <v>0</v>
      </c>
      <c s="33">
        <f>ROUND(ROUND(H134,2)*ROUND(G134,3),2)</f>
      </c>
      <c r="O134">
        <f>(I134*21)/100</f>
      </c>
      <c t="s">
        <v>26</v>
      </c>
    </row>
    <row r="135" spans="1:5" ht="12.75">
      <c r="A135" s="34" t="s">
        <v>53</v>
      </c>
      <c r="E135" s="35" t="s">
        <v>239</v>
      </c>
    </row>
    <row r="136" spans="1:5" ht="204">
      <c r="A136" s="36" t="s">
        <v>55</v>
      </c>
      <c r="E136" s="37" t="s">
        <v>240</v>
      </c>
    </row>
    <row r="137" spans="1:5" ht="51">
      <c r="A137" t="s">
        <v>56</v>
      </c>
      <c r="E137" s="35" t="s">
        <v>241</v>
      </c>
    </row>
    <row r="138" spans="1:16" ht="12.75">
      <c r="A138" s="24" t="s">
        <v>48</v>
      </c>
      <c s="29" t="s">
        <v>242</v>
      </c>
      <c s="29" t="s">
        <v>237</v>
      </c>
      <c s="24" t="s">
        <v>93</v>
      </c>
      <c s="30" t="s">
        <v>238</v>
      </c>
      <c s="31" t="s">
        <v>104</v>
      </c>
      <c s="32">
        <v>105.55</v>
      </c>
      <c s="33">
        <v>0</v>
      </c>
      <c s="33">
        <f>ROUND(ROUND(H138,2)*ROUND(G138,3),2)</f>
      </c>
      <c r="O138">
        <f>(I138*21)/100</f>
      </c>
      <c t="s">
        <v>26</v>
      </c>
    </row>
    <row r="139" spans="1:5" ht="12.75">
      <c r="A139" s="34" t="s">
        <v>53</v>
      </c>
      <c r="E139" s="35" t="s">
        <v>243</v>
      </c>
    </row>
    <row r="140" spans="1:5" ht="140.25">
      <c r="A140" s="36" t="s">
        <v>55</v>
      </c>
      <c r="E140" s="37" t="s">
        <v>244</v>
      </c>
    </row>
    <row r="141" spans="1:5" ht="51">
      <c r="A141" t="s">
        <v>56</v>
      </c>
      <c r="E141" s="35" t="s">
        <v>241</v>
      </c>
    </row>
    <row r="142" spans="1:16" ht="12.75">
      <c r="A142" s="24" t="s">
        <v>48</v>
      </c>
      <c s="29" t="s">
        <v>245</v>
      </c>
      <c s="29" t="s">
        <v>246</v>
      </c>
      <c s="24" t="s">
        <v>87</v>
      </c>
      <c s="30" t="s">
        <v>247</v>
      </c>
      <c s="31" t="s">
        <v>73</v>
      </c>
      <c s="32">
        <v>596.5</v>
      </c>
      <c s="33">
        <v>0</v>
      </c>
      <c s="33">
        <f>ROUND(ROUND(H142,2)*ROUND(G142,3),2)</f>
      </c>
      <c r="O142">
        <f>(I142*21)/100</f>
      </c>
      <c t="s">
        <v>26</v>
      </c>
    </row>
    <row r="143" spans="1:5" ht="12.75">
      <c r="A143" s="34" t="s">
        <v>53</v>
      </c>
      <c r="E143" s="35" t="s">
        <v>248</v>
      </c>
    </row>
    <row r="144" spans="1:5" ht="89.25">
      <c r="A144" s="36" t="s">
        <v>55</v>
      </c>
      <c r="E144" s="37" t="s">
        <v>249</v>
      </c>
    </row>
    <row r="145" spans="1:5" ht="51">
      <c r="A145" t="s">
        <v>56</v>
      </c>
      <c r="E145" s="35" t="s">
        <v>250</v>
      </c>
    </row>
    <row r="146" spans="1:16" ht="12.75">
      <c r="A146" s="24" t="s">
        <v>48</v>
      </c>
      <c s="29" t="s">
        <v>251</v>
      </c>
      <c s="29" t="s">
        <v>252</v>
      </c>
      <c s="24" t="s">
        <v>87</v>
      </c>
      <c s="30" t="s">
        <v>253</v>
      </c>
      <c s="31" t="s">
        <v>73</v>
      </c>
      <c s="32">
        <v>596.5</v>
      </c>
      <c s="33">
        <v>0</v>
      </c>
      <c s="33">
        <f>ROUND(ROUND(H146,2)*ROUND(G146,3),2)</f>
      </c>
      <c r="O146">
        <f>(I146*21)/100</f>
      </c>
      <c t="s">
        <v>26</v>
      </c>
    </row>
    <row r="147" spans="1:5" ht="12.75">
      <c r="A147" s="34" t="s">
        <v>53</v>
      </c>
      <c r="E147" s="35" t="s">
        <v>254</v>
      </c>
    </row>
    <row r="148" spans="1:5" ht="89.25">
      <c r="A148" s="36" t="s">
        <v>55</v>
      </c>
      <c r="E148" s="37" t="s">
        <v>255</v>
      </c>
    </row>
    <row r="149" spans="1:5" ht="51">
      <c r="A149" t="s">
        <v>56</v>
      </c>
      <c r="E149" s="35" t="s">
        <v>250</v>
      </c>
    </row>
    <row r="150" spans="1:16" ht="12.75">
      <c r="A150" s="24" t="s">
        <v>48</v>
      </c>
      <c s="29" t="s">
        <v>256</v>
      </c>
      <c s="29" t="s">
        <v>252</v>
      </c>
      <c s="24" t="s">
        <v>93</v>
      </c>
      <c s="30" t="s">
        <v>253</v>
      </c>
      <c s="31" t="s">
        <v>73</v>
      </c>
      <c s="32">
        <v>596.5</v>
      </c>
      <c s="33">
        <v>0</v>
      </c>
      <c s="33">
        <f>ROUND(ROUND(H150,2)*ROUND(G150,3),2)</f>
      </c>
      <c r="O150">
        <f>(I150*21)/100</f>
      </c>
      <c t="s">
        <v>26</v>
      </c>
    </row>
    <row r="151" spans="1:5" ht="12.75">
      <c r="A151" s="34" t="s">
        <v>53</v>
      </c>
      <c r="E151" s="35" t="s">
        <v>257</v>
      </c>
    </row>
    <row r="152" spans="1:5" ht="89.25">
      <c r="A152" s="36" t="s">
        <v>55</v>
      </c>
      <c r="E152" s="37" t="s">
        <v>258</v>
      </c>
    </row>
    <row r="153" spans="1:5" ht="51">
      <c r="A153" t="s">
        <v>56</v>
      </c>
      <c r="E153" s="35" t="s">
        <v>250</v>
      </c>
    </row>
    <row r="154" spans="1:16" ht="12.75">
      <c r="A154" s="24" t="s">
        <v>48</v>
      </c>
      <c s="29" t="s">
        <v>259</v>
      </c>
      <c s="29" t="s">
        <v>260</v>
      </c>
      <c s="24" t="s">
        <v>87</v>
      </c>
      <c s="30" t="s">
        <v>261</v>
      </c>
      <c s="31" t="s">
        <v>73</v>
      </c>
      <c s="32">
        <v>596.5</v>
      </c>
      <c s="33">
        <v>0</v>
      </c>
      <c s="33">
        <f>ROUND(ROUND(H154,2)*ROUND(G154,3),2)</f>
      </c>
      <c r="O154">
        <f>(I154*21)/100</f>
      </c>
      <c t="s">
        <v>26</v>
      </c>
    </row>
    <row r="155" spans="1:5" ht="12.75">
      <c r="A155" s="34" t="s">
        <v>53</v>
      </c>
      <c r="E155" s="35" t="s">
        <v>262</v>
      </c>
    </row>
    <row r="156" spans="1:5" ht="102">
      <c r="A156" s="36" t="s">
        <v>55</v>
      </c>
      <c r="E156" s="37" t="s">
        <v>263</v>
      </c>
    </row>
    <row r="157" spans="1:5" ht="140.25">
      <c r="A157" t="s">
        <v>56</v>
      </c>
      <c r="E157" s="35" t="s">
        <v>264</v>
      </c>
    </row>
    <row r="158" spans="1:16" ht="12.75">
      <c r="A158" s="24" t="s">
        <v>48</v>
      </c>
      <c s="29" t="s">
        <v>265</v>
      </c>
      <c s="29" t="s">
        <v>266</v>
      </c>
      <c s="24" t="s">
        <v>87</v>
      </c>
      <c s="30" t="s">
        <v>267</v>
      </c>
      <c s="31" t="s">
        <v>73</v>
      </c>
      <c s="32">
        <v>596.5</v>
      </c>
      <c s="33">
        <v>0</v>
      </c>
      <c s="33">
        <f>ROUND(ROUND(H158,2)*ROUND(G158,3),2)</f>
      </c>
      <c r="O158">
        <f>(I158*21)/100</f>
      </c>
      <c t="s">
        <v>26</v>
      </c>
    </row>
    <row r="159" spans="1:5" ht="12.75">
      <c r="A159" s="34" t="s">
        <v>53</v>
      </c>
      <c r="E159" s="35" t="s">
        <v>268</v>
      </c>
    </row>
    <row r="160" spans="1:5" ht="102">
      <c r="A160" s="36" t="s">
        <v>55</v>
      </c>
      <c r="E160" s="37" t="s">
        <v>263</v>
      </c>
    </row>
    <row r="161" spans="1:5" ht="140.25">
      <c r="A161" t="s">
        <v>56</v>
      </c>
      <c r="E161" s="35" t="s">
        <v>264</v>
      </c>
    </row>
    <row r="162" spans="1:16" ht="12.75">
      <c r="A162" s="24" t="s">
        <v>48</v>
      </c>
      <c s="29" t="s">
        <v>269</v>
      </c>
      <c s="29" t="s">
        <v>270</v>
      </c>
      <c s="24" t="s">
        <v>87</v>
      </c>
      <c s="30" t="s">
        <v>271</v>
      </c>
      <c s="31" t="s">
        <v>73</v>
      </c>
      <c s="32">
        <v>596.5</v>
      </c>
      <c s="33">
        <v>0</v>
      </c>
      <c s="33">
        <f>ROUND(ROUND(H162,2)*ROUND(G162,3),2)</f>
      </c>
      <c r="O162">
        <f>(I162*21)/100</f>
      </c>
      <c t="s">
        <v>26</v>
      </c>
    </row>
    <row r="163" spans="1:5" ht="12.75">
      <c r="A163" s="34" t="s">
        <v>53</v>
      </c>
      <c r="E163" s="35" t="s">
        <v>272</v>
      </c>
    </row>
    <row r="164" spans="1:5" ht="102">
      <c r="A164" s="36" t="s">
        <v>55</v>
      </c>
      <c r="E164" s="37" t="s">
        <v>263</v>
      </c>
    </row>
    <row r="165" spans="1:5" ht="140.25">
      <c r="A165" t="s">
        <v>56</v>
      </c>
      <c r="E165" s="35" t="s">
        <v>264</v>
      </c>
    </row>
    <row r="166" spans="1:16" ht="12.75">
      <c r="A166" s="24" t="s">
        <v>48</v>
      </c>
      <c s="29" t="s">
        <v>273</v>
      </c>
      <c s="29" t="s">
        <v>274</v>
      </c>
      <c s="24" t="s">
        <v>87</v>
      </c>
      <c s="30" t="s">
        <v>275</v>
      </c>
      <c s="31" t="s">
        <v>73</v>
      </c>
      <c s="32">
        <v>100</v>
      </c>
      <c s="33">
        <v>0</v>
      </c>
      <c s="33">
        <f>ROUND(ROUND(H166,2)*ROUND(G166,3),2)</f>
      </c>
      <c r="O166">
        <f>(I166*21)/100</f>
      </c>
      <c t="s">
        <v>26</v>
      </c>
    </row>
    <row r="167" spans="1:5" ht="12.75">
      <c r="A167" s="34" t="s">
        <v>53</v>
      </c>
      <c r="E167" s="35" t="s">
        <v>276</v>
      </c>
    </row>
    <row r="168" spans="1:5" ht="102">
      <c r="A168" s="36" t="s">
        <v>55</v>
      </c>
      <c r="E168" s="37" t="s">
        <v>277</v>
      </c>
    </row>
    <row r="169" spans="1:5" ht="153">
      <c r="A169" t="s">
        <v>56</v>
      </c>
      <c r="E169" s="35" t="s">
        <v>278</v>
      </c>
    </row>
    <row r="170" spans="1:16" ht="12.75">
      <c r="A170" s="24" t="s">
        <v>48</v>
      </c>
      <c s="29" t="s">
        <v>279</v>
      </c>
      <c s="29" t="s">
        <v>280</v>
      </c>
      <c s="24" t="s">
        <v>87</v>
      </c>
      <c s="30" t="s">
        <v>281</v>
      </c>
      <c s="31" t="s">
        <v>123</v>
      </c>
      <c s="32">
        <v>212.5</v>
      </c>
      <c s="33">
        <v>0</v>
      </c>
      <c s="33">
        <f>ROUND(ROUND(H170,2)*ROUND(G170,3),2)</f>
      </c>
      <c r="O170">
        <f>(I170*21)/100</f>
      </c>
      <c t="s">
        <v>26</v>
      </c>
    </row>
    <row r="171" spans="1:5" ht="12.75">
      <c r="A171" s="34" t="s">
        <v>53</v>
      </c>
      <c r="E171" s="35" t="s">
        <v>282</v>
      </c>
    </row>
    <row r="172" spans="1:5" ht="127.5">
      <c r="A172" s="36" t="s">
        <v>55</v>
      </c>
      <c r="E172" s="37" t="s">
        <v>283</v>
      </c>
    </row>
    <row r="173" spans="1:5" ht="38.25">
      <c r="A173" t="s">
        <v>56</v>
      </c>
      <c r="E173" s="35" t="s">
        <v>284</v>
      </c>
    </row>
    <row r="174" spans="1:18" ht="12.75" customHeight="1">
      <c r="A174" s="6" t="s">
        <v>46</v>
      </c>
      <c s="6"/>
      <c s="42" t="s">
        <v>111</v>
      </c>
      <c s="6"/>
      <c s="27" t="s">
        <v>285</v>
      </c>
      <c s="6"/>
      <c s="6"/>
      <c s="6"/>
      <c s="43">
        <f>0+Q174</f>
      </c>
      <c r="O174">
        <f>0+R174</f>
      </c>
      <c r="Q174">
        <f>0+I175+I179</f>
      </c>
      <c>
        <f>0+O175+O179</f>
      </c>
    </row>
    <row r="175" spans="1:16" ht="12.75">
      <c r="A175" s="24" t="s">
        <v>48</v>
      </c>
      <c s="29" t="s">
        <v>286</v>
      </c>
      <c s="29" t="s">
        <v>287</v>
      </c>
      <c s="24" t="s">
        <v>87</v>
      </c>
      <c s="30" t="s">
        <v>288</v>
      </c>
      <c s="31" t="s">
        <v>123</v>
      </c>
      <c s="32">
        <v>50</v>
      </c>
      <c s="33">
        <v>0</v>
      </c>
      <c s="33">
        <f>ROUND(ROUND(H175,2)*ROUND(G175,3),2)</f>
      </c>
      <c r="O175">
        <f>(I175*21)/100</f>
      </c>
      <c t="s">
        <v>26</v>
      </c>
    </row>
    <row r="176" spans="1:5" ht="12.75">
      <c r="A176" s="34" t="s">
        <v>53</v>
      </c>
      <c r="E176" s="35" t="s">
        <v>50</v>
      </c>
    </row>
    <row r="177" spans="1:5" ht="12.75">
      <c r="A177" s="36" t="s">
        <v>55</v>
      </c>
      <c r="E177" s="37" t="s">
        <v>289</v>
      </c>
    </row>
    <row r="178" spans="1:5" ht="76.5">
      <c r="A178" t="s">
        <v>56</v>
      </c>
      <c r="E178" s="35" t="s">
        <v>290</v>
      </c>
    </row>
    <row r="179" spans="1:16" ht="12.75">
      <c r="A179" s="24" t="s">
        <v>48</v>
      </c>
      <c s="29" t="s">
        <v>291</v>
      </c>
      <c s="29" t="s">
        <v>292</v>
      </c>
      <c s="24" t="s">
        <v>87</v>
      </c>
      <c s="30" t="s">
        <v>293</v>
      </c>
      <c s="31" t="s">
        <v>123</v>
      </c>
      <c s="32">
        <v>50</v>
      </c>
      <c s="33">
        <v>0</v>
      </c>
      <c s="33">
        <f>ROUND(ROUND(H179,2)*ROUND(G179,3),2)</f>
      </c>
      <c r="O179">
        <f>(I179*21)/100</f>
      </c>
      <c t="s">
        <v>26</v>
      </c>
    </row>
    <row r="180" spans="1:5" ht="12.75">
      <c r="A180" s="34" t="s">
        <v>53</v>
      </c>
      <c r="E180" s="35" t="s">
        <v>50</v>
      </c>
    </row>
    <row r="181" spans="1:5" ht="12.75">
      <c r="A181" s="36" t="s">
        <v>55</v>
      </c>
      <c r="E181" s="37" t="s">
        <v>289</v>
      </c>
    </row>
    <row r="182" spans="1:5" ht="76.5">
      <c r="A182" t="s">
        <v>56</v>
      </c>
      <c r="E182" s="35" t="s">
        <v>294</v>
      </c>
    </row>
    <row r="183" spans="1:18" ht="12.75" customHeight="1">
      <c r="A183" s="6" t="s">
        <v>46</v>
      </c>
      <c s="6"/>
      <c s="42" t="s">
        <v>117</v>
      </c>
      <c s="6"/>
      <c s="27" t="s">
        <v>295</v>
      </c>
      <c s="6"/>
      <c s="6"/>
      <c s="6"/>
      <c s="43">
        <f>0+Q183</f>
      </c>
      <c r="O183">
        <f>0+R183</f>
      </c>
      <c r="Q183">
        <f>0+I184+I188+I192+I196</f>
      </c>
      <c>
        <f>0+O184+O188+O192+O196</f>
      </c>
    </row>
    <row r="184" spans="1:16" ht="12.75">
      <c r="A184" s="24" t="s">
        <v>48</v>
      </c>
      <c s="29" t="s">
        <v>296</v>
      </c>
      <c s="29" t="s">
        <v>297</v>
      </c>
      <c s="24" t="s">
        <v>87</v>
      </c>
      <c s="30" t="s">
        <v>298</v>
      </c>
      <c s="31" t="s">
        <v>123</v>
      </c>
      <c s="32">
        <v>50</v>
      </c>
      <c s="33">
        <v>0</v>
      </c>
      <c s="33">
        <f>ROUND(ROUND(H184,2)*ROUND(G184,3),2)</f>
      </c>
      <c r="O184">
        <f>(I184*21)/100</f>
      </c>
      <c t="s">
        <v>26</v>
      </c>
    </row>
    <row r="185" spans="1:5" ht="12.75">
      <c r="A185" s="34" t="s">
        <v>53</v>
      </c>
      <c r="E185" s="35" t="s">
        <v>299</v>
      </c>
    </row>
    <row r="186" spans="1:5" ht="12.75">
      <c r="A186" s="36" t="s">
        <v>55</v>
      </c>
      <c r="E186" s="37" t="s">
        <v>300</v>
      </c>
    </row>
    <row r="187" spans="1:5" ht="255">
      <c r="A187" t="s">
        <v>56</v>
      </c>
      <c r="E187" s="35" t="s">
        <v>301</v>
      </c>
    </row>
    <row r="188" spans="1:16" ht="12.75">
      <c r="A188" s="24" t="s">
        <v>48</v>
      </c>
      <c s="29" t="s">
        <v>302</v>
      </c>
      <c s="29" t="s">
        <v>303</v>
      </c>
      <c s="24" t="s">
        <v>87</v>
      </c>
      <c s="30" t="s">
        <v>304</v>
      </c>
      <c s="31" t="s">
        <v>79</v>
      </c>
      <c s="32">
        <v>3</v>
      </c>
      <c s="33">
        <v>0</v>
      </c>
      <c s="33">
        <f>ROUND(ROUND(H188,2)*ROUND(G188,3),2)</f>
      </c>
      <c r="O188">
        <f>(I188*21)/100</f>
      </c>
      <c t="s">
        <v>26</v>
      </c>
    </row>
    <row r="189" spans="1:5" ht="12.75">
      <c r="A189" s="34" t="s">
        <v>53</v>
      </c>
      <c r="E189" s="35" t="s">
        <v>305</v>
      </c>
    </row>
    <row r="190" spans="1:5" ht="12.75">
      <c r="A190" s="36" t="s">
        <v>55</v>
      </c>
      <c r="E190" s="37" t="s">
        <v>306</v>
      </c>
    </row>
    <row r="191" spans="1:5" ht="89.25">
      <c r="A191" t="s">
        <v>56</v>
      </c>
      <c r="E191" s="35" t="s">
        <v>307</v>
      </c>
    </row>
    <row r="192" spans="1:16" ht="12.75">
      <c r="A192" s="24" t="s">
        <v>48</v>
      </c>
      <c s="29" t="s">
        <v>308</v>
      </c>
      <c s="29" t="s">
        <v>309</v>
      </c>
      <c s="24" t="s">
        <v>87</v>
      </c>
      <c s="30" t="s">
        <v>310</v>
      </c>
      <c s="31" t="s">
        <v>79</v>
      </c>
      <c s="32">
        <v>2</v>
      </c>
      <c s="33">
        <v>0</v>
      </c>
      <c s="33">
        <f>ROUND(ROUND(H192,2)*ROUND(G192,3),2)</f>
      </c>
      <c r="O192">
        <f>(I192*21)/100</f>
      </c>
      <c t="s">
        <v>26</v>
      </c>
    </row>
    <row r="193" spans="1:5" ht="12.75">
      <c r="A193" s="34" t="s">
        <v>53</v>
      </c>
      <c r="E193" s="35" t="s">
        <v>50</v>
      </c>
    </row>
    <row r="194" spans="1:5" ht="12.75">
      <c r="A194" s="36" t="s">
        <v>55</v>
      </c>
      <c r="E194" s="37" t="s">
        <v>311</v>
      </c>
    </row>
    <row r="195" spans="1:5" ht="25.5">
      <c r="A195" t="s">
        <v>56</v>
      </c>
      <c r="E195" s="35" t="s">
        <v>312</v>
      </c>
    </row>
    <row r="196" spans="1:16" ht="12.75">
      <c r="A196" s="24" t="s">
        <v>48</v>
      </c>
      <c s="29" t="s">
        <v>313</v>
      </c>
      <c s="29" t="s">
        <v>314</v>
      </c>
      <c s="24" t="s">
        <v>87</v>
      </c>
      <c s="30" t="s">
        <v>315</v>
      </c>
      <c s="31" t="s">
        <v>79</v>
      </c>
      <c s="32">
        <v>6</v>
      </c>
      <c s="33">
        <v>0</v>
      </c>
      <c s="33">
        <f>ROUND(ROUND(H196,2)*ROUND(G196,3),2)</f>
      </c>
      <c r="O196">
        <f>(I196*21)/100</f>
      </c>
      <c t="s">
        <v>26</v>
      </c>
    </row>
    <row r="197" spans="1:5" ht="12.75">
      <c r="A197" s="34" t="s">
        <v>53</v>
      </c>
      <c r="E197" s="35" t="s">
        <v>50</v>
      </c>
    </row>
    <row r="198" spans="1:5" ht="12.75">
      <c r="A198" s="36" t="s">
        <v>55</v>
      </c>
      <c r="E198" s="37" t="s">
        <v>316</v>
      </c>
    </row>
    <row r="199" spans="1:5" ht="25.5">
      <c r="A199" t="s">
        <v>56</v>
      </c>
      <c r="E199" s="35" t="s">
        <v>312</v>
      </c>
    </row>
    <row r="200" spans="1:18" ht="12.75" customHeight="1">
      <c r="A200" s="6" t="s">
        <v>46</v>
      </c>
      <c s="6"/>
      <c s="42" t="s">
        <v>43</v>
      </c>
      <c s="6"/>
      <c s="27" t="s">
        <v>317</v>
      </c>
      <c s="6"/>
      <c s="6"/>
      <c s="6"/>
      <c s="43">
        <f>0+Q200</f>
      </c>
      <c r="O200">
        <f>0+R200</f>
      </c>
      <c r="Q200">
        <f>0+I201+I205+I209+I213+I217+I221+I225+I229+I233+I237+I241+I245+I249</f>
      </c>
      <c>
        <f>0+O201+O205+O209+O213+O217+O221+O225+O229+O233+O237+O241+O245+O249</f>
      </c>
    </row>
    <row r="201" spans="1:16" ht="25.5">
      <c r="A201" s="24" t="s">
        <v>48</v>
      </c>
      <c s="29" t="s">
        <v>318</v>
      </c>
      <c s="29" t="s">
        <v>319</v>
      </c>
      <c s="24" t="s">
        <v>87</v>
      </c>
      <c s="30" t="s">
        <v>320</v>
      </c>
      <c s="31" t="s">
        <v>79</v>
      </c>
      <c s="32">
        <v>2</v>
      </c>
      <c s="33">
        <v>0</v>
      </c>
      <c s="33">
        <f>ROUND(ROUND(H201,2)*ROUND(G201,3),2)</f>
      </c>
      <c r="O201">
        <f>(I201*21)/100</f>
      </c>
      <c t="s">
        <v>26</v>
      </c>
    </row>
    <row r="202" spans="1:5" ht="12.75">
      <c r="A202" s="34" t="s">
        <v>53</v>
      </c>
      <c r="E202" s="35" t="s">
        <v>50</v>
      </c>
    </row>
    <row r="203" spans="1:5" ht="38.25">
      <c r="A203" s="36" t="s">
        <v>55</v>
      </c>
      <c r="E203" s="37" t="s">
        <v>321</v>
      </c>
    </row>
    <row r="204" spans="1:5" ht="25.5">
      <c r="A204" t="s">
        <v>56</v>
      </c>
      <c r="E204" s="35" t="s">
        <v>322</v>
      </c>
    </row>
    <row r="205" spans="1:16" ht="25.5">
      <c r="A205" s="24" t="s">
        <v>48</v>
      </c>
      <c s="29" t="s">
        <v>323</v>
      </c>
      <c s="29" t="s">
        <v>324</v>
      </c>
      <c s="24" t="s">
        <v>87</v>
      </c>
      <c s="30" t="s">
        <v>325</v>
      </c>
      <c s="31" t="s">
        <v>79</v>
      </c>
      <c s="32">
        <v>6</v>
      </c>
      <c s="33">
        <v>0</v>
      </c>
      <c s="33">
        <f>ROUND(ROUND(H205,2)*ROUND(G205,3),2)</f>
      </c>
      <c r="O205">
        <f>(I205*21)/100</f>
      </c>
      <c t="s">
        <v>26</v>
      </c>
    </row>
    <row r="206" spans="1:5" ht="12.75">
      <c r="A206" s="34" t="s">
        <v>53</v>
      </c>
      <c r="E206" s="35" t="s">
        <v>50</v>
      </c>
    </row>
    <row r="207" spans="1:5" ht="89.25">
      <c r="A207" s="36" t="s">
        <v>55</v>
      </c>
      <c r="E207" s="37" t="s">
        <v>326</v>
      </c>
    </row>
    <row r="208" spans="1:5" ht="51">
      <c r="A208" t="s">
        <v>56</v>
      </c>
      <c r="E208" s="35" t="s">
        <v>327</v>
      </c>
    </row>
    <row r="209" spans="1:16" ht="12.75">
      <c r="A209" s="24" t="s">
        <v>48</v>
      </c>
      <c s="29" t="s">
        <v>328</v>
      </c>
      <c s="29" t="s">
        <v>329</v>
      </c>
      <c s="24" t="s">
        <v>87</v>
      </c>
      <c s="30" t="s">
        <v>330</v>
      </c>
      <c s="31" t="s">
        <v>79</v>
      </c>
      <c s="32">
        <v>10</v>
      </c>
      <c s="33">
        <v>0</v>
      </c>
      <c s="33">
        <f>ROUND(ROUND(H209,2)*ROUND(G209,3),2)</f>
      </c>
      <c r="O209">
        <f>(I209*21)/100</f>
      </c>
      <c t="s">
        <v>26</v>
      </c>
    </row>
    <row r="210" spans="1:5" ht="12.75">
      <c r="A210" s="34" t="s">
        <v>53</v>
      </c>
      <c r="E210" s="35" t="s">
        <v>50</v>
      </c>
    </row>
    <row r="211" spans="1:5" ht="12.75">
      <c r="A211" s="36" t="s">
        <v>55</v>
      </c>
      <c r="E211" s="37" t="s">
        <v>331</v>
      </c>
    </row>
    <row r="212" spans="1:5" ht="25.5">
      <c r="A212" t="s">
        <v>56</v>
      </c>
      <c r="E212" s="35" t="s">
        <v>332</v>
      </c>
    </row>
    <row r="213" spans="1:16" ht="12.75">
      <c r="A213" s="24" t="s">
        <v>48</v>
      </c>
      <c s="29" t="s">
        <v>333</v>
      </c>
      <c s="29" t="s">
        <v>334</v>
      </c>
      <c s="24" t="s">
        <v>87</v>
      </c>
      <c s="30" t="s">
        <v>335</v>
      </c>
      <c s="31" t="s">
        <v>79</v>
      </c>
      <c s="32">
        <v>9</v>
      </c>
      <c s="33">
        <v>0</v>
      </c>
      <c s="33">
        <f>ROUND(ROUND(H213,2)*ROUND(G213,3),2)</f>
      </c>
      <c r="O213">
        <f>(I213*21)/100</f>
      </c>
      <c t="s">
        <v>26</v>
      </c>
    </row>
    <row r="214" spans="1:5" ht="12.75">
      <c r="A214" s="34" t="s">
        <v>53</v>
      </c>
      <c r="E214" s="35" t="s">
        <v>50</v>
      </c>
    </row>
    <row r="215" spans="1:5" ht="12.75">
      <c r="A215" s="36" t="s">
        <v>55</v>
      </c>
      <c r="E215" s="37" t="s">
        <v>336</v>
      </c>
    </row>
    <row r="216" spans="1:5" ht="25.5">
      <c r="A216" t="s">
        <v>56</v>
      </c>
      <c r="E216" s="35" t="s">
        <v>322</v>
      </c>
    </row>
    <row r="217" spans="1:16" ht="25.5">
      <c r="A217" s="24" t="s">
        <v>48</v>
      </c>
      <c s="29" t="s">
        <v>337</v>
      </c>
      <c s="29" t="s">
        <v>338</v>
      </c>
      <c s="24" t="s">
        <v>87</v>
      </c>
      <c s="30" t="s">
        <v>339</v>
      </c>
      <c s="31" t="s">
        <v>79</v>
      </c>
      <c s="32">
        <v>16</v>
      </c>
      <c s="33">
        <v>0</v>
      </c>
      <c s="33">
        <f>ROUND(ROUND(H217,2)*ROUND(G217,3),2)</f>
      </c>
      <c r="O217">
        <f>(I217*21)/100</f>
      </c>
      <c t="s">
        <v>26</v>
      </c>
    </row>
    <row r="218" spans="1:5" ht="12.75">
      <c r="A218" s="34" t="s">
        <v>53</v>
      </c>
      <c r="E218" s="35" t="s">
        <v>50</v>
      </c>
    </row>
    <row r="219" spans="1:5" ht="12.75">
      <c r="A219" s="36" t="s">
        <v>55</v>
      </c>
      <c r="E219" s="37" t="s">
        <v>340</v>
      </c>
    </row>
    <row r="220" spans="1:5" ht="25.5">
      <c r="A220" t="s">
        <v>56</v>
      </c>
      <c r="E220" s="35" t="s">
        <v>341</v>
      </c>
    </row>
    <row r="221" spans="1:16" ht="12.75">
      <c r="A221" s="24" t="s">
        <v>48</v>
      </c>
      <c s="29" t="s">
        <v>342</v>
      </c>
      <c s="29" t="s">
        <v>343</v>
      </c>
      <c s="24" t="s">
        <v>87</v>
      </c>
      <c s="30" t="s">
        <v>344</v>
      </c>
      <c s="31" t="s">
        <v>79</v>
      </c>
      <c s="32">
        <v>14</v>
      </c>
      <c s="33">
        <v>0</v>
      </c>
      <c s="33">
        <f>ROUND(ROUND(H221,2)*ROUND(G221,3),2)</f>
      </c>
      <c r="O221">
        <f>(I221*21)/100</f>
      </c>
      <c t="s">
        <v>26</v>
      </c>
    </row>
    <row r="222" spans="1:5" ht="12.75">
      <c r="A222" s="34" t="s">
        <v>53</v>
      </c>
      <c r="E222" s="35" t="s">
        <v>50</v>
      </c>
    </row>
    <row r="223" spans="1:5" ht="25.5">
      <c r="A223" s="36" t="s">
        <v>55</v>
      </c>
      <c r="E223" s="37" t="s">
        <v>345</v>
      </c>
    </row>
    <row r="224" spans="1:5" ht="25.5">
      <c r="A224" t="s">
        <v>56</v>
      </c>
      <c r="E224" s="35" t="s">
        <v>332</v>
      </c>
    </row>
    <row r="225" spans="1:16" ht="25.5">
      <c r="A225" s="24" t="s">
        <v>48</v>
      </c>
      <c s="29" t="s">
        <v>346</v>
      </c>
      <c s="29" t="s">
        <v>347</v>
      </c>
      <c s="24" t="s">
        <v>87</v>
      </c>
      <c s="30" t="s">
        <v>348</v>
      </c>
      <c s="31" t="s">
        <v>73</v>
      </c>
      <c s="32">
        <v>61.501</v>
      </c>
      <c s="33">
        <v>0</v>
      </c>
      <c s="33">
        <f>ROUND(ROUND(H225,2)*ROUND(G225,3),2)</f>
      </c>
      <c r="O225">
        <f>(I225*21)/100</f>
      </c>
      <c t="s">
        <v>26</v>
      </c>
    </row>
    <row r="226" spans="1:5" ht="12.75">
      <c r="A226" s="34" t="s">
        <v>53</v>
      </c>
      <c r="E226" s="35" t="s">
        <v>349</v>
      </c>
    </row>
    <row r="227" spans="1:5" ht="165.75">
      <c r="A227" s="36" t="s">
        <v>55</v>
      </c>
      <c r="E227" s="37" t="s">
        <v>350</v>
      </c>
    </row>
    <row r="228" spans="1:5" ht="38.25">
      <c r="A228" t="s">
        <v>56</v>
      </c>
      <c r="E228" s="35" t="s">
        <v>351</v>
      </c>
    </row>
    <row r="229" spans="1:16" ht="25.5">
      <c r="A229" s="24" t="s">
        <v>48</v>
      </c>
      <c s="29" t="s">
        <v>352</v>
      </c>
      <c s="29" t="s">
        <v>353</v>
      </c>
      <c s="24" t="s">
        <v>87</v>
      </c>
      <c s="30" t="s">
        <v>354</v>
      </c>
      <c s="31" t="s">
        <v>73</v>
      </c>
      <c s="32">
        <v>61.501</v>
      </c>
      <c s="33">
        <v>0</v>
      </c>
      <c s="33">
        <f>ROUND(ROUND(H229,2)*ROUND(G229,3),2)</f>
      </c>
      <c r="O229">
        <f>(I229*21)/100</f>
      </c>
      <c t="s">
        <v>26</v>
      </c>
    </row>
    <row r="230" spans="1:5" ht="12.75">
      <c r="A230" s="34" t="s">
        <v>53</v>
      </c>
      <c r="E230" s="35" t="s">
        <v>355</v>
      </c>
    </row>
    <row r="231" spans="1:5" ht="165.75">
      <c r="A231" s="36" t="s">
        <v>55</v>
      </c>
      <c r="E231" s="37" t="s">
        <v>350</v>
      </c>
    </row>
    <row r="232" spans="1:5" ht="38.25">
      <c r="A232" t="s">
        <v>56</v>
      </c>
      <c r="E232" s="35" t="s">
        <v>351</v>
      </c>
    </row>
    <row r="233" spans="1:16" ht="12.75">
      <c r="A233" s="24" t="s">
        <v>48</v>
      </c>
      <c s="29" t="s">
        <v>356</v>
      </c>
      <c s="29" t="s">
        <v>357</v>
      </c>
      <c s="24" t="s">
        <v>87</v>
      </c>
      <c s="30" t="s">
        <v>358</v>
      </c>
      <c s="31" t="s">
        <v>123</v>
      </c>
      <c s="32">
        <v>31.5</v>
      </c>
      <c s="33">
        <v>0</v>
      </c>
      <c s="33">
        <f>ROUND(ROUND(H233,2)*ROUND(G233,3),2)</f>
      </c>
      <c r="O233">
        <f>(I233*21)/100</f>
      </c>
      <c t="s">
        <v>26</v>
      </c>
    </row>
    <row r="234" spans="1:5" ht="12.75">
      <c r="A234" s="34" t="s">
        <v>53</v>
      </c>
      <c r="E234" s="35" t="s">
        <v>359</v>
      </c>
    </row>
    <row r="235" spans="1:5" ht="25.5">
      <c r="A235" s="36" t="s">
        <v>55</v>
      </c>
      <c r="E235" s="37" t="s">
        <v>360</v>
      </c>
    </row>
    <row r="236" spans="1:5" ht="25.5">
      <c r="A236" t="s">
        <v>56</v>
      </c>
      <c r="E236" s="35" t="s">
        <v>361</v>
      </c>
    </row>
    <row r="237" spans="1:16" ht="12.75">
      <c r="A237" s="24" t="s">
        <v>48</v>
      </c>
      <c s="29" t="s">
        <v>362</v>
      </c>
      <c s="29" t="s">
        <v>363</v>
      </c>
      <c s="24" t="s">
        <v>87</v>
      </c>
      <c s="30" t="s">
        <v>364</v>
      </c>
      <c s="31" t="s">
        <v>123</v>
      </c>
      <c s="32">
        <v>33.5</v>
      </c>
      <c s="33">
        <v>0</v>
      </c>
      <c s="33">
        <f>ROUND(ROUND(H237,2)*ROUND(G237,3),2)</f>
      </c>
      <c r="O237">
        <f>(I237*21)/100</f>
      </c>
      <c t="s">
        <v>26</v>
      </c>
    </row>
    <row r="238" spans="1:5" ht="12.75">
      <c r="A238" s="34" t="s">
        <v>53</v>
      </c>
      <c r="E238" s="35" t="s">
        <v>359</v>
      </c>
    </row>
    <row r="239" spans="1:5" ht="25.5">
      <c r="A239" s="36" t="s">
        <v>55</v>
      </c>
      <c r="E239" s="37" t="s">
        <v>365</v>
      </c>
    </row>
    <row r="240" spans="1:5" ht="63.75">
      <c r="A240" t="s">
        <v>56</v>
      </c>
      <c r="E240" s="35" t="s">
        <v>366</v>
      </c>
    </row>
    <row r="241" spans="1:16" ht="12.75">
      <c r="A241" s="24" t="s">
        <v>48</v>
      </c>
      <c s="29" t="s">
        <v>367</v>
      </c>
      <c s="29" t="s">
        <v>368</v>
      </c>
      <c s="24" t="s">
        <v>87</v>
      </c>
      <c s="30" t="s">
        <v>369</v>
      </c>
      <c s="31" t="s">
        <v>123</v>
      </c>
      <c s="32">
        <v>158</v>
      </c>
      <c s="33">
        <v>0</v>
      </c>
      <c s="33">
        <f>ROUND(ROUND(H241,2)*ROUND(G241,3),2)</f>
      </c>
      <c r="O241">
        <f>(I241*21)/100</f>
      </c>
      <c t="s">
        <v>26</v>
      </c>
    </row>
    <row r="242" spans="1:5" ht="12.75">
      <c r="A242" s="34" t="s">
        <v>53</v>
      </c>
      <c r="E242" s="35" t="s">
        <v>370</v>
      </c>
    </row>
    <row r="243" spans="1:5" ht="102">
      <c r="A243" s="36" t="s">
        <v>55</v>
      </c>
      <c r="E243" s="37" t="s">
        <v>371</v>
      </c>
    </row>
    <row r="244" spans="1:5" ht="38.25">
      <c r="A244" t="s">
        <v>56</v>
      </c>
      <c r="E244" s="35" t="s">
        <v>372</v>
      </c>
    </row>
    <row r="245" spans="1:16" ht="12.75">
      <c r="A245" s="24" t="s">
        <v>48</v>
      </c>
      <c s="29" t="s">
        <v>373</v>
      </c>
      <c s="29" t="s">
        <v>374</v>
      </c>
      <c s="24" t="s">
        <v>87</v>
      </c>
      <c s="30" t="s">
        <v>375</v>
      </c>
      <c s="31" t="s">
        <v>123</v>
      </c>
      <c s="32">
        <v>44.5</v>
      </c>
      <c s="33">
        <v>0</v>
      </c>
      <c s="33">
        <f>ROUND(ROUND(H245,2)*ROUND(G245,3),2)</f>
      </c>
      <c r="O245">
        <f>(I245*21)/100</f>
      </c>
      <c t="s">
        <v>26</v>
      </c>
    </row>
    <row r="246" spans="1:5" ht="25.5">
      <c r="A246" s="34" t="s">
        <v>53</v>
      </c>
      <c r="E246" s="35" t="s">
        <v>376</v>
      </c>
    </row>
    <row r="247" spans="1:5" ht="25.5">
      <c r="A247" s="36" t="s">
        <v>55</v>
      </c>
      <c r="E247" s="37" t="s">
        <v>377</v>
      </c>
    </row>
    <row r="248" spans="1:5" ht="38.25">
      <c r="A248" t="s">
        <v>56</v>
      </c>
      <c r="E248" s="35" t="s">
        <v>372</v>
      </c>
    </row>
    <row r="249" spans="1:16" ht="12.75">
      <c r="A249" s="24" t="s">
        <v>48</v>
      </c>
      <c s="29" t="s">
        <v>378</v>
      </c>
      <c s="29" t="s">
        <v>379</v>
      </c>
      <c s="24" t="s">
        <v>87</v>
      </c>
      <c s="30" t="s">
        <v>380</v>
      </c>
      <c s="31" t="s">
        <v>123</v>
      </c>
      <c s="32">
        <v>7</v>
      </c>
      <c s="33">
        <v>0</v>
      </c>
      <c s="33">
        <f>ROUND(ROUND(H249,2)*ROUND(G249,3),2)</f>
      </c>
      <c r="O249">
        <f>(I249*21)/100</f>
      </c>
      <c t="s">
        <v>26</v>
      </c>
    </row>
    <row r="250" spans="1:5" ht="12.75">
      <c r="A250" s="34" t="s">
        <v>53</v>
      </c>
      <c r="E250" s="35" t="s">
        <v>50</v>
      </c>
    </row>
    <row r="251" spans="1:5" ht="89.25">
      <c r="A251" s="36" t="s">
        <v>55</v>
      </c>
      <c r="E251" s="37" t="s">
        <v>381</v>
      </c>
    </row>
    <row r="252" spans="1:5" ht="25.5">
      <c r="A252" t="s">
        <v>56</v>
      </c>
      <c r="E252" s="35" t="s">
        <v>382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0+O9+O22+O67+O76+O81+O122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383</v>
      </c>
      <c s="38">
        <f>0+I9+I22+I67+I76+I81+I122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82</v>
      </c>
      <c s="1"/>
      <c s="14" t="s">
        <v>83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383</v>
      </c>
      <c s="6"/>
      <c s="18" t="s">
        <v>384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48</v>
      </c>
      <c s="29" t="s">
        <v>32</v>
      </c>
      <c s="29" t="s">
        <v>86</v>
      </c>
      <c s="24" t="s">
        <v>87</v>
      </c>
      <c s="30" t="s">
        <v>88</v>
      </c>
      <c s="31" t="s">
        <v>89</v>
      </c>
      <c s="32">
        <v>11.7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90</v>
      </c>
    </row>
    <row r="12" spans="1:5" ht="25.5">
      <c r="A12" s="36" t="s">
        <v>55</v>
      </c>
      <c r="E12" s="37" t="s">
        <v>385</v>
      </c>
    </row>
    <row r="13" spans="1:5" ht="25.5">
      <c r="A13" t="s">
        <v>56</v>
      </c>
      <c r="E13" s="35" t="s">
        <v>92</v>
      </c>
    </row>
    <row r="14" spans="1:16" ht="12.75">
      <c r="A14" s="24" t="s">
        <v>48</v>
      </c>
      <c s="29" t="s">
        <v>26</v>
      </c>
      <c s="29" t="s">
        <v>86</v>
      </c>
      <c s="24" t="s">
        <v>96</v>
      </c>
      <c s="30" t="s">
        <v>88</v>
      </c>
      <c s="31" t="s">
        <v>89</v>
      </c>
      <c s="32">
        <v>7.314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97</v>
      </c>
    </row>
    <row r="16" spans="1:5" ht="12.75">
      <c r="A16" s="36" t="s">
        <v>55</v>
      </c>
      <c r="E16" s="37" t="s">
        <v>386</v>
      </c>
    </row>
    <row r="17" spans="1:5" ht="25.5">
      <c r="A17" t="s">
        <v>56</v>
      </c>
      <c r="E17" s="35" t="s">
        <v>92</v>
      </c>
    </row>
    <row r="18" spans="1:16" ht="12.75">
      <c r="A18" s="24" t="s">
        <v>48</v>
      </c>
      <c s="29" t="s">
        <v>25</v>
      </c>
      <c s="29" t="s">
        <v>99</v>
      </c>
      <c s="24" t="s">
        <v>50</v>
      </c>
      <c s="30" t="s">
        <v>100</v>
      </c>
      <c s="31" t="s">
        <v>89</v>
      </c>
      <c s="32">
        <v>106.95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50</v>
      </c>
    </row>
    <row r="20" spans="1:5" ht="51">
      <c r="A20" s="36" t="s">
        <v>55</v>
      </c>
      <c r="E20" s="37" t="s">
        <v>387</v>
      </c>
    </row>
    <row r="21" spans="1:5" ht="25.5">
      <c r="A21" t="s">
        <v>56</v>
      </c>
      <c r="E21" s="35" t="s">
        <v>92</v>
      </c>
    </row>
    <row r="22" spans="1:18" ht="12.75" customHeight="1">
      <c r="A22" s="6" t="s">
        <v>46</v>
      </c>
      <c s="6"/>
      <c s="42" t="s">
        <v>32</v>
      </c>
      <c s="6"/>
      <c s="27" t="s">
        <v>70</v>
      </c>
      <c s="6"/>
      <c s="6"/>
      <c s="6"/>
      <c s="43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24" t="s">
        <v>48</v>
      </c>
      <c s="29" t="s">
        <v>36</v>
      </c>
      <c s="29" t="s">
        <v>107</v>
      </c>
      <c s="24" t="s">
        <v>50</v>
      </c>
      <c s="30" t="s">
        <v>108</v>
      </c>
      <c s="31" t="s">
        <v>104</v>
      </c>
      <c s="32">
        <v>34.5</v>
      </c>
      <c s="33">
        <v>0</v>
      </c>
      <c s="33">
        <f>ROUND(ROUND(H23,2)*ROUND(G23,3),2)</f>
      </c>
      <c r="O23">
        <f>(I23*21)/100</f>
      </c>
      <c t="s">
        <v>26</v>
      </c>
    </row>
    <row r="24" spans="1:5" ht="25.5">
      <c r="A24" s="34" t="s">
        <v>53</v>
      </c>
      <c r="E24" s="35" t="s">
        <v>109</v>
      </c>
    </row>
    <row r="25" spans="1:5" ht="12.75">
      <c r="A25" s="36" t="s">
        <v>55</v>
      </c>
      <c r="E25" s="37" t="s">
        <v>388</v>
      </c>
    </row>
    <row r="26" spans="1:5" ht="63.75">
      <c r="A26" t="s">
        <v>56</v>
      </c>
      <c r="E26" s="35" t="s">
        <v>106</v>
      </c>
    </row>
    <row r="27" spans="1:16" ht="25.5">
      <c r="A27" s="24" t="s">
        <v>48</v>
      </c>
      <c s="29" t="s">
        <v>38</v>
      </c>
      <c s="29" t="s">
        <v>112</v>
      </c>
      <c s="24" t="s">
        <v>50</v>
      </c>
      <c s="30" t="s">
        <v>113</v>
      </c>
      <c s="31" t="s">
        <v>114</v>
      </c>
      <c s="32">
        <v>2898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50</v>
      </c>
    </row>
    <row r="29" spans="1:5" ht="12.75">
      <c r="A29" s="36" t="s">
        <v>55</v>
      </c>
      <c r="E29" s="37" t="s">
        <v>389</v>
      </c>
    </row>
    <row r="30" spans="1:5" ht="25.5">
      <c r="A30" t="s">
        <v>56</v>
      </c>
      <c r="E30" s="35" t="s">
        <v>116</v>
      </c>
    </row>
    <row r="31" spans="1:16" ht="25.5">
      <c r="A31" s="24" t="s">
        <v>48</v>
      </c>
      <c s="29" t="s">
        <v>40</v>
      </c>
      <c s="29" t="s">
        <v>121</v>
      </c>
      <c s="24" t="s">
        <v>50</v>
      </c>
      <c s="30" t="s">
        <v>122</v>
      </c>
      <c s="31" t="s">
        <v>123</v>
      </c>
      <c s="32">
        <v>53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12.75">
      <c r="A32" s="34" t="s">
        <v>53</v>
      </c>
      <c r="E32" s="35" t="s">
        <v>50</v>
      </c>
    </row>
    <row r="33" spans="1:5" ht="25.5">
      <c r="A33" s="36" t="s">
        <v>55</v>
      </c>
      <c r="E33" s="37" t="s">
        <v>390</v>
      </c>
    </row>
    <row r="34" spans="1:5" ht="63.75">
      <c r="A34" t="s">
        <v>56</v>
      </c>
      <c r="E34" s="35" t="s">
        <v>106</v>
      </c>
    </row>
    <row r="35" spans="1:16" ht="25.5">
      <c r="A35" s="24" t="s">
        <v>48</v>
      </c>
      <c s="29" t="s">
        <v>111</v>
      </c>
      <c s="29" t="s">
        <v>125</v>
      </c>
      <c s="24" t="s">
        <v>50</v>
      </c>
      <c s="30" t="s">
        <v>126</v>
      </c>
      <c s="31" t="s">
        <v>114</v>
      </c>
      <c s="32">
        <v>80.454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12.75">
      <c r="A36" s="34" t="s">
        <v>53</v>
      </c>
      <c r="E36" s="35" t="s">
        <v>50</v>
      </c>
    </row>
    <row r="37" spans="1:5" ht="25.5">
      <c r="A37" s="36" t="s">
        <v>55</v>
      </c>
      <c r="E37" s="37" t="s">
        <v>391</v>
      </c>
    </row>
    <row r="38" spans="1:5" ht="25.5">
      <c r="A38" t="s">
        <v>56</v>
      </c>
      <c r="E38" s="35" t="s">
        <v>116</v>
      </c>
    </row>
    <row r="39" spans="1:16" ht="12.75">
      <c r="A39" s="24" t="s">
        <v>48</v>
      </c>
      <c s="29" t="s">
        <v>117</v>
      </c>
      <c s="29" t="s">
        <v>129</v>
      </c>
      <c s="24" t="s">
        <v>50</v>
      </c>
      <c s="30" t="s">
        <v>130</v>
      </c>
      <c s="31" t="s">
        <v>104</v>
      </c>
      <c s="32">
        <v>31.05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131</v>
      </c>
    </row>
    <row r="41" spans="1:5" ht="12.75">
      <c r="A41" s="36" t="s">
        <v>55</v>
      </c>
      <c r="E41" s="37" t="s">
        <v>392</v>
      </c>
    </row>
    <row r="42" spans="1:5" ht="25.5">
      <c r="A42" t="s">
        <v>56</v>
      </c>
      <c r="E42" s="35" t="s">
        <v>133</v>
      </c>
    </row>
    <row r="43" spans="1:16" ht="12.75">
      <c r="A43" s="24" t="s">
        <v>48</v>
      </c>
      <c s="29" t="s">
        <v>43</v>
      </c>
      <c s="29" t="s">
        <v>151</v>
      </c>
      <c s="24" t="s">
        <v>50</v>
      </c>
      <c s="30" t="s">
        <v>152</v>
      </c>
      <c s="31" t="s">
        <v>104</v>
      </c>
      <c s="32">
        <v>12.075</v>
      </c>
      <c s="33">
        <v>0</v>
      </c>
      <c s="33">
        <f>ROUND(ROUND(H43,2)*ROUND(G43,3),2)</f>
      </c>
      <c r="O43">
        <f>(I43*21)/100</f>
      </c>
      <c t="s">
        <v>26</v>
      </c>
    </row>
    <row r="44" spans="1:5" ht="25.5">
      <c r="A44" s="34" t="s">
        <v>53</v>
      </c>
      <c r="E44" s="35" t="s">
        <v>109</v>
      </c>
    </row>
    <row r="45" spans="1:5" ht="12.75">
      <c r="A45" s="36" t="s">
        <v>55</v>
      </c>
      <c r="E45" s="37" t="s">
        <v>393</v>
      </c>
    </row>
    <row r="46" spans="1:5" ht="382.5">
      <c r="A46" t="s">
        <v>56</v>
      </c>
      <c r="E46" s="35" t="s">
        <v>145</v>
      </c>
    </row>
    <row r="47" spans="1:16" ht="12.75">
      <c r="A47" s="24" t="s">
        <v>48</v>
      </c>
      <c s="29" t="s">
        <v>45</v>
      </c>
      <c s="29" t="s">
        <v>155</v>
      </c>
      <c s="24" t="s">
        <v>50</v>
      </c>
      <c s="30" t="s">
        <v>156</v>
      </c>
      <c s="31" t="s">
        <v>157</v>
      </c>
      <c s="32">
        <v>466.725</v>
      </c>
      <c s="33">
        <v>0</v>
      </c>
      <c s="33">
        <f>ROUND(ROUND(H47,2)*ROUND(G47,3),2)</f>
      </c>
      <c r="O47">
        <f>(I47*21)/100</f>
      </c>
      <c t="s">
        <v>26</v>
      </c>
    </row>
    <row r="48" spans="1:5" ht="12.75">
      <c r="A48" s="34" t="s">
        <v>53</v>
      </c>
      <c r="E48" s="35" t="s">
        <v>50</v>
      </c>
    </row>
    <row r="49" spans="1:5" ht="12.75">
      <c r="A49" s="36" t="s">
        <v>55</v>
      </c>
      <c r="E49" s="37" t="s">
        <v>394</v>
      </c>
    </row>
    <row r="50" spans="1:5" ht="25.5">
      <c r="A50" t="s">
        <v>56</v>
      </c>
      <c r="E50" s="35" t="s">
        <v>159</v>
      </c>
    </row>
    <row r="51" spans="1:16" ht="12.75">
      <c r="A51" s="24" t="s">
        <v>48</v>
      </c>
      <c s="29" t="s">
        <v>128</v>
      </c>
      <c s="29" t="s">
        <v>167</v>
      </c>
      <c s="24" t="s">
        <v>87</v>
      </c>
      <c s="30" t="s">
        <v>168</v>
      </c>
      <c s="31" t="s">
        <v>104</v>
      </c>
      <c s="32">
        <v>12.075</v>
      </c>
      <c s="33">
        <v>0</v>
      </c>
      <c s="33">
        <f>ROUND(ROUND(H51,2)*ROUND(G51,3),2)</f>
      </c>
      <c r="O51">
        <f>(I51*21)/100</f>
      </c>
      <c t="s">
        <v>26</v>
      </c>
    </row>
    <row r="52" spans="1:5" ht="12.75">
      <c r="A52" s="34" t="s">
        <v>53</v>
      </c>
      <c r="E52" s="35" t="s">
        <v>50</v>
      </c>
    </row>
    <row r="53" spans="1:5" ht="12.75">
      <c r="A53" s="36" t="s">
        <v>55</v>
      </c>
      <c r="E53" s="37" t="s">
        <v>395</v>
      </c>
    </row>
    <row r="54" spans="1:5" ht="191.25">
      <c r="A54" t="s">
        <v>56</v>
      </c>
      <c r="E54" s="35" t="s">
        <v>170</v>
      </c>
    </row>
    <row r="55" spans="1:16" ht="12.75">
      <c r="A55" s="24" t="s">
        <v>48</v>
      </c>
      <c s="29" t="s">
        <v>134</v>
      </c>
      <c s="29" t="s">
        <v>172</v>
      </c>
      <c s="24" t="s">
        <v>87</v>
      </c>
      <c s="30" t="s">
        <v>173</v>
      </c>
      <c s="31" t="s">
        <v>104</v>
      </c>
      <c s="32">
        <v>1.25</v>
      </c>
      <c s="33">
        <v>0</v>
      </c>
      <c s="33">
        <f>ROUND(ROUND(H55,2)*ROUND(G55,3),2)</f>
      </c>
      <c r="O55">
        <f>(I55*21)/100</f>
      </c>
      <c t="s">
        <v>26</v>
      </c>
    </row>
    <row r="56" spans="1:5" ht="12.75">
      <c r="A56" s="34" t="s">
        <v>53</v>
      </c>
      <c r="E56" s="35" t="s">
        <v>174</v>
      </c>
    </row>
    <row r="57" spans="1:5" ht="12.75">
      <c r="A57" s="36" t="s">
        <v>55</v>
      </c>
      <c r="E57" s="37" t="s">
        <v>396</v>
      </c>
    </row>
    <row r="58" spans="1:5" ht="280.5">
      <c r="A58" t="s">
        <v>56</v>
      </c>
      <c r="E58" s="35" t="s">
        <v>176</v>
      </c>
    </row>
    <row r="59" spans="1:16" ht="12.75">
      <c r="A59" s="24" t="s">
        <v>48</v>
      </c>
      <c s="29" t="s">
        <v>140</v>
      </c>
      <c s="29" t="s">
        <v>192</v>
      </c>
      <c s="24" t="s">
        <v>87</v>
      </c>
      <c s="30" t="s">
        <v>193</v>
      </c>
      <c s="31" t="s">
        <v>73</v>
      </c>
      <c s="32">
        <v>172.5</v>
      </c>
      <c s="33">
        <v>0</v>
      </c>
      <c s="33">
        <f>ROUND(ROUND(H59,2)*ROUND(G59,3),2)</f>
      </c>
      <c r="O59">
        <f>(I59*21)/100</f>
      </c>
      <c t="s">
        <v>26</v>
      </c>
    </row>
    <row r="60" spans="1:5" ht="12.75">
      <c r="A60" s="34" t="s">
        <v>53</v>
      </c>
      <c r="E60" s="35" t="s">
        <v>50</v>
      </c>
    </row>
    <row r="61" spans="1:5" ht="12.75">
      <c r="A61" s="36" t="s">
        <v>55</v>
      </c>
      <c r="E61" s="37" t="s">
        <v>397</v>
      </c>
    </row>
    <row r="62" spans="1:5" ht="25.5">
      <c r="A62" t="s">
        <v>56</v>
      </c>
      <c r="E62" s="35" t="s">
        <v>195</v>
      </c>
    </row>
    <row r="63" spans="1:16" ht="12.75">
      <c r="A63" s="24" t="s">
        <v>48</v>
      </c>
      <c s="29" t="s">
        <v>265</v>
      </c>
      <c s="29" t="s">
        <v>212</v>
      </c>
      <c s="24" t="s">
        <v>50</v>
      </c>
      <c s="30" t="s">
        <v>213</v>
      </c>
      <c s="31" t="s">
        <v>114</v>
      </c>
      <c s="32">
        <v>521.64</v>
      </c>
      <c s="33">
        <v>0</v>
      </c>
      <c s="33">
        <f>ROUND(ROUND(H63,2)*ROUND(G63,3),2)</f>
      </c>
      <c r="O63">
        <f>(I63*21)/100</f>
      </c>
      <c t="s">
        <v>26</v>
      </c>
    </row>
    <row r="64" spans="1:5" ht="12.75">
      <c r="A64" s="34" t="s">
        <v>53</v>
      </c>
      <c r="E64" s="35" t="s">
        <v>214</v>
      </c>
    </row>
    <row r="65" spans="1:5" ht="12.75">
      <c r="A65" s="36" t="s">
        <v>55</v>
      </c>
      <c r="E65" s="37" t="s">
        <v>398</v>
      </c>
    </row>
    <row r="66" spans="1:5" ht="25.5">
      <c r="A66" t="s">
        <v>56</v>
      </c>
      <c r="E66" s="35" t="s">
        <v>116</v>
      </c>
    </row>
    <row r="67" spans="1:18" ht="12.75" customHeight="1">
      <c r="A67" s="6" t="s">
        <v>46</v>
      </c>
      <c s="6"/>
      <c s="42" t="s">
        <v>26</v>
      </c>
      <c s="6"/>
      <c s="27" t="s">
        <v>216</v>
      </c>
      <c s="6"/>
      <c s="6"/>
      <c s="6"/>
      <c s="43">
        <f>0+Q67</f>
      </c>
      <c r="O67">
        <f>0+R67</f>
      </c>
      <c r="Q67">
        <f>0+I68+I72</f>
      </c>
      <c>
        <f>0+O68+O72</f>
      </c>
    </row>
    <row r="68" spans="1:16" ht="12.75">
      <c r="A68" s="24" t="s">
        <v>48</v>
      </c>
      <c s="29" t="s">
        <v>146</v>
      </c>
      <c s="29" t="s">
        <v>218</v>
      </c>
      <c s="24" t="s">
        <v>87</v>
      </c>
      <c s="30" t="s">
        <v>219</v>
      </c>
      <c s="31" t="s">
        <v>123</v>
      </c>
      <c s="32">
        <v>45</v>
      </c>
      <c s="33">
        <v>0</v>
      </c>
      <c s="33">
        <f>ROUND(ROUND(H68,2)*ROUND(G68,3),2)</f>
      </c>
      <c r="O68">
        <f>(I68*21)/100</f>
      </c>
      <c t="s">
        <v>26</v>
      </c>
    </row>
    <row r="69" spans="1:5" ht="12.75">
      <c r="A69" s="34" t="s">
        <v>53</v>
      </c>
      <c r="E69" s="35" t="s">
        <v>220</v>
      </c>
    </row>
    <row r="70" spans="1:5" ht="25.5">
      <c r="A70" s="36" t="s">
        <v>55</v>
      </c>
      <c r="E70" s="37" t="s">
        <v>399</v>
      </c>
    </row>
    <row r="71" spans="1:5" ht="165.75">
      <c r="A71" t="s">
        <v>56</v>
      </c>
      <c r="E71" s="35" t="s">
        <v>222</v>
      </c>
    </row>
    <row r="72" spans="1:16" ht="12.75">
      <c r="A72" s="24" t="s">
        <v>48</v>
      </c>
      <c s="29" t="s">
        <v>150</v>
      </c>
      <c s="29" t="s">
        <v>224</v>
      </c>
      <c s="24" t="s">
        <v>87</v>
      </c>
      <c s="30" t="s">
        <v>225</v>
      </c>
      <c s="31" t="s">
        <v>73</v>
      </c>
      <c s="32">
        <v>117</v>
      </c>
      <c s="33">
        <v>0</v>
      </c>
      <c s="33">
        <f>ROUND(ROUND(H72,2)*ROUND(G72,3),2)</f>
      </c>
      <c r="O72">
        <f>(I72*21)/100</f>
      </c>
      <c t="s">
        <v>26</v>
      </c>
    </row>
    <row r="73" spans="1:5" ht="12.75">
      <c r="A73" s="34" t="s">
        <v>53</v>
      </c>
      <c r="E73" s="35" t="s">
        <v>50</v>
      </c>
    </row>
    <row r="74" spans="1:5" ht="25.5">
      <c r="A74" s="36" t="s">
        <v>55</v>
      </c>
      <c r="E74" s="37" t="s">
        <v>400</v>
      </c>
    </row>
    <row r="75" spans="1:5" ht="51">
      <c r="A75" t="s">
        <v>56</v>
      </c>
      <c r="E75" s="35" t="s">
        <v>227</v>
      </c>
    </row>
    <row r="76" spans="1:18" ht="12.75" customHeight="1">
      <c r="A76" s="6" t="s">
        <v>46</v>
      </c>
      <c s="6"/>
      <c s="42" t="s">
        <v>36</v>
      </c>
      <c s="6"/>
      <c s="27" t="s">
        <v>228</v>
      </c>
      <c s="6"/>
      <c s="6"/>
      <c s="6"/>
      <c s="43">
        <f>0+Q76</f>
      </c>
      <c r="O76">
        <f>0+R76</f>
      </c>
      <c r="Q76">
        <f>0+I77</f>
      </c>
      <c>
        <f>0+O77</f>
      </c>
    </row>
    <row r="77" spans="1:16" ht="12.75">
      <c r="A77" s="24" t="s">
        <v>48</v>
      </c>
      <c s="29" t="s">
        <v>154</v>
      </c>
      <c s="29" t="s">
        <v>230</v>
      </c>
      <c s="24" t="s">
        <v>87</v>
      </c>
      <c s="30" t="s">
        <v>231</v>
      </c>
      <c s="31" t="s">
        <v>104</v>
      </c>
      <c s="32">
        <v>0.1</v>
      </c>
      <c s="33">
        <v>0</v>
      </c>
      <c s="33">
        <f>ROUND(ROUND(H77,2)*ROUND(G77,3),2)</f>
      </c>
      <c r="O77">
        <f>(I77*21)/100</f>
      </c>
      <c t="s">
        <v>26</v>
      </c>
    </row>
    <row r="78" spans="1:5" ht="12.75">
      <c r="A78" s="34" t="s">
        <v>53</v>
      </c>
      <c r="E78" s="35" t="s">
        <v>232</v>
      </c>
    </row>
    <row r="79" spans="1:5" ht="12.75">
      <c r="A79" s="36" t="s">
        <v>55</v>
      </c>
      <c r="E79" s="37" t="s">
        <v>401</v>
      </c>
    </row>
    <row r="80" spans="1:5" ht="369.75">
      <c r="A80" t="s">
        <v>56</v>
      </c>
      <c r="E80" s="35" t="s">
        <v>234</v>
      </c>
    </row>
    <row r="81" spans="1:18" ht="12.75" customHeight="1">
      <c r="A81" s="6" t="s">
        <v>46</v>
      </c>
      <c s="6"/>
      <c s="42" t="s">
        <v>38</v>
      </c>
      <c s="6"/>
      <c s="27" t="s">
        <v>235</v>
      </c>
      <c s="6"/>
      <c s="6"/>
      <c s="6"/>
      <c s="43">
        <f>0+Q81</f>
      </c>
      <c r="O81">
        <f>0+R81</f>
      </c>
      <c r="Q81">
        <f>0+I82+I86+I90+I94+I98+I102+I106+I110+I114+I118</f>
      </c>
      <c>
        <f>0+O82+O86+O90+O94+O98+O102+O106+O110+O114+O118</f>
      </c>
    </row>
    <row r="82" spans="1:16" ht="12.75">
      <c r="A82" s="24" t="s">
        <v>48</v>
      </c>
      <c s="29" t="s">
        <v>160</v>
      </c>
      <c s="29" t="s">
        <v>237</v>
      </c>
      <c s="24" t="s">
        <v>87</v>
      </c>
      <c s="30" t="s">
        <v>238</v>
      </c>
      <c s="31" t="s">
        <v>104</v>
      </c>
      <c s="32">
        <v>34.5</v>
      </c>
      <c s="33">
        <v>0</v>
      </c>
      <c s="33">
        <f>ROUND(ROUND(H82,2)*ROUND(G82,3),2)</f>
      </c>
      <c r="O82">
        <f>(I82*21)/100</f>
      </c>
      <c t="s">
        <v>26</v>
      </c>
    </row>
    <row r="83" spans="1:5" ht="12.75">
      <c r="A83" s="34" t="s">
        <v>53</v>
      </c>
      <c r="E83" s="35" t="s">
        <v>239</v>
      </c>
    </row>
    <row r="84" spans="1:5" ht="12.75">
      <c r="A84" s="36" t="s">
        <v>55</v>
      </c>
      <c r="E84" s="37" t="s">
        <v>402</v>
      </c>
    </row>
    <row r="85" spans="1:5" ht="51">
      <c r="A85" t="s">
        <v>56</v>
      </c>
      <c r="E85" s="35" t="s">
        <v>241</v>
      </c>
    </row>
    <row r="86" spans="1:16" ht="12.75">
      <c r="A86" s="24" t="s">
        <v>48</v>
      </c>
      <c s="29" t="s">
        <v>166</v>
      </c>
      <c s="29" t="s">
        <v>237</v>
      </c>
      <c s="24" t="s">
        <v>93</v>
      </c>
      <c s="30" t="s">
        <v>238</v>
      </c>
      <c s="31" t="s">
        <v>104</v>
      </c>
      <c s="32">
        <v>26</v>
      </c>
      <c s="33">
        <v>0</v>
      </c>
      <c s="33">
        <f>ROUND(ROUND(H86,2)*ROUND(G86,3),2)</f>
      </c>
      <c r="O86">
        <f>(I86*21)/100</f>
      </c>
      <c t="s">
        <v>26</v>
      </c>
    </row>
    <row r="87" spans="1:5" ht="12.75">
      <c r="A87" s="34" t="s">
        <v>53</v>
      </c>
      <c r="E87" s="35" t="s">
        <v>243</v>
      </c>
    </row>
    <row r="88" spans="1:5" ht="12.75">
      <c r="A88" s="36" t="s">
        <v>55</v>
      </c>
      <c r="E88" s="37" t="s">
        <v>403</v>
      </c>
    </row>
    <row r="89" spans="1:5" ht="51">
      <c r="A89" t="s">
        <v>56</v>
      </c>
      <c r="E89" s="35" t="s">
        <v>241</v>
      </c>
    </row>
    <row r="90" spans="1:16" ht="12.75">
      <c r="A90" s="24" t="s">
        <v>48</v>
      </c>
      <c s="29" t="s">
        <v>171</v>
      </c>
      <c s="29" t="s">
        <v>246</v>
      </c>
      <c s="24" t="s">
        <v>87</v>
      </c>
      <c s="30" t="s">
        <v>247</v>
      </c>
      <c s="31" t="s">
        <v>73</v>
      </c>
      <c s="32">
        <v>170</v>
      </c>
      <c s="33">
        <v>0</v>
      </c>
      <c s="33">
        <f>ROUND(ROUND(H90,2)*ROUND(G90,3),2)</f>
      </c>
      <c r="O90">
        <f>(I90*21)/100</f>
      </c>
      <c t="s">
        <v>26</v>
      </c>
    </row>
    <row r="91" spans="1:5" ht="12.75">
      <c r="A91" s="34" t="s">
        <v>53</v>
      </c>
      <c r="E91" s="35" t="s">
        <v>248</v>
      </c>
    </row>
    <row r="92" spans="1:5" ht="12.75">
      <c r="A92" s="36" t="s">
        <v>55</v>
      </c>
      <c r="E92" s="37" t="s">
        <v>404</v>
      </c>
    </row>
    <row r="93" spans="1:5" ht="51">
      <c r="A93" t="s">
        <v>56</v>
      </c>
      <c r="E93" s="35" t="s">
        <v>250</v>
      </c>
    </row>
    <row r="94" spans="1:16" ht="12.75">
      <c r="A94" s="24" t="s">
        <v>48</v>
      </c>
      <c s="29" t="s">
        <v>177</v>
      </c>
      <c s="29" t="s">
        <v>252</v>
      </c>
      <c s="24" t="s">
        <v>87</v>
      </c>
      <c s="30" t="s">
        <v>253</v>
      </c>
      <c s="31" t="s">
        <v>73</v>
      </c>
      <c s="32">
        <v>170</v>
      </c>
      <c s="33">
        <v>0</v>
      </c>
      <c s="33">
        <f>ROUND(ROUND(H94,2)*ROUND(G94,3),2)</f>
      </c>
      <c r="O94">
        <f>(I94*21)/100</f>
      </c>
      <c t="s">
        <v>26</v>
      </c>
    </row>
    <row r="95" spans="1:5" ht="12.75">
      <c r="A95" s="34" t="s">
        <v>53</v>
      </c>
      <c r="E95" s="35" t="s">
        <v>254</v>
      </c>
    </row>
    <row r="96" spans="1:5" ht="12.75">
      <c r="A96" s="36" t="s">
        <v>55</v>
      </c>
      <c r="E96" s="37" t="s">
        <v>404</v>
      </c>
    </row>
    <row r="97" spans="1:5" ht="51">
      <c r="A97" t="s">
        <v>56</v>
      </c>
      <c r="E97" s="35" t="s">
        <v>250</v>
      </c>
    </row>
    <row r="98" spans="1:16" ht="12.75">
      <c r="A98" s="24" t="s">
        <v>48</v>
      </c>
      <c s="29" t="s">
        <v>180</v>
      </c>
      <c s="29" t="s">
        <v>252</v>
      </c>
      <c s="24" t="s">
        <v>93</v>
      </c>
      <c s="30" t="s">
        <v>253</v>
      </c>
      <c s="31" t="s">
        <v>73</v>
      </c>
      <c s="32">
        <v>170</v>
      </c>
      <c s="33">
        <v>0</v>
      </c>
      <c s="33">
        <f>ROUND(ROUND(H98,2)*ROUND(G98,3),2)</f>
      </c>
      <c r="O98">
        <f>(I98*21)/100</f>
      </c>
      <c t="s">
        <v>26</v>
      </c>
    </row>
    <row r="99" spans="1:5" ht="12.75">
      <c r="A99" s="34" t="s">
        <v>53</v>
      </c>
      <c r="E99" s="35" t="s">
        <v>257</v>
      </c>
    </row>
    <row r="100" spans="1:5" ht="12.75">
      <c r="A100" s="36" t="s">
        <v>55</v>
      </c>
      <c r="E100" s="37" t="s">
        <v>404</v>
      </c>
    </row>
    <row r="101" spans="1:5" ht="51">
      <c r="A101" t="s">
        <v>56</v>
      </c>
      <c r="E101" s="35" t="s">
        <v>250</v>
      </c>
    </row>
    <row r="102" spans="1:16" ht="12.75">
      <c r="A102" s="24" t="s">
        <v>48</v>
      </c>
      <c s="29" t="s">
        <v>185</v>
      </c>
      <c s="29" t="s">
        <v>260</v>
      </c>
      <c s="24" t="s">
        <v>87</v>
      </c>
      <c s="30" t="s">
        <v>261</v>
      </c>
      <c s="31" t="s">
        <v>73</v>
      </c>
      <c s="32">
        <v>170</v>
      </c>
      <c s="33">
        <v>0</v>
      </c>
      <c s="33">
        <f>ROUND(ROUND(H102,2)*ROUND(G102,3),2)</f>
      </c>
      <c r="O102">
        <f>(I102*21)/100</f>
      </c>
      <c t="s">
        <v>26</v>
      </c>
    </row>
    <row r="103" spans="1:5" ht="12.75">
      <c r="A103" s="34" t="s">
        <v>53</v>
      </c>
      <c r="E103" s="35" t="s">
        <v>262</v>
      </c>
    </row>
    <row r="104" spans="1:5" ht="12.75">
      <c r="A104" s="36" t="s">
        <v>55</v>
      </c>
      <c r="E104" s="37" t="s">
        <v>404</v>
      </c>
    </row>
    <row r="105" spans="1:5" ht="140.25">
      <c r="A105" t="s">
        <v>56</v>
      </c>
      <c r="E105" s="35" t="s">
        <v>264</v>
      </c>
    </row>
    <row r="106" spans="1:16" ht="12.75">
      <c r="A106" s="24" t="s">
        <v>48</v>
      </c>
      <c s="29" t="s">
        <v>191</v>
      </c>
      <c s="29" t="s">
        <v>266</v>
      </c>
      <c s="24" t="s">
        <v>87</v>
      </c>
      <c s="30" t="s">
        <v>267</v>
      </c>
      <c s="31" t="s">
        <v>73</v>
      </c>
      <c s="32">
        <v>170</v>
      </c>
      <c s="33">
        <v>0</v>
      </c>
      <c s="33">
        <f>ROUND(ROUND(H106,2)*ROUND(G106,3),2)</f>
      </c>
      <c r="O106">
        <f>(I106*21)/100</f>
      </c>
      <c t="s">
        <v>26</v>
      </c>
    </row>
    <row r="107" spans="1:5" ht="12.75">
      <c r="A107" s="34" t="s">
        <v>53</v>
      </c>
      <c r="E107" s="35" t="s">
        <v>268</v>
      </c>
    </row>
    <row r="108" spans="1:5" ht="12.75">
      <c r="A108" s="36" t="s">
        <v>55</v>
      </c>
      <c r="E108" s="37" t="s">
        <v>404</v>
      </c>
    </row>
    <row r="109" spans="1:5" ht="140.25">
      <c r="A109" t="s">
        <v>56</v>
      </c>
      <c r="E109" s="35" t="s">
        <v>264</v>
      </c>
    </row>
    <row r="110" spans="1:16" ht="12.75">
      <c r="A110" s="24" t="s">
        <v>48</v>
      </c>
      <c s="29" t="s">
        <v>196</v>
      </c>
      <c s="29" t="s">
        <v>270</v>
      </c>
      <c s="24" t="s">
        <v>87</v>
      </c>
      <c s="30" t="s">
        <v>271</v>
      </c>
      <c s="31" t="s">
        <v>73</v>
      </c>
      <c s="32">
        <v>170</v>
      </c>
      <c s="33">
        <v>0</v>
      </c>
      <c s="33">
        <f>ROUND(ROUND(H110,2)*ROUND(G110,3),2)</f>
      </c>
      <c r="O110">
        <f>(I110*21)/100</f>
      </c>
      <c t="s">
        <v>26</v>
      </c>
    </row>
    <row r="111" spans="1:5" ht="12.75">
      <c r="A111" s="34" t="s">
        <v>53</v>
      </c>
      <c r="E111" s="35" t="s">
        <v>272</v>
      </c>
    </row>
    <row r="112" spans="1:5" ht="12.75">
      <c r="A112" s="36" t="s">
        <v>55</v>
      </c>
      <c r="E112" s="37" t="s">
        <v>404</v>
      </c>
    </row>
    <row r="113" spans="1:5" ht="140.25">
      <c r="A113" t="s">
        <v>56</v>
      </c>
      <c r="E113" s="35" t="s">
        <v>264</v>
      </c>
    </row>
    <row r="114" spans="1:16" ht="12.75">
      <c r="A114" s="24" t="s">
        <v>48</v>
      </c>
      <c s="29" t="s">
        <v>201</v>
      </c>
      <c s="29" t="s">
        <v>274</v>
      </c>
      <c s="24" t="s">
        <v>87</v>
      </c>
      <c s="30" t="s">
        <v>275</v>
      </c>
      <c s="31" t="s">
        <v>73</v>
      </c>
      <c s="32">
        <v>2.5</v>
      </c>
      <c s="33">
        <v>0</v>
      </c>
      <c s="33">
        <f>ROUND(ROUND(H114,2)*ROUND(G114,3),2)</f>
      </c>
      <c r="O114">
        <f>(I114*21)/100</f>
      </c>
      <c t="s">
        <v>26</v>
      </c>
    </row>
    <row r="115" spans="1:5" ht="12.75">
      <c r="A115" s="34" t="s">
        <v>53</v>
      </c>
      <c r="E115" s="35" t="s">
        <v>276</v>
      </c>
    </row>
    <row r="116" spans="1:5" ht="12.75">
      <c r="A116" s="36" t="s">
        <v>55</v>
      </c>
      <c r="E116" s="37" t="s">
        <v>405</v>
      </c>
    </row>
    <row r="117" spans="1:5" ht="153">
      <c r="A117" t="s">
        <v>56</v>
      </c>
      <c r="E117" s="35" t="s">
        <v>278</v>
      </c>
    </row>
    <row r="118" spans="1:16" ht="12.75">
      <c r="A118" s="24" t="s">
        <v>48</v>
      </c>
      <c s="29" t="s">
        <v>206</v>
      </c>
      <c s="29" t="s">
        <v>280</v>
      </c>
      <c s="24" t="s">
        <v>87</v>
      </c>
      <c s="30" t="s">
        <v>281</v>
      </c>
      <c s="31" t="s">
        <v>123</v>
      </c>
      <c s="32">
        <v>66</v>
      </c>
      <c s="33">
        <v>0</v>
      </c>
      <c s="33">
        <f>ROUND(ROUND(H118,2)*ROUND(G118,3),2)</f>
      </c>
      <c r="O118">
        <f>(I118*21)/100</f>
      </c>
      <c t="s">
        <v>26</v>
      </c>
    </row>
    <row r="119" spans="1:5" ht="12.75">
      <c r="A119" s="34" t="s">
        <v>53</v>
      </c>
      <c r="E119" s="35" t="s">
        <v>282</v>
      </c>
    </row>
    <row r="120" spans="1:5" ht="12.75">
      <c r="A120" s="36" t="s">
        <v>55</v>
      </c>
      <c r="E120" s="37" t="s">
        <v>406</v>
      </c>
    </row>
    <row r="121" spans="1:5" ht="38.25">
      <c r="A121" t="s">
        <v>56</v>
      </c>
      <c r="E121" s="35" t="s">
        <v>284</v>
      </c>
    </row>
    <row r="122" spans="1:18" ht="12.75" customHeight="1">
      <c r="A122" s="6" t="s">
        <v>46</v>
      </c>
      <c s="6"/>
      <c s="42" t="s">
        <v>43</v>
      </c>
      <c s="6"/>
      <c s="27" t="s">
        <v>317</v>
      </c>
      <c s="6"/>
      <c s="6"/>
      <c s="6"/>
      <c s="43">
        <f>0+Q122</f>
      </c>
      <c r="O122">
        <f>0+R122</f>
      </c>
      <c r="Q122">
        <f>0+I123+I127+I131+I135+I139+I143+I147+I151+I155</f>
      </c>
      <c>
        <f>0+O123+O127+O131+O135+O139+O143+O147+O151+O155</f>
      </c>
    </row>
    <row r="123" spans="1:16" ht="25.5">
      <c r="A123" s="24" t="s">
        <v>48</v>
      </c>
      <c s="29" t="s">
        <v>217</v>
      </c>
      <c s="29" t="s">
        <v>319</v>
      </c>
      <c s="24" t="s">
        <v>87</v>
      </c>
      <c s="30" t="s">
        <v>320</v>
      </c>
      <c s="31" t="s">
        <v>79</v>
      </c>
      <c s="32">
        <v>2</v>
      </c>
      <c s="33">
        <v>0</v>
      </c>
      <c s="33">
        <f>ROUND(ROUND(H123,2)*ROUND(G123,3),2)</f>
      </c>
      <c r="O123">
        <f>(I123*21)/100</f>
      </c>
      <c t="s">
        <v>26</v>
      </c>
    </row>
    <row r="124" spans="1:5" ht="12.75">
      <c r="A124" s="34" t="s">
        <v>53</v>
      </c>
      <c r="E124" s="35" t="s">
        <v>50</v>
      </c>
    </row>
    <row r="125" spans="1:5" ht="25.5">
      <c r="A125" s="36" t="s">
        <v>55</v>
      </c>
      <c r="E125" s="37" t="s">
        <v>407</v>
      </c>
    </row>
    <row r="126" spans="1:5" ht="25.5">
      <c r="A126" t="s">
        <v>56</v>
      </c>
      <c r="E126" s="35" t="s">
        <v>322</v>
      </c>
    </row>
    <row r="127" spans="1:16" ht="25.5">
      <c r="A127" s="24" t="s">
        <v>48</v>
      </c>
      <c s="29" t="s">
        <v>223</v>
      </c>
      <c s="29" t="s">
        <v>324</v>
      </c>
      <c s="24" t="s">
        <v>87</v>
      </c>
      <c s="30" t="s">
        <v>325</v>
      </c>
      <c s="31" t="s">
        <v>79</v>
      </c>
      <c s="32">
        <v>3</v>
      </c>
      <c s="33">
        <v>0</v>
      </c>
      <c s="33">
        <f>ROUND(ROUND(H127,2)*ROUND(G127,3),2)</f>
      </c>
      <c r="O127">
        <f>(I127*21)/100</f>
      </c>
      <c t="s">
        <v>26</v>
      </c>
    </row>
    <row r="128" spans="1:5" ht="12.75">
      <c r="A128" s="34" t="s">
        <v>53</v>
      </c>
      <c r="E128" s="35" t="s">
        <v>50</v>
      </c>
    </row>
    <row r="129" spans="1:5" ht="63.75">
      <c r="A129" s="36" t="s">
        <v>55</v>
      </c>
      <c r="E129" s="37" t="s">
        <v>408</v>
      </c>
    </row>
    <row r="130" spans="1:5" ht="51">
      <c r="A130" t="s">
        <v>56</v>
      </c>
      <c r="E130" s="35" t="s">
        <v>327</v>
      </c>
    </row>
    <row r="131" spans="1:16" ht="12.75">
      <c r="A131" s="24" t="s">
        <v>48</v>
      </c>
      <c s="29" t="s">
        <v>229</v>
      </c>
      <c s="29" t="s">
        <v>329</v>
      </c>
      <c s="24" t="s">
        <v>87</v>
      </c>
      <c s="30" t="s">
        <v>330</v>
      </c>
      <c s="31" t="s">
        <v>79</v>
      </c>
      <c s="32">
        <v>4</v>
      </c>
      <c s="33">
        <v>0</v>
      </c>
      <c s="33">
        <f>ROUND(ROUND(H131,2)*ROUND(G131,3),2)</f>
      </c>
      <c r="O131">
        <f>(I131*21)/100</f>
      </c>
      <c t="s">
        <v>26</v>
      </c>
    </row>
    <row r="132" spans="1:5" ht="12.75">
      <c r="A132" s="34" t="s">
        <v>53</v>
      </c>
      <c r="E132" s="35" t="s">
        <v>50</v>
      </c>
    </row>
    <row r="133" spans="1:5" ht="12.75">
      <c r="A133" s="36" t="s">
        <v>55</v>
      </c>
      <c r="E133" s="37" t="s">
        <v>409</v>
      </c>
    </row>
    <row r="134" spans="1:5" ht="25.5">
      <c r="A134" t="s">
        <v>56</v>
      </c>
      <c r="E134" s="35" t="s">
        <v>332</v>
      </c>
    </row>
    <row r="135" spans="1:16" ht="12.75">
      <c r="A135" s="24" t="s">
        <v>48</v>
      </c>
      <c s="29" t="s">
        <v>236</v>
      </c>
      <c s="29" t="s">
        <v>410</v>
      </c>
      <c s="24" t="s">
        <v>87</v>
      </c>
      <c s="30" t="s">
        <v>411</v>
      </c>
      <c s="31" t="s">
        <v>73</v>
      </c>
      <c s="32">
        <v>6</v>
      </c>
      <c s="33">
        <v>0</v>
      </c>
      <c s="33">
        <f>ROUND(ROUND(H135,2)*ROUND(G135,3),2)</f>
      </c>
      <c r="O135">
        <f>(I135*21)/100</f>
      </c>
      <c t="s">
        <v>26</v>
      </c>
    </row>
    <row r="136" spans="1:5" ht="12.75">
      <c r="A136" s="34" t="s">
        <v>53</v>
      </c>
      <c r="E136" s="35" t="s">
        <v>50</v>
      </c>
    </row>
    <row r="137" spans="1:5" ht="25.5">
      <c r="A137" s="36" t="s">
        <v>55</v>
      </c>
      <c r="E137" s="37" t="s">
        <v>412</v>
      </c>
    </row>
    <row r="138" spans="1:5" ht="25.5">
      <c r="A138" t="s">
        <v>56</v>
      </c>
      <c r="E138" s="35" t="s">
        <v>322</v>
      </c>
    </row>
    <row r="139" spans="1:16" ht="12.75">
      <c r="A139" s="24" t="s">
        <v>48</v>
      </c>
      <c s="29" t="s">
        <v>242</v>
      </c>
      <c s="29" t="s">
        <v>413</v>
      </c>
      <c s="24" t="s">
        <v>87</v>
      </c>
      <c s="30" t="s">
        <v>414</v>
      </c>
      <c s="31" t="s">
        <v>79</v>
      </c>
      <c s="32">
        <v>2</v>
      </c>
      <c s="33">
        <v>0</v>
      </c>
      <c s="33">
        <f>ROUND(ROUND(H139,2)*ROUND(G139,3),2)</f>
      </c>
      <c r="O139">
        <f>(I139*21)/100</f>
      </c>
      <c t="s">
        <v>26</v>
      </c>
    </row>
    <row r="140" spans="1:5" ht="12.75">
      <c r="A140" s="34" t="s">
        <v>53</v>
      </c>
      <c r="E140" s="35" t="s">
        <v>50</v>
      </c>
    </row>
    <row r="141" spans="1:5" ht="25.5">
      <c r="A141" s="36" t="s">
        <v>55</v>
      </c>
      <c r="E141" s="37" t="s">
        <v>415</v>
      </c>
    </row>
    <row r="142" spans="1:5" ht="25.5">
      <c r="A142" t="s">
        <v>56</v>
      </c>
      <c r="E142" s="35" t="s">
        <v>341</v>
      </c>
    </row>
    <row r="143" spans="1:16" ht="25.5">
      <c r="A143" s="24" t="s">
        <v>48</v>
      </c>
      <c s="29" t="s">
        <v>245</v>
      </c>
      <c s="29" t="s">
        <v>347</v>
      </c>
      <c s="24" t="s">
        <v>87</v>
      </c>
      <c s="30" t="s">
        <v>348</v>
      </c>
      <c s="31" t="s">
        <v>73</v>
      </c>
      <c s="32">
        <v>36.5</v>
      </c>
      <c s="33">
        <v>0</v>
      </c>
      <c s="33">
        <f>ROUND(ROUND(H143,2)*ROUND(G143,3),2)</f>
      </c>
      <c r="O143">
        <f>(I143*21)/100</f>
      </c>
      <c t="s">
        <v>26</v>
      </c>
    </row>
    <row r="144" spans="1:5" ht="12.75">
      <c r="A144" s="34" t="s">
        <v>53</v>
      </c>
      <c r="E144" s="35" t="s">
        <v>349</v>
      </c>
    </row>
    <row r="145" spans="1:5" ht="76.5">
      <c r="A145" s="36" t="s">
        <v>55</v>
      </c>
      <c r="E145" s="37" t="s">
        <v>416</v>
      </c>
    </row>
    <row r="146" spans="1:5" ht="38.25">
      <c r="A146" t="s">
        <v>56</v>
      </c>
      <c r="E146" s="35" t="s">
        <v>351</v>
      </c>
    </row>
    <row r="147" spans="1:16" ht="25.5">
      <c r="A147" s="24" t="s">
        <v>48</v>
      </c>
      <c s="29" t="s">
        <v>251</v>
      </c>
      <c s="29" t="s">
        <v>353</v>
      </c>
      <c s="24" t="s">
        <v>87</v>
      </c>
      <c s="30" t="s">
        <v>354</v>
      </c>
      <c s="31" t="s">
        <v>73</v>
      </c>
      <c s="32">
        <v>36.5</v>
      </c>
      <c s="33">
        <v>0</v>
      </c>
      <c s="33">
        <f>ROUND(ROUND(H147,2)*ROUND(G147,3),2)</f>
      </c>
      <c r="O147">
        <f>(I147*21)/100</f>
      </c>
      <c t="s">
        <v>26</v>
      </c>
    </row>
    <row r="148" spans="1:5" ht="12.75">
      <c r="A148" s="34" t="s">
        <v>53</v>
      </c>
      <c r="E148" s="35" t="s">
        <v>355</v>
      </c>
    </row>
    <row r="149" spans="1:5" ht="76.5">
      <c r="A149" s="36" t="s">
        <v>55</v>
      </c>
      <c r="E149" s="37" t="s">
        <v>416</v>
      </c>
    </row>
    <row r="150" spans="1:5" ht="38.25">
      <c r="A150" t="s">
        <v>56</v>
      </c>
      <c r="E150" s="35" t="s">
        <v>351</v>
      </c>
    </row>
    <row r="151" spans="1:16" ht="12.75">
      <c r="A151" s="24" t="s">
        <v>48</v>
      </c>
      <c s="29" t="s">
        <v>256</v>
      </c>
      <c s="29" t="s">
        <v>368</v>
      </c>
      <c s="24" t="s">
        <v>87</v>
      </c>
      <c s="30" t="s">
        <v>369</v>
      </c>
      <c s="31" t="s">
        <v>123</v>
      </c>
      <c s="32">
        <v>53</v>
      </c>
      <c s="33">
        <v>0</v>
      </c>
      <c s="33">
        <f>ROUND(ROUND(H151,2)*ROUND(G151,3),2)</f>
      </c>
      <c r="O151">
        <f>(I151*21)/100</f>
      </c>
      <c t="s">
        <v>26</v>
      </c>
    </row>
    <row r="152" spans="1:5" ht="12.75">
      <c r="A152" s="34" t="s">
        <v>53</v>
      </c>
      <c r="E152" s="35" t="s">
        <v>370</v>
      </c>
    </row>
    <row r="153" spans="1:5" ht="12.75">
      <c r="A153" s="36" t="s">
        <v>55</v>
      </c>
      <c r="E153" s="37" t="s">
        <v>417</v>
      </c>
    </row>
    <row r="154" spans="1:5" ht="38.25">
      <c r="A154" t="s">
        <v>56</v>
      </c>
      <c r="E154" s="35" t="s">
        <v>372</v>
      </c>
    </row>
    <row r="155" spans="1:16" ht="12.75">
      <c r="A155" s="24" t="s">
        <v>48</v>
      </c>
      <c s="29" t="s">
        <v>259</v>
      </c>
      <c s="29" t="s">
        <v>379</v>
      </c>
      <c s="24" t="s">
        <v>87</v>
      </c>
      <c s="30" t="s">
        <v>380</v>
      </c>
      <c s="31" t="s">
        <v>123</v>
      </c>
      <c s="32">
        <v>16.5</v>
      </c>
      <c s="33">
        <v>0</v>
      </c>
      <c s="33">
        <f>ROUND(ROUND(H155,2)*ROUND(G155,3),2)</f>
      </c>
      <c r="O155">
        <f>(I155*21)/100</f>
      </c>
      <c t="s">
        <v>26</v>
      </c>
    </row>
    <row r="156" spans="1:5" ht="12.75">
      <c r="A156" s="34" t="s">
        <v>53</v>
      </c>
      <c r="E156" s="35" t="s">
        <v>50</v>
      </c>
    </row>
    <row r="157" spans="1:5" ht="12.75">
      <c r="A157" s="36" t="s">
        <v>55</v>
      </c>
      <c r="E157" s="37" t="s">
        <v>418</v>
      </c>
    </row>
    <row r="158" spans="1:5" ht="25.5">
      <c r="A158" t="s">
        <v>56</v>
      </c>
      <c r="E158" s="35" t="s">
        <v>382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0+O9+O26+O119+O128+O137+O182+O191+O208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421</v>
      </c>
      <c s="38">
        <f>0+I9+I26+I119+I128+I137+I182+I191+I208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419</v>
      </c>
      <c s="1"/>
      <c s="14" t="s">
        <v>420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421</v>
      </c>
      <c s="6"/>
      <c s="18" t="s">
        <v>422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48</v>
      </c>
      <c s="29" t="s">
        <v>32</v>
      </c>
      <c s="29" t="s">
        <v>86</v>
      </c>
      <c s="24" t="s">
        <v>87</v>
      </c>
      <c s="30" t="s">
        <v>88</v>
      </c>
      <c s="31" t="s">
        <v>89</v>
      </c>
      <c s="32">
        <v>1846.25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90</v>
      </c>
    </row>
    <row r="12" spans="1:5" ht="51">
      <c r="A12" s="36" t="s">
        <v>55</v>
      </c>
      <c r="E12" s="37" t="s">
        <v>423</v>
      </c>
    </row>
    <row r="13" spans="1:5" ht="25.5">
      <c r="A13" t="s">
        <v>56</v>
      </c>
      <c r="E13" s="35" t="s">
        <v>92</v>
      </c>
    </row>
    <row r="14" spans="1:16" ht="12.75">
      <c r="A14" s="24" t="s">
        <v>48</v>
      </c>
      <c s="29" t="s">
        <v>26</v>
      </c>
      <c s="29" t="s">
        <v>86</v>
      </c>
      <c s="24" t="s">
        <v>93</v>
      </c>
      <c s="30" t="s">
        <v>88</v>
      </c>
      <c s="31" t="s">
        <v>89</v>
      </c>
      <c s="32">
        <v>147.469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94</v>
      </c>
    </row>
    <row r="16" spans="1:5" ht="12.75">
      <c r="A16" s="36" t="s">
        <v>55</v>
      </c>
      <c r="E16" s="37" t="s">
        <v>424</v>
      </c>
    </row>
    <row r="17" spans="1:5" ht="25.5">
      <c r="A17" t="s">
        <v>56</v>
      </c>
      <c r="E17" s="35" t="s">
        <v>92</v>
      </c>
    </row>
    <row r="18" spans="1:16" ht="12.75">
      <c r="A18" s="24" t="s">
        <v>48</v>
      </c>
      <c s="29" t="s">
        <v>25</v>
      </c>
      <c s="29" t="s">
        <v>86</v>
      </c>
      <c s="24" t="s">
        <v>96</v>
      </c>
      <c s="30" t="s">
        <v>88</v>
      </c>
      <c s="31" t="s">
        <v>89</v>
      </c>
      <c s="32">
        <v>14.214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97</v>
      </c>
    </row>
    <row r="20" spans="1:5" ht="51">
      <c r="A20" s="36" t="s">
        <v>55</v>
      </c>
      <c r="E20" s="37" t="s">
        <v>425</v>
      </c>
    </row>
    <row r="21" spans="1:5" ht="25.5">
      <c r="A21" t="s">
        <v>56</v>
      </c>
      <c r="E21" s="35" t="s">
        <v>92</v>
      </c>
    </row>
    <row r="22" spans="1:16" ht="12.75">
      <c r="A22" s="24" t="s">
        <v>48</v>
      </c>
      <c s="29" t="s">
        <v>36</v>
      </c>
      <c s="29" t="s">
        <v>99</v>
      </c>
      <c s="24" t="s">
        <v>50</v>
      </c>
      <c s="30" t="s">
        <v>100</v>
      </c>
      <c s="31" t="s">
        <v>89</v>
      </c>
      <c s="32">
        <v>795.18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51">
      <c r="A24" s="36" t="s">
        <v>55</v>
      </c>
      <c r="E24" s="37" t="s">
        <v>426</v>
      </c>
    </row>
    <row r="25" spans="1:5" ht="25.5">
      <c r="A25" t="s">
        <v>56</v>
      </c>
      <c r="E25" s="35" t="s">
        <v>92</v>
      </c>
    </row>
    <row r="26" spans="1:18" ht="12.75" customHeight="1">
      <c r="A26" s="6" t="s">
        <v>46</v>
      </c>
      <c s="6"/>
      <c s="42" t="s">
        <v>32</v>
      </c>
      <c s="6"/>
      <c s="27" t="s">
        <v>70</v>
      </c>
      <c s="6"/>
      <c s="6"/>
      <c s="6"/>
      <c s="43">
        <f>0+Q26</f>
      </c>
      <c r="O26">
        <f>0+R26</f>
      </c>
      <c r="Q26">
        <f>0+I27+I31+I35+I39+I43+I47+I51+I55+I59+I63+I67+I71+I75+I79+I83+I87+I91+I95+I99+I103+I107+I111+I115</f>
      </c>
      <c>
        <f>0+O27+O31+O35+O39+O43+O47+O51+O55+O59+O63+O67+O71+O75+O79+O83+O87+O91+O95+O99+O103+O107+O111+O115</f>
      </c>
    </row>
    <row r="27" spans="1:16" ht="25.5">
      <c r="A27" s="24" t="s">
        <v>48</v>
      </c>
      <c s="29" t="s">
        <v>38</v>
      </c>
      <c s="29" t="s">
        <v>102</v>
      </c>
      <c s="24" t="s">
        <v>50</v>
      </c>
      <c s="30" t="s">
        <v>103</v>
      </c>
      <c s="31" t="s">
        <v>104</v>
      </c>
      <c s="32">
        <v>77.615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50</v>
      </c>
    </row>
    <row r="29" spans="1:5" ht="76.5">
      <c r="A29" s="36" t="s">
        <v>55</v>
      </c>
      <c r="E29" s="37" t="s">
        <v>427</v>
      </c>
    </row>
    <row r="30" spans="1:5" ht="63.75">
      <c r="A30" t="s">
        <v>56</v>
      </c>
      <c r="E30" s="35" t="s">
        <v>106</v>
      </c>
    </row>
    <row r="31" spans="1:16" ht="25.5">
      <c r="A31" s="24" t="s">
        <v>48</v>
      </c>
      <c s="29" t="s">
        <v>40</v>
      </c>
      <c s="29" t="s">
        <v>107</v>
      </c>
      <c s="24" t="s">
        <v>50</v>
      </c>
      <c s="30" t="s">
        <v>108</v>
      </c>
      <c s="31" t="s">
        <v>104</v>
      </c>
      <c s="32">
        <v>251.35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12.75">
      <c r="A32" s="34" t="s">
        <v>53</v>
      </c>
      <c r="E32" s="35" t="s">
        <v>428</v>
      </c>
    </row>
    <row r="33" spans="1:5" ht="38.25">
      <c r="A33" s="36" t="s">
        <v>55</v>
      </c>
      <c r="E33" s="37" t="s">
        <v>429</v>
      </c>
    </row>
    <row r="34" spans="1:5" ht="63.75">
      <c r="A34" t="s">
        <v>56</v>
      </c>
      <c r="E34" s="35" t="s">
        <v>106</v>
      </c>
    </row>
    <row r="35" spans="1:16" ht="25.5">
      <c r="A35" s="24" t="s">
        <v>48</v>
      </c>
      <c s="29" t="s">
        <v>111</v>
      </c>
      <c s="29" t="s">
        <v>112</v>
      </c>
      <c s="24" t="s">
        <v>50</v>
      </c>
      <c s="30" t="s">
        <v>113</v>
      </c>
      <c s="31" t="s">
        <v>114</v>
      </c>
      <c s="32">
        <v>21113.4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12.75">
      <c r="A36" s="34" t="s">
        <v>53</v>
      </c>
      <c r="E36" s="35" t="s">
        <v>50</v>
      </c>
    </row>
    <row r="37" spans="1:5" ht="12.75">
      <c r="A37" s="36" t="s">
        <v>55</v>
      </c>
      <c r="E37" s="37" t="s">
        <v>430</v>
      </c>
    </row>
    <row r="38" spans="1:5" ht="25.5">
      <c r="A38" t="s">
        <v>56</v>
      </c>
      <c r="E38" s="35" t="s">
        <v>116</v>
      </c>
    </row>
    <row r="39" spans="1:16" ht="25.5">
      <c r="A39" s="24" t="s">
        <v>48</v>
      </c>
      <c s="29" t="s">
        <v>117</v>
      </c>
      <c s="29" t="s">
        <v>121</v>
      </c>
      <c s="24" t="s">
        <v>50</v>
      </c>
      <c s="30" t="s">
        <v>122</v>
      </c>
      <c s="31" t="s">
        <v>123</v>
      </c>
      <c s="32">
        <v>75.5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50</v>
      </c>
    </row>
    <row r="41" spans="1:5" ht="25.5">
      <c r="A41" s="36" t="s">
        <v>55</v>
      </c>
      <c r="E41" s="37" t="s">
        <v>431</v>
      </c>
    </row>
    <row r="42" spans="1:5" ht="63.75">
      <c r="A42" t="s">
        <v>56</v>
      </c>
      <c r="E42" s="35" t="s">
        <v>106</v>
      </c>
    </row>
    <row r="43" spans="1:16" ht="25.5">
      <c r="A43" s="24" t="s">
        <v>48</v>
      </c>
      <c s="29" t="s">
        <v>43</v>
      </c>
      <c s="29" t="s">
        <v>125</v>
      </c>
      <c s="24" t="s">
        <v>50</v>
      </c>
      <c s="30" t="s">
        <v>126</v>
      </c>
      <c s="31" t="s">
        <v>114</v>
      </c>
      <c s="32">
        <v>114.609</v>
      </c>
      <c s="33">
        <v>0</v>
      </c>
      <c s="33">
        <f>ROUND(ROUND(H43,2)*ROUND(G43,3),2)</f>
      </c>
      <c r="O43">
        <f>(I43*21)/100</f>
      </c>
      <c t="s">
        <v>26</v>
      </c>
    </row>
    <row r="44" spans="1:5" ht="12.75">
      <c r="A44" s="34" t="s">
        <v>53</v>
      </c>
      <c r="E44" s="35" t="s">
        <v>50</v>
      </c>
    </row>
    <row r="45" spans="1:5" ht="25.5">
      <c r="A45" s="36" t="s">
        <v>55</v>
      </c>
      <c r="E45" s="37" t="s">
        <v>432</v>
      </c>
    </row>
    <row r="46" spans="1:5" ht="25.5">
      <c r="A46" t="s">
        <v>56</v>
      </c>
      <c r="E46" s="35" t="s">
        <v>116</v>
      </c>
    </row>
    <row r="47" spans="1:16" ht="12.75">
      <c r="A47" s="24" t="s">
        <v>48</v>
      </c>
      <c s="29" t="s">
        <v>45</v>
      </c>
      <c s="29" t="s">
        <v>433</v>
      </c>
      <c s="24" t="s">
        <v>50</v>
      </c>
      <c s="30" t="s">
        <v>434</v>
      </c>
      <c s="31" t="s">
        <v>123</v>
      </c>
      <c s="32">
        <v>21</v>
      </c>
      <c s="33">
        <v>0</v>
      </c>
      <c s="33">
        <f>ROUND(ROUND(H47,2)*ROUND(G47,3),2)</f>
      </c>
      <c r="O47">
        <f>(I47*21)/100</f>
      </c>
      <c t="s">
        <v>26</v>
      </c>
    </row>
    <row r="48" spans="1:5" ht="12.75">
      <c r="A48" s="34" t="s">
        <v>53</v>
      </c>
      <c r="E48" s="35" t="s">
        <v>50</v>
      </c>
    </row>
    <row r="49" spans="1:5" ht="25.5">
      <c r="A49" s="36" t="s">
        <v>55</v>
      </c>
      <c r="E49" s="37" t="s">
        <v>435</v>
      </c>
    </row>
    <row r="50" spans="1:5" ht="63.75">
      <c r="A50" t="s">
        <v>56</v>
      </c>
      <c r="E50" s="35" t="s">
        <v>106</v>
      </c>
    </row>
    <row r="51" spans="1:16" ht="12.75">
      <c r="A51" s="24" t="s">
        <v>48</v>
      </c>
      <c s="29" t="s">
        <v>128</v>
      </c>
      <c s="29" t="s">
        <v>436</v>
      </c>
      <c s="24" t="s">
        <v>50</v>
      </c>
      <c s="30" t="s">
        <v>437</v>
      </c>
      <c s="31" t="s">
        <v>114</v>
      </c>
      <c s="32">
        <v>26.565</v>
      </c>
      <c s="33">
        <v>0</v>
      </c>
      <c s="33">
        <f>ROUND(ROUND(H51,2)*ROUND(G51,3),2)</f>
      </c>
      <c r="O51">
        <f>(I51*21)/100</f>
      </c>
      <c t="s">
        <v>26</v>
      </c>
    </row>
    <row r="52" spans="1:5" ht="12.75">
      <c r="A52" s="34" t="s">
        <v>53</v>
      </c>
      <c r="E52" s="35" t="s">
        <v>50</v>
      </c>
    </row>
    <row r="53" spans="1:5" ht="25.5">
      <c r="A53" s="36" t="s">
        <v>55</v>
      </c>
      <c r="E53" s="37" t="s">
        <v>438</v>
      </c>
    </row>
    <row r="54" spans="1:5" ht="25.5">
      <c r="A54" t="s">
        <v>56</v>
      </c>
      <c r="E54" s="35" t="s">
        <v>116</v>
      </c>
    </row>
    <row r="55" spans="1:16" ht="12.75">
      <c r="A55" s="24" t="s">
        <v>48</v>
      </c>
      <c s="29" t="s">
        <v>134</v>
      </c>
      <c s="29" t="s">
        <v>439</v>
      </c>
      <c s="24" t="s">
        <v>50</v>
      </c>
      <c s="30" t="s">
        <v>440</v>
      </c>
      <c s="31" t="s">
        <v>104</v>
      </c>
      <c s="32">
        <v>7.575</v>
      </c>
      <c s="33">
        <v>0</v>
      </c>
      <c s="33">
        <f>ROUND(ROUND(H55,2)*ROUND(G55,3),2)</f>
      </c>
      <c r="O55">
        <f>(I55*21)/100</f>
      </c>
      <c t="s">
        <v>26</v>
      </c>
    </row>
    <row r="56" spans="1:5" ht="12.75">
      <c r="A56" s="34" t="s">
        <v>53</v>
      </c>
      <c r="E56" s="35" t="s">
        <v>441</v>
      </c>
    </row>
    <row r="57" spans="1:5" ht="12.75">
      <c r="A57" s="36" t="s">
        <v>55</v>
      </c>
      <c r="E57" s="37" t="s">
        <v>442</v>
      </c>
    </row>
    <row r="58" spans="1:5" ht="25.5">
      <c r="A58" t="s">
        <v>56</v>
      </c>
      <c r="E58" s="35" t="s">
        <v>133</v>
      </c>
    </row>
    <row r="59" spans="1:16" ht="12.75">
      <c r="A59" s="24" t="s">
        <v>48</v>
      </c>
      <c s="29" t="s">
        <v>140</v>
      </c>
      <c s="29" t="s">
        <v>129</v>
      </c>
      <c s="24" t="s">
        <v>50</v>
      </c>
      <c s="30" t="s">
        <v>130</v>
      </c>
      <c s="31" t="s">
        <v>104</v>
      </c>
      <c s="32">
        <v>198.075</v>
      </c>
      <c s="33">
        <v>0</v>
      </c>
      <c s="33">
        <f>ROUND(ROUND(H59,2)*ROUND(G59,3),2)</f>
      </c>
      <c r="O59">
        <f>(I59*21)/100</f>
      </c>
      <c t="s">
        <v>26</v>
      </c>
    </row>
    <row r="60" spans="1:5" ht="12.75">
      <c r="A60" s="34" t="s">
        <v>53</v>
      </c>
      <c r="E60" s="35" t="s">
        <v>131</v>
      </c>
    </row>
    <row r="61" spans="1:5" ht="51">
      <c r="A61" s="36" t="s">
        <v>55</v>
      </c>
      <c r="E61" s="37" t="s">
        <v>443</v>
      </c>
    </row>
    <row r="62" spans="1:5" ht="25.5">
      <c r="A62" t="s">
        <v>56</v>
      </c>
      <c r="E62" s="35" t="s">
        <v>133</v>
      </c>
    </row>
    <row r="63" spans="1:16" ht="12.75">
      <c r="A63" s="24" t="s">
        <v>48</v>
      </c>
      <c s="29" t="s">
        <v>146</v>
      </c>
      <c s="29" t="s">
        <v>135</v>
      </c>
      <c s="24" t="s">
        <v>93</v>
      </c>
      <c s="30" t="s">
        <v>136</v>
      </c>
      <c s="31" t="s">
        <v>104</v>
      </c>
      <c s="32">
        <v>19.125</v>
      </c>
      <c s="33">
        <v>0</v>
      </c>
      <c s="33">
        <f>ROUND(ROUND(H63,2)*ROUND(G63,3),2)</f>
      </c>
      <c r="O63">
        <f>(I63*21)/100</f>
      </c>
      <c t="s">
        <v>26</v>
      </c>
    </row>
    <row r="64" spans="1:5" ht="12.75">
      <c r="A64" s="34" t="s">
        <v>53</v>
      </c>
      <c r="E64" s="35" t="s">
        <v>137</v>
      </c>
    </row>
    <row r="65" spans="1:5" ht="25.5">
      <c r="A65" s="36" t="s">
        <v>55</v>
      </c>
      <c r="E65" s="37" t="s">
        <v>444</v>
      </c>
    </row>
    <row r="66" spans="1:5" ht="25.5">
      <c r="A66" t="s">
        <v>56</v>
      </c>
      <c r="E66" s="35" t="s">
        <v>139</v>
      </c>
    </row>
    <row r="67" spans="1:16" ht="12.75">
      <c r="A67" s="24" t="s">
        <v>48</v>
      </c>
      <c s="29" t="s">
        <v>150</v>
      </c>
      <c s="29" t="s">
        <v>147</v>
      </c>
      <c s="24" t="s">
        <v>50</v>
      </c>
      <c s="30" t="s">
        <v>148</v>
      </c>
      <c s="31" t="s">
        <v>104</v>
      </c>
      <c s="32">
        <v>901.285</v>
      </c>
      <c s="33">
        <v>0</v>
      </c>
      <c s="33">
        <f>ROUND(ROUND(H67,2)*ROUND(G67,3),2)</f>
      </c>
      <c r="O67">
        <f>(I67*21)/100</f>
      </c>
      <c t="s">
        <v>26</v>
      </c>
    </row>
    <row r="68" spans="1:5" ht="12.75">
      <c r="A68" s="34" t="s">
        <v>53</v>
      </c>
      <c r="E68" s="35" t="s">
        <v>143</v>
      </c>
    </row>
    <row r="69" spans="1:5" ht="89.25">
      <c r="A69" s="36" t="s">
        <v>55</v>
      </c>
      <c r="E69" s="37" t="s">
        <v>445</v>
      </c>
    </row>
    <row r="70" spans="1:5" ht="382.5">
      <c r="A70" t="s">
        <v>56</v>
      </c>
      <c r="E70" s="35" t="s">
        <v>145</v>
      </c>
    </row>
    <row r="71" spans="1:16" ht="12.75">
      <c r="A71" s="24" t="s">
        <v>48</v>
      </c>
      <c s="29" t="s">
        <v>154</v>
      </c>
      <c s="29" t="s">
        <v>151</v>
      </c>
      <c s="24" t="s">
        <v>50</v>
      </c>
      <c s="30" t="s">
        <v>152</v>
      </c>
      <c s="31" t="s">
        <v>104</v>
      </c>
      <c s="32">
        <v>95.97</v>
      </c>
      <c s="33">
        <v>0</v>
      </c>
      <c s="33">
        <f>ROUND(ROUND(H71,2)*ROUND(G71,3),2)</f>
      </c>
      <c r="O71">
        <f>(I71*21)/100</f>
      </c>
      <c t="s">
        <v>26</v>
      </c>
    </row>
    <row r="72" spans="1:5" ht="25.5">
      <c r="A72" s="34" t="s">
        <v>53</v>
      </c>
      <c r="E72" s="35" t="s">
        <v>109</v>
      </c>
    </row>
    <row r="73" spans="1:5" ht="38.25">
      <c r="A73" s="36" t="s">
        <v>55</v>
      </c>
      <c r="E73" s="37" t="s">
        <v>446</v>
      </c>
    </row>
    <row r="74" spans="1:5" ht="382.5">
      <c r="A74" t="s">
        <v>56</v>
      </c>
      <c r="E74" s="35" t="s">
        <v>145</v>
      </c>
    </row>
    <row r="75" spans="1:16" ht="12.75">
      <c r="A75" s="24" t="s">
        <v>48</v>
      </c>
      <c s="29" t="s">
        <v>160</v>
      </c>
      <c s="29" t="s">
        <v>155</v>
      </c>
      <c s="24" t="s">
        <v>50</v>
      </c>
      <c s="30" t="s">
        <v>156</v>
      </c>
      <c s="31" t="s">
        <v>157</v>
      </c>
      <c s="32">
        <v>3358.95</v>
      </c>
      <c s="33">
        <v>0</v>
      </c>
      <c s="33">
        <f>ROUND(ROUND(H75,2)*ROUND(G75,3),2)</f>
      </c>
      <c r="O75">
        <f>(I75*21)/100</f>
      </c>
      <c t="s">
        <v>26</v>
      </c>
    </row>
    <row r="76" spans="1:5" ht="12.75">
      <c r="A76" s="34" t="s">
        <v>53</v>
      </c>
      <c r="E76" s="35" t="s">
        <v>50</v>
      </c>
    </row>
    <row r="77" spans="1:5" ht="38.25">
      <c r="A77" s="36" t="s">
        <v>55</v>
      </c>
      <c r="E77" s="37" t="s">
        <v>447</v>
      </c>
    </row>
    <row r="78" spans="1:5" ht="25.5">
      <c r="A78" t="s">
        <v>56</v>
      </c>
      <c r="E78" s="35" t="s">
        <v>159</v>
      </c>
    </row>
    <row r="79" spans="1:16" ht="12.75">
      <c r="A79" s="24" t="s">
        <v>48</v>
      </c>
      <c s="29" t="s">
        <v>166</v>
      </c>
      <c s="29" t="s">
        <v>161</v>
      </c>
      <c s="24" t="s">
        <v>93</v>
      </c>
      <c s="30" t="s">
        <v>162</v>
      </c>
      <c s="31" t="s">
        <v>104</v>
      </c>
      <c s="32">
        <v>7.125</v>
      </c>
      <c s="33">
        <v>0</v>
      </c>
      <c s="33">
        <f>ROUND(ROUND(H79,2)*ROUND(G79,3),2)</f>
      </c>
      <c r="O79">
        <f>(I79*21)/100</f>
      </c>
      <c t="s">
        <v>26</v>
      </c>
    </row>
    <row r="80" spans="1:5" ht="12.75">
      <c r="A80" s="34" t="s">
        <v>53</v>
      </c>
      <c r="E80" s="35" t="s">
        <v>163</v>
      </c>
    </row>
    <row r="81" spans="1:5" ht="12.75">
      <c r="A81" s="36" t="s">
        <v>55</v>
      </c>
      <c r="E81" s="37" t="s">
        <v>448</v>
      </c>
    </row>
    <row r="82" spans="1:5" ht="306">
      <c r="A82" t="s">
        <v>56</v>
      </c>
      <c r="E82" s="35" t="s">
        <v>165</v>
      </c>
    </row>
    <row r="83" spans="1:16" ht="12.75">
      <c r="A83" s="24" t="s">
        <v>48</v>
      </c>
      <c s="29" t="s">
        <v>171</v>
      </c>
      <c s="29" t="s">
        <v>167</v>
      </c>
      <c s="24" t="s">
        <v>87</v>
      </c>
      <c s="30" t="s">
        <v>168</v>
      </c>
      <c s="31" t="s">
        <v>104</v>
      </c>
      <c s="32">
        <v>1016.38</v>
      </c>
      <c s="33">
        <v>0</v>
      </c>
      <c s="33">
        <f>ROUND(ROUND(H83,2)*ROUND(G83,3),2)</f>
      </c>
      <c r="O83">
        <f>(I83*21)/100</f>
      </c>
      <c t="s">
        <v>26</v>
      </c>
    </row>
    <row r="84" spans="1:5" ht="12.75">
      <c r="A84" s="34" t="s">
        <v>53</v>
      </c>
      <c r="E84" s="35" t="s">
        <v>50</v>
      </c>
    </row>
    <row r="85" spans="1:5" ht="51">
      <c r="A85" s="36" t="s">
        <v>55</v>
      </c>
      <c r="E85" s="37" t="s">
        <v>449</v>
      </c>
    </row>
    <row r="86" spans="1:5" ht="191.25">
      <c r="A86" t="s">
        <v>56</v>
      </c>
      <c r="E86" s="35" t="s">
        <v>170</v>
      </c>
    </row>
    <row r="87" spans="1:16" ht="12.75">
      <c r="A87" s="24" t="s">
        <v>48</v>
      </c>
      <c s="29" t="s">
        <v>177</v>
      </c>
      <c s="29" t="s">
        <v>172</v>
      </c>
      <c s="24" t="s">
        <v>87</v>
      </c>
      <c s="30" t="s">
        <v>173</v>
      </c>
      <c s="31" t="s">
        <v>104</v>
      </c>
      <c s="32">
        <v>850.5</v>
      </c>
      <c s="33">
        <v>0</v>
      </c>
      <c s="33">
        <f>ROUND(ROUND(H87,2)*ROUND(G87,3),2)</f>
      </c>
      <c r="O87">
        <f>(I87*21)/100</f>
      </c>
      <c t="s">
        <v>26</v>
      </c>
    </row>
    <row r="88" spans="1:5" ht="12.75">
      <c r="A88" s="34" t="s">
        <v>53</v>
      </c>
      <c r="E88" s="35" t="s">
        <v>174</v>
      </c>
    </row>
    <row r="89" spans="1:5" ht="38.25">
      <c r="A89" s="36" t="s">
        <v>55</v>
      </c>
      <c r="E89" s="37" t="s">
        <v>450</v>
      </c>
    </row>
    <row r="90" spans="1:5" ht="280.5">
      <c r="A90" t="s">
        <v>56</v>
      </c>
      <c r="E90" s="35" t="s">
        <v>176</v>
      </c>
    </row>
    <row r="91" spans="1:16" ht="12.75">
      <c r="A91" s="24" t="s">
        <v>48</v>
      </c>
      <c s="29" t="s">
        <v>180</v>
      </c>
      <c s="29" t="s">
        <v>181</v>
      </c>
      <c s="24" t="s">
        <v>50</v>
      </c>
      <c s="30" t="s">
        <v>182</v>
      </c>
      <c s="31" t="s">
        <v>104</v>
      </c>
      <c s="32">
        <v>35.55</v>
      </c>
      <c s="33">
        <v>0</v>
      </c>
      <c s="33">
        <f>ROUND(ROUND(H91,2)*ROUND(G91,3),2)</f>
      </c>
      <c r="O91">
        <f>(I91*21)/100</f>
      </c>
      <c t="s">
        <v>26</v>
      </c>
    </row>
    <row r="92" spans="1:5" ht="12.75">
      <c r="A92" s="34" t="s">
        <v>53</v>
      </c>
      <c r="E92" s="35" t="s">
        <v>50</v>
      </c>
    </row>
    <row r="93" spans="1:5" ht="25.5">
      <c r="A93" s="36" t="s">
        <v>55</v>
      </c>
      <c r="E93" s="37" t="s">
        <v>451</v>
      </c>
    </row>
    <row r="94" spans="1:5" ht="255">
      <c r="A94" t="s">
        <v>56</v>
      </c>
      <c r="E94" s="35" t="s">
        <v>184</v>
      </c>
    </row>
    <row r="95" spans="1:16" ht="12.75">
      <c r="A95" s="24" t="s">
        <v>48</v>
      </c>
      <c s="29" t="s">
        <v>185</v>
      </c>
      <c s="29" t="s">
        <v>186</v>
      </c>
      <c s="24" t="s">
        <v>87</v>
      </c>
      <c s="30" t="s">
        <v>187</v>
      </c>
      <c s="31" t="s">
        <v>104</v>
      </c>
      <c s="32">
        <v>3.9</v>
      </c>
      <c s="33">
        <v>0</v>
      </c>
      <c s="33">
        <f>ROUND(ROUND(H95,2)*ROUND(G95,3),2)</f>
      </c>
      <c r="O95">
        <f>(I95*21)/100</f>
      </c>
      <c t="s">
        <v>26</v>
      </c>
    </row>
    <row r="96" spans="1:5" ht="12.75">
      <c r="A96" s="34" t="s">
        <v>53</v>
      </c>
      <c r="E96" s="35" t="s">
        <v>188</v>
      </c>
    </row>
    <row r="97" spans="1:5" ht="12.75">
      <c r="A97" s="36" t="s">
        <v>55</v>
      </c>
      <c r="E97" s="37" t="s">
        <v>452</v>
      </c>
    </row>
    <row r="98" spans="1:5" ht="293.25">
      <c r="A98" t="s">
        <v>56</v>
      </c>
      <c r="E98" s="35" t="s">
        <v>190</v>
      </c>
    </row>
    <row r="99" spans="1:16" ht="12.75">
      <c r="A99" s="24" t="s">
        <v>48</v>
      </c>
      <c s="29" t="s">
        <v>191</v>
      </c>
      <c s="29" t="s">
        <v>192</v>
      </c>
      <c s="24" t="s">
        <v>87</v>
      </c>
      <c s="30" t="s">
        <v>193</v>
      </c>
      <c s="31" t="s">
        <v>73</v>
      </c>
      <c s="32">
        <v>1700.4</v>
      </c>
      <c s="33">
        <v>0</v>
      </c>
      <c s="33">
        <f>ROUND(ROUND(H99,2)*ROUND(G99,3),2)</f>
      </c>
      <c r="O99">
        <f>(I99*21)/100</f>
      </c>
      <c t="s">
        <v>26</v>
      </c>
    </row>
    <row r="100" spans="1:5" ht="12.75">
      <c r="A100" s="34" t="s">
        <v>53</v>
      </c>
      <c r="E100" s="35" t="s">
        <v>50</v>
      </c>
    </row>
    <row r="101" spans="1:5" ht="25.5">
      <c r="A101" s="36" t="s">
        <v>55</v>
      </c>
      <c r="E101" s="37" t="s">
        <v>453</v>
      </c>
    </row>
    <row r="102" spans="1:5" ht="25.5">
      <c r="A102" t="s">
        <v>56</v>
      </c>
      <c r="E102" s="35" t="s">
        <v>195</v>
      </c>
    </row>
    <row r="103" spans="1:16" ht="12.75">
      <c r="A103" s="24" t="s">
        <v>48</v>
      </c>
      <c s="29" t="s">
        <v>196</v>
      </c>
      <c s="29" t="s">
        <v>197</v>
      </c>
      <c s="24" t="s">
        <v>87</v>
      </c>
      <c s="30" t="s">
        <v>198</v>
      </c>
      <c s="31" t="s">
        <v>104</v>
      </c>
      <c s="32">
        <v>7.125</v>
      </c>
      <c s="33">
        <v>0</v>
      </c>
      <c s="33">
        <f>ROUND(ROUND(H103,2)*ROUND(G103,3),2)</f>
      </c>
      <c r="O103">
        <f>(I103*21)/100</f>
      </c>
      <c t="s">
        <v>26</v>
      </c>
    </row>
    <row r="104" spans="1:5" ht="12.75">
      <c r="A104" s="34" t="s">
        <v>53</v>
      </c>
      <c r="E104" s="35" t="s">
        <v>50</v>
      </c>
    </row>
    <row r="105" spans="1:5" ht="25.5">
      <c r="A105" s="36" t="s">
        <v>55</v>
      </c>
      <c r="E105" s="37" t="s">
        <v>454</v>
      </c>
    </row>
    <row r="106" spans="1:5" ht="38.25">
      <c r="A106" t="s">
        <v>56</v>
      </c>
      <c r="E106" s="35" t="s">
        <v>200</v>
      </c>
    </row>
    <row r="107" spans="1:16" ht="12.75">
      <c r="A107" s="24" t="s">
        <v>48</v>
      </c>
      <c s="29" t="s">
        <v>201</v>
      </c>
      <c s="29" t="s">
        <v>202</v>
      </c>
      <c s="24" t="s">
        <v>87</v>
      </c>
      <c s="30" t="s">
        <v>203</v>
      </c>
      <c s="31" t="s">
        <v>73</v>
      </c>
      <c s="32">
        <v>47.5</v>
      </c>
      <c s="33">
        <v>0</v>
      </c>
      <c s="33">
        <f>ROUND(ROUND(H107,2)*ROUND(G107,3),2)</f>
      </c>
      <c r="O107">
        <f>(I107*21)/100</f>
      </c>
      <c t="s">
        <v>26</v>
      </c>
    </row>
    <row r="108" spans="1:5" ht="12.75">
      <c r="A108" s="34" t="s">
        <v>53</v>
      </c>
      <c r="E108" s="35" t="s">
        <v>50</v>
      </c>
    </row>
    <row r="109" spans="1:5" ht="12.75">
      <c r="A109" s="36" t="s">
        <v>55</v>
      </c>
      <c r="E109" s="37" t="s">
        <v>455</v>
      </c>
    </row>
    <row r="110" spans="1:5" ht="25.5">
      <c r="A110" t="s">
        <v>56</v>
      </c>
      <c r="E110" s="35" t="s">
        <v>205</v>
      </c>
    </row>
    <row r="111" spans="1:16" ht="12.75">
      <c r="A111" s="24" t="s">
        <v>48</v>
      </c>
      <c s="29" t="s">
        <v>206</v>
      </c>
      <c s="29" t="s">
        <v>207</v>
      </c>
      <c s="24" t="s">
        <v>87</v>
      </c>
      <c s="30" t="s">
        <v>208</v>
      </c>
      <c s="31" t="s">
        <v>73</v>
      </c>
      <c s="32">
        <v>47.5</v>
      </c>
      <c s="33">
        <v>0</v>
      </c>
      <c s="33">
        <f>ROUND(ROUND(H111,2)*ROUND(G111,3),2)</f>
      </c>
      <c r="O111">
        <f>(I111*21)/100</f>
      </c>
      <c t="s">
        <v>26</v>
      </c>
    </row>
    <row r="112" spans="1:5" ht="12.75">
      <c r="A112" s="34" t="s">
        <v>53</v>
      </c>
      <c r="E112" s="35" t="s">
        <v>50</v>
      </c>
    </row>
    <row r="113" spans="1:5" ht="12.75">
      <c r="A113" s="36" t="s">
        <v>55</v>
      </c>
      <c r="E113" s="37" t="s">
        <v>456</v>
      </c>
    </row>
    <row r="114" spans="1:5" ht="38.25">
      <c r="A114" t="s">
        <v>56</v>
      </c>
      <c r="E114" s="35" t="s">
        <v>210</v>
      </c>
    </row>
    <row r="115" spans="1:16" ht="12.75">
      <c r="A115" s="24" t="s">
        <v>48</v>
      </c>
      <c s="29" t="s">
        <v>457</v>
      </c>
      <c s="29" t="s">
        <v>212</v>
      </c>
      <c s="24" t="s">
        <v>50</v>
      </c>
      <c s="30" t="s">
        <v>213</v>
      </c>
      <c s="31" t="s">
        <v>114</v>
      </c>
      <c s="32">
        <v>3327.66</v>
      </c>
      <c s="33">
        <v>0</v>
      </c>
      <c s="33">
        <f>ROUND(ROUND(H115,2)*ROUND(G115,3),2)</f>
      </c>
      <c r="O115">
        <f>(I115*21)/100</f>
      </c>
      <c t="s">
        <v>26</v>
      </c>
    </row>
    <row r="116" spans="1:5" ht="12.75">
      <c r="A116" s="34" t="s">
        <v>53</v>
      </c>
      <c r="E116" s="35" t="s">
        <v>214</v>
      </c>
    </row>
    <row r="117" spans="1:5" ht="12.75">
      <c r="A117" s="36" t="s">
        <v>55</v>
      </c>
      <c r="E117" s="37" t="s">
        <v>458</v>
      </c>
    </row>
    <row r="118" spans="1:5" ht="25.5">
      <c r="A118" t="s">
        <v>56</v>
      </c>
      <c r="E118" s="35" t="s">
        <v>116</v>
      </c>
    </row>
    <row r="119" spans="1:18" ht="12.75" customHeight="1">
      <c r="A119" s="6" t="s">
        <v>46</v>
      </c>
      <c s="6"/>
      <c s="42" t="s">
        <v>26</v>
      </c>
      <c s="6"/>
      <c s="27" t="s">
        <v>216</v>
      </c>
      <c s="6"/>
      <c s="6"/>
      <c s="6"/>
      <c s="43">
        <f>0+Q119</f>
      </c>
      <c r="O119">
        <f>0+R119</f>
      </c>
      <c r="Q119">
        <f>0+I120+I124</f>
      </c>
      <c>
        <f>0+O120+O124</f>
      </c>
    </row>
    <row r="120" spans="1:16" ht="12.75">
      <c r="A120" s="24" t="s">
        <v>48</v>
      </c>
      <c s="29" t="s">
        <v>217</v>
      </c>
      <c s="29" t="s">
        <v>218</v>
      </c>
      <c s="24" t="s">
        <v>87</v>
      </c>
      <c s="30" t="s">
        <v>219</v>
      </c>
      <c s="31" t="s">
        <v>123</v>
      </c>
      <c s="32">
        <v>303</v>
      </c>
      <c s="33">
        <v>0</v>
      </c>
      <c s="33">
        <f>ROUND(ROUND(H120,2)*ROUND(G120,3),2)</f>
      </c>
      <c r="O120">
        <f>(I120*21)/100</f>
      </c>
      <c t="s">
        <v>26</v>
      </c>
    </row>
    <row r="121" spans="1:5" ht="12.75">
      <c r="A121" s="34" t="s">
        <v>53</v>
      </c>
      <c r="E121" s="35" t="s">
        <v>220</v>
      </c>
    </row>
    <row r="122" spans="1:5" ht="25.5">
      <c r="A122" s="36" t="s">
        <v>55</v>
      </c>
      <c r="E122" s="37" t="s">
        <v>459</v>
      </c>
    </row>
    <row r="123" spans="1:5" ht="165.75">
      <c r="A123" t="s">
        <v>56</v>
      </c>
      <c r="E123" s="35" t="s">
        <v>222</v>
      </c>
    </row>
    <row r="124" spans="1:16" ht="12.75">
      <c r="A124" s="24" t="s">
        <v>48</v>
      </c>
      <c s="29" t="s">
        <v>223</v>
      </c>
      <c s="29" t="s">
        <v>224</v>
      </c>
      <c s="24" t="s">
        <v>87</v>
      </c>
      <c s="30" t="s">
        <v>225</v>
      </c>
      <c s="31" t="s">
        <v>73</v>
      </c>
      <c s="32">
        <v>848.4</v>
      </c>
      <c s="33">
        <v>0</v>
      </c>
      <c s="33">
        <f>ROUND(ROUND(H124,2)*ROUND(G124,3),2)</f>
      </c>
      <c r="O124">
        <f>(I124*21)/100</f>
      </c>
      <c t="s">
        <v>26</v>
      </c>
    </row>
    <row r="125" spans="1:5" ht="12.75">
      <c r="A125" s="34" t="s">
        <v>53</v>
      </c>
      <c r="E125" s="35" t="s">
        <v>50</v>
      </c>
    </row>
    <row r="126" spans="1:5" ht="25.5">
      <c r="A126" s="36" t="s">
        <v>55</v>
      </c>
      <c r="E126" s="37" t="s">
        <v>460</v>
      </c>
    </row>
    <row r="127" spans="1:5" ht="51">
      <c r="A127" t="s">
        <v>56</v>
      </c>
      <c r="E127" s="35" t="s">
        <v>227</v>
      </c>
    </row>
    <row r="128" spans="1:18" ht="12.75" customHeight="1">
      <c r="A128" s="6" t="s">
        <v>46</v>
      </c>
      <c s="6"/>
      <c s="42" t="s">
        <v>36</v>
      </c>
      <c s="6"/>
      <c s="27" t="s">
        <v>228</v>
      </c>
      <c s="6"/>
      <c s="6"/>
      <c s="6"/>
      <c s="43">
        <f>0+Q128</f>
      </c>
      <c r="O128">
        <f>0+R128</f>
      </c>
      <c r="Q128">
        <f>0+I129+I133</f>
      </c>
      <c>
        <f>0+O129+O133</f>
      </c>
    </row>
    <row r="129" spans="1:16" ht="12.75">
      <c r="A129" s="24" t="s">
        <v>48</v>
      </c>
      <c s="29" t="s">
        <v>229</v>
      </c>
      <c s="29" t="s">
        <v>230</v>
      </c>
      <c s="24" t="s">
        <v>87</v>
      </c>
      <c s="30" t="s">
        <v>231</v>
      </c>
      <c s="31" t="s">
        <v>104</v>
      </c>
      <c s="32">
        <v>6.04</v>
      </c>
      <c s="33">
        <v>0</v>
      </c>
      <c s="33">
        <f>ROUND(ROUND(H129,2)*ROUND(G129,3),2)</f>
      </c>
      <c r="O129">
        <f>(I129*21)/100</f>
      </c>
      <c t="s">
        <v>26</v>
      </c>
    </row>
    <row r="130" spans="1:5" ht="12.75">
      <c r="A130" s="34" t="s">
        <v>53</v>
      </c>
      <c r="E130" s="35" t="s">
        <v>232</v>
      </c>
    </row>
    <row r="131" spans="1:5" ht="12.75">
      <c r="A131" s="36" t="s">
        <v>55</v>
      </c>
      <c r="E131" s="37" t="s">
        <v>461</v>
      </c>
    </row>
    <row r="132" spans="1:5" ht="369.75">
      <c r="A132" t="s">
        <v>56</v>
      </c>
      <c r="E132" s="35" t="s">
        <v>234</v>
      </c>
    </row>
    <row r="133" spans="1:16" ht="12.75">
      <c r="A133" s="24" t="s">
        <v>48</v>
      </c>
      <c s="29" t="s">
        <v>236</v>
      </c>
      <c s="29" t="s">
        <v>462</v>
      </c>
      <c s="24" t="s">
        <v>87</v>
      </c>
      <c s="30" t="s">
        <v>463</v>
      </c>
      <c s="31" t="s">
        <v>104</v>
      </c>
      <c s="32">
        <v>29.521</v>
      </c>
      <c s="33">
        <v>0</v>
      </c>
      <c s="33">
        <f>ROUND(ROUND(H133,2)*ROUND(G133,3),2)</f>
      </c>
      <c r="O133">
        <f>(I133*21)/100</f>
      </c>
      <c t="s">
        <v>26</v>
      </c>
    </row>
    <row r="134" spans="1:5" ht="12.75">
      <c r="A134" s="34" t="s">
        <v>53</v>
      </c>
      <c r="E134" s="35" t="s">
        <v>464</v>
      </c>
    </row>
    <row r="135" spans="1:5" ht="25.5">
      <c r="A135" s="36" t="s">
        <v>55</v>
      </c>
      <c r="E135" s="37" t="s">
        <v>465</v>
      </c>
    </row>
    <row r="136" spans="1:5" ht="369.75">
      <c r="A136" t="s">
        <v>56</v>
      </c>
      <c r="E136" s="35" t="s">
        <v>466</v>
      </c>
    </row>
    <row r="137" spans="1:18" ht="12.75" customHeight="1">
      <c r="A137" s="6" t="s">
        <v>46</v>
      </c>
      <c s="6"/>
      <c s="42" t="s">
        <v>38</v>
      </c>
      <c s="6"/>
      <c s="27" t="s">
        <v>235</v>
      </c>
      <c s="6"/>
      <c s="6"/>
      <c s="6"/>
      <c s="43">
        <f>0+Q137</f>
      </c>
      <c r="O137">
        <f>0+R137</f>
      </c>
      <c r="Q137">
        <f>0+I138+I142+I146+I150+I154+I158+I162+I166+I170+I174+I178</f>
      </c>
      <c>
        <f>0+O138+O142+O146+O150+O154+O158+O162+O166+O170+O174+O178</f>
      </c>
    </row>
    <row r="138" spans="1:16" ht="12.75">
      <c r="A138" s="24" t="s">
        <v>48</v>
      </c>
      <c s="29" t="s">
        <v>242</v>
      </c>
      <c s="29" t="s">
        <v>237</v>
      </c>
      <c s="24" t="s">
        <v>87</v>
      </c>
      <c s="30" t="s">
        <v>238</v>
      </c>
      <c s="31" t="s">
        <v>104</v>
      </c>
      <c s="32">
        <v>227.97</v>
      </c>
      <c s="33">
        <v>0</v>
      </c>
      <c s="33">
        <f>ROUND(ROUND(H138,2)*ROUND(G138,3),2)</f>
      </c>
      <c r="O138">
        <f>(I138*21)/100</f>
      </c>
      <c t="s">
        <v>26</v>
      </c>
    </row>
    <row r="139" spans="1:5" ht="12.75">
      <c r="A139" s="34" t="s">
        <v>53</v>
      </c>
      <c r="E139" s="35" t="s">
        <v>239</v>
      </c>
    </row>
    <row r="140" spans="1:5" ht="25.5">
      <c r="A140" s="36" t="s">
        <v>55</v>
      </c>
      <c r="E140" s="37" t="s">
        <v>467</v>
      </c>
    </row>
    <row r="141" spans="1:5" ht="51">
      <c r="A141" t="s">
        <v>56</v>
      </c>
      <c r="E141" s="35" t="s">
        <v>241</v>
      </c>
    </row>
    <row r="142" spans="1:16" ht="12.75">
      <c r="A142" s="24" t="s">
        <v>48</v>
      </c>
      <c s="29" t="s">
        <v>245</v>
      </c>
      <c s="29" t="s">
        <v>237</v>
      </c>
      <c s="24" t="s">
        <v>93</v>
      </c>
      <c s="30" t="s">
        <v>238</v>
      </c>
      <c s="31" t="s">
        <v>104</v>
      </c>
      <c s="32">
        <v>245.651</v>
      </c>
      <c s="33">
        <v>0</v>
      </c>
      <c s="33">
        <f>ROUND(ROUND(H142,2)*ROUND(G142,3),2)</f>
      </c>
      <c r="O142">
        <f>(I142*21)/100</f>
      </c>
      <c t="s">
        <v>26</v>
      </c>
    </row>
    <row r="143" spans="1:5" ht="12.75">
      <c r="A143" s="34" t="s">
        <v>53</v>
      </c>
      <c r="E143" s="35" t="s">
        <v>243</v>
      </c>
    </row>
    <row r="144" spans="1:5" ht="51">
      <c r="A144" s="36" t="s">
        <v>55</v>
      </c>
      <c r="E144" s="37" t="s">
        <v>468</v>
      </c>
    </row>
    <row r="145" spans="1:5" ht="51">
      <c r="A145" t="s">
        <v>56</v>
      </c>
      <c r="E145" s="35" t="s">
        <v>241</v>
      </c>
    </row>
    <row r="146" spans="1:16" ht="12.75">
      <c r="A146" s="24" t="s">
        <v>48</v>
      </c>
      <c s="29" t="s">
        <v>251</v>
      </c>
      <c s="29" t="s">
        <v>469</v>
      </c>
      <c s="24" t="s">
        <v>87</v>
      </c>
      <c s="30" t="s">
        <v>470</v>
      </c>
      <c s="31" t="s">
        <v>104</v>
      </c>
      <c s="32">
        <v>7.575</v>
      </c>
      <c s="33">
        <v>0</v>
      </c>
      <c s="33">
        <f>ROUND(ROUND(H146,2)*ROUND(G146,3),2)</f>
      </c>
      <c r="O146">
        <f>(I146*21)/100</f>
      </c>
      <c t="s">
        <v>26</v>
      </c>
    </row>
    <row r="147" spans="1:5" ht="12.75">
      <c r="A147" s="34" t="s">
        <v>53</v>
      </c>
      <c r="E147" s="35" t="s">
        <v>50</v>
      </c>
    </row>
    <row r="148" spans="1:5" ht="12.75">
      <c r="A148" s="36" t="s">
        <v>55</v>
      </c>
      <c r="E148" s="37" t="s">
        <v>471</v>
      </c>
    </row>
    <row r="149" spans="1:5" ht="102">
      <c r="A149" t="s">
        <v>56</v>
      </c>
      <c r="E149" s="35" t="s">
        <v>472</v>
      </c>
    </row>
    <row r="150" spans="1:16" ht="12.75">
      <c r="A150" s="24" t="s">
        <v>48</v>
      </c>
      <c s="29" t="s">
        <v>256</v>
      </c>
      <c s="29" t="s">
        <v>246</v>
      </c>
      <c s="24" t="s">
        <v>87</v>
      </c>
      <c s="30" t="s">
        <v>247</v>
      </c>
      <c s="31" t="s">
        <v>73</v>
      </c>
      <c s="32">
        <v>1266.5</v>
      </c>
      <c s="33">
        <v>0</v>
      </c>
      <c s="33">
        <f>ROUND(ROUND(H150,2)*ROUND(G150,3),2)</f>
      </c>
      <c r="O150">
        <f>(I150*21)/100</f>
      </c>
      <c t="s">
        <v>26</v>
      </c>
    </row>
    <row r="151" spans="1:5" ht="12.75">
      <c r="A151" s="34" t="s">
        <v>53</v>
      </c>
      <c r="E151" s="35" t="s">
        <v>248</v>
      </c>
    </row>
    <row r="152" spans="1:5" ht="12.75">
      <c r="A152" s="36" t="s">
        <v>55</v>
      </c>
      <c r="E152" s="37" t="s">
        <v>473</v>
      </c>
    </row>
    <row r="153" spans="1:5" ht="51">
      <c r="A153" t="s">
        <v>56</v>
      </c>
      <c r="E153" s="35" t="s">
        <v>250</v>
      </c>
    </row>
    <row r="154" spans="1:16" ht="12.75">
      <c r="A154" s="24" t="s">
        <v>48</v>
      </c>
      <c s="29" t="s">
        <v>259</v>
      </c>
      <c s="29" t="s">
        <v>252</v>
      </c>
      <c s="24" t="s">
        <v>87</v>
      </c>
      <c s="30" t="s">
        <v>253</v>
      </c>
      <c s="31" t="s">
        <v>73</v>
      </c>
      <c s="32">
        <v>1266.5</v>
      </c>
      <c s="33">
        <v>0</v>
      </c>
      <c s="33">
        <f>ROUND(ROUND(H154,2)*ROUND(G154,3),2)</f>
      </c>
      <c r="O154">
        <f>(I154*21)/100</f>
      </c>
      <c t="s">
        <v>26</v>
      </c>
    </row>
    <row r="155" spans="1:5" ht="12.75">
      <c r="A155" s="34" t="s">
        <v>53</v>
      </c>
      <c r="E155" s="35" t="s">
        <v>254</v>
      </c>
    </row>
    <row r="156" spans="1:5" ht="12.75">
      <c r="A156" s="36" t="s">
        <v>55</v>
      </c>
      <c r="E156" s="37" t="s">
        <v>474</v>
      </c>
    </row>
    <row r="157" spans="1:5" ht="51">
      <c r="A157" t="s">
        <v>56</v>
      </c>
      <c r="E157" s="35" t="s">
        <v>250</v>
      </c>
    </row>
    <row r="158" spans="1:16" ht="12.75">
      <c r="A158" s="24" t="s">
        <v>48</v>
      </c>
      <c s="29" t="s">
        <v>265</v>
      </c>
      <c s="29" t="s">
        <v>252</v>
      </c>
      <c s="24" t="s">
        <v>93</v>
      </c>
      <c s="30" t="s">
        <v>253</v>
      </c>
      <c s="31" t="s">
        <v>73</v>
      </c>
      <c s="32">
        <v>1266.5</v>
      </c>
      <c s="33">
        <v>0</v>
      </c>
      <c s="33">
        <f>ROUND(ROUND(H158,2)*ROUND(G158,3),2)</f>
      </c>
      <c r="O158">
        <f>(I158*21)/100</f>
      </c>
      <c t="s">
        <v>26</v>
      </c>
    </row>
    <row r="159" spans="1:5" ht="12.75">
      <c r="A159" s="34" t="s">
        <v>53</v>
      </c>
      <c r="E159" s="35" t="s">
        <v>257</v>
      </c>
    </row>
    <row r="160" spans="1:5" ht="12.75">
      <c r="A160" s="36" t="s">
        <v>55</v>
      </c>
      <c r="E160" s="37" t="s">
        <v>475</v>
      </c>
    </row>
    <row r="161" spans="1:5" ht="51">
      <c r="A161" t="s">
        <v>56</v>
      </c>
      <c r="E161" s="35" t="s">
        <v>250</v>
      </c>
    </row>
    <row r="162" spans="1:16" ht="12.75">
      <c r="A162" s="24" t="s">
        <v>48</v>
      </c>
      <c s="29" t="s">
        <v>269</v>
      </c>
      <c s="29" t="s">
        <v>260</v>
      </c>
      <c s="24" t="s">
        <v>87</v>
      </c>
      <c s="30" t="s">
        <v>261</v>
      </c>
      <c s="31" t="s">
        <v>73</v>
      </c>
      <c s="32">
        <v>1266.5</v>
      </c>
      <c s="33">
        <v>0</v>
      </c>
      <c s="33">
        <f>ROUND(ROUND(H162,2)*ROUND(G162,3),2)</f>
      </c>
      <c r="O162">
        <f>(I162*21)/100</f>
      </c>
      <c t="s">
        <v>26</v>
      </c>
    </row>
    <row r="163" spans="1:5" ht="12.75">
      <c r="A163" s="34" t="s">
        <v>53</v>
      </c>
      <c r="E163" s="35" t="s">
        <v>262</v>
      </c>
    </row>
    <row r="164" spans="1:5" ht="25.5">
      <c r="A164" s="36" t="s">
        <v>55</v>
      </c>
      <c r="E164" s="37" t="s">
        <v>476</v>
      </c>
    </row>
    <row r="165" spans="1:5" ht="140.25">
      <c r="A165" t="s">
        <v>56</v>
      </c>
      <c r="E165" s="35" t="s">
        <v>264</v>
      </c>
    </row>
    <row r="166" spans="1:16" ht="12.75">
      <c r="A166" s="24" t="s">
        <v>48</v>
      </c>
      <c s="29" t="s">
        <v>273</v>
      </c>
      <c s="29" t="s">
        <v>266</v>
      </c>
      <c s="24" t="s">
        <v>87</v>
      </c>
      <c s="30" t="s">
        <v>267</v>
      </c>
      <c s="31" t="s">
        <v>73</v>
      </c>
      <c s="32">
        <v>1266.5</v>
      </c>
      <c s="33">
        <v>0</v>
      </c>
      <c s="33">
        <f>ROUND(ROUND(H166,2)*ROUND(G166,3),2)</f>
      </c>
      <c r="O166">
        <f>(I166*21)/100</f>
      </c>
      <c t="s">
        <v>26</v>
      </c>
    </row>
    <row r="167" spans="1:5" ht="12.75">
      <c r="A167" s="34" t="s">
        <v>53</v>
      </c>
      <c r="E167" s="35" t="s">
        <v>268</v>
      </c>
    </row>
    <row r="168" spans="1:5" ht="25.5">
      <c r="A168" s="36" t="s">
        <v>55</v>
      </c>
      <c r="E168" s="37" t="s">
        <v>476</v>
      </c>
    </row>
    <row r="169" spans="1:5" ht="140.25">
      <c r="A169" t="s">
        <v>56</v>
      </c>
      <c r="E169" s="35" t="s">
        <v>264</v>
      </c>
    </row>
    <row r="170" spans="1:16" ht="12.75">
      <c r="A170" s="24" t="s">
        <v>48</v>
      </c>
      <c s="29" t="s">
        <v>279</v>
      </c>
      <c s="29" t="s">
        <v>270</v>
      </c>
      <c s="24" t="s">
        <v>87</v>
      </c>
      <c s="30" t="s">
        <v>271</v>
      </c>
      <c s="31" t="s">
        <v>73</v>
      </c>
      <c s="32">
        <v>1266.5</v>
      </c>
      <c s="33">
        <v>0</v>
      </c>
      <c s="33">
        <f>ROUND(ROUND(H170,2)*ROUND(G170,3),2)</f>
      </c>
      <c r="O170">
        <f>(I170*21)/100</f>
      </c>
      <c t="s">
        <v>26</v>
      </c>
    </row>
    <row r="171" spans="1:5" ht="12.75">
      <c r="A171" s="34" t="s">
        <v>53</v>
      </c>
      <c r="E171" s="35" t="s">
        <v>272</v>
      </c>
    </row>
    <row r="172" spans="1:5" ht="25.5">
      <c r="A172" s="36" t="s">
        <v>55</v>
      </c>
      <c r="E172" s="37" t="s">
        <v>476</v>
      </c>
    </row>
    <row r="173" spans="1:5" ht="140.25">
      <c r="A173" t="s">
        <v>56</v>
      </c>
      <c r="E173" s="35" t="s">
        <v>264</v>
      </c>
    </row>
    <row r="174" spans="1:16" ht="12.75">
      <c r="A174" s="24" t="s">
        <v>48</v>
      </c>
      <c s="29" t="s">
        <v>286</v>
      </c>
      <c s="29" t="s">
        <v>274</v>
      </c>
      <c s="24" t="s">
        <v>87</v>
      </c>
      <c s="30" t="s">
        <v>275</v>
      </c>
      <c s="31" t="s">
        <v>73</v>
      </c>
      <c s="32">
        <v>151</v>
      </c>
      <c s="33">
        <v>0</v>
      </c>
      <c s="33">
        <f>ROUND(ROUND(H174,2)*ROUND(G174,3),2)</f>
      </c>
      <c r="O174">
        <f>(I174*21)/100</f>
      </c>
      <c t="s">
        <v>26</v>
      </c>
    </row>
    <row r="175" spans="1:5" ht="12.75">
      <c r="A175" s="34" t="s">
        <v>53</v>
      </c>
      <c r="E175" s="35" t="s">
        <v>276</v>
      </c>
    </row>
    <row r="176" spans="1:5" ht="25.5">
      <c r="A176" s="36" t="s">
        <v>55</v>
      </c>
      <c r="E176" s="37" t="s">
        <v>477</v>
      </c>
    </row>
    <row r="177" spans="1:5" ht="153">
      <c r="A177" t="s">
        <v>56</v>
      </c>
      <c r="E177" s="35" t="s">
        <v>278</v>
      </c>
    </row>
    <row r="178" spans="1:16" ht="12.75">
      <c r="A178" s="24" t="s">
        <v>48</v>
      </c>
      <c s="29" t="s">
        <v>291</v>
      </c>
      <c s="29" t="s">
        <v>280</v>
      </c>
      <c s="24" t="s">
        <v>87</v>
      </c>
      <c s="30" t="s">
        <v>281</v>
      </c>
      <c s="31" t="s">
        <v>123</v>
      </c>
      <c s="32">
        <v>362.8</v>
      </c>
      <c s="33">
        <v>0</v>
      </c>
      <c s="33">
        <f>ROUND(ROUND(H178,2)*ROUND(G178,3),2)</f>
      </c>
      <c r="O178">
        <f>(I178*21)/100</f>
      </c>
      <c t="s">
        <v>26</v>
      </c>
    </row>
    <row r="179" spans="1:5" ht="12.75">
      <c r="A179" s="34" t="s">
        <v>53</v>
      </c>
      <c r="E179" s="35" t="s">
        <v>282</v>
      </c>
    </row>
    <row r="180" spans="1:5" ht="51">
      <c r="A180" s="36" t="s">
        <v>55</v>
      </c>
      <c r="E180" s="37" t="s">
        <v>478</v>
      </c>
    </row>
    <row r="181" spans="1:5" ht="38.25">
      <c r="A181" t="s">
        <v>56</v>
      </c>
      <c r="E181" s="35" t="s">
        <v>284</v>
      </c>
    </row>
    <row r="182" spans="1:18" ht="12.75" customHeight="1">
      <c r="A182" s="6" t="s">
        <v>46</v>
      </c>
      <c s="6"/>
      <c s="42" t="s">
        <v>111</v>
      </c>
      <c s="6"/>
      <c s="27" t="s">
        <v>285</v>
      </c>
      <c s="6"/>
      <c s="6"/>
      <c s="6"/>
      <c s="43">
        <f>0+Q182</f>
      </c>
      <c r="O182">
        <f>0+R182</f>
      </c>
      <c r="Q182">
        <f>0+I183+I187</f>
      </c>
      <c>
        <f>0+O183+O187</f>
      </c>
    </row>
    <row r="183" spans="1:16" ht="12.75">
      <c r="A183" s="24" t="s">
        <v>48</v>
      </c>
      <c s="29" t="s">
        <v>296</v>
      </c>
      <c s="29" t="s">
        <v>287</v>
      </c>
      <c s="24" t="s">
        <v>87</v>
      </c>
      <c s="30" t="s">
        <v>288</v>
      </c>
      <c s="31" t="s">
        <v>123</v>
      </c>
      <c s="32">
        <v>19.5</v>
      </c>
      <c s="33">
        <v>0</v>
      </c>
      <c s="33">
        <f>ROUND(ROUND(H183,2)*ROUND(G183,3),2)</f>
      </c>
      <c r="O183">
        <f>(I183*21)/100</f>
      </c>
      <c t="s">
        <v>26</v>
      </c>
    </row>
    <row r="184" spans="1:5" ht="12.75">
      <c r="A184" s="34" t="s">
        <v>53</v>
      </c>
      <c r="E184" s="35" t="s">
        <v>50</v>
      </c>
    </row>
    <row r="185" spans="1:5" ht="12.75">
      <c r="A185" s="36" t="s">
        <v>55</v>
      </c>
      <c r="E185" s="37" t="s">
        <v>479</v>
      </c>
    </row>
    <row r="186" spans="1:5" ht="76.5">
      <c r="A186" t="s">
        <v>56</v>
      </c>
      <c r="E186" s="35" t="s">
        <v>290</v>
      </c>
    </row>
    <row r="187" spans="1:16" ht="12.75">
      <c r="A187" s="24" t="s">
        <v>48</v>
      </c>
      <c s="29" t="s">
        <v>302</v>
      </c>
      <c s="29" t="s">
        <v>292</v>
      </c>
      <c s="24" t="s">
        <v>87</v>
      </c>
      <c s="30" t="s">
        <v>293</v>
      </c>
      <c s="31" t="s">
        <v>123</v>
      </c>
      <c s="32">
        <v>19.5</v>
      </c>
      <c s="33">
        <v>0</v>
      </c>
      <c s="33">
        <f>ROUND(ROUND(H187,2)*ROUND(G187,3),2)</f>
      </c>
      <c r="O187">
        <f>(I187*21)/100</f>
      </c>
      <c t="s">
        <v>26</v>
      </c>
    </row>
    <row r="188" spans="1:5" ht="12.75">
      <c r="A188" s="34" t="s">
        <v>53</v>
      </c>
      <c r="E188" s="35" t="s">
        <v>50</v>
      </c>
    </row>
    <row r="189" spans="1:5" ht="12.75">
      <c r="A189" s="36" t="s">
        <v>55</v>
      </c>
      <c r="E189" s="37" t="s">
        <v>479</v>
      </c>
    </row>
    <row r="190" spans="1:5" ht="76.5">
      <c r="A190" t="s">
        <v>56</v>
      </c>
      <c r="E190" s="35" t="s">
        <v>294</v>
      </c>
    </row>
    <row r="191" spans="1:18" ht="12.75" customHeight="1">
      <c r="A191" s="6" t="s">
        <v>46</v>
      </c>
      <c s="6"/>
      <c s="42" t="s">
        <v>117</v>
      </c>
      <c s="6"/>
      <c s="27" t="s">
        <v>295</v>
      </c>
      <c s="6"/>
      <c s="6"/>
      <c s="6"/>
      <c s="43">
        <f>0+Q191</f>
      </c>
      <c r="O191">
        <f>0+R191</f>
      </c>
      <c r="Q191">
        <f>0+I192+I196+I200+I204</f>
      </c>
      <c>
        <f>0+O192+O196+O200+O204</f>
      </c>
    </row>
    <row r="192" spans="1:16" ht="12.75">
      <c r="A192" s="24" t="s">
        <v>48</v>
      </c>
      <c s="29" t="s">
        <v>308</v>
      </c>
      <c s="29" t="s">
        <v>297</v>
      </c>
      <c s="24" t="s">
        <v>87</v>
      </c>
      <c s="30" t="s">
        <v>298</v>
      </c>
      <c s="31" t="s">
        <v>123</v>
      </c>
      <c s="32">
        <v>19.5</v>
      </c>
      <c s="33">
        <v>0</v>
      </c>
      <c s="33">
        <f>ROUND(ROUND(H192,2)*ROUND(G192,3),2)</f>
      </c>
      <c r="O192">
        <f>(I192*21)/100</f>
      </c>
      <c t="s">
        <v>26</v>
      </c>
    </row>
    <row r="193" spans="1:5" ht="12.75">
      <c r="A193" s="34" t="s">
        <v>53</v>
      </c>
      <c r="E193" s="35" t="s">
        <v>299</v>
      </c>
    </row>
    <row r="194" spans="1:5" ht="12.75">
      <c r="A194" s="36" t="s">
        <v>55</v>
      </c>
      <c r="E194" s="37" t="s">
        <v>480</v>
      </c>
    </row>
    <row r="195" spans="1:5" ht="255">
      <c r="A195" t="s">
        <v>56</v>
      </c>
      <c r="E195" s="35" t="s">
        <v>301</v>
      </c>
    </row>
    <row r="196" spans="1:16" ht="12.75">
      <c r="A196" s="24" t="s">
        <v>48</v>
      </c>
      <c s="29" t="s">
        <v>313</v>
      </c>
      <c s="29" t="s">
        <v>303</v>
      </c>
      <c s="24" t="s">
        <v>87</v>
      </c>
      <c s="30" t="s">
        <v>304</v>
      </c>
      <c s="31" t="s">
        <v>79</v>
      </c>
      <c s="32">
        <v>4</v>
      </c>
      <c s="33">
        <v>0</v>
      </c>
      <c s="33">
        <f>ROUND(ROUND(H196,2)*ROUND(G196,3),2)</f>
      </c>
      <c r="O196">
        <f>(I196*21)/100</f>
      </c>
      <c t="s">
        <v>26</v>
      </c>
    </row>
    <row r="197" spans="1:5" ht="12.75">
      <c r="A197" s="34" t="s">
        <v>53</v>
      </c>
      <c r="E197" s="35" t="s">
        <v>305</v>
      </c>
    </row>
    <row r="198" spans="1:5" ht="12.75">
      <c r="A198" s="36" t="s">
        <v>55</v>
      </c>
      <c r="E198" s="37" t="s">
        <v>481</v>
      </c>
    </row>
    <row r="199" spans="1:5" ht="89.25">
      <c r="A199" t="s">
        <v>56</v>
      </c>
      <c r="E199" s="35" t="s">
        <v>307</v>
      </c>
    </row>
    <row r="200" spans="1:16" ht="12.75">
      <c r="A200" s="24" t="s">
        <v>48</v>
      </c>
      <c s="29" t="s">
        <v>318</v>
      </c>
      <c s="29" t="s">
        <v>309</v>
      </c>
      <c s="24" t="s">
        <v>87</v>
      </c>
      <c s="30" t="s">
        <v>310</v>
      </c>
      <c s="31" t="s">
        <v>79</v>
      </c>
      <c s="32">
        <v>2</v>
      </c>
      <c s="33">
        <v>0</v>
      </c>
      <c s="33">
        <f>ROUND(ROUND(H200,2)*ROUND(G200,3),2)</f>
      </c>
      <c r="O200">
        <f>(I200*21)/100</f>
      </c>
      <c t="s">
        <v>26</v>
      </c>
    </row>
    <row r="201" spans="1:5" ht="12.75">
      <c r="A201" s="34" t="s">
        <v>53</v>
      </c>
      <c r="E201" s="35" t="s">
        <v>50</v>
      </c>
    </row>
    <row r="202" spans="1:5" ht="12.75">
      <c r="A202" s="36" t="s">
        <v>55</v>
      </c>
      <c r="E202" s="37" t="s">
        <v>311</v>
      </c>
    </row>
    <row r="203" spans="1:5" ht="25.5">
      <c r="A203" t="s">
        <v>56</v>
      </c>
      <c r="E203" s="35" t="s">
        <v>312</v>
      </c>
    </row>
    <row r="204" spans="1:16" ht="12.75">
      <c r="A204" s="24" t="s">
        <v>48</v>
      </c>
      <c s="29" t="s">
        <v>323</v>
      </c>
      <c s="29" t="s">
        <v>314</v>
      </c>
      <c s="24" t="s">
        <v>87</v>
      </c>
      <c s="30" t="s">
        <v>315</v>
      </c>
      <c s="31" t="s">
        <v>79</v>
      </c>
      <c s="32">
        <v>2</v>
      </c>
      <c s="33">
        <v>0</v>
      </c>
      <c s="33">
        <f>ROUND(ROUND(H204,2)*ROUND(G204,3),2)</f>
      </c>
      <c r="O204">
        <f>(I204*21)/100</f>
      </c>
      <c t="s">
        <v>26</v>
      </c>
    </row>
    <row r="205" spans="1:5" ht="12.75">
      <c r="A205" s="34" t="s">
        <v>53</v>
      </c>
      <c r="E205" s="35" t="s">
        <v>50</v>
      </c>
    </row>
    <row r="206" spans="1:5" ht="12.75">
      <c r="A206" s="36" t="s">
        <v>55</v>
      </c>
      <c r="E206" s="37" t="s">
        <v>311</v>
      </c>
    </row>
    <row r="207" spans="1:5" ht="25.5">
      <c r="A207" t="s">
        <v>56</v>
      </c>
      <c r="E207" s="35" t="s">
        <v>312</v>
      </c>
    </row>
    <row r="208" spans="1:18" ht="12.75" customHeight="1">
      <c r="A208" s="6" t="s">
        <v>46</v>
      </c>
      <c s="6"/>
      <c s="42" t="s">
        <v>43</v>
      </c>
      <c s="6"/>
      <c s="27" t="s">
        <v>317</v>
      </c>
      <c s="6"/>
      <c s="6"/>
      <c s="6"/>
      <c s="43">
        <f>0+Q208</f>
      </c>
      <c r="O208">
        <f>0+R208</f>
      </c>
      <c r="Q208">
        <f>0+I209+I213+I217+I221+I225+I229+I233+I237+I241+I245+I249+I253</f>
      </c>
      <c>
        <f>0+O209+O213+O217+O221+O225+O229+O233+O237+O241+O245+O249+O253</f>
      </c>
    </row>
    <row r="209" spans="1:16" ht="25.5">
      <c r="A209" s="24" t="s">
        <v>48</v>
      </c>
      <c s="29" t="s">
        <v>328</v>
      </c>
      <c s="29" t="s">
        <v>482</v>
      </c>
      <c s="24" t="s">
        <v>87</v>
      </c>
      <c s="30" t="s">
        <v>483</v>
      </c>
      <c s="31" t="s">
        <v>123</v>
      </c>
      <c s="32">
        <v>43.5</v>
      </c>
      <c s="33">
        <v>0</v>
      </c>
      <c s="33">
        <f>ROUND(ROUND(H209,2)*ROUND(G209,3),2)</f>
      </c>
      <c r="O209">
        <f>(I209*21)/100</f>
      </c>
      <c t="s">
        <v>26</v>
      </c>
    </row>
    <row r="210" spans="1:5" ht="12.75">
      <c r="A210" s="34" t="s">
        <v>53</v>
      </c>
      <c r="E210" s="35" t="s">
        <v>50</v>
      </c>
    </row>
    <row r="211" spans="1:5" ht="12.75">
      <c r="A211" s="36" t="s">
        <v>55</v>
      </c>
      <c r="E211" s="37" t="s">
        <v>484</v>
      </c>
    </row>
    <row r="212" spans="1:5" ht="38.25">
      <c r="A212" t="s">
        <v>56</v>
      </c>
      <c r="E212" s="35" t="s">
        <v>485</v>
      </c>
    </row>
    <row r="213" spans="1:16" ht="25.5">
      <c r="A213" s="24" t="s">
        <v>48</v>
      </c>
      <c s="29" t="s">
        <v>333</v>
      </c>
      <c s="29" t="s">
        <v>486</v>
      </c>
      <c s="24" t="s">
        <v>50</v>
      </c>
      <c s="30" t="s">
        <v>487</v>
      </c>
      <c s="31" t="s">
        <v>123</v>
      </c>
      <c s="32">
        <v>59</v>
      </c>
      <c s="33">
        <v>0</v>
      </c>
      <c s="33">
        <f>ROUND(ROUND(H213,2)*ROUND(G213,3),2)</f>
      </c>
      <c r="O213">
        <f>(I213*21)/100</f>
      </c>
      <c t="s">
        <v>26</v>
      </c>
    </row>
    <row r="214" spans="1:5" ht="12.75">
      <c r="A214" s="34" t="s">
        <v>53</v>
      </c>
      <c r="E214" s="35" t="s">
        <v>50</v>
      </c>
    </row>
    <row r="215" spans="1:5" ht="12.75">
      <c r="A215" s="36" t="s">
        <v>55</v>
      </c>
      <c r="E215" s="37" t="s">
        <v>50</v>
      </c>
    </row>
    <row r="216" spans="1:5" ht="140.25">
      <c r="A216" t="s">
        <v>56</v>
      </c>
      <c r="E216" s="35" t="s">
        <v>488</v>
      </c>
    </row>
    <row r="217" spans="1:16" ht="25.5">
      <c r="A217" s="24" t="s">
        <v>48</v>
      </c>
      <c s="29" t="s">
        <v>337</v>
      </c>
      <c s="29" t="s">
        <v>319</v>
      </c>
      <c s="24" t="s">
        <v>87</v>
      </c>
      <c s="30" t="s">
        <v>320</v>
      </c>
      <c s="31" t="s">
        <v>79</v>
      </c>
      <c s="32">
        <v>1</v>
      </c>
      <c s="33">
        <v>0</v>
      </c>
      <c s="33">
        <f>ROUND(ROUND(H217,2)*ROUND(G217,3),2)</f>
      </c>
      <c r="O217">
        <f>(I217*21)/100</f>
      </c>
      <c t="s">
        <v>26</v>
      </c>
    </row>
    <row r="218" spans="1:5" ht="12.75">
      <c r="A218" s="34" t="s">
        <v>53</v>
      </c>
      <c r="E218" s="35" t="s">
        <v>50</v>
      </c>
    </row>
    <row r="219" spans="1:5" ht="25.5">
      <c r="A219" s="36" t="s">
        <v>55</v>
      </c>
      <c r="E219" s="37" t="s">
        <v>489</v>
      </c>
    </row>
    <row r="220" spans="1:5" ht="25.5">
      <c r="A220" t="s">
        <v>56</v>
      </c>
      <c r="E220" s="35" t="s">
        <v>322</v>
      </c>
    </row>
    <row r="221" spans="1:16" ht="25.5">
      <c r="A221" s="24" t="s">
        <v>48</v>
      </c>
      <c s="29" t="s">
        <v>342</v>
      </c>
      <c s="29" t="s">
        <v>324</v>
      </c>
      <c s="24" t="s">
        <v>87</v>
      </c>
      <c s="30" t="s">
        <v>325</v>
      </c>
      <c s="31" t="s">
        <v>79</v>
      </c>
      <c s="32">
        <v>8</v>
      </c>
      <c s="33">
        <v>0</v>
      </c>
      <c s="33">
        <f>ROUND(ROUND(H221,2)*ROUND(G221,3),2)</f>
      </c>
      <c r="O221">
        <f>(I221*21)/100</f>
      </c>
      <c t="s">
        <v>26</v>
      </c>
    </row>
    <row r="222" spans="1:5" ht="12.75">
      <c r="A222" s="34" t="s">
        <v>53</v>
      </c>
      <c r="E222" s="35" t="s">
        <v>50</v>
      </c>
    </row>
    <row r="223" spans="1:5" ht="12.75">
      <c r="A223" s="36" t="s">
        <v>55</v>
      </c>
      <c r="E223" s="37" t="s">
        <v>490</v>
      </c>
    </row>
    <row r="224" spans="1:5" ht="51">
      <c r="A224" t="s">
        <v>56</v>
      </c>
      <c r="E224" s="35" t="s">
        <v>327</v>
      </c>
    </row>
    <row r="225" spans="1:16" ht="12.75">
      <c r="A225" s="24" t="s">
        <v>48</v>
      </c>
      <c s="29" t="s">
        <v>346</v>
      </c>
      <c s="29" t="s">
        <v>329</v>
      </c>
      <c s="24" t="s">
        <v>87</v>
      </c>
      <c s="30" t="s">
        <v>330</v>
      </c>
      <c s="31" t="s">
        <v>79</v>
      </c>
      <c s="32">
        <v>8</v>
      </c>
      <c s="33">
        <v>0</v>
      </c>
      <c s="33">
        <f>ROUND(ROUND(H225,2)*ROUND(G225,3),2)</f>
      </c>
      <c r="O225">
        <f>(I225*21)/100</f>
      </c>
      <c t="s">
        <v>26</v>
      </c>
    </row>
    <row r="226" spans="1:5" ht="12.75">
      <c r="A226" s="34" t="s">
        <v>53</v>
      </c>
      <c r="E226" s="35" t="s">
        <v>50</v>
      </c>
    </row>
    <row r="227" spans="1:5" ht="12.75">
      <c r="A227" s="36" t="s">
        <v>55</v>
      </c>
      <c r="E227" s="37" t="s">
        <v>491</v>
      </c>
    </row>
    <row r="228" spans="1:5" ht="25.5">
      <c r="A228" t="s">
        <v>56</v>
      </c>
      <c r="E228" s="35" t="s">
        <v>332</v>
      </c>
    </row>
    <row r="229" spans="1:16" ht="25.5">
      <c r="A229" s="24" t="s">
        <v>48</v>
      </c>
      <c s="29" t="s">
        <v>352</v>
      </c>
      <c s="29" t="s">
        <v>338</v>
      </c>
      <c s="24" t="s">
        <v>87</v>
      </c>
      <c s="30" t="s">
        <v>339</v>
      </c>
      <c s="31" t="s">
        <v>79</v>
      </c>
      <c s="32">
        <v>5</v>
      </c>
      <c s="33">
        <v>0</v>
      </c>
      <c s="33">
        <f>ROUND(ROUND(H229,2)*ROUND(G229,3),2)</f>
      </c>
      <c r="O229">
        <f>(I229*21)/100</f>
      </c>
      <c t="s">
        <v>26</v>
      </c>
    </row>
    <row r="230" spans="1:5" ht="12.75">
      <c r="A230" s="34" t="s">
        <v>53</v>
      </c>
      <c r="E230" s="35" t="s">
        <v>50</v>
      </c>
    </row>
    <row r="231" spans="1:5" ht="12.75">
      <c r="A231" s="36" t="s">
        <v>55</v>
      </c>
      <c r="E231" s="37" t="s">
        <v>492</v>
      </c>
    </row>
    <row r="232" spans="1:5" ht="25.5">
      <c r="A232" t="s">
        <v>56</v>
      </c>
      <c r="E232" s="35" t="s">
        <v>341</v>
      </c>
    </row>
    <row r="233" spans="1:16" ht="12.75">
      <c r="A233" s="24" t="s">
        <v>48</v>
      </c>
      <c s="29" t="s">
        <v>356</v>
      </c>
      <c s="29" t="s">
        <v>343</v>
      </c>
      <c s="24" t="s">
        <v>87</v>
      </c>
      <c s="30" t="s">
        <v>344</v>
      </c>
      <c s="31" t="s">
        <v>79</v>
      </c>
      <c s="32">
        <v>5</v>
      </c>
      <c s="33">
        <v>0</v>
      </c>
      <c s="33">
        <f>ROUND(ROUND(H233,2)*ROUND(G233,3),2)</f>
      </c>
      <c r="O233">
        <f>(I233*21)/100</f>
      </c>
      <c t="s">
        <v>26</v>
      </c>
    </row>
    <row r="234" spans="1:5" ht="12.75">
      <c r="A234" s="34" t="s">
        <v>53</v>
      </c>
      <c r="E234" s="35" t="s">
        <v>50</v>
      </c>
    </row>
    <row r="235" spans="1:5" ht="12.75">
      <c r="A235" s="36" t="s">
        <v>55</v>
      </c>
      <c r="E235" s="37" t="s">
        <v>493</v>
      </c>
    </row>
    <row r="236" spans="1:5" ht="25.5">
      <c r="A236" t="s">
        <v>56</v>
      </c>
      <c r="E236" s="35" t="s">
        <v>332</v>
      </c>
    </row>
    <row r="237" spans="1:16" ht="25.5">
      <c r="A237" s="24" t="s">
        <v>48</v>
      </c>
      <c s="29" t="s">
        <v>362</v>
      </c>
      <c s="29" t="s">
        <v>347</v>
      </c>
      <c s="24" t="s">
        <v>87</v>
      </c>
      <c s="30" t="s">
        <v>348</v>
      </c>
      <c s="31" t="s">
        <v>73</v>
      </c>
      <c s="32">
        <v>85.45</v>
      </c>
      <c s="33">
        <v>0</v>
      </c>
      <c s="33">
        <f>ROUND(ROUND(H237,2)*ROUND(G237,3),2)</f>
      </c>
      <c r="O237">
        <f>(I237*21)/100</f>
      </c>
      <c t="s">
        <v>26</v>
      </c>
    </row>
    <row r="238" spans="1:5" ht="12.75">
      <c r="A238" s="34" t="s">
        <v>53</v>
      </c>
      <c r="E238" s="35" t="s">
        <v>349</v>
      </c>
    </row>
    <row r="239" spans="1:5" ht="127.5">
      <c r="A239" s="36" t="s">
        <v>55</v>
      </c>
      <c r="E239" s="37" t="s">
        <v>494</v>
      </c>
    </row>
    <row r="240" spans="1:5" ht="38.25">
      <c r="A240" t="s">
        <v>56</v>
      </c>
      <c r="E240" s="35" t="s">
        <v>351</v>
      </c>
    </row>
    <row r="241" spans="1:16" ht="25.5">
      <c r="A241" s="24" t="s">
        <v>48</v>
      </c>
      <c s="29" t="s">
        <v>367</v>
      </c>
      <c s="29" t="s">
        <v>353</v>
      </c>
      <c s="24" t="s">
        <v>87</v>
      </c>
      <c s="30" t="s">
        <v>354</v>
      </c>
      <c s="31" t="s">
        <v>73</v>
      </c>
      <c s="32">
        <v>85.45</v>
      </c>
      <c s="33">
        <v>0</v>
      </c>
      <c s="33">
        <f>ROUND(ROUND(H241,2)*ROUND(G241,3),2)</f>
      </c>
      <c r="O241">
        <f>(I241*21)/100</f>
      </c>
      <c t="s">
        <v>26</v>
      </c>
    </row>
    <row r="242" spans="1:5" ht="12.75">
      <c r="A242" s="34" t="s">
        <v>53</v>
      </c>
      <c r="E242" s="35" t="s">
        <v>355</v>
      </c>
    </row>
    <row r="243" spans="1:5" ht="127.5">
      <c r="A243" s="36" t="s">
        <v>55</v>
      </c>
      <c r="E243" s="37" t="s">
        <v>495</v>
      </c>
    </row>
    <row r="244" spans="1:5" ht="38.25">
      <c r="A244" t="s">
        <v>56</v>
      </c>
      <c r="E244" s="35" t="s">
        <v>351</v>
      </c>
    </row>
    <row r="245" spans="1:16" ht="12.75">
      <c r="A245" s="24" t="s">
        <v>48</v>
      </c>
      <c s="29" t="s">
        <v>373</v>
      </c>
      <c s="29" t="s">
        <v>368</v>
      </c>
      <c s="24" t="s">
        <v>87</v>
      </c>
      <c s="30" t="s">
        <v>369</v>
      </c>
      <c s="31" t="s">
        <v>123</v>
      </c>
      <c s="32">
        <v>304.5</v>
      </c>
      <c s="33">
        <v>0</v>
      </c>
      <c s="33">
        <f>ROUND(ROUND(H245,2)*ROUND(G245,3),2)</f>
      </c>
      <c r="O245">
        <f>(I245*21)/100</f>
      </c>
      <c t="s">
        <v>26</v>
      </c>
    </row>
    <row r="246" spans="1:5" ht="12.75">
      <c r="A246" s="34" t="s">
        <v>53</v>
      </c>
      <c r="E246" s="35" t="s">
        <v>370</v>
      </c>
    </row>
    <row r="247" spans="1:5" ht="25.5">
      <c r="A247" s="36" t="s">
        <v>55</v>
      </c>
      <c r="E247" s="37" t="s">
        <v>496</v>
      </c>
    </row>
    <row r="248" spans="1:5" ht="38.25">
      <c r="A248" t="s">
        <v>56</v>
      </c>
      <c r="E248" s="35" t="s">
        <v>372</v>
      </c>
    </row>
    <row r="249" spans="1:16" ht="12.75">
      <c r="A249" s="24" t="s">
        <v>48</v>
      </c>
      <c s="29" t="s">
        <v>378</v>
      </c>
      <c s="29" t="s">
        <v>497</v>
      </c>
      <c s="24" t="s">
        <v>87</v>
      </c>
      <c s="30" t="s">
        <v>498</v>
      </c>
      <c s="31" t="s">
        <v>123</v>
      </c>
      <c s="32">
        <v>30</v>
      </c>
      <c s="33">
        <v>0</v>
      </c>
      <c s="33">
        <f>ROUND(ROUND(H249,2)*ROUND(G249,3),2)</f>
      </c>
      <c r="O249">
        <f>(I249*21)/100</f>
      </c>
      <c t="s">
        <v>26</v>
      </c>
    </row>
    <row r="250" spans="1:5" ht="12.75">
      <c r="A250" s="34" t="s">
        <v>53</v>
      </c>
      <c r="E250" s="35" t="s">
        <v>499</v>
      </c>
    </row>
    <row r="251" spans="1:5" ht="25.5">
      <c r="A251" s="36" t="s">
        <v>55</v>
      </c>
      <c r="E251" s="37" t="s">
        <v>500</v>
      </c>
    </row>
    <row r="252" spans="1:5" ht="38.25">
      <c r="A252" t="s">
        <v>56</v>
      </c>
      <c r="E252" s="35" t="s">
        <v>372</v>
      </c>
    </row>
    <row r="253" spans="1:16" ht="12.75">
      <c r="A253" s="24" t="s">
        <v>48</v>
      </c>
      <c s="29" t="s">
        <v>211</v>
      </c>
      <c s="29" t="s">
        <v>379</v>
      </c>
      <c s="24" t="s">
        <v>87</v>
      </c>
      <c s="30" t="s">
        <v>380</v>
      </c>
      <c s="31" t="s">
        <v>123</v>
      </c>
      <c s="32">
        <v>28.3</v>
      </c>
      <c s="33">
        <v>0</v>
      </c>
      <c s="33">
        <f>ROUND(ROUND(H253,2)*ROUND(G253,3),2)</f>
      </c>
      <c r="O253">
        <f>(I253*21)/100</f>
      </c>
      <c t="s">
        <v>26</v>
      </c>
    </row>
    <row r="254" spans="1:5" ht="12.75">
      <c r="A254" s="34" t="s">
        <v>53</v>
      </c>
      <c r="E254" s="35" t="s">
        <v>50</v>
      </c>
    </row>
    <row r="255" spans="1:5" ht="12.75">
      <c r="A255" s="36" t="s">
        <v>55</v>
      </c>
      <c r="E255" s="37" t="s">
        <v>501</v>
      </c>
    </row>
    <row r="256" spans="1:5" ht="25.5">
      <c r="A256" t="s">
        <v>56</v>
      </c>
      <c r="E256" s="35" t="s">
        <v>382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0+O9+O26+O55+O96+O101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502</v>
      </c>
      <c s="38">
        <f>0+I9+I26+I55+I96+I101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419</v>
      </c>
      <c s="1"/>
      <c s="14" t="s">
        <v>420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502</v>
      </c>
      <c s="6"/>
      <c s="18" t="s">
        <v>503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48</v>
      </c>
      <c s="29" t="s">
        <v>32</v>
      </c>
      <c s="29" t="s">
        <v>86</v>
      </c>
      <c s="24" t="s">
        <v>87</v>
      </c>
      <c s="30" t="s">
        <v>88</v>
      </c>
      <c s="31" t="s">
        <v>89</v>
      </c>
      <c s="32">
        <v>2.6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90</v>
      </c>
    </row>
    <row r="12" spans="1:5" ht="12.75">
      <c r="A12" s="36" t="s">
        <v>55</v>
      </c>
      <c r="E12" s="37" t="s">
        <v>504</v>
      </c>
    </row>
    <row r="13" spans="1:5" ht="25.5">
      <c r="A13" t="s">
        <v>56</v>
      </c>
      <c r="E13" s="35" t="s">
        <v>92</v>
      </c>
    </row>
    <row r="14" spans="1:16" ht="12.75">
      <c r="A14" s="24" t="s">
        <v>48</v>
      </c>
      <c s="29" t="s">
        <v>26</v>
      </c>
      <c s="29" t="s">
        <v>86</v>
      </c>
      <c s="24" t="s">
        <v>93</v>
      </c>
      <c s="30" t="s">
        <v>88</v>
      </c>
      <c s="31" t="s">
        <v>89</v>
      </c>
      <c s="32">
        <v>48.249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94</v>
      </c>
    </row>
    <row r="16" spans="1:5" ht="12.75">
      <c r="A16" s="36" t="s">
        <v>55</v>
      </c>
      <c r="E16" s="37" t="s">
        <v>505</v>
      </c>
    </row>
    <row r="17" spans="1:5" ht="25.5">
      <c r="A17" t="s">
        <v>56</v>
      </c>
      <c r="E17" s="35" t="s">
        <v>92</v>
      </c>
    </row>
    <row r="18" spans="1:16" ht="12.75">
      <c r="A18" s="24" t="s">
        <v>48</v>
      </c>
      <c s="29" t="s">
        <v>25</v>
      </c>
      <c s="29" t="s">
        <v>86</v>
      </c>
      <c s="24" t="s">
        <v>96</v>
      </c>
      <c s="30" t="s">
        <v>88</v>
      </c>
      <c s="31" t="s">
        <v>89</v>
      </c>
      <c s="32">
        <v>0.276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97</v>
      </c>
    </row>
    <row r="20" spans="1:5" ht="12.75">
      <c r="A20" s="36" t="s">
        <v>55</v>
      </c>
      <c r="E20" s="37" t="s">
        <v>506</v>
      </c>
    </row>
    <row r="21" spans="1:5" ht="25.5">
      <c r="A21" t="s">
        <v>56</v>
      </c>
      <c r="E21" s="35" t="s">
        <v>92</v>
      </c>
    </row>
    <row r="22" spans="1:16" ht="12.75">
      <c r="A22" s="24" t="s">
        <v>48</v>
      </c>
      <c s="29" t="s">
        <v>36</v>
      </c>
      <c s="29" t="s">
        <v>99</v>
      </c>
      <c s="24" t="s">
        <v>50</v>
      </c>
      <c s="30" t="s">
        <v>100</v>
      </c>
      <c s="31" t="s">
        <v>89</v>
      </c>
      <c s="32">
        <v>14.256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507</v>
      </c>
    </row>
    <row r="24" spans="1:5" ht="25.5">
      <c r="A24" s="36" t="s">
        <v>55</v>
      </c>
      <c r="E24" s="37" t="s">
        <v>508</v>
      </c>
    </row>
    <row r="25" spans="1:5" ht="25.5">
      <c r="A25" t="s">
        <v>56</v>
      </c>
      <c r="E25" s="35" t="s">
        <v>92</v>
      </c>
    </row>
    <row r="26" spans="1:18" ht="12.75" customHeight="1">
      <c r="A26" s="6" t="s">
        <v>46</v>
      </c>
      <c s="6"/>
      <c s="42" t="s">
        <v>32</v>
      </c>
      <c s="6"/>
      <c s="27" t="s">
        <v>70</v>
      </c>
      <c s="6"/>
      <c s="6"/>
      <c s="6"/>
      <c s="43">
        <f>0+Q26</f>
      </c>
      <c r="O26">
        <f>0+R26</f>
      </c>
      <c r="Q26">
        <f>0+I27+I31+I35+I39+I43+I47+I51</f>
      </c>
      <c>
        <f>0+O27+O31+O35+O39+O43+O47+O51</f>
      </c>
    </row>
    <row r="27" spans="1:16" ht="25.5">
      <c r="A27" s="24" t="s">
        <v>48</v>
      </c>
      <c s="29" t="s">
        <v>38</v>
      </c>
      <c s="29" t="s">
        <v>509</v>
      </c>
      <c s="24" t="s">
        <v>50</v>
      </c>
      <c s="30" t="s">
        <v>510</v>
      </c>
      <c s="31" t="s">
        <v>104</v>
      </c>
      <c s="32">
        <v>5.94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50</v>
      </c>
    </row>
    <row r="29" spans="1:5" ht="25.5">
      <c r="A29" s="36" t="s">
        <v>55</v>
      </c>
      <c r="E29" s="37" t="s">
        <v>511</v>
      </c>
    </row>
    <row r="30" spans="1:5" ht="63.75">
      <c r="A30" t="s">
        <v>56</v>
      </c>
      <c r="E30" s="35" t="s">
        <v>106</v>
      </c>
    </row>
    <row r="31" spans="1:16" ht="25.5">
      <c r="A31" s="24" t="s">
        <v>48</v>
      </c>
      <c s="29" t="s">
        <v>40</v>
      </c>
      <c s="29" t="s">
        <v>512</v>
      </c>
      <c s="24" t="s">
        <v>50</v>
      </c>
      <c s="30" t="s">
        <v>513</v>
      </c>
      <c s="31" t="s">
        <v>114</v>
      </c>
      <c s="32">
        <v>498.96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12.75">
      <c r="A32" s="34" t="s">
        <v>53</v>
      </c>
      <c r="E32" s="35" t="s">
        <v>50</v>
      </c>
    </row>
    <row r="33" spans="1:5" ht="12.75">
      <c r="A33" s="36" t="s">
        <v>55</v>
      </c>
      <c r="E33" s="37" t="s">
        <v>514</v>
      </c>
    </row>
    <row r="34" spans="1:5" ht="25.5">
      <c r="A34" t="s">
        <v>56</v>
      </c>
      <c r="E34" s="35" t="s">
        <v>116</v>
      </c>
    </row>
    <row r="35" spans="1:16" ht="25.5">
      <c r="A35" s="24" t="s">
        <v>48</v>
      </c>
      <c s="29" t="s">
        <v>111</v>
      </c>
      <c s="29" t="s">
        <v>102</v>
      </c>
      <c s="24" t="s">
        <v>50</v>
      </c>
      <c s="30" t="s">
        <v>103</v>
      </c>
      <c s="31" t="s">
        <v>104</v>
      </c>
      <c s="32">
        <v>25.394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12.75">
      <c r="A36" s="34" t="s">
        <v>53</v>
      </c>
      <c r="E36" s="35" t="s">
        <v>50</v>
      </c>
    </row>
    <row r="37" spans="1:5" ht="63.75">
      <c r="A37" s="36" t="s">
        <v>55</v>
      </c>
      <c r="E37" s="37" t="s">
        <v>515</v>
      </c>
    </row>
    <row r="38" spans="1:5" ht="63.75">
      <c r="A38" t="s">
        <v>56</v>
      </c>
      <c r="E38" s="35" t="s">
        <v>106</v>
      </c>
    </row>
    <row r="39" spans="1:16" ht="12.75">
      <c r="A39" s="24" t="s">
        <v>48</v>
      </c>
      <c s="29" t="s">
        <v>117</v>
      </c>
      <c s="29" t="s">
        <v>135</v>
      </c>
      <c s="24" t="s">
        <v>93</v>
      </c>
      <c s="30" t="s">
        <v>136</v>
      </c>
      <c s="31" t="s">
        <v>104</v>
      </c>
      <c s="32">
        <v>0.975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137</v>
      </c>
    </row>
    <row r="41" spans="1:5" ht="25.5">
      <c r="A41" s="36" t="s">
        <v>55</v>
      </c>
      <c r="E41" s="37" t="s">
        <v>516</v>
      </c>
    </row>
    <row r="42" spans="1:5" ht="25.5">
      <c r="A42" t="s">
        <v>56</v>
      </c>
      <c r="E42" s="35" t="s">
        <v>139</v>
      </c>
    </row>
    <row r="43" spans="1:16" ht="12.75">
      <c r="A43" s="24" t="s">
        <v>48</v>
      </c>
      <c s="29" t="s">
        <v>43</v>
      </c>
      <c s="29" t="s">
        <v>147</v>
      </c>
      <c s="24" t="s">
        <v>50</v>
      </c>
      <c s="30" t="s">
        <v>148</v>
      </c>
      <c s="31" t="s">
        <v>104</v>
      </c>
      <c s="32">
        <v>1.3</v>
      </c>
      <c s="33">
        <v>0</v>
      </c>
      <c s="33">
        <f>ROUND(ROUND(H43,2)*ROUND(G43,3),2)</f>
      </c>
      <c r="O43">
        <f>(I43*21)/100</f>
      </c>
      <c t="s">
        <v>26</v>
      </c>
    </row>
    <row r="44" spans="1:5" ht="12.75">
      <c r="A44" s="34" t="s">
        <v>53</v>
      </c>
      <c r="E44" s="35" t="s">
        <v>143</v>
      </c>
    </row>
    <row r="45" spans="1:5" ht="25.5">
      <c r="A45" s="36" t="s">
        <v>55</v>
      </c>
      <c r="E45" s="37" t="s">
        <v>517</v>
      </c>
    </row>
    <row r="46" spans="1:5" ht="382.5">
      <c r="A46" t="s">
        <v>56</v>
      </c>
      <c r="E46" s="35" t="s">
        <v>145</v>
      </c>
    </row>
    <row r="47" spans="1:16" ht="12.75">
      <c r="A47" s="24" t="s">
        <v>48</v>
      </c>
      <c s="29" t="s">
        <v>45</v>
      </c>
      <c s="29" t="s">
        <v>167</v>
      </c>
      <c s="24" t="s">
        <v>87</v>
      </c>
      <c s="30" t="s">
        <v>168</v>
      </c>
      <c s="31" t="s">
        <v>104</v>
      </c>
      <c s="32">
        <v>2.275</v>
      </c>
      <c s="33">
        <v>0</v>
      </c>
      <c s="33">
        <f>ROUND(ROUND(H47,2)*ROUND(G47,3),2)</f>
      </c>
      <c r="O47">
        <f>(I47*21)/100</f>
      </c>
      <c t="s">
        <v>26</v>
      </c>
    </row>
    <row r="48" spans="1:5" ht="12.75">
      <c r="A48" s="34" t="s">
        <v>53</v>
      </c>
      <c r="E48" s="35" t="s">
        <v>50</v>
      </c>
    </row>
    <row r="49" spans="1:5" ht="38.25">
      <c r="A49" s="36" t="s">
        <v>55</v>
      </c>
      <c r="E49" s="37" t="s">
        <v>518</v>
      </c>
    </row>
    <row r="50" spans="1:5" ht="191.25">
      <c r="A50" t="s">
        <v>56</v>
      </c>
      <c r="E50" s="35" t="s">
        <v>170</v>
      </c>
    </row>
    <row r="51" spans="1:16" ht="12.75">
      <c r="A51" s="24" t="s">
        <v>48</v>
      </c>
      <c s="29" t="s">
        <v>128</v>
      </c>
      <c s="29" t="s">
        <v>192</v>
      </c>
      <c s="24" t="s">
        <v>87</v>
      </c>
      <c s="30" t="s">
        <v>193</v>
      </c>
      <c s="31" t="s">
        <v>73</v>
      </c>
      <c s="32">
        <v>183.6</v>
      </c>
      <c s="33">
        <v>0</v>
      </c>
      <c s="33">
        <f>ROUND(ROUND(H51,2)*ROUND(G51,3),2)</f>
      </c>
      <c r="O51">
        <f>(I51*21)/100</f>
      </c>
      <c t="s">
        <v>26</v>
      </c>
    </row>
    <row r="52" spans="1:5" ht="12.75">
      <c r="A52" s="34" t="s">
        <v>53</v>
      </c>
      <c r="E52" s="35" t="s">
        <v>50</v>
      </c>
    </row>
    <row r="53" spans="1:5" ht="25.5">
      <c r="A53" s="36" t="s">
        <v>55</v>
      </c>
      <c r="E53" s="37" t="s">
        <v>519</v>
      </c>
    </row>
    <row r="54" spans="1:5" ht="25.5">
      <c r="A54" t="s">
        <v>56</v>
      </c>
      <c r="E54" s="35" t="s">
        <v>195</v>
      </c>
    </row>
    <row r="55" spans="1:18" ht="12.75" customHeight="1">
      <c r="A55" s="6" t="s">
        <v>46</v>
      </c>
      <c s="6"/>
      <c s="42" t="s">
        <v>38</v>
      </c>
      <c s="6"/>
      <c s="27" t="s">
        <v>235</v>
      </c>
      <c s="6"/>
      <c s="6"/>
      <c s="6"/>
      <c s="43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24" t="s">
        <v>48</v>
      </c>
      <c s="29" t="s">
        <v>134</v>
      </c>
      <c s="29" t="s">
        <v>237</v>
      </c>
      <c s="24" t="s">
        <v>87</v>
      </c>
      <c s="30" t="s">
        <v>238</v>
      </c>
      <c s="31" t="s">
        <v>104</v>
      </c>
      <c s="32">
        <v>27.54</v>
      </c>
      <c s="33">
        <v>0</v>
      </c>
      <c s="33">
        <f>ROUND(ROUND(H56,2)*ROUND(G56,3),2)</f>
      </c>
      <c r="O56">
        <f>(I56*21)/100</f>
      </c>
      <c t="s">
        <v>26</v>
      </c>
    </row>
    <row r="57" spans="1:5" ht="12.75">
      <c r="A57" s="34" t="s">
        <v>53</v>
      </c>
      <c r="E57" s="35" t="s">
        <v>239</v>
      </c>
    </row>
    <row r="58" spans="1:5" ht="38.25">
      <c r="A58" s="36" t="s">
        <v>55</v>
      </c>
      <c r="E58" s="37" t="s">
        <v>520</v>
      </c>
    </row>
    <row r="59" spans="1:5" ht="51">
      <c r="A59" t="s">
        <v>56</v>
      </c>
      <c r="E59" s="35" t="s">
        <v>241</v>
      </c>
    </row>
    <row r="60" spans="1:16" ht="12.75">
      <c r="A60" s="24" t="s">
        <v>48</v>
      </c>
      <c s="29" t="s">
        <v>140</v>
      </c>
      <c s="29" t="s">
        <v>237</v>
      </c>
      <c s="24" t="s">
        <v>93</v>
      </c>
      <c s="30" t="s">
        <v>238</v>
      </c>
      <c s="31" t="s">
        <v>104</v>
      </c>
      <c s="32">
        <v>9.158</v>
      </c>
      <c s="33">
        <v>0</v>
      </c>
      <c s="33">
        <f>ROUND(ROUND(H60,2)*ROUND(G60,3),2)</f>
      </c>
      <c r="O60">
        <f>(I60*21)/100</f>
      </c>
      <c t="s">
        <v>26</v>
      </c>
    </row>
    <row r="61" spans="1:5" ht="12.75">
      <c r="A61" s="34" t="s">
        <v>53</v>
      </c>
      <c r="E61" s="35" t="s">
        <v>243</v>
      </c>
    </row>
    <row r="62" spans="1:5" ht="38.25">
      <c r="A62" s="36" t="s">
        <v>55</v>
      </c>
      <c r="E62" s="37" t="s">
        <v>521</v>
      </c>
    </row>
    <row r="63" spans="1:5" ht="51">
      <c r="A63" t="s">
        <v>56</v>
      </c>
      <c r="E63" s="35" t="s">
        <v>241</v>
      </c>
    </row>
    <row r="64" spans="1:16" ht="12.75">
      <c r="A64" s="24" t="s">
        <v>48</v>
      </c>
      <c s="29" t="s">
        <v>146</v>
      </c>
      <c s="29" t="s">
        <v>522</v>
      </c>
      <c s="24" t="s">
        <v>87</v>
      </c>
      <c s="30" t="s">
        <v>523</v>
      </c>
      <c s="31" t="s">
        <v>73</v>
      </c>
      <c s="32">
        <v>97.5</v>
      </c>
      <c s="33">
        <v>0</v>
      </c>
      <c s="33">
        <f>ROUND(ROUND(H64,2)*ROUND(G64,3),2)</f>
      </c>
      <c r="O64">
        <f>(I64*21)/100</f>
      </c>
      <c t="s">
        <v>26</v>
      </c>
    </row>
    <row r="65" spans="1:5" ht="12.75">
      <c r="A65" s="34" t="s">
        <v>53</v>
      </c>
      <c r="E65" s="35" t="s">
        <v>524</v>
      </c>
    </row>
    <row r="66" spans="1:5" ht="25.5">
      <c r="A66" s="36" t="s">
        <v>55</v>
      </c>
      <c r="E66" s="37" t="s">
        <v>525</v>
      </c>
    </row>
    <row r="67" spans="1:5" ht="51">
      <c r="A67" t="s">
        <v>56</v>
      </c>
      <c r="E67" s="35" t="s">
        <v>241</v>
      </c>
    </row>
    <row r="68" spans="1:16" ht="12.75">
      <c r="A68" s="24" t="s">
        <v>48</v>
      </c>
      <c s="29" t="s">
        <v>150</v>
      </c>
      <c s="29" t="s">
        <v>246</v>
      </c>
      <c s="24" t="s">
        <v>87</v>
      </c>
      <c s="30" t="s">
        <v>247</v>
      </c>
      <c s="31" t="s">
        <v>73</v>
      </c>
      <c s="32">
        <v>55.5</v>
      </c>
      <c s="33">
        <v>0</v>
      </c>
      <c s="33">
        <f>ROUND(ROUND(H68,2)*ROUND(G68,3),2)</f>
      </c>
      <c r="O68">
        <f>(I68*21)/100</f>
      </c>
      <c t="s">
        <v>26</v>
      </c>
    </row>
    <row r="69" spans="1:5" ht="12.75">
      <c r="A69" s="34" t="s">
        <v>53</v>
      </c>
      <c r="E69" s="35" t="s">
        <v>248</v>
      </c>
    </row>
    <row r="70" spans="1:5" ht="12.75">
      <c r="A70" s="36" t="s">
        <v>55</v>
      </c>
      <c r="E70" s="37" t="s">
        <v>526</v>
      </c>
    </row>
    <row r="71" spans="1:5" ht="51">
      <c r="A71" t="s">
        <v>56</v>
      </c>
      <c r="E71" s="35" t="s">
        <v>250</v>
      </c>
    </row>
    <row r="72" spans="1:16" ht="12.75">
      <c r="A72" s="24" t="s">
        <v>48</v>
      </c>
      <c s="29" t="s">
        <v>154</v>
      </c>
      <c s="29" t="s">
        <v>252</v>
      </c>
      <c s="24" t="s">
        <v>87</v>
      </c>
      <c s="30" t="s">
        <v>253</v>
      </c>
      <c s="31" t="s">
        <v>73</v>
      </c>
      <c s="32">
        <v>55.5</v>
      </c>
      <c s="33">
        <v>0</v>
      </c>
      <c s="33">
        <f>ROUND(ROUND(H72,2)*ROUND(G72,3),2)</f>
      </c>
      <c r="O72">
        <f>(I72*21)/100</f>
      </c>
      <c t="s">
        <v>26</v>
      </c>
    </row>
    <row r="73" spans="1:5" ht="12.75">
      <c r="A73" s="34" t="s">
        <v>53</v>
      </c>
      <c r="E73" s="35" t="s">
        <v>254</v>
      </c>
    </row>
    <row r="74" spans="1:5" ht="12.75">
      <c r="A74" s="36" t="s">
        <v>55</v>
      </c>
      <c r="E74" s="37" t="s">
        <v>527</v>
      </c>
    </row>
    <row r="75" spans="1:5" ht="51">
      <c r="A75" t="s">
        <v>56</v>
      </c>
      <c r="E75" s="35" t="s">
        <v>250</v>
      </c>
    </row>
    <row r="76" spans="1:16" ht="12.75">
      <c r="A76" s="24" t="s">
        <v>48</v>
      </c>
      <c s="29" t="s">
        <v>160</v>
      </c>
      <c s="29" t="s">
        <v>252</v>
      </c>
      <c s="24" t="s">
        <v>93</v>
      </c>
      <c s="30" t="s">
        <v>253</v>
      </c>
      <c s="31" t="s">
        <v>73</v>
      </c>
      <c s="32">
        <v>55.5</v>
      </c>
      <c s="33">
        <v>0</v>
      </c>
      <c s="33">
        <f>ROUND(ROUND(H76,2)*ROUND(G76,3),2)</f>
      </c>
      <c r="O76">
        <f>(I76*21)/100</f>
      </c>
      <c t="s">
        <v>26</v>
      </c>
    </row>
    <row r="77" spans="1:5" ht="12.75">
      <c r="A77" s="34" t="s">
        <v>53</v>
      </c>
      <c r="E77" s="35" t="s">
        <v>257</v>
      </c>
    </row>
    <row r="78" spans="1:5" ht="12.75">
      <c r="A78" s="36" t="s">
        <v>55</v>
      </c>
      <c r="E78" s="37" t="s">
        <v>528</v>
      </c>
    </row>
    <row r="79" spans="1:5" ht="51">
      <c r="A79" t="s">
        <v>56</v>
      </c>
      <c r="E79" s="35" t="s">
        <v>250</v>
      </c>
    </row>
    <row r="80" spans="1:16" ht="12.75">
      <c r="A80" s="24" t="s">
        <v>48</v>
      </c>
      <c s="29" t="s">
        <v>166</v>
      </c>
      <c s="29" t="s">
        <v>260</v>
      </c>
      <c s="24" t="s">
        <v>87</v>
      </c>
      <c s="30" t="s">
        <v>261</v>
      </c>
      <c s="31" t="s">
        <v>73</v>
      </c>
      <c s="32">
        <v>55.5</v>
      </c>
      <c s="33">
        <v>0</v>
      </c>
      <c s="33">
        <f>ROUND(ROUND(H80,2)*ROUND(G80,3),2)</f>
      </c>
      <c r="O80">
        <f>(I80*21)/100</f>
      </c>
      <c t="s">
        <v>26</v>
      </c>
    </row>
    <row r="81" spans="1:5" ht="12.75">
      <c r="A81" s="34" t="s">
        <v>53</v>
      </c>
      <c r="E81" s="35" t="s">
        <v>262</v>
      </c>
    </row>
    <row r="82" spans="1:5" ht="25.5">
      <c r="A82" s="36" t="s">
        <v>55</v>
      </c>
      <c r="E82" s="37" t="s">
        <v>529</v>
      </c>
    </row>
    <row r="83" spans="1:5" ht="140.25">
      <c r="A83" t="s">
        <v>56</v>
      </c>
      <c r="E83" s="35" t="s">
        <v>264</v>
      </c>
    </row>
    <row r="84" spans="1:16" ht="12.75">
      <c r="A84" s="24" t="s">
        <v>48</v>
      </c>
      <c s="29" t="s">
        <v>171</v>
      </c>
      <c s="29" t="s">
        <v>266</v>
      </c>
      <c s="24" t="s">
        <v>87</v>
      </c>
      <c s="30" t="s">
        <v>267</v>
      </c>
      <c s="31" t="s">
        <v>73</v>
      </c>
      <c s="32">
        <v>55.5</v>
      </c>
      <c s="33">
        <v>0</v>
      </c>
      <c s="33">
        <f>ROUND(ROUND(H84,2)*ROUND(G84,3),2)</f>
      </c>
      <c r="O84">
        <f>(I84*21)/100</f>
      </c>
      <c t="s">
        <v>26</v>
      </c>
    </row>
    <row r="85" spans="1:5" ht="12.75">
      <c r="A85" s="34" t="s">
        <v>53</v>
      </c>
      <c r="E85" s="35" t="s">
        <v>268</v>
      </c>
    </row>
    <row r="86" spans="1:5" ht="25.5">
      <c r="A86" s="36" t="s">
        <v>55</v>
      </c>
      <c r="E86" s="37" t="s">
        <v>529</v>
      </c>
    </row>
    <row r="87" spans="1:5" ht="140.25">
      <c r="A87" t="s">
        <v>56</v>
      </c>
      <c r="E87" s="35" t="s">
        <v>264</v>
      </c>
    </row>
    <row r="88" spans="1:16" ht="12.75">
      <c r="A88" s="24" t="s">
        <v>48</v>
      </c>
      <c s="29" t="s">
        <v>177</v>
      </c>
      <c s="29" t="s">
        <v>270</v>
      </c>
      <c s="24" t="s">
        <v>87</v>
      </c>
      <c s="30" t="s">
        <v>271</v>
      </c>
      <c s="31" t="s">
        <v>73</v>
      </c>
      <c s="32">
        <v>55.5</v>
      </c>
      <c s="33">
        <v>0</v>
      </c>
      <c s="33">
        <f>ROUND(ROUND(H88,2)*ROUND(G88,3),2)</f>
      </c>
      <c r="O88">
        <f>(I88*21)/100</f>
      </c>
      <c t="s">
        <v>26</v>
      </c>
    </row>
    <row r="89" spans="1:5" ht="12.75">
      <c r="A89" s="34" t="s">
        <v>53</v>
      </c>
      <c r="E89" s="35" t="s">
        <v>272</v>
      </c>
    </row>
    <row r="90" spans="1:5" ht="25.5">
      <c r="A90" s="36" t="s">
        <v>55</v>
      </c>
      <c r="E90" s="37" t="s">
        <v>529</v>
      </c>
    </row>
    <row r="91" spans="1:5" ht="140.25">
      <c r="A91" t="s">
        <v>56</v>
      </c>
      <c r="E91" s="35" t="s">
        <v>264</v>
      </c>
    </row>
    <row r="92" spans="1:16" ht="12.75">
      <c r="A92" s="24" t="s">
        <v>48</v>
      </c>
      <c s="29" t="s">
        <v>180</v>
      </c>
      <c s="29" t="s">
        <v>280</v>
      </c>
      <c s="24" t="s">
        <v>87</v>
      </c>
      <c s="30" t="s">
        <v>281</v>
      </c>
      <c s="31" t="s">
        <v>123</v>
      </c>
      <c s="32">
        <v>26.7</v>
      </c>
      <c s="33">
        <v>0</v>
      </c>
      <c s="33">
        <f>ROUND(ROUND(H92,2)*ROUND(G92,3),2)</f>
      </c>
      <c r="O92">
        <f>(I92*21)/100</f>
      </c>
      <c t="s">
        <v>26</v>
      </c>
    </row>
    <row r="93" spans="1:5" ht="12.75">
      <c r="A93" s="34" t="s">
        <v>53</v>
      </c>
      <c r="E93" s="35" t="s">
        <v>282</v>
      </c>
    </row>
    <row r="94" spans="1:5" ht="51">
      <c r="A94" s="36" t="s">
        <v>55</v>
      </c>
      <c r="E94" s="37" t="s">
        <v>530</v>
      </c>
    </row>
    <row r="95" spans="1:5" ht="38.25">
      <c r="A95" t="s">
        <v>56</v>
      </c>
      <c r="E95" s="35" t="s">
        <v>284</v>
      </c>
    </row>
    <row r="96" spans="1:18" ht="12.75" customHeight="1">
      <c r="A96" s="6" t="s">
        <v>46</v>
      </c>
      <c s="6"/>
      <c s="42" t="s">
        <v>117</v>
      </c>
      <c s="6"/>
      <c s="27" t="s">
        <v>295</v>
      </c>
      <c s="6"/>
      <c s="6"/>
      <c s="6"/>
      <c s="43">
        <f>0+Q96</f>
      </c>
      <c r="O96">
        <f>0+R96</f>
      </c>
      <c r="Q96">
        <f>0+I97</f>
      </c>
      <c>
        <f>0+O97</f>
      </c>
    </row>
    <row r="97" spans="1:16" ht="12.75">
      <c r="A97" s="24" t="s">
        <v>48</v>
      </c>
      <c s="29" t="s">
        <v>185</v>
      </c>
      <c s="29" t="s">
        <v>309</v>
      </c>
      <c s="24" t="s">
        <v>87</v>
      </c>
      <c s="30" t="s">
        <v>310</v>
      </c>
      <c s="31" t="s">
        <v>79</v>
      </c>
      <c s="32">
        <v>3</v>
      </c>
      <c s="33">
        <v>0</v>
      </c>
      <c s="33">
        <f>ROUND(ROUND(H97,2)*ROUND(G97,3),2)</f>
      </c>
      <c r="O97">
        <f>(I97*21)/100</f>
      </c>
      <c t="s">
        <v>26</v>
      </c>
    </row>
    <row r="98" spans="1:5" ht="12.75">
      <c r="A98" s="34" t="s">
        <v>53</v>
      </c>
      <c r="E98" s="35" t="s">
        <v>50</v>
      </c>
    </row>
    <row r="99" spans="1:5" ht="12.75">
      <c r="A99" s="36" t="s">
        <v>55</v>
      </c>
      <c r="E99" s="37" t="s">
        <v>531</v>
      </c>
    </row>
    <row r="100" spans="1:5" ht="25.5">
      <c r="A100" t="s">
        <v>56</v>
      </c>
      <c r="E100" s="35" t="s">
        <v>312</v>
      </c>
    </row>
    <row r="101" spans="1:18" ht="12.75" customHeight="1">
      <c r="A101" s="6" t="s">
        <v>46</v>
      </c>
      <c s="6"/>
      <c s="42" t="s">
        <v>43</v>
      </c>
      <c s="6"/>
      <c s="27" t="s">
        <v>317</v>
      </c>
      <c s="6"/>
      <c s="6"/>
      <c s="6"/>
      <c s="43">
        <f>0+Q101</f>
      </c>
      <c r="O101">
        <f>0+R101</f>
      </c>
      <c r="Q101">
        <f>0+I102+I106+I110+I114+I118+I122+I126+I130</f>
      </c>
      <c>
        <f>0+O102+O106+O110+O114+O118+O122+O126+O130</f>
      </c>
    </row>
    <row r="102" spans="1:16" ht="25.5">
      <c r="A102" s="24" t="s">
        <v>48</v>
      </c>
      <c s="29" t="s">
        <v>191</v>
      </c>
      <c s="29" t="s">
        <v>319</v>
      </c>
      <c s="24" t="s">
        <v>87</v>
      </c>
      <c s="30" t="s">
        <v>320</v>
      </c>
      <c s="31" t="s">
        <v>79</v>
      </c>
      <c s="32">
        <v>2</v>
      </c>
      <c s="33">
        <v>0</v>
      </c>
      <c s="33">
        <f>ROUND(ROUND(H102,2)*ROUND(G102,3),2)</f>
      </c>
      <c r="O102">
        <f>(I102*21)/100</f>
      </c>
      <c t="s">
        <v>26</v>
      </c>
    </row>
    <row r="103" spans="1:5" ht="12.75">
      <c r="A103" s="34" t="s">
        <v>53</v>
      </c>
      <c r="E103" s="35" t="s">
        <v>50</v>
      </c>
    </row>
    <row r="104" spans="1:5" ht="12.75">
      <c r="A104" s="36" t="s">
        <v>55</v>
      </c>
      <c r="E104" s="37" t="s">
        <v>532</v>
      </c>
    </row>
    <row r="105" spans="1:5" ht="25.5">
      <c r="A105" t="s">
        <v>56</v>
      </c>
      <c r="E105" s="35" t="s">
        <v>322</v>
      </c>
    </row>
    <row r="106" spans="1:16" ht="12.75">
      <c r="A106" s="24" t="s">
        <v>48</v>
      </c>
      <c s="29" t="s">
        <v>196</v>
      </c>
      <c s="29" t="s">
        <v>329</v>
      </c>
      <c s="24" t="s">
        <v>87</v>
      </c>
      <c s="30" t="s">
        <v>330</v>
      </c>
      <c s="31" t="s">
        <v>79</v>
      </c>
      <c s="32">
        <v>2</v>
      </c>
      <c s="33">
        <v>0</v>
      </c>
      <c s="33">
        <f>ROUND(ROUND(H106,2)*ROUND(G106,3),2)</f>
      </c>
      <c r="O106">
        <f>(I106*21)/100</f>
      </c>
      <c t="s">
        <v>26</v>
      </c>
    </row>
    <row r="107" spans="1:5" ht="12.75">
      <c r="A107" s="34" t="s">
        <v>53</v>
      </c>
      <c r="E107" s="35" t="s">
        <v>50</v>
      </c>
    </row>
    <row r="108" spans="1:5" ht="12.75">
      <c r="A108" s="36" t="s">
        <v>55</v>
      </c>
      <c r="E108" s="37" t="s">
        <v>533</v>
      </c>
    </row>
    <row r="109" spans="1:5" ht="25.5">
      <c r="A109" t="s">
        <v>56</v>
      </c>
      <c r="E109" s="35" t="s">
        <v>332</v>
      </c>
    </row>
    <row r="110" spans="1:16" ht="25.5">
      <c r="A110" s="24" t="s">
        <v>48</v>
      </c>
      <c s="29" t="s">
        <v>201</v>
      </c>
      <c s="29" t="s">
        <v>338</v>
      </c>
      <c s="24" t="s">
        <v>87</v>
      </c>
      <c s="30" t="s">
        <v>339</v>
      </c>
      <c s="31" t="s">
        <v>79</v>
      </c>
      <c s="32">
        <v>2</v>
      </c>
      <c s="33">
        <v>0</v>
      </c>
      <c s="33">
        <f>ROUND(ROUND(H110,2)*ROUND(G110,3),2)</f>
      </c>
      <c r="O110">
        <f>(I110*21)/100</f>
      </c>
      <c t="s">
        <v>26</v>
      </c>
    </row>
    <row r="111" spans="1:5" ht="12.75">
      <c r="A111" s="34" t="s">
        <v>53</v>
      </c>
      <c r="E111" s="35" t="s">
        <v>50</v>
      </c>
    </row>
    <row r="112" spans="1:5" ht="12.75">
      <c r="A112" s="36" t="s">
        <v>55</v>
      </c>
      <c r="E112" s="37" t="s">
        <v>534</v>
      </c>
    </row>
    <row r="113" spans="1:5" ht="25.5">
      <c r="A113" t="s">
        <v>56</v>
      </c>
      <c r="E113" s="35" t="s">
        <v>341</v>
      </c>
    </row>
    <row r="114" spans="1:16" ht="12.75">
      <c r="A114" s="24" t="s">
        <v>48</v>
      </c>
      <c s="29" t="s">
        <v>206</v>
      </c>
      <c s="29" t="s">
        <v>343</v>
      </c>
      <c s="24" t="s">
        <v>87</v>
      </c>
      <c s="30" t="s">
        <v>344</v>
      </c>
      <c s="31" t="s">
        <v>79</v>
      </c>
      <c s="32">
        <v>2</v>
      </c>
      <c s="33">
        <v>0</v>
      </c>
      <c s="33">
        <f>ROUND(ROUND(H114,2)*ROUND(G114,3),2)</f>
      </c>
      <c r="O114">
        <f>(I114*21)/100</f>
      </c>
      <c t="s">
        <v>26</v>
      </c>
    </row>
    <row r="115" spans="1:5" ht="12.75">
      <c r="A115" s="34" t="s">
        <v>53</v>
      </c>
      <c r="E115" s="35" t="s">
        <v>50</v>
      </c>
    </row>
    <row r="116" spans="1:5" ht="12.75">
      <c r="A116" s="36" t="s">
        <v>55</v>
      </c>
      <c r="E116" s="37" t="s">
        <v>535</v>
      </c>
    </row>
    <row r="117" spans="1:5" ht="25.5">
      <c r="A117" t="s">
        <v>56</v>
      </c>
      <c r="E117" s="35" t="s">
        <v>332</v>
      </c>
    </row>
    <row r="118" spans="1:16" ht="12.75">
      <c r="A118" s="24" t="s">
        <v>48</v>
      </c>
      <c s="29" t="s">
        <v>217</v>
      </c>
      <c s="29" t="s">
        <v>536</v>
      </c>
      <c s="24" t="s">
        <v>87</v>
      </c>
      <c s="30" t="s">
        <v>537</v>
      </c>
      <c s="31" t="s">
        <v>123</v>
      </c>
      <c s="32">
        <v>9</v>
      </c>
      <c s="33">
        <v>0</v>
      </c>
      <c s="33">
        <f>ROUND(ROUND(H118,2)*ROUND(G118,3),2)</f>
      </c>
      <c r="O118">
        <f>(I118*21)/100</f>
      </c>
      <c t="s">
        <v>26</v>
      </c>
    </row>
    <row r="119" spans="1:5" ht="12.75">
      <c r="A119" s="34" t="s">
        <v>53</v>
      </c>
      <c r="E119" s="35" t="s">
        <v>370</v>
      </c>
    </row>
    <row r="120" spans="1:5" ht="25.5">
      <c r="A120" s="36" t="s">
        <v>55</v>
      </c>
      <c r="E120" s="37" t="s">
        <v>538</v>
      </c>
    </row>
    <row r="121" spans="1:5" ht="38.25">
      <c r="A121" t="s">
        <v>56</v>
      </c>
      <c r="E121" s="35" t="s">
        <v>372</v>
      </c>
    </row>
    <row r="122" spans="1:16" ht="12.75">
      <c r="A122" s="24" t="s">
        <v>48</v>
      </c>
      <c s="29" t="s">
        <v>223</v>
      </c>
      <c s="29" t="s">
        <v>368</v>
      </c>
      <c s="24" t="s">
        <v>87</v>
      </c>
      <c s="30" t="s">
        <v>369</v>
      </c>
      <c s="31" t="s">
        <v>123</v>
      </c>
      <c s="32">
        <v>19.5</v>
      </c>
      <c s="33">
        <v>0</v>
      </c>
      <c s="33">
        <f>ROUND(ROUND(H122,2)*ROUND(G122,3),2)</f>
      </c>
      <c r="O122">
        <f>(I122*21)/100</f>
      </c>
      <c t="s">
        <v>26</v>
      </c>
    </row>
    <row r="123" spans="1:5" ht="12.75">
      <c r="A123" s="34" t="s">
        <v>53</v>
      </c>
      <c r="E123" s="35" t="s">
        <v>370</v>
      </c>
    </row>
    <row r="124" spans="1:5" ht="25.5">
      <c r="A124" s="36" t="s">
        <v>55</v>
      </c>
      <c r="E124" s="37" t="s">
        <v>539</v>
      </c>
    </row>
    <row r="125" spans="1:5" ht="38.25">
      <c r="A125" t="s">
        <v>56</v>
      </c>
      <c r="E125" s="35" t="s">
        <v>372</v>
      </c>
    </row>
    <row r="126" spans="1:16" ht="12.75">
      <c r="A126" s="24" t="s">
        <v>48</v>
      </c>
      <c s="29" t="s">
        <v>229</v>
      </c>
      <c s="29" t="s">
        <v>379</v>
      </c>
      <c s="24" t="s">
        <v>87</v>
      </c>
      <c s="30" t="s">
        <v>380</v>
      </c>
      <c s="31" t="s">
        <v>123</v>
      </c>
      <c s="32">
        <v>7.2</v>
      </c>
      <c s="33">
        <v>0</v>
      </c>
      <c s="33">
        <f>ROUND(ROUND(H126,2)*ROUND(G126,3),2)</f>
      </c>
      <c r="O126">
        <f>(I126*21)/100</f>
      </c>
      <c t="s">
        <v>26</v>
      </c>
    </row>
    <row r="127" spans="1:5" ht="12.75">
      <c r="A127" s="34" t="s">
        <v>53</v>
      </c>
      <c r="E127" s="35" t="s">
        <v>50</v>
      </c>
    </row>
    <row r="128" spans="1:5" ht="12.75">
      <c r="A128" s="36" t="s">
        <v>55</v>
      </c>
      <c r="E128" s="37" t="s">
        <v>540</v>
      </c>
    </row>
    <row r="129" spans="1:5" ht="25.5">
      <c r="A129" t="s">
        <v>56</v>
      </c>
      <c r="E129" s="35" t="s">
        <v>382</v>
      </c>
    </row>
    <row r="130" spans="1:16" ht="12.75">
      <c r="A130" s="24" t="s">
        <v>48</v>
      </c>
      <c s="29" t="s">
        <v>236</v>
      </c>
      <c s="29" t="s">
        <v>541</v>
      </c>
      <c s="24" t="s">
        <v>87</v>
      </c>
      <c s="30" t="s">
        <v>542</v>
      </c>
      <c s="31" t="s">
        <v>79</v>
      </c>
      <c s="32">
        <v>1</v>
      </c>
      <c s="33">
        <v>0</v>
      </c>
      <c s="33">
        <f>ROUND(ROUND(H130,2)*ROUND(G130,3),2)</f>
      </c>
      <c r="O130">
        <f>(I130*21)/100</f>
      </c>
      <c t="s">
        <v>26</v>
      </c>
    </row>
    <row r="131" spans="1:5" ht="12.75">
      <c r="A131" s="34" t="s">
        <v>53</v>
      </c>
      <c r="E131" s="35" t="s">
        <v>543</v>
      </c>
    </row>
    <row r="132" spans="1:5" ht="12.75">
      <c r="A132" s="36" t="s">
        <v>55</v>
      </c>
      <c r="E132" s="37" t="s">
        <v>544</v>
      </c>
    </row>
    <row r="133" spans="1:5" ht="25.5">
      <c r="A133" t="s">
        <v>56</v>
      </c>
      <c r="E133" s="35" t="s">
        <v>332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547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545</v>
      </c>
      <c s="1"/>
      <c s="14" t="s">
        <v>546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547</v>
      </c>
      <c s="6"/>
      <c s="18" t="s">
        <v>548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43</v>
      </c>
      <c s="25"/>
      <c s="27" t="s">
        <v>317</v>
      </c>
      <c s="25"/>
      <c s="25"/>
      <c s="25"/>
      <c s="28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24" t="s">
        <v>48</v>
      </c>
      <c s="29" t="s">
        <v>32</v>
      </c>
      <c s="29" t="s">
        <v>549</v>
      </c>
      <c s="24" t="s">
        <v>50</v>
      </c>
      <c s="30" t="s">
        <v>550</v>
      </c>
      <c s="31" t="s">
        <v>79</v>
      </c>
      <c s="32">
        <v>20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50</v>
      </c>
    </row>
    <row r="12" spans="1:5" ht="89.25">
      <c r="A12" s="36" t="s">
        <v>55</v>
      </c>
      <c r="E12" s="37" t="s">
        <v>551</v>
      </c>
    </row>
    <row r="13" spans="1:5" ht="51">
      <c r="A13" t="s">
        <v>56</v>
      </c>
      <c r="E13" s="35" t="s">
        <v>327</v>
      </c>
    </row>
    <row r="14" spans="1:16" ht="12.75">
      <c r="A14" s="24" t="s">
        <v>48</v>
      </c>
      <c s="29" t="s">
        <v>26</v>
      </c>
      <c s="29" t="s">
        <v>552</v>
      </c>
      <c s="24" t="s">
        <v>50</v>
      </c>
      <c s="30" t="s">
        <v>553</v>
      </c>
      <c s="31" t="s">
        <v>79</v>
      </c>
      <c s="32">
        <v>20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50</v>
      </c>
    </row>
    <row r="16" spans="1:5" ht="89.25">
      <c r="A16" s="36" t="s">
        <v>55</v>
      </c>
      <c r="E16" s="37" t="s">
        <v>551</v>
      </c>
    </row>
    <row r="17" spans="1:5" ht="38.25">
      <c r="A17" t="s">
        <v>56</v>
      </c>
      <c r="E17" s="35" t="s">
        <v>554</v>
      </c>
    </row>
    <row r="18" spans="1:16" ht="12.75">
      <c r="A18" s="24" t="s">
        <v>48</v>
      </c>
      <c s="29" t="s">
        <v>25</v>
      </c>
      <c s="29" t="s">
        <v>555</v>
      </c>
      <c s="24" t="s">
        <v>50</v>
      </c>
      <c s="30" t="s">
        <v>556</v>
      </c>
      <c s="31" t="s">
        <v>557</v>
      </c>
      <c s="32">
        <v>600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558</v>
      </c>
    </row>
    <row r="21" spans="1:5" ht="25.5">
      <c r="A21" t="s">
        <v>56</v>
      </c>
      <c r="E21" s="35" t="s">
        <v>559</v>
      </c>
    </row>
    <row r="22" spans="1:16" ht="12.75">
      <c r="A22" s="24" t="s">
        <v>48</v>
      </c>
      <c s="29" t="s">
        <v>36</v>
      </c>
      <c s="29" t="s">
        <v>560</v>
      </c>
      <c s="24" t="s">
        <v>50</v>
      </c>
      <c s="30" t="s">
        <v>561</v>
      </c>
      <c s="31" t="s">
        <v>79</v>
      </c>
      <c s="32">
        <v>26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55</v>
      </c>
      <c r="E24" s="37" t="s">
        <v>50</v>
      </c>
    </row>
    <row r="25" spans="1:5" ht="63.75">
      <c r="A25" t="s">
        <v>56</v>
      </c>
      <c r="E25" s="35" t="s">
        <v>562</v>
      </c>
    </row>
    <row r="26" spans="1:16" ht="12.75">
      <c r="A26" s="24" t="s">
        <v>48</v>
      </c>
      <c s="29" t="s">
        <v>38</v>
      </c>
      <c s="29" t="s">
        <v>563</v>
      </c>
      <c s="24" t="s">
        <v>50</v>
      </c>
      <c s="30" t="s">
        <v>564</v>
      </c>
      <c s="31" t="s">
        <v>79</v>
      </c>
      <c s="32">
        <v>26</v>
      </c>
      <c s="33">
        <v>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53</v>
      </c>
      <c r="E27" s="35" t="s">
        <v>50</v>
      </c>
    </row>
    <row r="28" spans="1:5" ht="12.75">
      <c r="A28" s="36" t="s">
        <v>55</v>
      </c>
      <c r="E28" s="37" t="s">
        <v>50</v>
      </c>
    </row>
    <row r="29" spans="1:5" ht="38.25">
      <c r="A29" t="s">
        <v>56</v>
      </c>
      <c r="E29" s="35" t="s">
        <v>554</v>
      </c>
    </row>
    <row r="30" spans="1:16" ht="12.75">
      <c r="A30" s="24" t="s">
        <v>48</v>
      </c>
      <c s="29" t="s">
        <v>40</v>
      </c>
      <c s="29" t="s">
        <v>565</v>
      </c>
      <c s="24" t="s">
        <v>50</v>
      </c>
      <c s="30" t="s">
        <v>566</v>
      </c>
      <c s="31" t="s">
        <v>557</v>
      </c>
      <c s="32">
        <v>780</v>
      </c>
      <c s="33">
        <v>0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53</v>
      </c>
      <c r="E31" s="35" t="s">
        <v>50</v>
      </c>
    </row>
    <row r="32" spans="1:5" ht="12.75">
      <c r="A32" s="36" t="s">
        <v>55</v>
      </c>
      <c r="E32" s="37" t="s">
        <v>567</v>
      </c>
    </row>
    <row r="33" spans="1:5" ht="25.5">
      <c r="A33" t="s">
        <v>56</v>
      </c>
      <c r="E33" s="35" t="s">
        <v>568</v>
      </c>
    </row>
    <row r="34" spans="1:16" ht="12.75">
      <c r="A34" s="24" t="s">
        <v>48</v>
      </c>
      <c s="29" t="s">
        <v>111</v>
      </c>
      <c s="29" t="s">
        <v>569</v>
      </c>
      <c s="24" t="s">
        <v>50</v>
      </c>
      <c s="30" t="s">
        <v>570</v>
      </c>
      <c s="31" t="s">
        <v>79</v>
      </c>
      <c s="32">
        <v>1</v>
      </c>
      <c s="33">
        <v>0</v>
      </c>
      <c s="33">
        <f>ROUND(ROUND(H34,2)*ROUND(G34,3),2)</f>
      </c>
      <c r="O34">
        <f>(I34*21)/100</f>
      </c>
      <c t="s">
        <v>26</v>
      </c>
    </row>
    <row r="35" spans="1:5" ht="12.75">
      <c r="A35" s="34" t="s">
        <v>53</v>
      </c>
      <c r="E35" s="35" t="s">
        <v>50</v>
      </c>
    </row>
    <row r="36" spans="1:5" ht="12.75">
      <c r="A36" s="36" t="s">
        <v>55</v>
      </c>
      <c r="E36" s="37" t="s">
        <v>50</v>
      </c>
    </row>
    <row r="37" spans="1:5" ht="76.5">
      <c r="A37" t="s">
        <v>56</v>
      </c>
      <c r="E37" s="35" t="s">
        <v>571</v>
      </c>
    </row>
    <row r="38" spans="1:16" ht="12.75">
      <c r="A38" s="24" t="s">
        <v>48</v>
      </c>
      <c s="29" t="s">
        <v>117</v>
      </c>
      <c s="29" t="s">
        <v>572</v>
      </c>
      <c s="24" t="s">
        <v>50</v>
      </c>
      <c s="30" t="s">
        <v>573</v>
      </c>
      <c s="31" t="s">
        <v>79</v>
      </c>
      <c s="32">
        <v>1</v>
      </c>
      <c s="33">
        <v>0</v>
      </c>
      <c s="33">
        <f>ROUND(ROUND(H38,2)*ROUND(G38,3),2)</f>
      </c>
      <c r="O38">
        <f>(I38*21)/100</f>
      </c>
      <c t="s">
        <v>26</v>
      </c>
    </row>
    <row r="39" spans="1:5" ht="12.75">
      <c r="A39" s="34" t="s">
        <v>53</v>
      </c>
      <c r="E39" s="35" t="s">
        <v>50</v>
      </c>
    </row>
    <row r="40" spans="1:5" ht="12.75">
      <c r="A40" s="36" t="s">
        <v>55</v>
      </c>
      <c r="E40" s="37" t="s">
        <v>50</v>
      </c>
    </row>
    <row r="41" spans="1:5" ht="25.5">
      <c r="A41" t="s">
        <v>56</v>
      </c>
      <c r="E41" s="35" t="s">
        <v>361</v>
      </c>
    </row>
    <row r="42" spans="1:16" ht="12.75">
      <c r="A42" s="24" t="s">
        <v>48</v>
      </c>
      <c s="29" t="s">
        <v>43</v>
      </c>
      <c s="29" t="s">
        <v>574</v>
      </c>
      <c s="24" t="s">
        <v>50</v>
      </c>
      <c s="30" t="s">
        <v>575</v>
      </c>
      <c s="31" t="s">
        <v>557</v>
      </c>
      <c s="32">
        <v>60</v>
      </c>
      <c s="33">
        <v>0</v>
      </c>
      <c s="33">
        <f>ROUND(ROUND(H42,2)*ROUND(G42,3),2)</f>
      </c>
      <c r="O42">
        <f>(I42*21)/100</f>
      </c>
      <c t="s">
        <v>26</v>
      </c>
    </row>
    <row r="43" spans="1:5" ht="12.75">
      <c r="A43" s="34" t="s">
        <v>53</v>
      </c>
      <c r="E43" s="35" t="s">
        <v>50</v>
      </c>
    </row>
    <row r="44" spans="1:5" ht="12.75">
      <c r="A44" s="36" t="s">
        <v>55</v>
      </c>
      <c r="E44" s="37" t="s">
        <v>576</v>
      </c>
    </row>
    <row r="45" spans="1:5" ht="25.5">
      <c r="A45" t="s">
        <v>56</v>
      </c>
      <c r="E45" s="35" t="s">
        <v>577</v>
      </c>
    </row>
    <row r="46" spans="1:16" ht="12.75">
      <c r="A46" s="24" t="s">
        <v>48</v>
      </c>
      <c s="29" t="s">
        <v>45</v>
      </c>
      <c s="29" t="s">
        <v>578</v>
      </c>
      <c s="24" t="s">
        <v>50</v>
      </c>
      <c s="30" t="s">
        <v>579</v>
      </c>
      <c s="31" t="s">
        <v>79</v>
      </c>
      <c s="32">
        <v>3</v>
      </c>
      <c s="33">
        <v>0</v>
      </c>
      <c s="33">
        <f>ROUND(ROUND(H46,2)*ROUND(G46,3),2)</f>
      </c>
      <c r="O46">
        <f>(I46*21)/100</f>
      </c>
      <c t="s">
        <v>26</v>
      </c>
    </row>
    <row r="47" spans="1:5" ht="12.75">
      <c r="A47" s="34" t="s">
        <v>53</v>
      </c>
      <c r="E47" s="35" t="s">
        <v>50</v>
      </c>
    </row>
    <row r="48" spans="1:5" ht="12.75">
      <c r="A48" s="36" t="s">
        <v>55</v>
      </c>
      <c r="E48" s="37" t="s">
        <v>50</v>
      </c>
    </row>
    <row r="49" spans="1:5" ht="63.75">
      <c r="A49" t="s">
        <v>56</v>
      </c>
      <c r="E49" s="35" t="s">
        <v>580</v>
      </c>
    </row>
    <row r="50" spans="1:16" ht="12.75">
      <c r="A50" s="24" t="s">
        <v>48</v>
      </c>
      <c s="29" t="s">
        <v>128</v>
      </c>
      <c s="29" t="s">
        <v>581</v>
      </c>
      <c s="24" t="s">
        <v>50</v>
      </c>
      <c s="30" t="s">
        <v>582</v>
      </c>
      <c s="31" t="s">
        <v>79</v>
      </c>
      <c s="32">
        <v>3</v>
      </c>
      <c s="33">
        <v>0</v>
      </c>
      <c s="33">
        <f>ROUND(ROUND(H50,2)*ROUND(G50,3),2)</f>
      </c>
      <c r="O50">
        <f>(I50*21)/100</f>
      </c>
      <c t="s">
        <v>26</v>
      </c>
    </row>
    <row r="51" spans="1:5" ht="12.75">
      <c r="A51" s="34" t="s">
        <v>53</v>
      </c>
      <c r="E51" s="35" t="s">
        <v>50</v>
      </c>
    </row>
    <row r="52" spans="1:5" ht="12.75">
      <c r="A52" s="36" t="s">
        <v>55</v>
      </c>
      <c r="E52" s="37" t="s">
        <v>50</v>
      </c>
    </row>
    <row r="53" spans="1:5" ht="25.5">
      <c r="A53" t="s">
        <v>56</v>
      </c>
      <c r="E53" s="35" t="s">
        <v>361</v>
      </c>
    </row>
    <row r="54" spans="1:16" ht="12.75">
      <c r="A54" s="24" t="s">
        <v>48</v>
      </c>
      <c s="29" t="s">
        <v>134</v>
      </c>
      <c s="29" t="s">
        <v>583</v>
      </c>
      <c s="24" t="s">
        <v>50</v>
      </c>
      <c s="30" t="s">
        <v>584</v>
      </c>
      <c s="31" t="s">
        <v>557</v>
      </c>
      <c s="32">
        <v>90</v>
      </c>
      <c s="33">
        <v>0</v>
      </c>
      <c s="33">
        <f>ROUND(ROUND(H54,2)*ROUND(G54,3),2)</f>
      </c>
      <c r="O54">
        <f>(I54*21)/100</f>
      </c>
      <c t="s">
        <v>26</v>
      </c>
    </row>
    <row r="55" spans="1:5" ht="12.75">
      <c r="A55" s="34" t="s">
        <v>53</v>
      </c>
      <c r="E55" s="35" t="s">
        <v>50</v>
      </c>
    </row>
    <row r="56" spans="1:5" ht="12.75">
      <c r="A56" s="36" t="s">
        <v>55</v>
      </c>
      <c r="E56" s="37" t="s">
        <v>585</v>
      </c>
    </row>
    <row r="57" spans="1:5" ht="25.5">
      <c r="A57" t="s">
        <v>56</v>
      </c>
      <c r="E57" s="35" t="s">
        <v>577</v>
      </c>
    </row>
    <row r="58" spans="1:16" ht="12.75">
      <c r="A58" s="24" t="s">
        <v>48</v>
      </c>
      <c s="29" t="s">
        <v>140</v>
      </c>
      <c s="29" t="s">
        <v>586</v>
      </c>
      <c s="24" t="s">
        <v>50</v>
      </c>
      <c s="30" t="s">
        <v>587</v>
      </c>
      <c s="31" t="s">
        <v>79</v>
      </c>
      <c s="32">
        <v>10</v>
      </c>
      <c s="33">
        <v>0</v>
      </c>
      <c s="33">
        <f>ROUND(ROUND(H58,2)*ROUND(G58,3),2)</f>
      </c>
      <c r="O58">
        <f>(I58*21)/100</f>
      </c>
      <c t="s">
        <v>26</v>
      </c>
    </row>
    <row r="59" spans="1:5" ht="12.75">
      <c r="A59" s="34" t="s">
        <v>53</v>
      </c>
      <c r="E59" s="35" t="s">
        <v>50</v>
      </c>
    </row>
    <row r="60" spans="1:5" ht="12.75">
      <c r="A60" s="36" t="s">
        <v>55</v>
      </c>
      <c r="E60" s="37" t="s">
        <v>50</v>
      </c>
    </row>
    <row r="61" spans="1:5" ht="63.75">
      <c r="A61" t="s">
        <v>56</v>
      </c>
      <c r="E61" s="35" t="s">
        <v>580</v>
      </c>
    </row>
    <row r="62" spans="1:16" ht="12.75">
      <c r="A62" s="24" t="s">
        <v>48</v>
      </c>
      <c s="29" t="s">
        <v>146</v>
      </c>
      <c s="29" t="s">
        <v>588</v>
      </c>
      <c s="24" t="s">
        <v>50</v>
      </c>
      <c s="30" t="s">
        <v>589</v>
      </c>
      <c s="31" t="s">
        <v>79</v>
      </c>
      <c s="32">
        <v>10</v>
      </c>
      <c s="33">
        <v>0</v>
      </c>
      <c s="33">
        <f>ROUND(ROUND(H62,2)*ROUND(G62,3),2)</f>
      </c>
      <c r="O62">
        <f>(I62*21)/100</f>
      </c>
      <c t="s">
        <v>26</v>
      </c>
    </row>
    <row r="63" spans="1:5" ht="12.75">
      <c r="A63" s="34" t="s">
        <v>53</v>
      </c>
      <c r="E63" s="35" t="s">
        <v>50</v>
      </c>
    </row>
    <row r="64" spans="1:5" ht="12.75">
      <c r="A64" s="36" t="s">
        <v>55</v>
      </c>
      <c r="E64" s="37" t="s">
        <v>50</v>
      </c>
    </row>
    <row r="65" spans="1:5" ht="25.5">
      <c r="A65" t="s">
        <v>56</v>
      </c>
      <c r="E65" s="35" t="s">
        <v>361</v>
      </c>
    </row>
    <row r="66" spans="1:16" ht="12.75">
      <c r="A66" s="24" t="s">
        <v>48</v>
      </c>
      <c s="29" t="s">
        <v>150</v>
      </c>
      <c s="29" t="s">
        <v>590</v>
      </c>
      <c s="24" t="s">
        <v>50</v>
      </c>
      <c s="30" t="s">
        <v>591</v>
      </c>
      <c s="31" t="s">
        <v>557</v>
      </c>
      <c s="32">
        <v>300</v>
      </c>
      <c s="33">
        <v>0</v>
      </c>
      <c s="33">
        <f>ROUND(ROUND(H66,2)*ROUND(G66,3),2)</f>
      </c>
      <c r="O66">
        <f>(I66*21)/100</f>
      </c>
      <c t="s">
        <v>26</v>
      </c>
    </row>
    <row r="67" spans="1:5" ht="12.75">
      <c r="A67" s="34" t="s">
        <v>53</v>
      </c>
      <c r="E67" s="35" t="s">
        <v>50</v>
      </c>
    </row>
    <row r="68" spans="1:5" ht="12.75">
      <c r="A68" s="36" t="s">
        <v>55</v>
      </c>
      <c r="E68" s="37" t="s">
        <v>592</v>
      </c>
    </row>
    <row r="69" spans="1:5" ht="25.5">
      <c r="A69" t="s">
        <v>56</v>
      </c>
      <c r="E69" s="35" t="s">
        <v>577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