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ROZPOČTOVÁNÍ\ROZPOČTY 2021\NOVOTNÝ Tom\"/>
    </mc:Choice>
  </mc:AlternateContent>
  <xr:revisionPtr revIDLastSave="0" documentId="8_{4043C32F-CA9D-485D-9860-85F4F8399F40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01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'01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Pol'!$A$1:$X$61</definedName>
    <definedName name="_xlnm.Print_Area" localSheetId="4">'01 2 Pol'!$A$1:$X$27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51" i="1"/>
  <c r="G43" i="1"/>
  <c r="H43" i="1" s="1"/>
  <c r="I43" i="1" s="1"/>
  <c r="F43" i="1"/>
  <c r="G42" i="1"/>
  <c r="F42" i="1"/>
  <c r="G41" i="1"/>
  <c r="H41" i="1" s="1"/>
  <c r="I41" i="1" s="1"/>
  <c r="F41" i="1"/>
  <c r="G39" i="1"/>
  <c r="G44" i="1" s="1"/>
  <c r="G25" i="1" s="1"/>
  <c r="A25" i="1" s="1"/>
  <c r="F39" i="1"/>
  <c r="F44" i="1" s="1"/>
  <c r="G26" i="13"/>
  <c r="G9" i="13"/>
  <c r="G8" i="13" s="1"/>
  <c r="I9" i="13"/>
  <c r="I8" i="13" s="1"/>
  <c r="K9" i="13"/>
  <c r="K8" i="13" s="1"/>
  <c r="O9" i="13"/>
  <c r="Q9" i="13"/>
  <c r="Q8" i="13" s="1"/>
  <c r="V9" i="13"/>
  <c r="V8" i="13" s="1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2" i="13"/>
  <c r="I12" i="13"/>
  <c r="K12" i="13"/>
  <c r="M12" i="13"/>
  <c r="O12" i="13"/>
  <c r="O8" i="13" s="1"/>
  <c r="Q12" i="13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AE26" i="13"/>
  <c r="AF26" i="13"/>
  <c r="G60" i="12"/>
  <c r="G9" i="12"/>
  <c r="G8" i="12" s="1"/>
  <c r="I9" i="12"/>
  <c r="I8" i="12" s="1"/>
  <c r="K9" i="12"/>
  <c r="K8" i="12" s="1"/>
  <c r="O9" i="12"/>
  <c r="O8" i="12" s="1"/>
  <c r="Q9" i="12"/>
  <c r="V9" i="12"/>
  <c r="G10" i="12"/>
  <c r="M10" i="12" s="1"/>
  <c r="I10" i="12"/>
  <c r="K10" i="12"/>
  <c r="O10" i="12"/>
  <c r="Q10" i="12"/>
  <c r="Q8" i="12" s="1"/>
  <c r="V10" i="12"/>
  <c r="G11" i="12"/>
  <c r="I11" i="12"/>
  <c r="K11" i="12"/>
  <c r="M11" i="12"/>
  <c r="O11" i="12"/>
  <c r="Q11" i="12"/>
  <c r="V11" i="12"/>
  <c r="V8" i="12" s="1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6" i="12"/>
  <c r="I36" i="12"/>
  <c r="K36" i="12"/>
  <c r="M36" i="12"/>
  <c r="O36" i="12"/>
  <c r="Q36" i="12"/>
  <c r="V36" i="12"/>
  <c r="G37" i="12"/>
  <c r="I37" i="12"/>
  <c r="K37" i="12"/>
  <c r="M37" i="12"/>
  <c r="O37" i="12"/>
  <c r="Q37" i="12"/>
  <c r="V37" i="12"/>
  <c r="G38" i="12"/>
  <c r="I38" i="12"/>
  <c r="K38" i="12"/>
  <c r="M38" i="12"/>
  <c r="O38" i="12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I44" i="12"/>
  <c r="K44" i="12"/>
  <c r="M44" i="12"/>
  <c r="O44" i="12"/>
  <c r="Q44" i="12"/>
  <c r="V44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Q46" i="12"/>
  <c r="V46" i="12"/>
  <c r="G48" i="12"/>
  <c r="I48" i="12"/>
  <c r="K48" i="12"/>
  <c r="M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4" i="12"/>
  <c r="I54" i="12"/>
  <c r="K54" i="12"/>
  <c r="M54" i="12"/>
  <c r="O54" i="12"/>
  <c r="Q54" i="12"/>
  <c r="V54" i="12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AE60" i="12"/>
  <c r="AF60" i="12"/>
  <c r="I20" i="1"/>
  <c r="I19" i="1"/>
  <c r="I18" i="1"/>
  <c r="I17" i="1"/>
  <c r="I16" i="1"/>
  <c r="I53" i="1"/>
  <c r="J52" i="1" s="1"/>
  <c r="H42" i="1"/>
  <c r="I42" i="1" s="1"/>
  <c r="H40" i="1"/>
  <c r="H39" i="1"/>
  <c r="H44" i="1" s="1"/>
  <c r="J28" i="1"/>
  <c r="J26" i="1"/>
  <c r="G38" i="1"/>
  <c r="F38" i="1"/>
  <c r="J23" i="1"/>
  <c r="J24" i="1"/>
  <c r="J25" i="1"/>
  <c r="J27" i="1"/>
  <c r="E24" i="1"/>
  <c r="E26" i="1"/>
  <c r="J51" i="1" l="1"/>
  <c r="J53" i="1" s="1"/>
  <c r="A26" i="1"/>
  <c r="G26" i="1"/>
  <c r="G28" i="1"/>
  <c r="G23" i="1"/>
  <c r="M9" i="13"/>
  <c r="M8" i="13" s="1"/>
  <c r="M9" i="12"/>
  <c r="M8" i="12" s="1"/>
  <c r="I21" i="1"/>
  <c r="I39" i="1"/>
  <c r="I44" i="1" s="1"/>
  <c r="A23" i="1" l="1"/>
  <c r="J43" i="1"/>
  <c r="J41" i="1"/>
  <c r="J39" i="1"/>
  <c r="J44" i="1" s="1"/>
  <c r="J42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CB0CFDEE-52F8-4A3F-85B4-71F95E8F18F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C5888B8-48D6-46BB-8B97-CF4B8C5EABF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1B8471EE-626B-4A5D-A844-025DAA7F1CF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CE7BBB6-2A06-4DC5-B8C7-6293A3E2AB7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<sst xmlns="http://schemas.openxmlformats.org/spreadsheetml/2006/main" count="649" uniqueCount="239">
  <si>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</si>
  <si>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</si>
  <si>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</si>
  <si>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</si>
  <si>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</si>
  <si>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</si>
  <si>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</si>
  <si>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</si>
  <si>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</si>
  <si>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</si>
  <si>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</si>
  <si>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</si>
  <si>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</si>
  <si>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</si>
  <si>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</si>
  <si>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</si>
  <si>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</si>
  <si>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</si>
  <si>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</si>
  <si>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</si>
  <si>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</si>
  <si>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</si>
  <si>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</si>
  <si>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</si>
  <si>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</si>
  <si>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</si>
  <si>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</si>
  <si>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</si>
  <si>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</si>
  <si>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</si>
  <si>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</si>
  <si>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</si>
  <si>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</si>
  <si>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</si>
  <si>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</si>
  <si>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</si>
  <si>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</si>
  <si>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</si>
  <si>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</si>
  <si>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</si>
  <si>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</si>
  <si>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</si>
  <si>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</si>
  <si>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200306</t>
  </si>
  <si>
    <t>Strední škola Čichnová</t>
  </si>
  <si>
    <t>Stavba</t>
  </si>
  <si>
    <t>Stavební objekt</t>
  </si>
  <si>
    <t>01</t>
  </si>
  <si>
    <t>Elektroinstalace</t>
  </si>
  <si>
    <t>1</t>
  </si>
  <si>
    <t>Silnoproud</t>
  </si>
  <si>
    <t>2</t>
  </si>
  <si>
    <t>Osvětlení</t>
  </si>
  <si>
    <t>Celkem za stavbu</t>
  </si>
  <si>
    <t>CZK</t>
  </si>
  <si>
    <t>Rekapitulace dílů</t>
  </si>
  <si>
    <t>Typ dílu</t>
  </si>
  <si>
    <t>M21</t>
  </si>
  <si>
    <t>Elektromontáže</t>
  </si>
  <si>
    <t>M21s</t>
  </si>
  <si>
    <t>Svítidla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</si>
  <si>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</si>
  <si>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</si>
  <si>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</si>
  <si>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</si>
  <si>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</si>
  <si>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</si>
  <si>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</si>
  <si>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</si>
  <si>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</si>
  <si>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</si>
  <si>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</si>
  <si>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</si>
  <si>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</si>
  <si>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</si>
  <si>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</si>
  <si>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</si>
  <si>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</si>
  <si>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</si>
  <si>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</si>
  <si>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</si>
  <si>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</si>
  <si>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</si>
  <si>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</si>
  <si>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</si>
  <si>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</si>
  <si>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</si>
  <si>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</si>
  <si>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</si>
  <si>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</si>
  <si>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</si>
  <si>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210810045RT1</t>
  </si>
  <si>
    <t>Montáž kabelu CYKY 750 V, 3 x 1,5 mm2, pevně uloženého, včetně dodávky kabelu</t>
  </si>
  <si>
    <t>m</t>
  </si>
  <si>
    <t>RTS 21/ II</t>
  </si>
  <si>
    <t>Práce</t>
  </si>
  <si>
    <t>POL1_1</t>
  </si>
  <si>
    <t>210810046RT3</t>
  </si>
  <si>
    <t>Montáž kabelu CYKY 750 V, 3 x 2,5 mm2, pevně uloženého, včetně dodávky kabelu</t>
  </si>
  <si>
    <t>210810041RT1</t>
  </si>
  <si>
    <t>Montáž kabelu CYKY 750 V, 2 x 1,5 mm2, pevně uloženého, včetně dodávky kabelu</t>
  </si>
  <si>
    <t>210810055RT1</t>
  </si>
  <si>
    <t>Montáž kabelu CYKY 750 V, 5 x 1,5 mm2, pevně uloženého, včetně dodávky kabelu</t>
  </si>
  <si>
    <t>210810056RT1</t>
  </si>
  <si>
    <t>Montáž kabelu CYKY 750 V, 5 x 2,5 mm2, pevně uloženého, včetně dodávky kabelu</t>
  </si>
  <si>
    <t>210810057RT1</t>
  </si>
  <si>
    <t>Montáž kabelu CYKY 750 V, 5 žilového, pevně uloženého, včetně dodávky kabelu CYKY 5 x 4 mm2</t>
  </si>
  <si>
    <t>210810054RT9</t>
  </si>
  <si>
    <t>Kabel CYKY-m 750 V 5 žíly16-25 mm2 pevně uložený, včetně dodávky kabelu 5x25 mm2</t>
  </si>
  <si>
    <t>Vlastní</t>
  </si>
  <si>
    <t>Indiv</t>
  </si>
  <si>
    <t>210800645RT1</t>
  </si>
  <si>
    <t>Montáž vodiče H07V-K (CYA), 4 mm2, uloženého pevně, včetně dodávky vodiče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</si>
  <si>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</si>
  <si>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</si>
  <si>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kus</t>
  </si>
  <si>
    <t>210111080RT8</t>
  </si>
  <si>
    <t>Zásuvka jednoduchá, modulová 45x45, včetně dodávky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</si>
  <si>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</si>
  <si>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</si>
  <si>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210111080RT9</t>
  </si>
  <si>
    <t>Zásuvka dvojitá / dvojnásobná, modulová,, včetně dodávky</t>
  </si>
  <si>
    <t>345SPO3</t>
  </si>
  <si>
    <t>Přepěťová ochrana do zásuvky SPD 3, včetně dodávky</t>
  </si>
  <si>
    <t>ks</t>
  </si>
  <si>
    <t>Specifikace</t>
  </si>
  <si>
    <t>POL3_</t>
  </si>
  <si>
    <t>650052873P00</t>
  </si>
  <si>
    <t>Montáž zásuvky průmyslové</t>
  </si>
  <si>
    <t>3581107Z</t>
  </si>
  <si>
    <t>3-fázová zásuvka 400V,63A,5P</t>
  </si>
  <si>
    <t>210110041RT6</t>
  </si>
  <si>
    <t>Montáž spínače zapuštěného a polozapuštěného včetně zapojení, dodávky spínače, krytu a rámečku, jednopólového,  , řazení 1</t>
  </si>
  <si>
    <t>210110041-0</t>
  </si>
  <si>
    <t>Spínač zapuštěný jednopólový, řazení 1, modulový, vč. dodávky strojku, rámečku a krytu</t>
  </si>
  <si>
    <t>210110041-1</t>
  </si>
  <si>
    <t>Spínač řaz.1/0 + 1/0, 10A, IP20, vč. dodávky strojku, rámečku a krytu</t>
  </si>
  <si>
    <t>210110041-2</t>
  </si>
  <si>
    <t>Spínač řaz.1/0 + 1/0, modulové 10A, IP20, vč. dodávky strojku, rámečku a krytu a doběhového relé</t>
  </si>
  <si>
    <t>210110041-3</t>
  </si>
  <si>
    <t>Spínač řaz.1/0 + 1/0, žaluziové, modulové 10A, IP20, vč. dodávky strojku, rámečku a krytu a doběhového relé</t>
  </si>
  <si>
    <t>210110043RT6</t>
  </si>
  <si>
    <t>Montáž spínače zapuštěného a polozapuštěného včetně zapojení, dodávky spínače, krytu a rámečku, sériového,  , řazení 5</t>
  </si>
  <si>
    <t>210110041-4</t>
  </si>
  <si>
    <t>Spínač řaz. 1/0 + 1/0 žaluziové, 10A, IP20, vč. dodávky strojku, rámečku a krytu</t>
  </si>
  <si>
    <t>210110045RT6</t>
  </si>
  <si>
    <t>Montáž spínače zapuštěného a polozapuštěného včetně zapojení, dodávky spínače, krytu a rámečku, střídavého,  , řazení 6</t>
  </si>
  <si>
    <t>210110054RT6</t>
  </si>
  <si>
    <t>Montáž spínače zapuštěného a polozapuštěného včetně zapojení, dodávky spínače, krytu a rámečku, střídavého dvojitého,  , řazení 6+6</t>
  </si>
  <si>
    <t>210201MTZ</t>
  </si>
  <si>
    <t>Montáž svítidel</t>
  </si>
  <si>
    <t>kpl</t>
  </si>
  <si>
    <t>650072611R00</t>
  </si>
  <si>
    <t>Montáž čidla pohybu nástěnného přisazeného</t>
  </si>
  <si>
    <t>34531505R</t>
  </si>
  <si>
    <t>čidlo pohybu nástěnné, infračervené; plastový výlisek; IP 44 i pro venkovní použití; tř.izolace II; napájecí napětí 220-240 V; dosah 165°/1-10 m</t>
  </si>
  <si>
    <t>SPCM</t>
  </si>
  <si>
    <t>650074161R00</t>
  </si>
  <si>
    <t>Montáž signálky modulární na DIN lištu</t>
  </si>
  <si>
    <t>POL1_</t>
  </si>
  <si>
    <t>35824583X</t>
  </si>
  <si>
    <t>XB5AVM1 -  LED Indikátor pro Montáž na Panel, Bílá, 240 VAC, 22 mm, IP66</t>
  </si>
  <si>
    <t>sada</t>
  </si>
  <si>
    <t>210-00</t>
  </si>
  <si>
    <t>Konstrukce pro umístění signálek v místnosti 209 včetně dodávky a montáže</t>
  </si>
  <si>
    <t>210010344RT1</t>
  </si>
  <si>
    <t>Montáž krabice plastové přístrojové, čtvercové, o rozměru 82 x 82 mm, hloubky 16 mm,  , pro lištové rozvody, bez zapojení, včetně dodávky</t>
  </si>
  <si>
    <t>210010337RT2</t>
  </si>
  <si>
    <t>Montáž krabice plastové přístrojové, obdélníkové, o rozměru 105 x 81 mm , hloubky 28 mm,  , pro lištové rozvody, bez zapojení, včetně dodávky</t>
  </si>
  <si>
    <t>650010162MTZ</t>
  </si>
  <si>
    <t>Montáž elektroinstalačního kanálu</t>
  </si>
  <si>
    <t>345709995D</t>
  </si>
  <si>
    <t>Parapetní žlab, dvojitý</t>
  </si>
  <si>
    <t>34570999D</t>
  </si>
  <si>
    <t>Parapetní žlab, jednoduchý</t>
  </si>
  <si>
    <t>650010113R00</t>
  </si>
  <si>
    <t>Montáž elektroinstalační lišty šířky do 120 mm</t>
  </si>
  <si>
    <t>3457218R</t>
  </si>
  <si>
    <t>Lišta hranatá  80x40</t>
  </si>
  <si>
    <t>650010111R00</t>
  </si>
  <si>
    <t>Montáž elektroinstalační lišty šířky do 40 mm</t>
  </si>
  <si>
    <t>750+40</t>
  </si>
  <si>
    <t>VV</t>
  </si>
  <si>
    <t>34572173R</t>
  </si>
  <si>
    <t>lišta elektroinstalační hranatá; mat. PVC samozhášivé; Š x V 25 x 15 mm; délka 2,00 m; bílá; stupeň hořlavosti A1-F; teplot.rozsah -5 až 60 °C</t>
  </si>
  <si>
    <t>34572176R</t>
  </si>
  <si>
    <t>lišta elektroinstalační hranatá; mat. PVC samozhášivé; Š x V 41,1 x 18,5 mm; délka 2,00 m; bílá; stupeň hořlavosti A1-F; teplot.rozsah -5 až 60 °C</t>
  </si>
  <si>
    <t>357-R3</t>
  </si>
  <si>
    <t>Rozvaděč R3 dle projektové dokumentace včetně dodávky a montáže</t>
  </si>
  <si>
    <t>357-PR1</t>
  </si>
  <si>
    <t>Rozvaděč PR.1 dle projektové dokumentace včetně dodávky a montáže</t>
  </si>
  <si>
    <t>357-PR2</t>
  </si>
  <si>
    <t>Rozvaděč PR.2, PR.3 dle projektové dokumentace včetně dodávky a montáže</t>
  </si>
  <si>
    <t>210-01</t>
  </si>
  <si>
    <t>Přípojení na rozvaděč R1-2.pole</t>
  </si>
  <si>
    <t>4606800KPL</t>
  </si>
  <si>
    <t>Průrazy zdivem</t>
  </si>
  <si>
    <t>220890202KPL</t>
  </si>
  <si>
    <t>Revize</t>
  </si>
  <si>
    <t>34195KPL</t>
  </si>
  <si>
    <t>Podružný elektroinstalační materiál</t>
  </si>
  <si>
    <t>210-02</t>
  </si>
  <si>
    <t>Demontáž stávající elektroinstalace</t>
  </si>
  <si>
    <t>210-03</t>
  </si>
  <si>
    <t>Odvoz stavebního materiálu, úklid</t>
  </si>
  <si>
    <t>SUM</t>
  </si>
  <si>
    <t>END</t>
  </si>
  <si>
    <t>Pol__0001</t>
  </si>
  <si>
    <t>Svítidlo A1 dle PD a knihy svítidel</t>
  </si>
  <si>
    <t>Pol__0002</t>
  </si>
  <si>
    <t>Svítidlo C1 dle PD a knihy svítidel</t>
  </si>
  <si>
    <t>Pol__0003</t>
  </si>
  <si>
    <t>Svítidlo C2 dle PD a knihy svítidel</t>
  </si>
  <si>
    <t>Pol__0004</t>
  </si>
  <si>
    <t>Svítidlo D1 dle PD a knihy svítidel</t>
  </si>
  <si>
    <t>Pol__0005</t>
  </si>
  <si>
    <t>D1 rámeček</t>
  </si>
  <si>
    <t>Pol__0006</t>
  </si>
  <si>
    <t>Svítidlo F1 dle PD a knihy svítidel</t>
  </si>
  <si>
    <t>Pol__0007</t>
  </si>
  <si>
    <t>Svítidlo F2 dle PD a knihy svítidel</t>
  </si>
  <si>
    <t>Pol__0008</t>
  </si>
  <si>
    <t>Svítidlo N1 - nouzové svítidlo dle PD a knihy svítidel</t>
  </si>
  <si>
    <t>Pol__0009</t>
  </si>
  <si>
    <t>Voyager Solid LEGENDSET SM-1S</t>
  </si>
  <si>
    <t>Pol__0010</t>
  </si>
  <si>
    <t>Svítidlo NC1 - nouzové svítidlo dle PD a knihy svítidel</t>
  </si>
  <si>
    <t>Pol__0011</t>
  </si>
  <si>
    <t>Svítidlo NO1 - nouzové svítidlo dle PD a knihy svítidel</t>
  </si>
  <si>
    <t>Pol__0012</t>
  </si>
  <si>
    <t>TE - napaječ</t>
  </si>
  <si>
    <t>Pol__0013</t>
  </si>
  <si>
    <t>T3000 - lišta 3000 mm</t>
  </si>
  <si>
    <t>Pol__0014</t>
  </si>
  <si>
    <t>T4000 - lišta 4000 mm</t>
  </si>
  <si>
    <t>Pol__0015</t>
  </si>
  <si>
    <t>Držák</t>
  </si>
  <si>
    <t>Pol__0016</t>
  </si>
  <si>
    <t>Záslepka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</si>
</sst>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2S9rgvpqeD4wf1vYDGvXEJCrBzea4ALAmjAnf2UlvSf2u5jaxc/xH8p3Eqg0XE+j++mNj4v9YZy/27n9I7Hvcw==" saltValue="2ZlqxvlBSOxuvr66czBQG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6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SUMIF(F51:F52,A16,I51:I52)+SUMIF(F51:F52,"PSU",I51:I52)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SUMIF(F51:F52,A17,I51:I52)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SUMIF(F51:F52,A18,I51:I52)</f>
        <v>0</v>
      </c>
      <c r="J18" s="85"/>
    </row>
    <row r="19" spans="1:10" ht="23.25" customHeight="1" x14ac:dyDescent="0.2">
      <c r="A19" s="194" t="s">
        <v>61</v>
      </c>
      <c r="B19" s="38" t="s">
        <v>27</v>
      </c>
      <c r="C19" s="62"/>
      <c r="D19" s="63"/>
      <c r="E19" s="83"/>
      <c r="F19" s="84"/>
      <c r="G19" s="83"/>
      <c r="H19" s="84"/>
      <c r="I19" s="83">
        <f>SUMIF(F51:F52,A19,I51:I52)</f>
        <v>0</v>
      </c>
      <c r="J19" s="85"/>
    </row>
    <row r="20" spans="1:10" ht="23.25" customHeight="1" x14ac:dyDescent="0.2">
      <c r="A20" s="194" t="s">
        <v>62</v>
      </c>
      <c r="B20" s="38" t="s">
        <v>28</v>
      </c>
      <c r="C20" s="62"/>
      <c r="D20" s="63"/>
      <c r="E20" s="83"/>
      <c r="F20" s="84"/>
      <c r="G20" s="83"/>
      <c r="H20" s="84"/>
      <c r="I20" s="83">
        <f>SUMIF(F51:F52,A20,I51:I52)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45</v>
      </c>
      <c r="C39" s="146"/>
      <c r="D39" s="146"/>
      <c r="E39" s="146"/>
      <c r="F39" s="147">
        <f>'01 1 Pol'!AE60+'01 2 Pol'!AE26</f>
        <v>0</v>
      </c>
      <c r="G39" s="148">
        <f>'01 1 Pol'!AF60+'01 2 Pol'!AF26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">
      <c r="A40" s="135">
        <v>2</v>
      </c>
      <c r="B40" s="151"/>
      <c r="C40" s="152" t="s">
        <v>46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">
      <c r="A41" s="135">
        <v>2</v>
      </c>
      <c r="B41" s="151" t="s">
        <v>47</v>
      </c>
      <c r="C41" s="152" t="s">
        <v>48</v>
      </c>
      <c r="D41" s="152"/>
      <c r="E41" s="152"/>
      <c r="F41" s="153">
        <f>'01 1 Pol'!AE60+'01 2 Pol'!AE26</f>
        <v>0</v>
      </c>
      <c r="G41" s="154">
        <f>'01 1 Pol'!AF60+'01 2 Pol'!AF26</f>
        <v>0</v>
      </c>
      <c r="H41" s="154">
        <f>(F41*SazbaDPH1/100)+(G41*SazbaDPH2/100)</f>
        <v>0</v>
      </c>
      <c r="I41" s="154">
        <f>F41+G41+H41</f>
        <v>0</v>
      </c>
      <c r="J41" s="155" t="str">
        <f>IF(_xlfn.SINGLE(CenaCelkemVypocet)=0,"",I41/_xlfn.SINGLE(CenaCelkemVypocet)*100)</f>
        <v/>
      </c>
    </row>
    <row r="42" spans="1:10" ht="25.5" customHeight="1" x14ac:dyDescent="0.2">
      <c r="A42" s="135">
        <v>3</v>
      </c>
      <c r="B42" s="156" t="s">
        <v>49</v>
      </c>
      <c r="C42" s="146" t="s">
        <v>50</v>
      </c>
      <c r="D42" s="146"/>
      <c r="E42" s="146"/>
      <c r="F42" s="157">
        <f>'01 1 Pol'!AE60</f>
        <v>0</v>
      </c>
      <c r="G42" s="149">
        <f>'01 1 Pol'!AF60</f>
        <v>0</v>
      </c>
      <c r="H42" s="149">
        <f>(F42*SazbaDPH1/100)+(G42*SazbaDPH2/100)</f>
        <v>0</v>
      </c>
      <c r="I42" s="149">
        <f>F42+G42+H42</f>
        <v>0</v>
      </c>
      <c r="J42" s="150" t="str">
        <f>IF(_xlfn.SINGLE(CenaCelkemVypocet)=0,"",I42/_xlfn.SINGLE(CenaCelkemVypocet)*100)</f>
        <v/>
      </c>
    </row>
    <row r="43" spans="1:10" ht="25.5" customHeight="1" x14ac:dyDescent="0.2">
      <c r="A43" s="135">
        <v>3</v>
      </c>
      <c r="B43" s="156" t="s">
        <v>51</v>
      </c>
      <c r="C43" s="146" t="s">
        <v>52</v>
      </c>
      <c r="D43" s="146"/>
      <c r="E43" s="146"/>
      <c r="F43" s="157">
        <f>'01 2 Pol'!AE26</f>
        <v>0</v>
      </c>
      <c r="G43" s="149">
        <f>'01 2 Pol'!AF26</f>
        <v>0</v>
      </c>
      <c r="H43" s="149">
        <f>(F43*SazbaDPH1/100)+(G43*SazbaDPH2/100)</f>
        <v>0</v>
      </c>
      <c r="I43" s="149">
        <f>F43+G43+H43</f>
        <v>0</v>
      </c>
      <c r="J43" s="150" t="str">
        <f>IF(_xlfn.SINGLE(CenaCelkemVypocet)=0,"",I43/_xlfn.SINGLE(CenaCelkemVypocet)*100)</f>
        <v/>
      </c>
    </row>
    <row r="44" spans="1:10" ht="25.5" customHeight="1" x14ac:dyDescent="0.2">
      <c r="A44" s="135"/>
      <c r="B44" s="158" t="s">
        <v>53</v>
      </c>
      <c r="C44" s="159"/>
      <c r="D44" s="159"/>
      <c r="E44" s="160"/>
      <c r="F44" s="161">
        <f>SUMIF(A39:A43,"=1",F39:F43)</f>
        <v>0</v>
      </c>
      <c r="G44" s="162">
        <f>SUMIF(A39:A43,"=1",G39:G43)</f>
        <v>0</v>
      </c>
      <c r="H44" s="162">
        <f>SUMIF(A39:A43,"=1",H39:H43)</f>
        <v>0</v>
      </c>
      <c r="I44" s="162">
        <f>SUMIF(A39:A43,"=1",I39:I43)</f>
        <v>0</v>
      </c>
      <c r="J44" s="163">
        <f>SUMIF(A39:A43,"=1",J39:J43)</f>
        <v>0</v>
      </c>
    </row>
    <row r="48" spans="1:10" ht="15.75" x14ac:dyDescent="0.25">
      <c r="B48" s="174" t="s">
        <v>55</v>
      </c>
    </row>
    <row r="50" spans="1:10" ht="25.5" customHeight="1" x14ac:dyDescent="0.2">
      <c r="A50" s="176"/>
      <c r="B50" s="179" t="s">
        <v>17</v>
      </c>
      <c r="C50" s="179" t="s">
        <v>5</v>
      </c>
      <c r="D50" s="180"/>
      <c r="E50" s="180"/>
      <c r="F50" s="181" t="s">
        <v>56</v>
      </c>
      <c r="G50" s="181"/>
      <c r="H50" s="181"/>
      <c r="I50" s="181" t="s">
        <v>29</v>
      </c>
      <c r="J50" s="181" t="s">
        <v>0</v>
      </c>
    </row>
    <row r="51" spans="1:10" ht="36.75" customHeight="1" x14ac:dyDescent="0.2">
      <c r="A51" s="177"/>
      <c r="B51" s="182" t="s">
        <v>57</v>
      </c>
      <c r="C51" s="183" t="s">
        <v>58</v>
      </c>
      <c r="D51" s="184"/>
      <c r="E51" s="184"/>
      <c r="F51" s="190" t="s">
        <v>26</v>
      </c>
      <c r="G51" s="191"/>
      <c r="H51" s="191"/>
      <c r="I51" s="191">
        <f>'01 1 Pol'!G8</f>
        <v>0</v>
      </c>
      <c r="J51" s="188" t="str">
        <f>IF(I53=0,"",I51/I53*100)</f>
        <v/>
      </c>
    </row>
    <row r="52" spans="1:10" ht="36.75" customHeight="1" x14ac:dyDescent="0.2">
      <c r="A52" s="177"/>
      <c r="B52" s="182" t="s">
        <v>59</v>
      </c>
      <c r="C52" s="183" t="s">
        <v>60</v>
      </c>
      <c r="D52" s="184"/>
      <c r="E52" s="184"/>
      <c r="F52" s="190" t="s">
        <v>26</v>
      </c>
      <c r="G52" s="191"/>
      <c r="H52" s="191"/>
      <c r="I52" s="191">
        <f>'01 2 Pol'!G8</f>
        <v>0</v>
      </c>
      <c r="J52" s="188" t="str">
        <f>IF(I53=0,"",I52/I53*100)</f>
        <v/>
      </c>
    </row>
    <row r="53" spans="1:10" ht="25.5" customHeight="1" x14ac:dyDescent="0.2">
      <c r="A53" s="178"/>
      <c r="B53" s="185" t="s">
        <v>1</v>
      </c>
      <c r="C53" s="186"/>
      <c r="D53" s="187"/>
      <c r="E53" s="187"/>
      <c r="F53" s="192"/>
      <c r="G53" s="193"/>
      <c r="H53" s="193"/>
      <c r="I53" s="193">
        <f>SUM(I51:I52)</f>
        <v>0</v>
      </c>
      <c r="J53" s="189">
        <f>SUM(J51:J52)</f>
        <v>0</v>
      </c>
    </row>
    <row r="54" spans="1:10" x14ac:dyDescent="0.2">
      <c r="F54" s="133"/>
      <c r="G54" s="133"/>
      <c r="H54" s="133"/>
      <c r="I54" s="133"/>
      <c r="J54" s="134"/>
    </row>
    <row r="55" spans="1:10" x14ac:dyDescent="0.2">
      <c r="F55" s="133"/>
      <c r="G55" s="133"/>
      <c r="H55" s="133"/>
      <c r="I55" s="133"/>
      <c r="J55" s="134"/>
    </row>
    <row r="56" spans="1:10" x14ac:dyDescent="0.2">
      <c r="F56" s="133"/>
      <c r="G56" s="133"/>
      <c r="H56" s="133"/>
      <c r="I56" s="133"/>
      <c r="J56" s="134"/>
    </row>
  </sheetData>
  <sheetProtection algorithmName="SHA-512" hashValue="5TbKljNX0XzwhYCkcjwKWX7ojzph8omxW5m9fL5nbn5T/jGuGmzYxPEfpJJcm+fEcUm/Gfd0AXhUtYIo+I8FIQ==" saltValue="pGn0CLtFgIflsPZZms4dU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44:E44"/>
    <mergeCell ref="C51:E51"/>
    <mergeCell ref="C52:E52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qfIkyL/IuWH3uGH9JEwKBBT+CB/GaEQXXQQL+BHx+LIGdTTEH9csnJ4lapjT3/yC57Ppi5+WOuUXi7lVSqVYVw==" saltValue="lRYnZKb0SfxCikY1vmfl0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A111E-986B-47DC-9272-E3F67B58B95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63</v>
      </c>
      <c r="B1" s="195"/>
      <c r="C1" s="195"/>
      <c r="D1" s="195"/>
      <c r="E1" s="195"/>
      <c r="F1" s="195"/>
      <c r="G1" s="195"/>
      <c r="AG1" t="s">
        <v>64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65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65</v>
      </c>
      <c r="AG3" t="s">
        <v>66</v>
      </c>
    </row>
    <row r="4" spans="1:60" ht="24.95" customHeight="1" x14ac:dyDescent="0.2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67</v>
      </c>
    </row>
    <row r="5" spans="1:60" x14ac:dyDescent="0.2">
      <c r="D5" s="10"/>
    </row>
    <row r="6" spans="1:60" ht="38.25" x14ac:dyDescent="0.2">
      <c r="A6" s="206" t="s">
        <v>68</v>
      </c>
      <c r="B6" s="208" t="s">
        <v>69</v>
      </c>
      <c r="C6" s="208" t="s">
        <v>70</v>
      </c>
      <c r="D6" s="207" t="s">
        <v>71</v>
      </c>
      <c r="E6" s="206" t="s">
        <v>72</v>
      </c>
      <c r="F6" s="205" t="s">
        <v>73</v>
      </c>
      <c r="G6" s="206" t="s">
        <v>29</v>
      </c>
      <c r="H6" s="209" t="s">
        <v>30</v>
      </c>
      <c r="I6" s="209" t="s">
        <v>74</v>
      </c>
      <c r="J6" s="209" t="s">
        <v>31</v>
      </c>
      <c r="K6" s="209" t="s">
        <v>75</v>
      </c>
      <c r="L6" s="209" t="s">
        <v>76</v>
      </c>
      <c r="M6" s="209" t="s">
        <v>77</v>
      </c>
      <c r="N6" s="209" t="s">
        <v>78</v>
      </c>
      <c r="O6" s="209" t="s">
        <v>79</v>
      </c>
      <c r="P6" s="209" t="s">
        <v>80</v>
      </c>
      <c r="Q6" s="209" t="s">
        <v>81</v>
      </c>
      <c r="R6" s="209" t="s">
        <v>82</v>
      </c>
      <c r="S6" s="209" t="s">
        <v>83</v>
      </c>
      <c r="T6" s="209" t="s">
        <v>84</v>
      </c>
      <c r="U6" s="209" t="s">
        <v>85</v>
      </c>
      <c r="V6" s="209" t="s">
        <v>86</v>
      </c>
      <c r="W6" s="209" t="s">
        <v>87</v>
      </c>
      <c r="X6" s="209" t="s">
        <v>88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3" t="s">
        <v>89</v>
      </c>
      <c r="B8" s="224" t="s">
        <v>57</v>
      </c>
      <c r="C8" s="244" t="s">
        <v>58</v>
      </c>
      <c r="D8" s="225"/>
      <c r="E8" s="226"/>
      <c r="F8" s="227"/>
      <c r="G8" s="227">
        <f>SUMIF(AG9:AG58,"&lt;&gt;NOR",G9:G58)</f>
        <v>0</v>
      </c>
      <c r="H8" s="227"/>
      <c r="I8" s="227">
        <f>SUM(I9:I58)</f>
        <v>0</v>
      </c>
      <c r="J8" s="227"/>
      <c r="K8" s="227">
        <f>SUM(K9:K58)</f>
        <v>0</v>
      </c>
      <c r="L8" s="227"/>
      <c r="M8" s="227">
        <f>SUM(M9:M58)</f>
        <v>0</v>
      </c>
      <c r="N8" s="227"/>
      <c r="O8" s="227">
        <f>SUM(O9:O58)</f>
        <v>0.94000000000000006</v>
      </c>
      <c r="P8" s="227"/>
      <c r="Q8" s="227">
        <f>SUM(Q9:Q58)</f>
        <v>0</v>
      </c>
      <c r="R8" s="227"/>
      <c r="S8" s="227"/>
      <c r="T8" s="228"/>
      <c r="U8" s="222"/>
      <c r="V8" s="222">
        <f>SUM(V9:V58)</f>
        <v>517.54999999999973</v>
      </c>
      <c r="W8" s="222"/>
      <c r="X8" s="222"/>
      <c r="AG8" t="s">
        <v>90</v>
      </c>
    </row>
    <row r="9" spans="1:60" outlineLevel="1" x14ac:dyDescent="0.2">
      <c r="A9" s="236">
        <v>1</v>
      </c>
      <c r="B9" s="237" t="s">
        <v>91</v>
      </c>
      <c r="C9" s="245" t="s">
        <v>92</v>
      </c>
      <c r="D9" s="238" t="s">
        <v>93</v>
      </c>
      <c r="E9" s="239">
        <v>1100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1.6000000000000001E-4</v>
      </c>
      <c r="O9" s="241">
        <f>ROUND(E9*N9,2)</f>
        <v>0.18</v>
      </c>
      <c r="P9" s="241">
        <v>0</v>
      </c>
      <c r="Q9" s="241">
        <f>ROUND(E9*P9,2)</f>
        <v>0</v>
      </c>
      <c r="R9" s="241" t="s">
        <v>57</v>
      </c>
      <c r="S9" s="241" t="s">
        <v>94</v>
      </c>
      <c r="T9" s="242" t="s">
        <v>94</v>
      </c>
      <c r="U9" s="219">
        <v>9.955E-2</v>
      </c>
      <c r="V9" s="219">
        <f>ROUND(E9*U9,2)</f>
        <v>109.51</v>
      </c>
      <c r="W9" s="219"/>
      <c r="X9" s="219" t="s">
        <v>95</v>
      </c>
      <c r="Y9" s="210"/>
      <c r="Z9" s="210"/>
      <c r="AA9" s="210"/>
      <c r="AB9" s="210"/>
      <c r="AC9" s="210"/>
      <c r="AD9" s="210"/>
      <c r="AE9" s="210"/>
      <c r="AF9" s="210"/>
      <c r="AG9" s="210" t="s">
        <v>96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6">
        <v>2</v>
      </c>
      <c r="B10" s="237" t="s">
        <v>97</v>
      </c>
      <c r="C10" s="245" t="s">
        <v>98</v>
      </c>
      <c r="D10" s="238" t="s">
        <v>93</v>
      </c>
      <c r="E10" s="239">
        <v>1200</v>
      </c>
      <c r="F10" s="240"/>
      <c r="G10" s="241">
        <f>ROUND(E10*F10,2)</f>
        <v>0</v>
      </c>
      <c r="H10" s="240"/>
      <c r="I10" s="241">
        <f>ROUND(E10*H10,2)</f>
        <v>0</v>
      </c>
      <c r="J10" s="240"/>
      <c r="K10" s="241">
        <f>ROUND(E10*J10,2)</f>
        <v>0</v>
      </c>
      <c r="L10" s="241">
        <v>21</v>
      </c>
      <c r="M10" s="241">
        <f>G10*(1+L10/100)</f>
        <v>0</v>
      </c>
      <c r="N10" s="241">
        <v>2.3000000000000001E-4</v>
      </c>
      <c r="O10" s="241">
        <f>ROUND(E10*N10,2)</f>
        <v>0.28000000000000003</v>
      </c>
      <c r="P10" s="241">
        <v>0</v>
      </c>
      <c r="Q10" s="241">
        <f>ROUND(E10*P10,2)</f>
        <v>0</v>
      </c>
      <c r="R10" s="241" t="s">
        <v>57</v>
      </c>
      <c r="S10" s="241" t="s">
        <v>94</v>
      </c>
      <c r="T10" s="242" t="s">
        <v>94</v>
      </c>
      <c r="U10" s="219">
        <v>9.955E-2</v>
      </c>
      <c r="V10" s="219">
        <f>ROUND(E10*U10,2)</f>
        <v>119.46</v>
      </c>
      <c r="W10" s="219"/>
      <c r="X10" s="219" t="s">
        <v>95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96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6">
        <v>3</v>
      </c>
      <c r="B11" s="237" t="s">
        <v>99</v>
      </c>
      <c r="C11" s="245" t="s">
        <v>100</v>
      </c>
      <c r="D11" s="238" t="s">
        <v>93</v>
      </c>
      <c r="E11" s="239">
        <v>250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41">
        <v>1.3999999999999999E-4</v>
      </c>
      <c r="O11" s="241">
        <f>ROUND(E11*N11,2)</f>
        <v>0.04</v>
      </c>
      <c r="P11" s="241">
        <v>0</v>
      </c>
      <c r="Q11" s="241">
        <f>ROUND(E11*P11,2)</f>
        <v>0</v>
      </c>
      <c r="R11" s="241" t="s">
        <v>57</v>
      </c>
      <c r="S11" s="241" t="s">
        <v>94</v>
      </c>
      <c r="T11" s="242" t="s">
        <v>94</v>
      </c>
      <c r="U11" s="219">
        <v>9.955E-2</v>
      </c>
      <c r="V11" s="219">
        <f>ROUND(E11*U11,2)</f>
        <v>24.89</v>
      </c>
      <c r="W11" s="219"/>
      <c r="X11" s="219" t="s">
        <v>95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96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6">
        <v>4</v>
      </c>
      <c r="B12" s="237" t="s">
        <v>101</v>
      </c>
      <c r="C12" s="245" t="s">
        <v>102</v>
      </c>
      <c r="D12" s="238" t="s">
        <v>93</v>
      </c>
      <c r="E12" s="239">
        <v>80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41">
        <v>2.2000000000000001E-4</v>
      </c>
      <c r="O12" s="241">
        <f>ROUND(E12*N12,2)</f>
        <v>0.02</v>
      </c>
      <c r="P12" s="241">
        <v>0</v>
      </c>
      <c r="Q12" s="241">
        <f>ROUND(E12*P12,2)</f>
        <v>0</v>
      </c>
      <c r="R12" s="241" t="s">
        <v>57</v>
      </c>
      <c r="S12" s="241" t="s">
        <v>94</v>
      </c>
      <c r="T12" s="242" t="s">
        <v>94</v>
      </c>
      <c r="U12" s="219">
        <v>9.955E-2</v>
      </c>
      <c r="V12" s="219">
        <f>ROUND(E12*U12,2)</f>
        <v>7.96</v>
      </c>
      <c r="W12" s="219"/>
      <c r="X12" s="219" t="s">
        <v>95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96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6">
        <v>5</v>
      </c>
      <c r="B13" s="237" t="s">
        <v>103</v>
      </c>
      <c r="C13" s="245" t="s">
        <v>104</v>
      </c>
      <c r="D13" s="238" t="s">
        <v>93</v>
      </c>
      <c r="E13" s="239">
        <v>80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41">
        <v>3.2000000000000003E-4</v>
      </c>
      <c r="O13" s="241">
        <f>ROUND(E13*N13,2)</f>
        <v>0.03</v>
      </c>
      <c r="P13" s="241">
        <v>0</v>
      </c>
      <c r="Q13" s="241">
        <f>ROUND(E13*P13,2)</f>
        <v>0</v>
      </c>
      <c r="R13" s="241" t="s">
        <v>57</v>
      </c>
      <c r="S13" s="241" t="s">
        <v>94</v>
      </c>
      <c r="T13" s="242" t="s">
        <v>94</v>
      </c>
      <c r="U13" s="219">
        <v>9.955E-2</v>
      </c>
      <c r="V13" s="219">
        <f>ROUND(E13*U13,2)</f>
        <v>7.96</v>
      </c>
      <c r="W13" s="219"/>
      <c r="X13" s="219" t="s">
        <v>95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96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6">
        <v>6</v>
      </c>
      <c r="B14" s="237" t="s">
        <v>105</v>
      </c>
      <c r="C14" s="245" t="s">
        <v>106</v>
      </c>
      <c r="D14" s="238" t="s">
        <v>93</v>
      </c>
      <c r="E14" s="239">
        <v>80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41">
        <v>4.2999999999999999E-4</v>
      </c>
      <c r="O14" s="241">
        <f>ROUND(E14*N14,2)</f>
        <v>0.03</v>
      </c>
      <c r="P14" s="241">
        <v>0</v>
      </c>
      <c r="Q14" s="241">
        <f>ROUND(E14*P14,2)</f>
        <v>0</v>
      </c>
      <c r="R14" s="241" t="s">
        <v>57</v>
      </c>
      <c r="S14" s="241" t="s">
        <v>94</v>
      </c>
      <c r="T14" s="242" t="s">
        <v>94</v>
      </c>
      <c r="U14" s="219">
        <v>0.10431</v>
      </c>
      <c r="V14" s="219">
        <f>ROUND(E14*U14,2)</f>
        <v>8.34</v>
      </c>
      <c r="W14" s="219"/>
      <c r="X14" s="219" t="s">
        <v>95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96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6">
        <v>7</v>
      </c>
      <c r="B15" s="237" t="s">
        <v>107</v>
      </c>
      <c r="C15" s="245" t="s">
        <v>108</v>
      </c>
      <c r="D15" s="238" t="s">
        <v>93</v>
      </c>
      <c r="E15" s="239">
        <v>40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41">
        <v>2.0999999999999999E-3</v>
      </c>
      <c r="O15" s="241">
        <f>ROUND(E15*N15,2)</f>
        <v>0.08</v>
      </c>
      <c r="P15" s="241">
        <v>0</v>
      </c>
      <c r="Q15" s="241">
        <f>ROUND(E15*P15,2)</f>
        <v>0</v>
      </c>
      <c r="R15" s="241"/>
      <c r="S15" s="241" t="s">
        <v>109</v>
      </c>
      <c r="T15" s="242" t="s">
        <v>110</v>
      </c>
      <c r="U15" s="219">
        <v>0.13915</v>
      </c>
      <c r="V15" s="219">
        <f>ROUND(E15*U15,2)</f>
        <v>5.57</v>
      </c>
      <c r="W15" s="219"/>
      <c r="X15" s="219" t="s">
        <v>95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96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6">
        <v>8</v>
      </c>
      <c r="B16" s="237" t="s">
        <v>111</v>
      </c>
      <c r="C16" s="245" t="s">
        <v>112</v>
      </c>
      <c r="D16" s="238" t="s">
        <v>93</v>
      </c>
      <c r="E16" s="239">
        <v>25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41">
        <v>5.0000000000000002E-5</v>
      </c>
      <c r="O16" s="241">
        <f>ROUND(E16*N16,2)</f>
        <v>0</v>
      </c>
      <c r="P16" s="241">
        <v>0</v>
      </c>
      <c r="Q16" s="241">
        <f>ROUND(E16*P16,2)</f>
        <v>0</v>
      </c>
      <c r="R16" s="241" t="s">
        <v>57</v>
      </c>
      <c r="S16" s="241" t="s">
        <v>94</v>
      </c>
      <c r="T16" s="242" t="s">
        <v>94</v>
      </c>
      <c r="U16" s="219">
        <v>9.1219999999999996E-2</v>
      </c>
      <c r="V16" s="219">
        <f>ROUND(E16*U16,2)</f>
        <v>2.2799999999999998</v>
      </c>
      <c r="W16" s="219"/>
      <c r="X16" s="219" t="s">
        <v>95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96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36">
        <v>9</v>
      </c>
      <c r="B17" s="237" t="s">
        <v>113</v>
      </c>
      <c r="C17" s="245" t="s">
        <v>114</v>
      </c>
      <c r="D17" s="238" t="s">
        <v>115</v>
      </c>
      <c r="E17" s="239">
        <v>4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41">
        <v>9.0000000000000006E-5</v>
      </c>
      <c r="O17" s="241">
        <f>ROUND(E17*N17,2)</f>
        <v>0</v>
      </c>
      <c r="P17" s="241">
        <v>0</v>
      </c>
      <c r="Q17" s="241">
        <f>ROUND(E17*P17,2)</f>
        <v>0</v>
      </c>
      <c r="R17" s="241" t="s">
        <v>57</v>
      </c>
      <c r="S17" s="241" t="s">
        <v>94</v>
      </c>
      <c r="T17" s="242" t="s">
        <v>94</v>
      </c>
      <c r="U17" s="219">
        <v>0.2475</v>
      </c>
      <c r="V17" s="219">
        <f>ROUND(E17*U17,2)</f>
        <v>0.99</v>
      </c>
      <c r="W17" s="219"/>
      <c r="X17" s="219" t="s">
        <v>95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96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6">
        <v>10</v>
      </c>
      <c r="B18" s="237" t="s">
        <v>116</v>
      </c>
      <c r="C18" s="245" t="s">
        <v>117</v>
      </c>
      <c r="D18" s="238" t="s">
        <v>115</v>
      </c>
      <c r="E18" s="239">
        <v>41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41">
        <v>4.0000000000000003E-5</v>
      </c>
      <c r="O18" s="241">
        <f>ROUND(E18*N18,2)</f>
        <v>0</v>
      </c>
      <c r="P18" s="241">
        <v>0</v>
      </c>
      <c r="Q18" s="241">
        <f>ROUND(E18*P18,2)</f>
        <v>0</v>
      </c>
      <c r="R18" s="241"/>
      <c r="S18" s="241" t="s">
        <v>109</v>
      </c>
      <c r="T18" s="242" t="s">
        <v>94</v>
      </c>
      <c r="U18" s="219">
        <v>0.255</v>
      </c>
      <c r="V18" s="219">
        <f>ROUND(E18*U18,2)</f>
        <v>10.46</v>
      </c>
      <c r="W18" s="219"/>
      <c r="X18" s="219" t="s">
        <v>95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96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6">
        <v>11</v>
      </c>
      <c r="B19" s="237" t="s">
        <v>118</v>
      </c>
      <c r="C19" s="245" t="s">
        <v>119</v>
      </c>
      <c r="D19" s="238" t="s">
        <v>115</v>
      </c>
      <c r="E19" s="239">
        <v>106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41">
        <v>6.0000000000000002E-5</v>
      </c>
      <c r="O19" s="241">
        <f>ROUND(E19*N19,2)</f>
        <v>0.01</v>
      </c>
      <c r="P19" s="241">
        <v>0</v>
      </c>
      <c r="Q19" s="241">
        <f>ROUND(E19*P19,2)</f>
        <v>0</v>
      </c>
      <c r="R19" s="241" t="s">
        <v>57</v>
      </c>
      <c r="S19" s="241" t="s">
        <v>94</v>
      </c>
      <c r="T19" s="242" t="s">
        <v>94</v>
      </c>
      <c r="U19" s="219">
        <v>0.249</v>
      </c>
      <c r="V19" s="219">
        <f>ROUND(E19*U19,2)</f>
        <v>26.39</v>
      </c>
      <c r="W19" s="219"/>
      <c r="X19" s="219" t="s">
        <v>95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96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6">
        <v>12</v>
      </c>
      <c r="B20" s="237" t="s">
        <v>120</v>
      </c>
      <c r="C20" s="245" t="s">
        <v>121</v>
      </c>
      <c r="D20" s="238" t="s">
        <v>115</v>
      </c>
      <c r="E20" s="239">
        <v>8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41">
        <v>4.0000000000000003E-5</v>
      </c>
      <c r="O20" s="241">
        <f>ROUND(E20*N20,2)</f>
        <v>0</v>
      </c>
      <c r="P20" s="241">
        <v>0</v>
      </c>
      <c r="Q20" s="241">
        <f>ROUND(E20*P20,2)</f>
        <v>0</v>
      </c>
      <c r="R20" s="241"/>
      <c r="S20" s="241" t="s">
        <v>109</v>
      </c>
      <c r="T20" s="242" t="s">
        <v>110</v>
      </c>
      <c r="U20" s="219">
        <v>0.255</v>
      </c>
      <c r="V20" s="219">
        <f>ROUND(E20*U20,2)</f>
        <v>2.04</v>
      </c>
      <c r="W20" s="219"/>
      <c r="X20" s="219" t="s">
        <v>95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96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6">
        <v>13</v>
      </c>
      <c r="B21" s="237" t="s">
        <v>122</v>
      </c>
      <c r="C21" s="245" t="s">
        <v>123</v>
      </c>
      <c r="D21" s="238" t="s">
        <v>124</v>
      </c>
      <c r="E21" s="239">
        <v>5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1"/>
      <c r="S21" s="241" t="s">
        <v>109</v>
      </c>
      <c r="T21" s="242" t="s">
        <v>110</v>
      </c>
      <c r="U21" s="219">
        <v>0</v>
      </c>
      <c r="V21" s="219">
        <f>ROUND(E21*U21,2)</f>
        <v>0</v>
      </c>
      <c r="W21" s="219"/>
      <c r="X21" s="219" t="s">
        <v>125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126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6">
        <v>14</v>
      </c>
      <c r="B22" s="237" t="s">
        <v>127</v>
      </c>
      <c r="C22" s="245" t="s">
        <v>128</v>
      </c>
      <c r="D22" s="238" t="s">
        <v>115</v>
      </c>
      <c r="E22" s="239">
        <v>2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1"/>
      <c r="S22" s="241" t="s">
        <v>109</v>
      </c>
      <c r="T22" s="242" t="s">
        <v>94</v>
      </c>
      <c r="U22" s="219">
        <v>0.61</v>
      </c>
      <c r="V22" s="219">
        <f>ROUND(E22*U22,2)</f>
        <v>1.22</v>
      </c>
      <c r="W22" s="219"/>
      <c r="X22" s="219" t="s">
        <v>95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96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6">
        <v>15</v>
      </c>
      <c r="B23" s="237" t="s">
        <v>129</v>
      </c>
      <c r="C23" s="245" t="s">
        <v>130</v>
      </c>
      <c r="D23" s="238" t="s">
        <v>115</v>
      </c>
      <c r="E23" s="239">
        <v>2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41">
        <v>8.0000000000000004E-4</v>
      </c>
      <c r="O23" s="241">
        <f>ROUND(E23*N23,2)</f>
        <v>0</v>
      </c>
      <c r="P23" s="241">
        <v>0</v>
      </c>
      <c r="Q23" s="241">
        <f>ROUND(E23*P23,2)</f>
        <v>0</v>
      </c>
      <c r="R23" s="241"/>
      <c r="S23" s="241" t="s">
        <v>109</v>
      </c>
      <c r="T23" s="242" t="s">
        <v>94</v>
      </c>
      <c r="U23" s="219">
        <v>0</v>
      </c>
      <c r="V23" s="219">
        <f>ROUND(E23*U23,2)</f>
        <v>0</v>
      </c>
      <c r="W23" s="219"/>
      <c r="X23" s="219" t="s">
        <v>125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126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6">
        <v>16</v>
      </c>
      <c r="B24" s="237" t="s">
        <v>131</v>
      </c>
      <c r="C24" s="245" t="s">
        <v>132</v>
      </c>
      <c r="D24" s="238" t="s">
        <v>115</v>
      </c>
      <c r="E24" s="239">
        <v>2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41">
        <v>1.1E-4</v>
      </c>
      <c r="O24" s="241">
        <f>ROUND(E24*N24,2)</f>
        <v>0</v>
      </c>
      <c r="P24" s="241">
        <v>0</v>
      </c>
      <c r="Q24" s="241">
        <f>ROUND(E24*P24,2)</f>
        <v>0</v>
      </c>
      <c r="R24" s="241" t="s">
        <v>57</v>
      </c>
      <c r="S24" s="241" t="s">
        <v>94</v>
      </c>
      <c r="T24" s="242" t="s">
        <v>94</v>
      </c>
      <c r="U24" s="219">
        <v>0.13</v>
      </c>
      <c r="V24" s="219">
        <f>ROUND(E24*U24,2)</f>
        <v>0.26</v>
      </c>
      <c r="W24" s="219"/>
      <c r="X24" s="219" t="s">
        <v>95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96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36">
        <v>17</v>
      </c>
      <c r="B25" s="237" t="s">
        <v>133</v>
      </c>
      <c r="C25" s="245" t="s">
        <v>134</v>
      </c>
      <c r="D25" s="238" t="s">
        <v>115</v>
      </c>
      <c r="E25" s="239">
        <v>3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41">
        <v>1.1E-4</v>
      </c>
      <c r="O25" s="241">
        <f>ROUND(E25*N25,2)</f>
        <v>0</v>
      </c>
      <c r="P25" s="241">
        <v>0</v>
      </c>
      <c r="Q25" s="241">
        <f>ROUND(E25*P25,2)</f>
        <v>0</v>
      </c>
      <c r="R25" s="241"/>
      <c r="S25" s="241" t="s">
        <v>109</v>
      </c>
      <c r="T25" s="242" t="s">
        <v>110</v>
      </c>
      <c r="U25" s="219">
        <v>0.13</v>
      </c>
      <c r="V25" s="219">
        <f>ROUND(E25*U25,2)</f>
        <v>0.39</v>
      </c>
      <c r="W25" s="219"/>
      <c r="X25" s="219" t="s">
        <v>95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96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6">
        <v>18</v>
      </c>
      <c r="B26" s="237" t="s">
        <v>135</v>
      </c>
      <c r="C26" s="245" t="s">
        <v>136</v>
      </c>
      <c r="D26" s="238" t="s">
        <v>115</v>
      </c>
      <c r="E26" s="239">
        <v>6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41">
        <v>1.1E-4</v>
      </c>
      <c r="O26" s="241">
        <f>ROUND(E26*N26,2)</f>
        <v>0</v>
      </c>
      <c r="P26" s="241">
        <v>0</v>
      </c>
      <c r="Q26" s="241">
        <f>ROUND(E26*P26,2)</f>
        <v>0</v>
      </c>
      <c r="R26" s="241"/>
      <c r="S26" s="241" t="s">
        <v>109</v>
      </c>
      <c r="T26" s="242" t="s">
        <v>110</v>
      </c>
      <c r="U26" s="219">
        <v>0.13</v>
      </c>
      <c r="V26" s="219">
        <f>ROUND(E26*U26,2)</f>
        <v>0.78</v>
      </c>
      <c r="W26" s="219"/>
      <c r="X26" s="219" t="s">
        <v>95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96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6">
        <v>19</v>
      </c>
      <c r="B27" s="237" t="s">
        <v>137</v>
      </c>
      <c r="C27" s="245" t="s">
        <v>138</v>
      </c>
      <c r="D27" s="238" t="s">
        <v>115</v>
      </c>
      <c r="E27" s="239">
        <v>6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41">
        <v>1.1E-4</v>
      </c>
      <c r="O27" s="241">
        <f>ROUND(E27*N27,2)</f>
        <v>0</v>
      </c>
      <c r="P27" s="241">
        <v>0</v>
      </c>
      <c r="Q27" s="241">
        <f>ROUND(E27*P27,2)</f>
        <v>0</v>
      </c>
      <c r="R27" s="241"/>
      <c r="S27" s="241" t="s">
        <v>109</v>
      </c>
      <c r="T27" s="242" t="s">
        <v>110</v>
      </c>
      <c r="U27" s="219">
        <v>0.13</v>
      </c>
      <c r="V27" s="219">
        <f>ROUND(E27*U27,2)</f>
        <v>0.78</v>
      </c>
      <c r="W27" s="219"/>
      <c r="X27" s="219" t="s">
        <v>95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96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6">
        <v>20</v>
      </c>
      <c r="B28" s="237" t="s">
        <v>139</v>
      </c>
      <c r="C28" s="245" t="s">
        <v>140</v>
      </c>
      <c r="D28" s="238" t="s">
        <v>115</v>
      </c>
      <c r="E28" s="239">
        <v>3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41">
        <v>1.1E-4</v>
      </c>
      <c r="O28" s="241">
        <f>ROUND(E28*N28,2)</f>
        <v>0</v>
      </c>
      <c r="P28" s="241">
        <v>0</v>
      </c>
      <c r="Q28" s="241">
        <f>ROUND(E28*P28,2)</f>
        <v>0</v>
      </c>
      <c r="R28" s="241"/>
      <c r="S28" s="241" t="s">
        <v>109</v>
      </c>
      <c r="T28" s="242" t="s">
        <v>110</v>
      </c>
      <c r="U28" s="219">
        <v>0.13</v>
      </c>
      <c r="V28" s="219">
        <f>ROUND(E28*U28,2)</f>
        <v>0.39</v>
      </c>
      <c r="W28" s="219"/>
      <c r="X28" s="219" t="s">
        <v>95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96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6">
        <v>21</v>
      </c>
      <c r="B29" s="237" t="s">
        <v>141</v>
      </c>
      <c r="C29" s="245" t="s">
        <v>142</v>
      </c>
      <c r="D29" s="238" t="s">
        <v>115</v>
      </c>
      <c r="E29" s="239">
        <v>4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41">
        <v>1.1E-4</v>
      </c>
      <c r="O29" s="241">
        <f>ROUND(E29*N29,2)</f>
        <v>0</v>
      </c>
      <c r="P29" s="241">
        <v>0</v>
      </c>
      <c r="Q29" s="241">
        <f>ROUND(E29*P29,2)</f>
        <v>0</v>
      </c>
      <c r="R29" s="241" t="s">
        <v>57</v>
      </c>
      <c r="S29" s="241" t="s">
        <v>94</v>
      </c>
      <c r="T29" s="242" t="s">
        <v>94</v>
      </c>
      <c r="U29" s="219">
        <v>0.15620000000000001</v>
      </c>
      <c r="V29" s="219">
        <f>ROUND(E29*U29,2)</f>
        <v>0.62</v>
      </c>
      <c r="W29" s="219"/>
      <c r="X29" s="219" t="s">
        <v>95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96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6">
        <v>22</v>
      </c>
      <c r="B30" s="237" t="s">
        <v>143</v>
      </c>
      <c r="C30" s="245" t="s">
        <v>144</v>
      </c>
      <c r="D30" s="238" t="s">
        <v>115</v>
      </c>
      <c r="E30" s="239">
        <v>4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41">
        <v>1.1E-4</v>
      </c>
      <c r="O30" s="241">
        <f>ROUND(E30*N30,2)</f>
        <v>0</v>
      </c>
      <c r="P30" s="241">
        <v>0</v>
      </c>
      <c r="Q30" s="241">
        <f>ROUND(E30*P30,2)</f>
        <v>0</v>
      </c>
      <c r="R30" s="241"/>
      <c r="S30" s="241" t="s">
        <v>109</v>
      </c>
      <c r="T30" s="242" t="s">
        <v>110</v>
      </c>
      <c r="U30" s="219">
        <v>0.13</v>
      </c>
      <c r="V30" s="219">
        <f>ROUND(E30*U30,2)</f>
        <v>0.52</v>
      </c>
      <c r="W30" s="219"/>
      <c r="X30" s="219" t="s">
        <v>95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96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36">
        <v>23</v>
      </c>
      <c r="B31" s="237" t="s">
        <v>145</v>
      </c>
      <c r="C31" s="245" t="s">
        <v>146</v>
      </c>
      <c r="D31" s="238" t="s">
        <v>115</v>
      </c>
      <c r="E31" s="239">
        <v>8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41">
        <v>1.1E-4</v>
      </c>
      <c r="O31" s="241">
        <f>ROUND(E31*N31,2)</f>
        <v>0</v>
      </c>
      <c r="P31" s="241">
        <v>0</v>
      </c>
      <c r="Q31" s="241">
        <f>ROUND(E31*P31,2)</f>
        <v>0</v>
      </c>
      <c r="R31" s="241" t="s">
        <v>57</v>
      </c>
      <c r="S31" s="241" t="s">
        <v>94</v>
      </c>
      <c r="T31" s="242" t="s">
        <v>94</v>
      </c>
      <c r="U31" s="219">
        <v>0.15620000000000001</v>
      </c>
      <c r="V31" s="219">
        <f>ROUND(E31*U31,2)</f>
        <v>1.25</v>
      </c>
      <c r="W31" s="219"/>
      <c r="X31" s="219" t="s">
        <v>95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96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6">
        <v>24</v>
      </c>
      <c r="B32" s="237" t="s">
        <v>147</v>
      </c>
      <c r="C32" s="245" t="s">
        <v>148</v>
      </c>
      <c r="D32" s="238" t="s">
        <v>115</v>
      </c>
      <c r="E32" s="239">
        <v>4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41">
        <v>1.2E-4</v>
      </c>
      <c r="O32" s="241">
        <f>ROUND(E32*N32,2)</f>
        <v>0</v>
      </c>
      <c r="P32" s="241">
        <v>0</v>
      </c>
      <c r="Q32" s="241">
        <f>ROUND(E32*P32,2)</f>
        <v>0</v>
      </c>
      <c r="R32" s="241" t="s">
        <v>57</v>
      </c>
      <c r="S32" s="241" t="s">
        <v>94</v>
      </c>
      <c r="T32" s="242" t="s">
        <v>94</v>
      </c>
      <c r="U32" s="219">
        <v>0.26800000000000002</v>
      </c>
      <c r="V32" s="219">
        <f>ROUND(E32*U32,2)</f>
        <v>1.07</v>
      </c>
      <c r="W32" s="219"/>
      <c r="X32" s="219" t="s">
        <v>95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96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6">
        <v>25</v>
      </c>
      <c r="B33" s="237" t="s">
        <v>149</v>
      </c>
      <c r="C33" s="245" t="s">
        <v>150</v>
      </c>
      <c r="D33" s="238" t="s">
        <v>151</v>
      </c>
      <c r="E33" s="239">
        <v>1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1"/>
      <c r="S33" s="241" t="s">
        <v>109</v>
      </c>
      <c r="T33" s="242" t="s">
        <v>110</v>
      </c>
      <c r="U33" s="219">
        <v>0</v>
      </c>
      <c r="V33" s="219">
        <f>ROUND(E33*U33,2)</f>
        <v>0</v>
      </c>
      <c r="W33" s="219"/>
      <c r="X33" s="219" t="s">
        <v>95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96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6">
        <v>26</v>
      </c>
      <c r="B34" s="237" t="s">
        <v>152</v>
      </c>
      <c r="C34" s="245" t="s">
        <v>153</v>
      </c>
      <c r="D34" s="238" t="s">
        <v>115</v>
      </c>
      <c r="E34" s="239">
        <v>2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1"/>
      <c r="S34" s="241" t="s">
        <v>94</v>
      </c>
      <c r="T34" s="242" t="s">
        <v>94</v>
      </c>
      <c r="U34" s="219">
        <v>0.85</v>
      </c>
      <c r="V34" s="219">
        <f>ROUND(E34*U34,2)</f>
        <v>1.7</v>
      </c>
      <c r="W34" s="219"/>
      <c r="X34" s="219" t="s">
        <v>95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96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36">
        <v>27</v>
      </c>
      <c r="B35" s="237" t="s">
        <v>154</v>
      </c>
      <c r="C35" s="245" t="s">
        <v>155</v>
      </c>
      <c r="D35" s="238" t="s">
        <v>115</v>
      </c>
      <c r="E35" s="239">
        <v>2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41">
        <v>1.0000000000000001E-5</v>
      </c>
      <c r="O35" s="241">
        <f>ROUND(E35*N35,2)</f>
        <v>0</v>
      </c>
      <c r="P35" s="241">
        <v>0</v>
      </c>
      <c r="Q35" s="241">
        <f>ROUND(E35*P35,2)</f>
        <v>0</v>
      </c>
      <c r="R35" s="241" t="s">
        <v>156</v>
      </c>
      <c r="S35" s="241" t="s">
        <v>94</v>
      </c>
      <c r="T35" s="242" t="s">
        <v>94</v>
      </c>
      <c r="U35" s="219">
        <v>0</v>
      </c>
      <c r="V35" s="219">
        <f>ROUND(E35*U35,2)</f>
        <v>0</v>
      </c>
      <c r="W35" s="219"/>
      <c r="X35" s="219" t="s">
        <v>125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126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6">
        <v>28</v>
      </c>
      <c r="B36" s="237" t="s">
        <v>157</v>
      </c>
      <c r="C36" s="245" t="s">
        <v>158</v>
      </c>
      <c r="D36" s="238" t="s">
        <v>115</v>
      </c>
      <c r="E36" s="239">
        <v>2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41">
        <v>0</v>
      </c>
      <c r="O36" s="241">
        <f>ROUND(E36*N36,2)</f>
        <v>0</v>
      </c>
      <c r="P36" s="241">
        <v>0</v>
      </c>
      <c r="Q36" s="241">
        <f>ROUND(E36*P36,2)</f>
        <v>0</v>
      </c>
      <c r="R36" s="241"/>
      <c r="S36" s="241" t="s">
        <v>94</v>
      </c>
      <c r="T36" s="242" t="s">
        <v>94</v>
      </c>
      <c r="U36" s="219">
        <v>0.37</v>
      </c>
      <c r="V36" s="219">
        <f>ROUND(E36*U36,2)</f>
        <v>0.74</v>
      </c>
      <c r="W36" s="219"/>
      <c r="X36" s="219" t="s">
        <v>95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159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6">
        <v>29</v>
      </c>
      <c r="B37" s="237" t="s">
        <v>160</v>
      </c>
      <c r="C37" s="245" t="s">
        <v>161</v>
      </c>
      <c r="D37" s="238" t="s">
        <v>162</v>
      </c>
      <c r="E37" s="239">
        <v>12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41">
        <v>1E-4</v>
      </c>
      <c r="O37" s="241">
        <f>ROUND(E37*N37,2)</f>
        <v>0</v>
      </c>
      <c r="P37" s="241">
        <v>0</v>
      </c>
      <c r="Q37" s="241">
        <f>ROUND(E37*P37,2)</f>
        <v>0</v>
      </c>
      <c r="R37" s="241"/>
      <c r="S37" s="241" t="s">
        <v>109</v>
      </c>
      <c r="T37" s="242" t="s">
        <v>110</v>
      </c>
      <c r="U37" s="219">
        <v>0</v>
      </c>
      <c r="V37" s="219">
        <f>ROUND(E37*U37,2)</f>
        <v>0</v>
      </c>
      <c r="W37" s="219"/>
      <c r="X37" s="219" t="s">
        <v>125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126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6">
        <v>30</v>
      </c>
      <c r="B38" s="237" t="s">
        <v>163</v>
      </c>
      <c r="C38" s="245" t="s">
        <v>164</v>
      </c>
      <c r="D38" s="238" t="s">
        <v>151</v>
      </c>
      <c r="E38" s="239">
        <v>1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1"/>
      <c r="S38" s="241" t="s">
        <v>109</v>
      </c>
      <c r="T38" s="242" t="s">
        <v>110</v>
      </c>
      <c r="U38" s="219">
        <v>0</v>
      </c>
      <c r="V38" s="219">
        <f>ROUND(E38*U38,2)</f>
        <v>0</v>
      </c>
      <c r="W38" s="219"/>
      <c r="X38" s="219" t="s">
        <v>95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96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36">
        <v>31</v>
      </c>
      <c r="B39" s="237" t="s">
        <v>165</v>
      </c>
      <c r="C39" s="245" t="s">
        <v>166</v>
      </c>
      <c r="D39" s="238" t="s">
        <v>115</v>
      </c>
      <c r="E39" s="239">
        <v>32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41">
        <v>3.0000000000000001E-5</v>
      </c>
      <c r="O39" s="241">
        <f>ROUND(E39*N39,2)</f>
        <v>0</v>
      </c>
      <c r="P39" s="241">
        <v>0</v>
      </c>
      <c r="Q39" s="241">
        <f>ROUND(E39*P39,2)</f>
        <v>0</v>
      </c>
      <c r="R39" s="241" t="s">
        <v>57</v>
      </c>
      <c r="S39" s="241" t="s">
        <v>94</v>
      </c>
      <c r="T39" s="242" t="s">
        <v>94</v>
      </c>
      <c r="U39" s="219">
        <v>8.0170000000000005E-2</v>
      </c>
      <c r="V39" s="219">
        <f>ROUND(E39*U39,2)</f>
        <v>2.57</v>
      </c>
      <c r="W39" s="219"/>
      <c r="X39" s="219" t="s">
        <v>95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96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36">
        <v>32</v>
      </c>
      <c r="B40" s="237" t="s">
        <v>167</v>
      </c>
      <c r="C40" s="245" t="s">
        <v>168</v>
      </c>
      <c r="D40" s="238" t="s">
        <v>115</v>
      </c>
      <c r="E40" s="239">
        <v>106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41">
        <v>5.0000000000000002E-5</v>
      </c>
      <c r="O40" s="241">
        <f>ROUND(E40*N40,2)</f>
        <v>0.01</v>
      </c>
      <c r="P40" s="241">
        <v>0</v>
      </c>
      <c r="Q40" s="241">
        <f>ROUND(E40*P40,2)</f>
        <v>0</v>
      </c>
      <c r="R40" s="241" t="s">
        <v>57</v>
      </c>
      <c r="S40" s="241" t="s">
        <v>94</v>
      </c>
      <c r="T40" s="242" t="s">
        <v>94</v>
      </c>
      <c r="U40" s="219">
        <v>8.5000000000000006E-2</v>
      </c>
      <c r="V40" s="219">
        <f>ROUND(E40*U40,2)</f>
        <v>9.01</v>
      </c>
      <c r="W40" s="219"/>
      <c r="X40" s="219" t="s">
        <v>95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96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6">
        <v>33</v>
      </c>
      <c r="B41" s="237" t="s">
        <v>169</v>
      </c>
      <c r="C41" s="245" t="s">
        <v>170</v>
      </c>
      <c r="D41" s="238" t="s">
        <v>93</v>
      </c>
      <c r="E41" s="239">
        <v>95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1"/>
      <c r="S41" s="241" t="s">
        <v>109</v>
      </c>
      <c r="T41" s="242" t="s">
        <v>94</v>
      </c>
      <c r="U41" s="219">
        <v>0.22</v>
      </c>
      <c r="V41" s="219">
        <f>ROUND(E41*U41,2)</f>
        <v>20.9</v>
      </c>
      <c r="W41" s="219"/>
      <c r="X41" s="219" t="s">
        <v>95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159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6">
        <v>34</v>
      </c>
      <c r="B42" s="237" t="s">
        <v>171</v>
      </c>
      <c r="C42" s="245" t="s">
        <v>172</v>
      </c>
      <c r="D42" s="238" t="s">
        <v>93</v>
      </c>
      <c r="E42" s="239">
        <v>5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41">
        <v>1.81E-3</v>
      </c>
      <c r="O42" s="241">
        <f>ROUND(E42*N42,2)</f>
        <v>0.01</v>
      </c>
      <c r="P42" s="241">
        <v>0</v>
      </c>
      <c r="Q42" s="241">
        <f>ROUND(E42*P42,2)</f>
        <v>0</v>
      </c>
      <c r="R42" s="241"/>
      <c r="S42" s="241" t="s">
        <v>109</v>
      </c>
      <c r="T42" s="242" t="s">
        <v>94</v>
      </c>
      <c r="U42" s="219">
        <v>0</v>
      </c>
      <c r="V42" s="219">
        <f>ROUND(E42*U42,2)</f>
        <v>0</v>
      </c>
      <c r="W42" s="219"/>
      <c r="X42" s="219" t="s">
        <v>125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126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6">
        <v>35</v>
      </c>
      <c r="B43" s="237" t="s">
        <v>173</v>
      </c>
      <c r="C43" s="245" t="s">
        <v>174</v>
      </c>
      <c r="D43" s="238" t="s">
        <v>93</v>
      </c>
      <c r="E43" s="239">
        <v>90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41">
        <v>1.5E-3</v>
      </c>
      <c r="O43" s="241">
        <f>ROUND(E43*N43,2)</f>
        <v>0.14000000000000001</v>
      </c>
      <c r="P43" s="241">
        <v>0</v>
      </c>
      <c r="Q43" s="241">
        <f>ROUND(E43*P43,2)</f>
        <v>0</v>
      </c>
      <c r="R43" s="241"/>
      <c r="S43" s="241" t="s">
        <v>109</v>
      </c>
      <c r="T43" s="242" t="s">
        <v>110</v>
      </c>
      <c r="U43" s="219">
        <v>0</v>
      </c>
      <c r="V43" s="219">
        <f>ROUND(E43*U43,2)</f>
        <v>0</v>
      </c>
      <c r="W43" s="219"/>
      <c r="X43" s="219" t="s">
        <v>125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126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6">
        <v>36</v>
      </c>
      <c r="B44" s="237" t="s">
        <v>175</v>
      </c>
      <c r="C44" s="245" t="s">
        <v>176</v>
      </c>
      <c r="D44" s="238" t="s">
        <v>93</v>
      </c>
      <c r="E44" s="239">
        <v>80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41">
        <v>0</v>
      </c>
      <c r="O44" s="241">
        <f>ROUND(E44*N44,2)</f>
        <v>0</v>
      </c>
      <c r="P44" s="241">
        <v>0</v>
      </c>
      <c r="Q44" s="241">
        <f>ROUND(E44*P44,2)</f>
        <v>0</v>
      </c>
      <c r="R44" s="241"/>
      <c r="S44" s="241" t="s">
        <v>94</v>
      </c>
      <c r="T44" s="242" t="s">
        <v>94</v>
      </c>
      <c r="U44" s="219">
        <v>0.19</v>
      </c>
      <c r="V44" s="219">
        <f>ROUND(E44*U44,2)</f>
        <v>15.2</v>
      </c>
      <c r="W44" s="219"/>
      <c r="X44" s="219" t="s">
        <v>95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159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6">
        <v>37</v>
      </c>
      <c r="B45" s="237" t="s">
        <v>177</v>
      </c>
      <c r="C45" s="245" t="s">
        <v>178</v>
      </c>
      <c r="D45" s="238" t="s">
        <v>93</v>
      </c>
      <c r="E45" s="239">
        <v>80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1"/>
      <c r="S45" s="241" t="s">
        <v>109</v>
      </c>
      <c r="T45" s="242" t="s">
        <v>110</v>
      </c>
      <c r="U45" s="219">
        <v>0</v>
      </c>
      <c r="V45" s="219">
        <f>ROUND(E45*U45,2)</f>
        <v>0</v>
      </c>
      <c r="W45" s="219"/>
      <c r="X45" s="219" t="s">
        <v>125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126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9">
        <v>38</v>
      </c>
      <c r="B46" s="230" t="s">
        <v>179</v>
      </c>
      <c r="C46" s="246" t="s">
        <v>180</v>
      </c>
      <c r="D46" s="231" t="s">
        <v>93</v>
      </c>
      <c r="E46" s="232">
        <v>790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4">
        <v>0</v>
      </c>
      <c r="O46" s="234">
        <f>ROUND(E46*N46,2)</f>
        <v>0</v>
      </c>
      <c r="P46" s="234">
        <v>0</v>
      </c>
      <c r="Q46" s="234">
        <f>ROUND(E46*P46,2)</f>
        <v>0</v>
      </c>
      <c r="R46" s="234"/>
      <c r="S46" s="234" t="s">
        <v>94</v>
      </c>
      <c r="T46" s="235" t="s">
        <v>94</v>
      </c>
      <c r="U46" s="219">
        <v>0.17</v>
      </c>
      <c r="V46" s="219">
        <f>ROUND(E46*U46,2)</f>
        <v>134.30000000000001</v>
      </c>
      <c r="W46" s="219"/>
      <c r="X46" s="219" t="s">
        <v>95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159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7" t="s">
        <v>181</v>
      </c>
      <c r="D47" s="220"/>
      <c r="E47" s="221">
        <v>790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0"/>
      <c r="Z47" s="210"/>
      <c r="AA47" s="210"/>
      <c r="AB47" s="210"/>
      <c r="AC47" s="210"/>
      <c r="AD47" s="210"/>
      <c r="AE47" s="210"/>
      <c r="AF47" s="210"/>
      <c r="AG47" s="210" t="s">
        <v>182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6">
        <v>39</v>
      </c>
      <c r="B48" s="237" t="s">
        <v>183</v>
      </c>
      <c r="C48" s="245" t="s">
        <v>184</v>
      </c>
      <c r="D48" s="238" t="s">
        <v>93</v>
      </c>
      <c r="E48" s="239">
        <v>750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41">
        <v>1.2999999999999999E-4</v>
      </c>
      <c r="O48" s="241">
        <f>ROUND(E48*N48,2)</f>
        <v>0.1</v>
      </c>
      <c r="P48" s="241">
        <v>0</v>
      </c>
      <c r="Q48" s="241">
        <f>ROUND(E48*P48,2)</f>
        <v>0</v>
      </c>
      <c r="R48" s="241" t="s">
        <v>156</v>
      </c>
      <c r="S48" s="241" t="s">
        <v>94</v>
      </c>
      <c r="T48" s="242" t="s">
        <v>94</v>
      </c>
      <c r="U48" s="219">
        <v>0</v>
      </c>
      <c r="V48" s="219">
        <f>ROUND(E48*U48,2)</f>
        <v>0</v>
      </c>
      <c r="W48" s="219"/>
      <c r="X48" s="219" t="s">
        <v>125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126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6">
        <v>40</v>
      </c>
      <c r="B49" s="237" t="s">
        <v>185</v>
      </c>
      <c r="C49" s="245" t="s">
        <v>186</v>
      </c>
      <c r="D49" s="238" t="s">
        <v>93</v>
      </c>
      <c r="E49" s="239">
        <v>40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41">
        <v>2.3000000000000001E-4</v>
      </c>
      <c r="O49" s="241">
        <f>ROUND(E49*N49,2)</f>
        <v>0.01</v>
      </c>
      <c r="P49" s="241">
        <v>0</v>
      </c>
      <c r="Q49" s="241">
        <f>ROUND(E49*P49,2)</f>
        <v>0</v>
      </c>
      <c r="R49" s="241" t="s">
        <v>156</v>
      </c>
      <c r="S49" s="241" t="s">
        <v>94</v>
      </c>
      <c r="T49" s="242" t="s">
        <v>94</v>
      </c>
      <c r="U49" s="219">
        <v>0</v>
      </c>
      <c r="V49" s="219">
        <f>ROUND(E49*U49,2)</f>
        <v>0</v>
      </c>
      <c r="W49" s="219"/>
      <c r="X49" s="219" t="s">
        <v>125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126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6">
        <v>41</v>
      </c>
      <c r="B50" s="237" t="s">
        <v>187</v>
      </c>
      <c r="C50" s="245" t="s">
        <v>188</v>
      </c>
      <c r="D50" s="238" t="s">
        <v>151</v>
      </c>
      <c r="E50" s="239">
        <v>1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41">
        <v>0</v>
      </c>
      <c r="O50" s="241">
        <f>ROUND(E50*N50,2)</f>
        <v>0</v>
      </c>
      <c r="P50" s="241">
        <v>0</v>
      </c>
      <c r="Q50" s="241">
        <f>ROUND(E50*P50,2)</f>
        <v>0</v>
      </c>
      <c r="R50" s="241"/>
      <c r="S50" s="241" t="s">
        <v>109</v>
      </c>
      <c r="T50" s="242" t="s">
        <v>110</v>
      </c>
      <c r="U50" s="219">
        <v>0</v>
      </c>
      <c r="V50" s="219">
        <f>ROUND(E50*U50,2)</f>
        <v>0</v>
      </c>
      <c r="W50" s="219"/>
      <c r="X50" s="219" t="s">
        <v>95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96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6">
        <v>42</v>
      </c>
      <c r="B51" s="237" t="s">
        <v>189</v>
      </c>
      <c r="C51" s="245" t="s">
        <v>190</v>
      </c>
      <c r="D51" s="238" t="s">
        <v>151</v>
      </c>
      <c r="E51" s="239">
        <v>1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1"/>
      <c r="S51" s="241" t="s">
        <v>109</v>
      </c>
      <c r="T51" s="242" t="s">
        <v>110</v>
      </c>
      <c r="U51" s="219">
        <v>0</v>
      </c>
      <c r="V51" s="219">
        <f>ROUND(E51*U51,2)</f>
        <v>0</v>
      </c>
      <c r="W51" s="219"/>
      <c r="X51" s="219" t="s">
        <v>95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96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6">
        <v>43</v>
      </c>
      <c r="B52" s="237" t="s">
        <v>191</v>
      </c>
      <c r="C52" s="245" t="s">
        <v>192</v>
      </c>
      <c r="D52" s="238" t="s">
        <v>151</v>
      </c>
      <c r="E52" s="239">
        <v>2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1"/>
      <c r="S52" s="241" t="s">
        <v>109</v>
      </c>
      <c r="T52" s="242" t="s">
        <v>110</v>
      </c>
      <c r="U52" s="219">
        <v>0</v>
      </c>
      <c r="V52" s="219">
        <f>ROUND(E52*U52,2)</f>
        <v>0</v>
      </c>
      <c r="W52" s="219"/>
      <c r="X52" s="219" t="s">
        <v>95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96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6">
        <v>44</v>
      </c>
      <c r="B53" s="237" t="s">
        <v>193</v>
      </c>
      <c r="C53" s="245" t="s">
        <v>194</v>
      </c>
      <c r="D53" s="238" t="s">
        <v>151</v>
      </c>
      <c r="E53" s="239">
        <v>1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1"/>
      <c r="S53" s="241" t="s">
        <v>109</v>
      </c>
      <c r="T53" s="242" t="s">
        <v>110</v>
      </c>
      <c r="U53" s="219">
        <v>0</v>
      </c>
      <c r="V53" s="219">
        <f>ROUND(E53*U53,2)</f>
        <v>0</v>
      </c>
      <c r="W53" s="219"/>
      <c r="X53" s="219" t="s">
        <v>95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96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6">
        <v>45</v>
      </c>
      <c r="B54" s="237" t="s">
        <v>195</v>
      </c>
      <c r="C54" s="245" t="s">
        <v>196</v>
      </c>
      <c r="D54" s="238" t="s">
        <v>151</v>
      </c>
      <c r="E54" s="239">
        <v>1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1"/>
      <c r="S54" s="241" t="s">
        <v>109</v>
      </c>
      <c r="T54" s="242" t="s">
        <v>110</v>
      </c>
      <c r="U54" s="219">
        <v>0</v>
      </c>
      <c r="V54" s="219">
        <f>ROUND(E54*U54,2)</f>
        <v>0</v>
      </c>
      <c r="W54" s="219"/>
      <c r="X54" s="219" t="s">
        <v>95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96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6">
        <v>46</v>
      </c>
      <c r="B55" s="237" t="s">
        <v>197</v>
      </c>
      <c r="C55" s="245" t="s">
        <v>198</v>
      </c>
      <c r="D55" s="238" t="s">
        <v>151</v>
      </c>
      <c r="E55" s="239">
        <v>1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1"/>
      <c r="S55" s="241" t="s">
        <v>109</v>
      </c>
      <c r="T55" s="242" t="s">
        <v>110</v>
      </c>
      <c r="U55" s="219">
        <v>0</v>
      </c>
      <c r="V55" s="219">
        <f>ROUND(E55*U55,2)</f>
        <v>0</v>
      </c>
      <c r="W55" s="219"/>
      <c r="X55" s="219" t="s">
        <v>95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96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6">
        <v>47</v>
      </c>
      <c r="B56" s="237" t="s">
        <v>199</v>
      </c>
      <c r="C56" s="245" t="s">
        <v>200</v>
      </c>
      <c r="D56" s="238" t="s">
        <v>151</v>
      </c>
      <c r="E56" s="239">
        <v>1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1"/>
      <c r="S56" s="241" t="s">
        <v>109</v>
      </c>
      <c r="T56" s="242" t="s">
        <v>110</v>
      </c>
      <c r="U56" s="219">
        <v>0</v>
      </c>
      <c r="V56" s="219">
        <f>ROUND(E56*U56,2)</f>
        <v>0</v>
      </c>
      <c r="W56" s="219"/>
      <c r="X56" s="219" t="s">
        <v>95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96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6">
        <v>48</v>
      </c>
      <c r="B57" s="237" t="s">
        <v>201</v>
      </c>
      <c r="C57" s="245" t="s">
        <v>202</v>
      </c>
      <c r="D57" s="238" t="s">
        <v>151</v>
      </c>
      <c r="E57" s="239">
        <v>1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1"/>
      <c r="S57" s="241" t="s">
        <v>109</v>
      </c>
      <c r="T57" s="242" t="s">
        <v>110</v>
      </c>
      <c r="U57" s="219">
        <v>0</v>
      </c>
      <c r="V57" s="219">
        <f>ROUND(E57*U57,2)</f>
        <v>0</v>
      </c>
      <c r="W57" s="219"/>
      <c r="X57" s="219" t="s">
        <v>95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96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9">
        <v>49</v>
      </c>
      <c r="B58" s="230" t="s">
        <v>203</v>
      </c>
      <c r="C58" s="246" t="s">
        <v>204</v>
      </c>
      <c r="D58" s="231" t="s">
        <v>151</v>
      </c>
      <c r="E58" s="232">
        <v>1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4">
        <v>0</v>
      </c>
      <c r="O58" s="234">
        <f>ROUND(E58*N58,2)</f>
        <v>0</v>
      </c>
      <c r="P58" s="234">
        <v>0</v>
      </c>
      <c r="Q58" s="234">
        <f>ROUND(E58*P58,2)</f>
        <v>0</v>
      </c>
      <c r="R58" s="234"/>
      <c r="S58" s="234" t="s">
        <v>109</v>
      </c>
      <c r="T58" s="235" t="s">
        <v>110</v>
      </c>
      <c r="U58" s="219">
        <v>0</v>
      </c>
      <c r="V58" s="219">
        <f>ROUND(E58*U58,2)</f>
        <v>0</v>
      </c>
      <c r="W58" s="219"/>
      <c r="X58" s="219" t="s">
        <v>95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96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3"/>
      <c r="B59" s="4"/>
      <c r="C59" s="248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76</v>
      </c>
    </row>
    <row r="60" spans="1:60" x14ac:dyDescent="0.2">
      <c r="A60" s="213"/>
      <c r="B60" s="214" t="s">
        <v>29</v>
      </c>
      <c r="C60" s="249"/>
      <c r="D60" s="215"/>
      <c r="E60" s="216"/>
      <c r="F60" s="216"/>
      <c r="G60" s="243">
        <f>G8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205</v>
      </c>
    </row>
    <row r="61" spans="1:60" x14ac:dyDescent="0.2">
      <c r="C61" s="250"/>
      <c r="D61" s="10"/>
      <c r="AG61" t="s">
        <v>206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2NPD5zFJdqSjXGcAGcBLEin6Oepqio37rWSLmJEmczAr5++h7JCAtkrCuQQa9K/fmB1zsK6TrvQ7qVEJCX+/w==" saltValue="TWMA7L+HhKurSrlXvqyjV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791A-A2AA-41A7-A7BC-B7E39B64FF3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63</v>
      </c>
      <c r="B1" s="195"/>
      <c r="C1" s="195"/>
      <c r="D1" s="195"/>
      <c r="E1" s="195"/>
      <c r="F1" s="195"/>
      <c r="G1" s="195"/>
      <c r="AG1" t="s">
        <v>64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65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65</v>
      </c>
      <c r="AG3" t="s">
        <v>66</v>
      </c>
    </row>
    <row r="4" spans="1:60" ht="24.95" customHeight="1" x14ac:dyDescent="0.2">
      <c r="A4" s="200" t="s">
        <v>9</v>
      </c>
      <c r="B4" s="201" t="s">
        <v>51</v>
      </c>
      <c r="C4" s="202" t="s">
        <v>52</v>
      </c>
      <c r="D4" s="203"/>
      <c r="E4" s="203"/>
      <c r="F4" s="203"/>
      <c r="G4" s="204"/>
      <c r="AG4" t="s">
        <v>67</v>
      </c>
    </row>
    <row r="5" spans="1:60" x14ac:dyDescent="0.2">
      <c r="D5" s="10"/>
    </row>
    <row r="6" spans="1:60" ht="38.25" x14ac:dyDescent="0.2">
      <c r="A6" s="206" t="s">
        <v>68</v>
      </c>
      <c r="B6" s="208" t="s">
        <v>69</v>
      </c>
      <c r="C6" s="208" t="s">
        <v>70</v>
      </c>
      <c r="D6" s="207" t="s">
        <v>71</v>
      </c>
      <c r="E6" s="206" t="s">
        <v>72</v>
      </c>
      <c r="F6" s="205" t="s">
        <v>73</v>
      </c>
      <c r="G6" s="206" t="s">
        <v>29</v>
      </c>
      <c r="H6" s="209" t="s">
        <v>30</v>
      </c>
      <c r="I6" s="209" t="s">
        <v>74</v>
      </c>
      <c r="J6" s="209" t="s">
        <v>31</v>
      </c>
      <c r="K6" s="209" t="s">
        <v>75</v>
      </c>
      <c r="L6" s="209" t="s">
        <v>76</v>
      </c>
      <c r="M6" s="209" t="s">
        <v>77</v>
      </c>
      <c r="N6" s="209" t="s">
        <v>78</v>
      </c>
      <c r="O6" s="209" t="s">
        <v>79</v>
      </c>
      <c r="P6" s="209" t="s">
        <v>80</v>
      </c>
      <c r="Q6" s="209" t="s">
        <v>81</v>
      </c>
      <c r="R6" s="209" t="s">
        <v>82</v>
      </c>
      <c r="S6" s="209" t="s">
        <v>83</v>
      </c>
      <c r="T6" s="209" t="s">
        <v>84</v>
      </c>
      <c r="U6" s="209" t="s">
        <v>85</v>
      </c>
      <c r="V6" s="209" t="s">
        <v>86</v>
      </c>
      <c r="W6" s="209" t="s">
        <v>87</v>
      </c>
      <c r="X6" s="209" t="s">
        <v>88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3" t="s">
        <v>89</v>
      </c>
      <c r="B8" s="224" t="s">
        <v>59</v>
      </c>
      <c r="C8" s="244" t="s">
        <v>60</v>
      </c>
      <c r="D8" s="225"/>
      <c r="E8" s="226"/>
      <c r="F8" s="227"/>
      <c r="G8" s="227">
        <f>SUMIF(AG9:AG24,"&lt;&gt;NOR",G9:G24)</f>
        <v>0</v>
      </c>
      <c r="H8" s="227"/>
      <c r="I8" s="227">
        <f>SUM(I9:I24)</f>
        <v>0</v>
      </c>
      <c r="J8" s="227"/>
      <c r="K8" s="227">
        <f>SUM(K9:K24)</f>
        <v>0</v>
      </c>
      <c r="L8" s="227"/>
      <c r="M8" s="227">
        <f>SUM(M9:M24)</f>
        <v>0</v>
      </c>
      <c r="N8" s="227"/>
      <c r="O8" s="227">
        <f>SUM(O9:O24)</f>
        <v>0</v>
      </c>
      <c r="P8" s="227"/>
      <c r="Q8" s="227">
        <f>SUM(Q9:Q24)</f>
        <v>0</v>
      </c>
      <c r="R8" s="227"/>
      <c r="S8" s="227"/>
      <c r="T8" s="228"/>
      <c r="U8" s="222"/>
      <c r="V8" s="222">
        <f>SUM(V9:V24)</f>
        <v>0</v>
      </c>
      <c r="W8" s="222"/>
      <c r="X8" s="222"/>
      <c r="AG8" t="s">
        <v>90</v>
      </c>
    </row>
    <row r="9" spans="1:60" outlineLevel="1" x14ac:dyDescent="0.2">
      <c r="A9" s="236">
        <v>1</v>
      </c>
      <c r="B9" s="237" t="s">
        <v>207</v>
      </c>
      <c r="C9" s="245" t="s">
        <v>208</v>
      </c>
      <c r="D9" s="238" t="s">
        <v>115</v>
      </c>
      <c r="E9" s="239">
        <v>19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1"/>
      <c r="S9" s="241" t="s">
        <v>109</v>
      </c>
      <c r="T9" s="242" t="s">
        <v>110</v>
      </c>
      <c r="U9" s="219">
        <v>0</v>
      </c>
      <c r="V9" s="219">
        <f>ROUND(E9*U9,2)</f>
        <v>0</v>
      </c>
      <c r="W9" s="219"/>
      <c r="X9" s="219" t="s">
        <v>95</v>
      </c>
      <c r="Y9" s="210"/>
      <c r="Z9" s="210"/>
      <c r="AA9" s="210"/>
      <c r="AB9" s="210"/>
      <c r="AC9" s="210"/>
      <c r="AD9" s="210"/>
      <c r="AE9" s="210"/>
      <c r="AF9" s="210"/>
      <c r="AG9" s="210" t="s">
        <v>96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6">
        <v>2</v>
      </c>
      <c r="B10" s="237" t="s">
        <v>209</v>
      </c>
      <c r="C10" s="245" t="s">
        <v>210</v>
      </c>
      <c r="D10" s="238" t="s">
        <v>115</v>
      </c>
      <c r="E10" s="239">
        <v>1</v>
      </c>
      <c r="F10" s="240"/>
      <c r="G10" s="241">
        <f>ROUND(E10*F10,2)</f>
        <v>0</v>
      </c>
      <c r="H10" s="240"/>
      <c r="I10" s="241">
        <f>ROUND(E10*H10,2)</f>
        <v>0</v>
      </c>
      <c r="J10" s="240"/>
      <c r="K10" s="241">
        <f>ROUND(E10*J10,2)</f>
        <v>0</v>
      </c>
      <c r="L10" s="241">
        <v>21</v>
      </c>
      <c r="M10" s="241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1"/>
      <c r="S10" s="241" t="s">
        <v>109</v>
      </c>
      <c r="T10" s="242" t="s">
        <v>110</v>
      </c>
      <c r="U10" s="219">
        <v>0</v>
      </c>
      <c r="V10" s="219">
        <f>ROUND(E10*U10,2)</f>
        <v>0</v>
      </c>
      <c r="W10" s="219"/>
      <c r="X10" s="219" t="s">
        <v>95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96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6">
        <v>3</v>
      </c>
      <c r="B11" s="237" t="s">
        <v>211</v>
      </c>
      <c r="C11" s="245" t="s">
        <v>212</v>
      </c>
      <c r="D11" s="238" t="s">
        <v>115</v>
      </c>
      <c r="E11" s="239">
        <v>18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1"/>
      <c r="S11" s="241" t="s">
        <v>109</v>
      </c>
      <c r="T11" s="242" t="s">
        <v>110</v>
      </c>
      <c r="U11" s="219">
        <v>0</v>
      </c>
      <c r="V11" s="219">
        <f>ROUND(E11*U11,2)</f>
        <v>0</v>
      </c>
      <c r="W11" s="219"/>
      <c r="X11" s="219" t="s">
        <v>95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96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6">
        <v>4</v>
      </c>
      <c r="B12" s="237" t="s">
        <v>213</v>
      </c>
      <c r="C12" s="245" t="s">
        <v>214</v>
      </c>
      <c r="D12" s="238" t="s">
        <v>115</v>
      </c>
      <c r="E12" s="239">
        <v>45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1"/>
      <c r="S12" s="241" t="s">
        <v>109</v>
      </c>
      <c r="T12" s="242" t="s">
        <v>110</v>
      </c>
      <c r="U12" s="219">
        <v>0</v>
      </c>
      <c r="V12" s="219">
        <f>ROUND(E12*U12,2)</f>
        <v>0</v>
      </c>
      <c r="W12" s="219"/>
      <c r="X12" s="219" t="s">
        <v>95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96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6">
        <v>5</v>
      </c>
      <c r="B13" s="237" t="s">
        <v>215</v>
      </c>
      <c r="C13" s="245" t="s">
        <v>216</v>
      </c>
      <c r="D13" s="238" t="s">
        <v>115</v>
      </c>
      <c r="E13" s="239">
        <v>45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1"/>
      <c r="S13" s="241" t="s">
        <v>109</v>
      </c>
      <c r="T13" s="242" t="s">
        <v>110</v>
      </c>
      <c r="U13" s="219">
        <v>0</v>
      </c>
      <c r="V13" s="219">
        <f>ROUND(E13*U13,2)</f>
        <v>0</v>
      </c>
      <c r="W13" s="219"/>
      <c r="X13" s="219" t="s">
        <v>95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96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6">
        <v>6</v>
      </c>
      <c r="B14" s="237" t="s">
        <v>217</v>
      </c>
      <c r="C14" s="245" t="s">
        <v>218</v>
      </c>
      <c r="D14" s="238" t="s">
        <v>115</v>
      </c>
      <c r="E14" s="239">
        <v>3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1"/>
      <c r="S14" s="241" t="s">
        <v>109</v>
      </c>
      <c r="T14" s="242" t="s">
        <v>110</v>
      </c>
      <c r="U14" s="219">
        <v>0</v>
      </c>
      <c r="V14" s="219">
        <f>ROUND(E14*U14,2)</f>
        <v>0</v>
      </c>
      <c r="W14" s="219"/>
      <c r="X14" s="219" t="s">
        <v>95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96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6">
        <v>7</v>
      </c>
      <c r="B15" s="237" t="s">
        <v>219</v>
      </c>
      <c r="C15" s="245" t="s">
        <v>220</v>
      </c>
      <c r="D15" s="238" t="s">
        <v>115</v>
      </c>
      <c r="E15" s="239">
        <v>2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1"/>
      <c r="S15" s="241" t="s">
        <v>109</v>
      </c>
      <c r="T15" s="242" t="s">
        <v>110</v>
      </c>
      <c r="U15" s="219">
        <v>0</v>
      </c>
      <c r="V15" s="219">
        <f>ROUND(E15*U15,2)</f>
        <v>0</v>
      </c>
      <c r="W15" s="219"/>
      <c r="X15" s="219" t="s">
        <v>95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96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6">
        <v>8</v>
      </c>
      <c r="B16" s="237" t="s">
        <v>221</v>
      </c>
      <c r="C16" s="245" t="s">
        <v>222</v>
      </c>
      <c r="D16" s="238" t="s">
        <v>115</v>
      </c>
      <c r="E16" s="239">
        <v>8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1"/>
      <c r="S16" s="241" t="s">
        <v>109</v>
      </c>
      <c r="T16" s="242" t="s">
        <v>110</v>
      </c>
      <c r="U16" s="219">
        <v>0</v>
      </c>
      <c r="V16" s="219">
        <f>ROUND(E16*U16,2)</f>
        <v>0</v>
      </c>
      <c r="W16" s="219"/>
      <c r="X16" s="219" t="s">
        <v>95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96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6">
        <v>9</v>
      </c>
      <c r="B17" s="237" t="s">
        <v>223</v>
      </c>
      <c r="C17" s="245" t="s">
        <v>224</v>
      </c>
      <c r="D17" s="238" t="s">
        <v>115</v>
      </c>
      <c r="E17" s="239">
        <v>8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1"/>
      <c r="S17" s="241" t="s">
        <v>109</v>
      </c>
      <c r="T17" s="242" t="s">
        <v>110</v>
      </c>
      <c r="U17" s="219">
        <v>0</v>
      </c>
      <c r="V17" s="219">
        <f>ROUND(E17*U17,2)</f>
        <v>0</v>
      </c>
      <c r="W17" s="219"/>
      <c r="X17" s="219" t="s">
        <v>95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96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6">
        <v>10</v>
      </c>
      <c r="B18" s="237" t="s">
        <v>225</v>
      </c>
      <c r="C18" s="245" t="s">
        <v>226</v>
      </c>
      <c r="D18" s="238" t="s">
        <v>115</v>
      </c>
      <c r="E18" s="239">
        <v>5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1"/>
      <c r="S18" s="241" t="s">
        <v>109</v>
      </c>
      <c r="T18" s="242" t="s">
        <v>110</v>
      </c>
      <c r="U18" s="219">
        <v>0</v>
      </c>
      <c r="V18" s="219">
        <f>ROUND(E18*U18,2)</f>
        <v>0</v>
      </c>
      <c r="W18" s="219"/>
      <c r="X18" s="219" t="s">
        <v>95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96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6">
        <v>11</v>
      </c>
      <c r="B19" s="237" t="s">
        <v>227</v>
      </c>
      <c r="C19" s="245" t="s">
        <v>228</v>
      </c>
      <c r="D19" s="238" t="s">
        <v>115</v>
      </c>
      <c r="E19" s="239">
        <v>4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1"/>
      <c r="S19" s="241" t="s">
        <v>109</v>
      </c>
      <c r="T19" s="242" t="s">
        <v>110</v>
      </c>
      <c r="U19" s="219">
        <v>0</v>
      </c>
      <c r="V19" s="219">
        <f>ROUND(E19*U19,2)</f>
        <v>0</v>
      </c>
      <c r="W19" s="219"/>
      <c r="X19" s="219" t="s">
        <v>95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96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6">
        <v>12</v>
      </c>
      <c r="B20" s="237" t="s">
        <v>229</v>
      </c>
      <c r="C20" s="245" t="s">
        <v>230</v>
      </c>
      <c r="D20" s="238" t="s">
        <v>115</v>
      </c>
      <c r="E20" s="239">
        <v>4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1"/>
      <c r="S20" s="241" t="s">
        <v>109</v>
      </c>
      <c r="T20" s="242" t="s">
        <v>110</v>
      </c>
      <c r="U20" s="219">
        <v>0</v>
      </c>
      <c r="V20" s="219">
        <f>ROUND(E20*U20,2)</f>
        <v>0</v>
      </c>
      <c r="W20" s="219"/>
      <c r="X20" s="219" t="s">
        <v>95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96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6">
        <v>13</v>
      </c>
      <c r="B21" s="237" t="s">
        <v>231</v>
      </c>
      <c r="C21" s="245" t="s">
        <v>232</v>
      </c>
      <c r="D21" s="238" t="s">
        <v>115</v>
      </c>
      <c r="E21" s="239">
        <v>3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1"/>
      <c r="S21" s="241" t="s">
        <v>109</v>
      </c>
      <c r="T21" s="242" t="s">
        <v>110</v>
      </c>
      <c r="U21" s="219">
        <v>0</v>
      </c>
      <c r="V21" s="219">
        <f>ROUND(E21*U21,2)</f>
        <v>0</v>
      </c>
      <c r="W21" s="219"/>
      <c r="X21" s="219" t="s">
        <v>95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96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6">
        <v>14</v>
      </c>
      <c r="B22" s="237" t="s">
        <v>233</v>
      </c>
      <c r="C22" s="245" t="s">
        <v>234</v>
      </c>
      <c r="D22" s="238" t="s">
        <v>115</v>
      </c>
      <c r="E22" s="239">
        <v>11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1"/>
      <c r="S22" s="241" t="s">
        <v>109</v>
      </c>
      <c r="T22" s="242" t="s">
        <v>110</v>
      </c>
      <c r="U22" s="219">
        <v>0</v>
      </c>
      <c r="V22" s="219">
        <f>ROUND(E22*U22,2)</f>
        <v>0</v>
      </c>
      <c r="W22" s="219"/>
      <c r="X22" s="219" t="s">
        <v>95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96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6">
        <v>15</v>
      </c>
      <c r="B23" s="237" t="s">
        <v>235</v>
      </c>
      <c r="C23" s="245" t="s">
        <v>236</v>
      </c>
      <c r="D23" s="238" t="s">
        <v>115</v>
      </c>
      <c r="E23" s="239">
        <v>35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1"/>
      <c r="S23" s="241" t="s">
        <v>109</v>
      </c>
      <c r="T23" s="242" t="s">
        <v>110</v>
      </c>
      <c r="U23" s="219">
        <v>0</v>
      </c>
      <c r="V23" s="219">
        <f>ROUND(E23*U23,2)</f>
        <v>0</v>
      </c>
      <c r="W23" s="219"/>
      <c r="X23" s="219" t="s">
        <v>95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96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9">
        <v>16</v>
      </c>
      <c r="B24" s="230" t="s">
        <v>237</v>
      </c>
      <c r="C24" s="246" t="s">
        <v>238</v>
      </c>
      <c r="D24" s="231" t="s">
        <v>115</v>
      </c>
      <c r="E24" s="232">
        <v>12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4"/>
      <c r="S24" s="234" t="s">
        <v>109</v>
      </c>
      <c r="T24" s="235" t="s">
        <v>110</v>
      </c>
      <c r="U24" s="219">
        <v>0</v>
      </c>
      <c r="V24" s="219">
        <f>ROUND(E24*U24,2)</f>
        <v>0</v>
      </c>
      <c r="W24" s="219"/>
      <c r="X24" s="219" t="s">
        <v>95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96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3"/>
      <c r="B25" s="4"/>
      <c r="C25" s="248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v>15</v>
      </c>
      <c r="AF25">
        <v>21</v>
      </c>
      <c r="AG25" t="s">
        <v>76</v>
      </c>
    </row>
    <row r="26" spans="1:60" x14ac:dyDescent="0.2">
      <c r="A26" s="213"/>
      <c r="B26" s="214" t="s">
        <v>29</v>
      </c>
      <c r="C26" s="249"/>
      <c r="D26" s="215"/>
      <c r="E26" s="216"/>
      <c r="F26" s="216"/>
      <c r="G26" s="243">
        <f>G8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f>SUMIF(L7:L24,AE25,G7:G24)</f>
        <v>0</v>
      </c>
      <c r="AF26">
        <f>SUMIF(L7:L24,AF25,G7:G24)</f>
        <v>0</v>
      </c>
      <c r="AG26" t="s">
        <v>205</v>
      </c>
    </row>
    <row r="27" spans="1:60" x14ac:dyDescent="0.2">
      <c r="C27" s="250"/>
      <c r="D27" s="10"/>
      <c r="AG27" t="s">
        <v>206</v>
      </c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ELtlixeYkbEATYvj3sPthoxVcAd0MV21UGb/jARlFky6Td803XbBZgI76IvQZrJlOmpQVVydT7lb1fGVyPYpg==" saltValue="RxWRUrhmTEeB+G+tncKH3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1 Pol</vt:lpstr>
      <vt:lpstr>01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'01 2 Pol'!Názvy_tisku</vt:lpstr>
      <vt:lpstr>oadresa</vt:lpstr>
      <vt:lpstr>Stavba!Objednatel</vt:lpstr>
      <vt:lpstr>Stavba!Objekt</vt:lpstr>
      <vt:lpstr>'01 1 Pol'!Oblast_tisku</vt:lpstr>
      <vt:lpstr>'01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2021-11-05T08:59:58Z</dcterms:modified>
</cp:coreProperties>
</file>