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 201" sheetId="3" r:id="rId3"/>
  </sheets>
  <definedNames/>
  <calcPr/>
  <webPublishing/>
</workbook>
</file>

<file path=xl/sharedStrings.xml><?xml version="1.0" encoding="utf-8"?>
<sst xmlns="http://schemas.openxmlformats.org/spreadsheetml/2006/main" count="547" uniqueCount="167">
  <si>
    <t>ASPE10</t>
  </si>
  <si>
    <t>S</t>
  </si>
  <si>
    <t>Soupis prací objektu</t>
  </si>
  <si>
    <t xml:space="preserve">Stavba: </t>
  </si>
  <si>
    <t>Vranovice</t>
  </si>
  <si>
    <t>II/381 Vranovice, most 381-005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</si>
  <si>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</si>
  <si>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</si>
  <si>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</si>
  <si>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</si>
  <si>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</si>
  <si>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</si>
  <si>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</si>
  <si>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</si>
  <si>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</si>
  <si>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</si>
  <si>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</si>
  <si>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</si>
  <si>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</si>
  <si>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</si>
  <si>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</si>
  <si>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</si>
  <si>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</si>
  <si>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</si>
  <si>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</si>
  <si>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</si>
  <si>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</si>
  <si>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</si>
  <si>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</si>
  <si>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</si>
  <si>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</si>
  <si>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</si>
  <si>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</si>
  <si>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</si>
  <si>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</si>
  <si>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</si>
  <si>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</si>
  <si>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</si>
  <si>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</si>
  <si>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02944</t>
  </si>
  <si>
    <t/>
  </si>
  <si>
    <t>OSTAT POŽADAVKY - DOKUMENTACE SKUTEČ PROVEDENÍ V DIGIT FORMĚ</t>
  </si>
  <si>
    <t>KPL</t>
  </si>
  <si>
    <t>PP</t>
  </si>
  <si>
    <t>Dokumentace skutečného provedení stavby (dále jen DSPS) - popsáno v obchodních podmínkách</t>
  </si>
  <si>
    <t>VV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</si>
  <si>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</si>
  <si>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</si>
  <si>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</si>
  <si>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</si>
  <si>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</si>
  <si>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</si>
  <si>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</si>
  <si>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00002</t>
  </si>
  <si>
    <t>R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</si>
  <si>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</si>
  <si>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</si>
  <si>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</si>
  <si>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</si>
  <si>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</si>
  <si>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</si>
  <si>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</si>
  <si>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00006</t>
  </si>
  <si>
    <t>Zajištění povolení zvláštního užívání komunikací - popsáno v obchodních podmínkách, v zákoně č. 13/1997 Sb., a vyhlášce č. 104/1997</t>
  </si>
  <si>
    <t>8</t>
  </si>
  <si>
    <t>00008</t>
  </si>
  <si>
    <t>Zajištění přístupů a příjezdů k sousedním nemovitostem  - popsáno v obchodních podmínkách, v zákoně č. 13/1997 Sb., a vyhlášce č. 104/1997</t>
  </si>
  <si>
    <t>00010</t>
  </si>
  <si>
    <t>Hlavní prohlídka mostu prováděná při uvedení stavby do provozu - popsáno v obchodních podmínkách</t>
  </si>
  <si>
    <t>vč. vložení do BMS</t>
  </si>
  <si>
    <t>12</t>
  </si>
  <si>
    <t>00012</t>
  </si>
  <si>
    <t>Mostní listy - popsáno v projektové dokumentaci</t>
  </si>
  <si>
    <t>14</t>
  </si>
  <si>
    <t>00014</t>
  </si>
  <si>
    <t>Zajištění provedení a výstupů veškerých zkoušek a revizí - popsáno v obchodních podmínkách, technických podmínkách a normách ČSN</t>
  </si>
  <si>
    <t>18</t>
  </si>
  <si>
    <t>00018</t>
  </si>
  <si>
    <t>Návrh technologického postupu prací - popsáno v obchodních podmínkách</t>
  </si>
  <si>
    <t>SO 201</t>
  </si>
  <si>
    <t>Oprava mostu</t>
  </si>
  <si>
    <t>Ostatní konstrukce a práce</t>
  </si>
  <si>
    <t>914122</t>
  </si>
  <si>
    <t>DOPRAVNÍ ZNAČKY ZÁKLADNÍ VELIKOSTI OCELOVÉ FÓLIE TŘ 1 - MONTÁŽ S PŘEMÍSTĚNÍM</t>
  </si>
  <si>
    <t>KUS</t>
  </si>
  <si>
    <t>Přechodné dopravní značení základní velikosti - omezení na trase. Dodávka a montáž, vše v režii zhotovitele. Značky A10 2 ks, A15 2 ks. Značky C4a/b 2 ks, B20/21a 2 ks, P7/8 2 ks.  
(Počty dle 01 Technická zpráva)</t>
  </si>
  <si>
    <t>položka zahrnuje:  
- dopravu demontované značky z dočasné skládky  
- osazení a montáž značky na místě určeném projektem  
- nutnou opravu poškozených částí  
nezahrnuje dodávku značky</t>
  </si>
  <si>
    <t>914123</t>
  </si>
  <si>
    <t>DOPRAVNÍ ZNAČKY ZÁKLADNÍ VELIKOSTI OCELOVÉ FÓLIE TŘ 1 - DEMONTÁŽ</t>
  </si>
  <si>
    <t>Přechodné dopravní značení základní velikosti - omezení na trase. Demontáž v režii zhotovitele. Značky A10 2 ks, A15 2 ks. Značky C4a/b 2 ks, B20/21a 2 ks, P7/8 2 ks.  
(Počty dle 01 Technická zpráva)</t>
  </si>
  <si>
    <t>Položka zahrnuje odstranění, demontáž a odklizení materiálu s odvozem na předepsané místo</t>
  </si>
  <si>
    <t>914129</t>
  </si>
  <si>
    <t>DOPRAV ZNAČKY ZÁKLAD VEL OCEL FÓLIE TŘ 1 - NÁJEMNÉ</t>
  </si>
  <si>
    <t>KSDEN</t>
  </si>
  <si>
    <t>Přechodné dopravní značení základní velikosti - omezení na trase. Doba nájmu 120 dní. Značky A10 2 ks, A15 2 ks. Značky C4a/b 2 ks, B20/21a 2 ks, P7/8 2 ks.  
(Počty dle 01 Technická zpráva)</t>
  </si>
  <si>
    <t>120 * 10=1 200,000 [A]</t>
  </si>
  <si>
    <t>položka zahrnuje sazbu za pronájem dopravních značek a zařízení, počet jednotek je určen jako součin počtu značek a počtu dní použití</t>
  </si>
  <si>
    <t>916112</t>
  </si>
  <si>
    <t>DOPRAV SVĚTLO VÝSTRAŽ SAMOSTATNÉ - MONTÁŽ S PŘESUNEM</t>
  </si>
  <si>
    <t>Přechodné dopravní značení - samostané světlo S7. Dodávka a montáž, vše v režii zhotovitele. Počet 7 ks.  
(Počty dle 01 Technická zpráva)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</si>
  <si>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</si>
  <si>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7</t>
  </si>
  <si>
    <t>916113</t>
  </si>
  <si>
    <t>DOPRAV SVĚTLO VÝSTRAŽ SAMOSTATNÉ - DEMONTÁŽ</t>
  </si>
  <si>
    <t>Přechodné dopravní značení - samostané světlo S7 - demontáž v režii zhotovitele. Počet 7 ks.  
(Počty dle 01 Technická zpráva)</t>
  </si>
  <si>
    <t>Položka zahrnuje odstranění, demontáž a odklizení zařízení s odvozem na předepsané místo</t>
  </si>
  <si>
    <t>916119</t>
  </si>
  <si>
    <t>DOPRAV SVĚTLO VÝSTRAŽ SAMOSTATNÉ - NÁJEMNÉ</t>
  </si>
  <si>
    <t>Přechodné dopravní značení - samostané světlo S7 - nájemné. Doba nájmu 120 dní. Počet 7 ks.  
(Počty dle 01 Technická zpráva)</t>
  </si>
  <si>
    <t>120 * 7=840,000 [A]</t>
  </si>
  <si>
    <t>položka zahrnuje sazbu za pronájem zařízení. Počet měrných jednotek se určí jako součin počtu zařízení a počtu dní použití.</t>
  </si>
  <si>
    <t>916132</t>
  </si>
  <si>
    <t>DOPRAV SVĚTLO VÝSTRAŽ SOUPRAVA 5KS - MONTÁŽ S PŘESUNEM</t>
  </si>
  <si>
    <t>Přechodné dopravní značení - souprava 5 světel S7. Dodávka a montáž, vše v režii zhotovitele. Počet sad 1 ks.  
(Počty dle 01 Technická zpráva)</t>
  </si>
  <si>
    <t>916133</t>
  </si>
  <si>
    <t>DOPRAV SVĚTLO VÝSTRAŽ SOUPRAVA 5KS - DEMONTÁŽ</t>
  </si>
  <si>
    <t>Přechodné dopravní značení - souprava 5 světel S7. Demontáž v režii zhotovitele. Počet sad 1 ks.  
(Počty dle 01 Technická zpráva)</t>
  </si>
  <si>
    <t>11</t>
  </si>
  <si>
    <t>916139</t>
  </si>
  <si>
    <t>DOPRAVNÍ SVĚTLO VÝSTRAŽNÉ SOUPRAVA 5 KUSŮ - NÁJEMNÉ</t>
  </si>
  <si>
    <t>Přechodné dopravní značení - souprava 5 světel S7 - nájemné. Doba nájmu 120 dní. Počet sad 1 ks.  
(Počty dle 01 Technická zpráva)</t>
  </si>
  <si>
    <t>120 * 1=120,000 [A]</t>
  </si>
  <si>
    <t>916312</t>
  </si>
  <si>
    <t>DOPRAVNÍ ZÁBRANY Z2 S FÓLIÍ TŘ 1 - MONTÁŽ S PŘESUNEM</t>
  </si>
  <si>
    <t>Přechodné dopravní značení základní velikosti - omezení na trase. Dodávka a montáž, vše v režii zhotovitele. Značka Z2 1 ks.  
(Počty dle 01 Technická zpráva)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</si>
  <si>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</si>
  <si>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13</t>
  </si>
  <si>
    <t>916313</t>
  </si>
  <si>
    <t>DOPRAVNÍ ZÁBRANY Z2 S FÓLIÍ TŘ 1 - DEMONTÁŽ</t>
  </si>
  <si>
    <t>Přechodné dopravní značení základní velikosti - omezení na trase. Doba nájmu 120 dní. Značka Z2 1 ks.  
(Počty dle 01 Technická zpráva)</t>
  </si>
  <si>
    <t>916319</t>
  </si>
  <si>
    <t>DOPRAVNÍ ZÁBRANY Z2 - NÁJEMNÉ</t>
  </si>
  <si>
    <t>15</t>
  </si>
  <si>
    <t>916352</t>
  </si>
  <si>
    <t>SMĚROVACÍ DESKY Z4 OBOUSTR S FÓLIÍ TŘ 1 - MONTÁŽ S PŘESUNEM</t>
  </si>
  <si>
    <t>Přechodné dopravní značení základní velikosti - omezení na trase. Dodávka a montáž, vše v režii zhotovitele. Značka Z4a 10 ks.  
(Počty dle 01 Technická zpráva)</t>
  </si>
  <si>
    <t>16</t>
  </si>
  <si>
    <t>916353</t>
  </si>
  <si>
    <t>SMĚROVACÍ DESKY Z4 OBOUSTR S FÓLIÍ TŘ 1 - DEMONTÁŽ</t>
  </si>
  <si>
    <t>Přechodné dopravní značení základní velikosti - omezení na trase. Demontáž v režii zhotovitele. Značka Z4a 10 ks.  
(Počty dle 01 Technická zpráva)</t>
  </si>
  <si>
    <t>17</t>
  </si>
  <si>
    <t>916359</t>
  </si>
  <si>
    <t>SMĚROVACÍ DESKY Z4 OBOUSTR S FÓLIÍ TŘ 1 - NÁJEMNÉ</t>
  </si>
  <si>
    <t>Přechodné dopravní značení základní velikosti - omezení na trase. Doba nájmu 120 dní. Značka Z4a 10 ks.  
(Počty dle 01 Technická zpráva)</t>
  </si>
  <si>
    <t>916712</t>
  </si>
  <si>
    <t>UPEVŇOVACÍ KONSTR - PODKLADNÍ DESKA POD 28KG - MONTÁŽ S PŘESUNEM</t>
  </si>
  <si>
    <t>Přechodné sloupky a patky pro dopravní značení - omezení na trase. Dodávka a montáž, vše v režii zhotovitele. Počet sloupků a patek 22 ks.  
(Počty dle 01 Technická zpráva)</t>
  </si>
  <si>
    <t>19</t>
  </si>
  <si>
    <t>916713</t>
  </si>
  <si>
    <t>UPEVŇOVACÍ KONSTR - PODKLADNÍ DESKA POD 28KG - DEMONTÁŽ</t>
  </si>
  <si>
    <t>Přechodné sloupky a patky pro dopravní značení - omezení na trase. Demontáž v režii zhotovitele. Počet sloupků a patek 22 ks.  
(Počty dle 01 Technická zpráva)</t>
  </si>
  <si>
    <t>20</t>
  </si>
  <si>
    <t>916719</t>
  </si>
  <si>
    <t>UPEVŇOVACÍ KONSTR - PODKLAD DESKA POD 28KG - NÁJEMNÉ</t>
  </si>
  <si>
    <t>Přechodné sloupky a patky pro dopravní značení - nájemné. Doba nájmu 120 dní. Počet sloupků a patek 22 ks.  
(Počty dle 01 Technická zpráva)</t>
  </si>
  <si>
    <t>120 * 22=2 640,000 [A]</t>
  </si>
  <si>
    <t>21</t>
  </si>
  <si>
    <t>93152</t>
  </si>
  <si>
    <t>MOSTNÍ ZÁVĚRY POVRCHOVÉ POSUN DO 100MM</t>
  </si>
  <si>
    <t>M</t>
  </si>
  <si>
    <t>Mostní závěr u opěr OP1, dilatační schopnost 80 mm. Položka včetně montáže, betonáže, napojení izolace a tmelení/zálivek. S ohledem na minimalizaci bourání ŽB desky/říms a nemožnost výměny chrániček v chodníku nutno použít MZ s nízkou konstrukční výškou.</t>
  </si>
  <si>
    <t>- výrobní dokumentace (vč. technologického předpisu)  
- dodání kompletního dil. zařízení vč. všech přepravních a montážních úprav a zařízení  
- řezání a sváření na staveništi a eventuelní nutnou opravu nátěrů po těchto úkonech  
- bednění a dodatečné zabetonování dilatačního zařízení  
- pro kovové součásti je nutné užít ustanovení pro TMCH.94  
- dodání spojovacího, kotevního a těsnícího materiálu  
- úprava a příprava prostoru, včetně kotevních prvků, jejich ošetření a očištění  
- zřízení kompletního mostního závěru podle příslušného technolog. předpisu, včetně předepsaného nastavení  
- zřízení mostního závěru po etapách, včetně pracovních spar a spojů  
- úprava  most. závěru  ve styku  s ostatními konstrukcemi  a zařízeními (u obrubníků a podél vozovek, na chodnících, na římsách, napojení izolací a pod.)  
- ochrana mostního závěru proti bludným proudům a vývody pro jejich měření  
- ochrana mostního závěru do doby provedení definitivního stavu, veškeré provizorní úpravy a opatření  
- konečné  úpravy most. závěru jako  povrchové  povlaky, zálivky, které  nejsou součástí jiných konstrukcí, vyčištění, osaz. krytek šroubů, tmelení, těsnění, výplň spar a pod.  
- úprava, očištění a ošetření prostoru kolem mostního závěru  
- opatření mostního závěru znakem výrobce a typovým číslem  
- provedení odborné prohlídky, je-li požadována</t>
  </si>
  <si>
    <t>22</t>
  </si>
  <si>
    <t>967851</t>
  </si>
  <si>
    <t>VYBOURÁNÍ MOSTNÍCH DILATAČNÍCH ZÁVĚRŮ PODPOVRCHOVÝCH</t>
  </si>
  <si>
    <t>Odstranění stávajícího mostního závěrů u opěry OP1 - odvoz a likvidace v režii zhotovitele. Včetně příčného zařezání spar v asfaltu a betonou ve vozovce a chodnících, tak aby bylo možno osadit nový závěr.  
(Rozměry a plochy dle "02 Půdorys - stávající stav dig. AutoCAD",   
"03 Podélný řez - stávající stav dig. AutoCAD",   
"04 Příčné řezy - stávající stav dig. AutoCAD")</t>
  </si>
  <si>
    <t>položka zahrnuje veškerou manipulaci s vybouranou sutí a hmotami včetně roztřídění na jednotlivé části a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položka zahrnuje veškeré další práce plynoucí z technologického předpisu a z platných předpisů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</si>
</sst>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38</v>
      </c>
      <c s="23" t="s">
        <v>16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25.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28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63.75">
      <c r="A17" t="s">
        <v>46</v>
      </c>
      <c r="E17" s="29" t="s">
        <v>51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52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52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0+I10+I14+I18+I22+I26+I30+I34+I38+I42+I46</f>
      </c>
      <c>
        <f>0+O10+O14+O18+O22+O26+O30+O34+O38+O42+O46</f>
      </c>
    </row>
    <row r="10" spans="1:16" ht="12.75">
      <c r="A10" s="18" t="s">
        <v>38</v>
      </c>
      <c s="23" t="s">
        <v>16</v>
      </c>
      <c s="23" t="s">
        <v>53</v>
      </c>
      <c s="18" t="s">
        <v>54</v>
      </c>
      <c s="24" t="s">
        <v>55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15</v>
      </c>
      <c s="23" t="s">
        <v>56</v>
      </c>
      <c s="18" t="s">
        <v>54</v>
      </c>
      <c s="24" t="s">
        <v>57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25.5">
      <c r="A18" s="18" t="s">
        <v>38</v>
      </c>
      <c s="23" t="s">
        <v>26</v>
      </c>
      <c s="23" t="s">
        <v>58</v>
      </c>
      <c s="18" t="s">
        <v>54</v>
      </c>
      <c s="24" t="s">
        <v>59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28</v>
      </c>
      <c s="23" t="s">
        <v>60</v>
      </c>
      <c s="18" t="s">
        <v>54</v>
      </c>
      <c s="24" t="s">
        <v>61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30</v>
      </c>
      <c s="23" t="s">
        <v>62</v>
      </c>
      <c s="18" t="s">
        <v>54</v>
      </c>
      <c s="24" t="s">
        <v>63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25.5">
      <c r="A30" s="18" t="s">
        <v>38</v>
      </c>
      <c s="23" t="s">
        <v>64</v>
      </c>
      <c s="23" t="s">
        <v>65</v>
      </c>
      <c s="18" t="s">
        <v>54</v>
      </c>
      <c s="24" t="s">
        <v>66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25.5">
      <c r="A34" s="18" t="s">
        <v>38</v>
      </c>
      <c s="23" t="s">
        <v>35</v>
      </c>
      <c s="23" t="s">
        <v>67</v>
      </c>
      <c s="18" t="s">
        <v>54</v>
      </c>
      <c s="24" t="s">
        <v>68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69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12.75">
      <c r="A38" s="18" t="s">
        <v>38</v>
      </c>
      <c s="23" t="s">
        <v>70</v>
      </c>
      <c s="23" t="s">
        <v>71</v>
      </c>
      <c s="18" t="s">
        <v>54</v>
      </c>
      <c s="24" t="s">
        <v>72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25.5">
      <c r="A42" s="18" t="s">
        <v>38</v>
      </c>
      <c s="23" t="s">
        <v>73</v>
      </c>
      <c s="23" t="s">
        <v>74</v>
      </c>
      <c s="18" t="s">
        <v>54</v>
      </c>
      <c s="24" t="s">
        <v>75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  <row r="46" spans="1:16" ht="12.75">
      <c r="A46" s="18" t="s">
        <v>38</v>
      </c>
      <c s="23" t="s">
        <v>76</v>
      </c>
      <c s="23" t="s">
        <v>77</v>
      </c>
      <c s="18" t="s">
        <v>54</v>
      </c>
      <c s="24" t="s">
        <v>78</v>
      </c>
      <c s="25" t="s">
        <v>42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40</v>
      </c>
    </row>
    <row r="49" spans="1:5" ht="12.75">
      <c r="A49" t="s">
        <v>46</v>
      </c>
      <c r="E49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79</v>
      </c>
      <c s="32">
        <f>0+I8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79</v>
      </c>
      <c s="5"/>
      <c s="14" t="s">
        <v>80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33</v>
      </c>
      <c s="19"/>
      <c s="21" t="s">
        <v>81</v>
      </c>
      <c s="19"/>
      <c s="19"/>
      <c s="19"/>
      <c s="22">
        <f>0+Q8</f>
      </c>
      <c r="O8">
        <f>0+R8</f>
      </c>
      <c r="Q8">
        <f>0+I9+I13+I17+I21+I25+I29+I33+I37+I41+I45+I49+I53+I57+I61+I65+I69+I73+I77+I81+I85</f>
      </c>
      <c>
        <f>0+O9+O13+O17+O21+O25+O29+O33+O37+O41+O45+O49+O53+O57+O61+O65+O69+O73+O77+O81+O85</f>
      </c>
    </row>
    <row r="9" spans="1:16" ht="25.5">
      <c r="A9" s="18" t="s">
        <v>38</v>
      </c>
      <c s="23" t="s">
        <v>15</v>
      </c>
      <c s="23" t="s">
        <v>82</v>
      </c>
      <c s="18" t="s">
        <v>40</v>
      </c>
      <c s="24" t="s">
        <v>83</v>
      </c>
      <c s="25" t="s">
        <v>84</v>
      </c>
      <c s="26">
        <v>10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51">
      <c r="A10" s="28" t="s">
        <v>43</v>
      </c>
      <c r="E10" s="29" t="s">
        <v>85</v>
      </c>
    </row>
    <row r="11" spans="1:5" ht="12.75">
      <c r="A11" s="30" t="s">
        <v>45</v>
      </c>
      <c r="E11" s="31" t="s">
        <v>40</v>
      </c>
    </row>
    <row r="12" spans="1:5" ht="63.75">
      <c r="A12" t="s">
        <v>46</v>
      </c>
      <c r="E12" s="29" t="s">
        <v>86</v>
      </c>
    </row>
    <row r="13" spans="1:16" ht="12.75">
      <c r="A13" s="18" t="s">
        <v>38</v>
      </c>
      <c s="23" t="s">
        <v>26</v>
      </c>
      <c s="23" t="s">
        <v>87</v>
      </c>
      <c s="18" t="s">
        <v>40</v>
      </c>
      <c s="24" t="s">
        <v>88</v>
      </c>
      <c s="25" t="s">
        <v>84</v>
      </c>
      <c s="26">
        <v>10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51">
      <c r="A14" s="28" t="s">
        <v>43</v>
      </c>
      <c r="E14" s="29" t="s">
        <v>89</v>
      </c>
    </row>
    <row r="15" spans="1:5" ht="12.75">
      <c r="A15" s="30" t="s">
        <v>45</v>
      </c>
      <c r="E15" s="31" t="s">
        <v>40</v>
      </c>
    </row>
    <row r="16" spans="1:5" ht="25.5">
      <c r="A16" t="s">
        <v>46</v>
      </c>
      <c r="E16" s="29" t="s">
        <v>90</v>
      </c>
    </row>
    <row r="17" spans="1:16" ht="12.75">
      <c r="A17" s="18" t="s">
        <v>38</v>
      </c>
      <c s="23" t="s">
        <v>28</v>
      </c>
      <c s="23" t="s">
        <v>91</v>
      </c>
      <c s="18" t="s">
        <v>40</v>
      </c>
      <c s="24" t="s">
        <v>92</v>
      </c>
      <c s="25" t="s">
        <v>93</v>
      </c>
      <c s="26">
        <v>1200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38.25">
      <c r="A18" s="28" t="s">
        <v>43</v>
      </c>
      <c r="E18" s="29" t="s">
        <v>94</v>
      </c>
    </row>
    <row r="19" spans="1:5" ht="12.75">
      <c r="A19" s="30" t="s">
        <v>45</v>
      </c>
      <c r="E19" s="31" t="s">
        <v>95</v>
      </c>
    </row>
    <row r="20" spans="1:5" ht="25.5">
      <c r="A20" t="s">
        <v>46</v>
      </c>
      <c r="E20" s="29" t="s">
        <v>96</v>
      </c>
    </row>
    <row r="21" spans="1:16" ht="12.75">
      <c r="A21" s="18" t="s">
        <v>38</v>
      </c>
      <c s="23" t="s">
        <v>30</v>
      </c>
      <c s="23" t="s">
        <v>97</v>
      </c>
      <c s="18" t="s">
        <v>40</v>
      </c>
      <c s="24" t="s">
        <v>98</v>
      </c>
      <c s="25" t="s">
        <v>84</v>
      </c>
      <c s="26">
        <v>7</v>
      </c>
      <c s="27">
        <v>0</v>
      </c>
      <c s="27">
        <f>ROUND(ROUND(H21,2)*ROUND(G21,3),2)</f>
      </c>
      <c r="O21">
        <f>(I21*21)/100</f>
      </c>
      <c t="s">
        <v>16</v>
      </c>
    </row>
    <row r="22" spans="1:5" ht="38.25">
      <c r="A22" s="28" t="s">
        <v>43</v>
      </c>
      <c r="E22" s="29" t="s">
        <v>99</v>
      </c>
    </row>
    <row r="23" spans="1:5" ht="12.75">
      <c r="A23" s="30" t="s">
        <v>45</v>
      </c>
      <c r="E23" s="31" t="s">
        <v>40</v>
      </c>
    </row>
    <row r="24" spans="1:5" ht="76.5">
      <c r="A24" t="s">
        <v>46</v>
      </c>
      <c r="E24" s="29" t="s">
        <v>100</v>
      </c>
    </row>
    <row r="25" spans="1:16" ht="12.75">
      <c r="A25" s="18" t="s">
        <v>38</v>
      </c>
      <c s="23" t="s">
        <v>101</v>
      </c>
      <c s="23" t="s">
        <v>102</v>
      </c>
      <c s="18" t="s">
        <v>40</v>
      </c>
      <c s="24" t="s">
        <v>103</v>
      </c>
      <c s="25" t="s">
        <v>84</v>
      </c>
      <c s="26">
        <v>7</v>
      </c>
      <c s="27">
        <v>0</v>
      </c>
      <c s="27">
        <f>ROUND(ROUND(H25,2)*ROUND(G25,3),2)</f>
      </c>
      <c r="O25">
        <f>(I25*21)/100</f>
      </c>
      <c t="s">
        <v>16</v>
      </c>
    </row>
    <row r="26" spans="1:5" ht="38.25">
      <c r="A26" s="28" t="s">
        <v>43</v>
      </c>
      <c r="E26" s="29" t="s">
        <v>104</v>
      </c>
    </row>
    <row r="27" spans="1:5" ht="12.75">
      <c r="A27" s="30" t="s">
        <v>45</v>
      </c>
      <c r="E27" s="31" t="s">
        <v>40</v>
      </c>
    </row>
    <row r="28" spans="1:5" ht="25.5">
      <c r="A28" t="s">
        <v>46</v>
      </c>
      <c r="E28" s="29" t="s">
        <v>105</v>
      </c>
    </row>
    <row r="29" spans="1:16" ht="12.75">
      <c r="A29" s="18" t="s">
        <v>38</v>
      </c>
      <c s="23" t="s">
        <v>64</v>
      </c>
      <c s="23" t="s">
        <v>106</v>
      </c>
      <c s="18" t="s">
        <v>40</v>
      </c>
      <c s="24" t="s">
        <v>107</v>
      </c>
      <c s="25" t="s">
        <v>93</v>
      </c>
      <c s="26">
        <v>840</v>
      </c>
      <c s="27">
        <v>0</v>
      </c>
      <c s="27">
        <f>ROUND(ROUND(H29,2)*ROUND(G29,3),2)</f>
      </c>
      <c r="O29">
        <f>(I29*21)/100</f>
      </c>
      <c t="s">
        <v>16</v>
      </c>
    </row>
    <row r="30" spans="1:5" ht="38.25">
      <c r="A30" s="28" t="s">
        <v>43</v>
      </c>
      <c r="E30" s="29" t="s">
        <v>108</v>
      </c>
    </row>
    <row r="31" spans="1:5" ht="12.75">
      <c r="A31" s="30" t="s">
        <v>45</v>
      </c>
      <c r="E31" s="31" t="s">
        <v>109</v>
      </c>
    </row>
    <row r="32" spans="1:5" ht="25.5">
      <c r="A32" t="s">
        <v>46</v>
      </c>
      <c r="E32" s="29" t="s">
        <v>110</v>
      </c>
    </row>
    <row r="33" spans="1:16" ht="12.75">
      <c r="A33" s="18" t="s">
        <v>38</v>
      </c>
      <c s="23" t="s">
        <v>33</v>
      </c>
      <c s="23" t="s">
        <v>111</v>
      </c>
      <c s="18" t="s">
        <v>40</v>
      </c>
      <c s="24" t="s">
        <v>112</v>
      </c>
      <c s="25" t="s">
        <v>84</v>
      </c>
      <c s="26">
        <v>1</v>
      </c>
      <c s="27">
        <v>0</v>
      </c>
      <c s="27">
        <f>ROUND(ROUND(H33,2)*ROUND(G33,3),2)</f>
      </c>
      <c r="O33">
        <f>(I33*21)/100</f>
      </c>
      <c t="s">
        <v>16</v>
      </c>
    </row>
    <row r="34" spans="1:5" ht="38.25">
      <c r="A34" s="28" t="s">
        <v>43</v>
      </c>
      <c r="E34" s="29" t="s">
        <v>113</v>
      </c>
    </row>
    <row r="35" spans="1:5" ht="12.75">
      <c r="A35" s="30" t="s">
        <v>45</v>
      </c>
      <c r="E35" s="31" t="s">
        <v>40</v>
      </c>
    </row>
    <row r="36" spans="1:5" ht="76.5">
      <c r="A36" t="s">
        <v>46</v>
      </c>
      <c r="E36" s="29" t="s">
        <v>100</v>
      </c>
    </row>
    <row r="37" spans="1:16" ht="12.75">
      <c r="A37" s="18" t="s">
        <v>38</v>
      </c>
      <c s="23" t="s">
        <v>35</v>
      </c>
      <c s="23" t="s">
        <v>114</v>
      </c>
      <c s="18" t="s">
        <v>40</v>
      </c>
      <c s="24" t="s">
        <v>115</v>
      </c>
      <c s="25" t="s">
        <v>84</v>
      </c>
      <c s="26">
        <v>1</v>
      </c>
      <c s="27">
        <v>0</v>
      </c>
      <c s="27">
        <f>ROUND(ROUND(H37,2)*ROUND(G37,3),2)</f>
      </c>
      <c r="O37">
        <f>(I37*21)/100</f>
      </c>
      <c t="s">
        <v>16</v>
      </c>
    </row>
    <row r="38" spans="1:5" ht="38.25">
      <c r="A38" s="28" t="s">
        <v>43</v>
      </c>
      <c r="E38" s="29" t="s">
        <v>116</v>
      </c>
    </row>
    <row r="39" spans="1:5" ht="12.75">
      <c r="A39" s="30" t="s">
        <v>45</v>
      </c>
      <c r="E39" s="31" t="s">
        <v>40</v>
      </c>
    </row>
    <row r="40" spans="1:5" ht="25.5">
      <c r="A40" t="s">
        <v>46</v>
      </c>
      <c r="E40" s="29" t="s">
        <v>105</v>
      </c>
    </row>
    <row r="41" spans="1:16" ht="12.75">
      <c r="A41" s="18" t="s">
        <v>38</v>
      </c>
      <c s="23" t="s">
        <v>117</v>
      </c>
      <c s="23" t="s">
        <v>118</v>
      </c>
      <c s="18" t="s">
        <v>40</v>
      </c>
      <c s="24" t="s">
        <v>119</v>
      </c>
      <c s="25" t="s">
        <v>93</v>
      </c>
      <c s="26">
        <v>120</v>
      </c>
      <c s="27">
        <v>0</v>
      </c>
      <c s="27">
        <f>ROUND(ROUND(H41,2)*ROUND(G41,3),2)</f>
      </c>
      <c r="O41">
        <f>(I41*21)/100</f>
      </c>
      <c t="s">
        <v>16</v>
      </c>
    </row>
    <row r="42" spans="1:5" ht="38.25">
      <c r="A42" s="28" t="s">
        <v>43</v>
      </c>
      <c r="E42" s="29" t="s">
        <v>120</v>
      </c>
    </row>
    <row r="43" spans="1:5" ht="12.75">
      <c r="A43" s="30" t="s">
        <v>45</v>
      </c>
      <c r="E43" s="31" t="s">
        <v>121</v>
      </c>
    </row>
    <row r="44" spans="1:5" ht="25.5">
      <c r="A44" t="s">
        <v>46</v>
      </c>
      <c r="E44" s="29" t="s">
        <v>110</v>
      </c>
    </row>
    <row r="45" spans="1:16" ht="12.75">
      <c r="A45" s="18" t="s">
        <v>38</v>
      </c>
      <c s="23" t="s">
        <v>70</v>
      </c>
      <c s="23" t="s">
        <v>122</v>
      </c>
      <c s="18" t="s">
        <v>40</v>
      </c>
      <c s="24" t="s">
        <v>123</v>
      </c>
      <c s="25" t="s">
        <v>84</v>
      </c>
      <c s="26">
        <v>1</v>
      </c>
      <c s="27">
        <v>0</v>
      </c>
      <c s="27">
        <f>ROUND(ROUND(H45,2)*ROUND(G45,3),2)</f>
      </c>
      <c r="O45">
        <f>(I45*21)/100</f>
      </c>
      <c t="s">
        <v>16</v>
      </c>
    </row>
    <row r="46" spans="1:5" ht="38.25">
      <c r="A46" s="28" t="s">
        <v>43</v>
      </c>
      <c r="E46" s="29" t="s">
        <v>124</v>
      </c>
    </row>
    <row r="47" spans="1:5" ht="12.75">
      <c r="A47" s="30" t="s">
        <v>45</v>
      </c>
      <c r="E47" s="31" t="s">
        <v>40</v>
      </c>
    </row>
    <row r="48" spans="1:5" ht="63.75">
      <c r="A48" t="s">
        <v>46</v>
      </c>
      <c r="E48" s="29" t="s">
        <v>125</v>
      </c>
    </row>
    <row r="49" spans="1:16" ht="12.75">
      <c r="A49" s="18" t="s">
        <v>38</v>
      </c>
      <c s="23" t="s">
        <v>126</v>
      </c>
      <c s="23" t="s">
        <v>127</v>
      </c>
      <c s="18" t="s">
        <v>40</v>
      </c>
      <c s="24" t="s">
        <v>128</v>
      </c>
      <c s="25" t="s">
        <v>84</v>
      </c>
      <c s="26">
        <v>1</v>
      </c>
      <c s="27">
        <v>0</v>
      </c>
      <c s="27">
        <f>ROUND(ROUND(H49,2)*ROUND(G49,3),2)</f>
      </c>
      <c r="O49">
        <f>(I49*21)/100</f>
      </c>
      <c t="s">
        <v>16</v>
      </c>
    </row>
    <row r="50" spans="1:5" ht="38.25">
      <c r="A50" s="28" t="s">
        <v>43</v>
      </c>
      <c r="E50" s="29" t="s">
        <v>129</v>
      </c>
    </row>
    <row r="51" spans="1:5" ht="12.75">
      <c r="A51" s="30" t="s">
        <v>45</v>
      </c>
      <c r="E51" s="31" t="s">
        <v>40</v>
      </c>
    </row>
    <row r="52" spans="1:5" ht="25.5">
      <c r="A52" t="s">
        <v>46</v>
      </c>
      <c r="E52" s="29" t="s">
        <v>105</v>
      </c>
    </row>
    <row r="53" spans="1:16" ht="12.75">
      <c r="A53" s="18" t="s">
        <v>38</v>
      </c>
      <c s="23" t="s">
        <v>73</v>
      </c>
      <c s="23" t="s">
        <v>130</v>
      </c>
      <c s="18" t="s">
        <v>40</v>
      </c>
      <c s="24" t="s">
        <v>131</v>
      </c>
      <c s="25" t="s">
        <v>93</v>
      </c>
      <c s="26">
        <v>120</v>
      </c>
      <c s="27">
        <v>0</v>
      </c>
      <c s="27">
        <f>ROUND(ROUND(H53,2)*ROUND(G53,3),2)</f>
      </c>
      <c r="O53">
        <f>(I53*21)/100</f>
      </c>
      <c t="s">
        <v>16</v>
      </c>
    </row>
    <row r="54" spans="1:5" ht="38.25">
      <c r="A54" s="28" t="s">
        <v>43</v>
      </c>
      <c r="E54" s="29" t="s">
        <v>129</v>
      </c>
    </row>
    <row r="55" spans="1:5" ht="12.75">
      <c r="A55" s="30" t="s">
        <v>45</v>
      </c>
      <c r="E55" s="31" t="s">
        <v>121</v>
      </c>
    </row>
    <row r="56" spans="1:5" ht="25.5">
      <c r="A56" t="s">
        <v>46</v>
      </c>
      <c r="E56" s="29" t="s">
        <v>110</v>
      </c>
    </row>
    <row r="57" spans="1:16" ht="12.75">
      <c r="A57" s="18" t="s">
        <v>38</v>
      </c>
      <c s="23" t="s">
        <v>132</v>
      </c>
      <c s="23" t="s">
        <v>133</v>
      </c>
      <c s="18" t="s">
        <v>40</v>
      </c>
      <c s="24" t="s">
        <v>134</v>
      </c>
      <c s="25" t="s">
        <v>84</v>
      </c>
      <c s="26">
        <v>10</v>
      </c>
      <c s="27">
        <v>0</v>
      </c>
      <c s="27">
        <f>ROUND(ROUND(H57,2)*ROUND(G57,3),2)</f>
      </c>
      <c r="O57">
        <f>(I57*21)/100</f>
      </c>
      <c t="s">
        <v>16</v>
      </c>
    </row>
    <row r="58" spans="1:5" ht="38.25">
      <c r="A58" s="28" t="s">
        <v>43</v>
      </c>
      <c r="E58" s="29" t="s">
        <v>135</v>
      </c>
    </row>
    <row r="59" spans="1:5" ht="12.75">
      <c r="A59" s="30" t="s">
        <v>45</v>
      </c>
      <c r="E59" s="31" t="s">
        <v>40</v>
      </c>
    </row>
    <row r="60" spans="1:5" ht="63.75">
      <c r="A60" t="s">
        <v>46</v>
      </c>
      <c r="E60" s="29" t="s">
        <v>125</v>
      </c>
    </row>
    <row r="61" spans="1:16" ht="12.75">
      <c r="A61" s="18" t="s">
        <v>38</v>
      </c>
      <c s="23" t="s">
        <v>136</v>
      </c>
      <c s="23" t="s">
        <v>137</v>
      </c>
      <c s="18" t="s">
        <v>40</v>
      </c>
      <c s="24" t="s">
        <v>138</v>
      </c>
      <c s="25" t="s">
        <v>84</v>
      </c>
      <c s="26">
        <v>10</v>
      </c>
      <c s="27">
        <v>0</v>
      </c>
      <c s="27">
        <f>ROUND(ROUND(H61,2)*ROUND(G61,3),2)</f>
      </c>
      <c r="O61">
        <f>(I61*21)/100</f>
      </c>
      <c t="s">
        <v>16</v>
      </c>
    </row>
    <row r="62" spans="1:5" ht="38.25">
      <c r="A62" s="28" t="s">
        <v>43</v>
      </c>
      <c r="E62" s="29" t="s">
        <v>139</v>
      </c>
    </row>
    <row r="63" spans="1:5" ht="12.75">
      <c r="A63" s="30" t="s">
        <v>45</v>
      </c>
      <c r="E63" s="31" t="s">
        <v>40</v>
      </c>
    </row>
    <row r="64" spans="1:5" ht="25.5">
      <c r="A64" t="s">
        <v>46</v>
      </c>
      <c r="E64" s="29" t="s">
        <v>105</v>
      </c>
    </row>
    <row r="65" spans="1:16" ht="12.75">
      <c r="A65" s="18" t="s">
        <v>38</v>
      </c>
      <c s="23" t="s">
        <v>140</v>
      </c>
      <c s="23" t="s">
        <v>141</v>
      </c>
      <c s="18" t="s">
        <v>40</v>
      </c>
      <c s="24" t="s">
        <v>142</v>
      </c>
      <c s="25" t="s">
        <v>93</v>
      </c>
      <c s="26">
        <v>1200</v>
      </c>
      <c s="27">
        <v>0</v>
      </c>
      <c s="27">
        <f>ROUND(ROUND(H65,2)*ROUND(G65,3),2)</f>
      </c>
      <c r="O65">
        <f>(I65*21)/100</f>
      </c>
      <c t="s">
        <v>16</v>
      </c>
    </row>
    <row r="66" spans="1:5" ht="38.25">
      <c r="A66" s="28" t="s">
        <v>43</v>
      </c>
      <c r="E66" s="29" t="s">
        <v>143</v>
      </c>
    </row>
    <row r="67" spans="1:5" ht="12.75">
      <c r="A67" s="30" t="s">
        <v>45</v>
      </c>
      <c r="E67" s="31" t="s">
        <v>95</v>
      </c>
    </row>
    <row r="68" spans="1:5" ht="25.5">
      <c r="A68" t="s">
        <v>46</v>
      </c>
      <c r="E68" s="29" t="s">
        <v>110</v>
      </c>
    </row>
    <row r="69" spans="1:16" ht="25.5">
      <c r="A69" s="18" t="s">
        <v>38</v>
      </c>
      <c s="23" t="s">
        <v>76</v>
      </c>
      <c s="23" t="s">
        <v>144</v>
      </c>
      <c s="18" t="s">
        <v>40</v>
      </c>
      <c s="24" t="s">
        <v>145</v>
      </c>
      <c s="25" t="s">
        <v>84</v>
      </c>
      <c s="26">
        <v>22</v>
      </c>
      <c s="27">
        <v>0</v>
      </c>
      <c s="27">
        <f>ROUND(ROUND(H69,2)*ROUND(G69,3),2)</f>
      </c>
      <c r="O69">
        <f>(I69*21)/100</f>
      </c>
      <c t="s">
        <v>16</v>
      </c>
    </row>
    <row r="70" spans="1:5" ht="38.25">
      <c r="A70" s="28" t="s">
        <v>43</v>
      </c>
      <c r="E70" s="29" t="s">
        <v>146</v>
      </c>
    </row>
    <row r="71" spans="1:5" ht="12.75">
      <c r="A71" s="30" t="s">
        <v>45</v>
      </c>
      <c r="E71" s="31" t="s">
        <v>40</v>
      </c>
    </row>
    <row r="72" spans="1:5" ht="63.75">
      <c r="A72" t="s">
        <v>46</v>
      </c>
      <c r="E72" s="29" t="s">
        <v>125</v>
      </c>
    </row>
    <row r="73" spans="1:16" ht="12.75">
      <c r="A73" s="18" t="s">
        <v>38</v>
      </c>
      <c s="23" t="s">
        <v>147</v>
      </c>
      <c s="23" t="s">
        <v>148</v>
      </c>
      <c s="18" t="s">
        <v>40</v>
      </c>
      <c s="24" t="s">
        <v>149</v>
      </c>
      <c s="25" t="s">
        <v>84</v>
      </c>
      <c s="26">
        <v>22</v>
      </c>
      <c s="27">
        <v>0</v>
      </c>
      <c s="27">
        <f>ROUND(ROUND(H73,2)*ROUND(G73,3),2)</f>
      </c>
      <c r="O73">
        <f>(I73*21)/100</f>
      </c>
      <c t="s">
        <v>16</v>
      </c>
    </row>
    <row r="74" spans="1:5" ht="38.25">
      <c r="A74" s="28" t="s">
        <v>43</v>
      </c>
      <c r="E74" s="29" t="s">
        <v>150</v>
      </c>
    </row>
    <row r="75" spans="1:5" ht="12.75">
      <c r="A75" s="30" t="s">
        <v>45</v>
      </c>
      <c r="E75" s="31" t="s">
        <v>40</v>
      </c>
    </row>
    <row r="76" spans="1:5" ht="25.5">
      <c r="A76" t="s">
        <v>46</v>
      </c>
      <c r="E76" s="29" t="s">
        <v>105</v>
      </c>
    </row>
    <row r="77" spans="1:16" ht="12.75">
      <c r="A77" s="18" t="s">
        <v>38</v>
      </c>
      <c s="23" t="s">
        <v>151</v>
      </c>
      <c s="23" t="s">
        <v>152</v>
      </c>
      <c s="18" t="s">
        <v>40</v>
      </c>
      <c s="24" t="s">
        <v>153</v>
      </c>
      <c s="25" t="s">
        <v>93</v>
      </c>
      <c s="26">
        <v>2640</v>
      </c>
      <c s="27">
        <v>0</v>
      </c>
      <c s="27">
        <f>ROUND(ROUND(H77,2)*ROUND(G77,3),2)</f>
      </c>
      <c r="O77">
        <f>(I77*21)/100</f>
      </c>
      <c t="s">
        <v>16</v>
      </c>
    </row>
    <row r="78" spans="1:5" ht="38.25">
      <c r="A78" s="28" t="s">
        <v>43</v>
      </c>
      <c r="E78" s="29" t="s">
        <v>154</v>
      </c>
    </row>
    <row r="79" spans="1:5" ht="12.75">
      <c r="A79" s="30" t="s">
        <v>45</v>
      </c>
      <c r="E79" s="31" t="s">
        <v>155</v>
      </c>
    </row>
    <row r="80" spans="1:5" ht="25.5">
      <c r="A80" t="s">
        <v>46</v>
      </c>
      <c r="E80" s="29" t="s">
        <v>110</v>
      </c>
    </row>
    <row r="81" spans="1:16" ht="12.75">
      <c r="A81" s="18" t="s">
        <v>38</v>
      </c>
      <c s="23" t="s">
        <v>156</v>
      </c>
      <c s="23" t="s">
        <v>157</v>
      </c>
      <c s="18" t="s">
        <v>40</v>
      </c>
      <c s="24" t="s">
        <v>158</v>
      </c>
      <c s="25" t="s">
        <v>159</v>
      </c>
      <c s="26">
        <v>12.1</v>
      </c>
      <c s="27">
        <v>0</v>
      </c>
      <c s="27">
        <f>ROUND(ROUND(H81,2)*ROUND(G81,3),2)</f>
      </c>
      <c r="O81">
        <f>(I81*21)/100</f>
      </c>
      <c t="s">
        <v>16</v>
      </c>
    </row>
    <row r="82" spans="1:5" ht="51">
      <c r="A82" s="28" t="s">
        <v>43</v>
      </c>
      <c r="E82" s="29" t="s">
        <v>160</v>
      </c>
    </row>
    <row r="83" spans="1:5" ht="12.75">
      <c r="A83" s="30" t="s">
        <v>45</v>
      </c>
      <c r="E83" s="31" t="s">
        <v>40</v>
      </c>
    </row>
    <row r="84" spans="1:5" ht="280.5">
      <c r="A84" t="s">
        <v>46</v>
      </c>
      <c r="E84" s="29" t="s">
        <v>161</v>
      </c>
    </row>
    <row r="85" spans="1:16" ht="12.75">
      <c r="A85" s="18" t="s">
        <v>38</v>
      </c>
      <c s="23" t="s">
        <v>162</v>
      </c>
      <c s="23" t="s">
        <v>163</v>
      </c>
      <c s="18" t="s">
        <v>40</v>
      </c>
      <c s="24" t="s">
        <v>164</v>
      </c>
      <c s="25" t="s">
        <v>159</v>
      </c>
      <c s="26">
        <v>12.1</v>
      </c>
      <c s="27">
        <v>0</v>
      </c>
      <c s="27">
        <f>ROUND(ROUND(H85,2)*ROUND(G85,3),2)</f>
      </c>
      <c r="O85">
        <f>(I85*21)/100</f>
      </c>
      <c t="s">
        <v>16</v>
      </c>
    </row>
    <row r="86" spans="1:5" ht="76.5">
      <c r="A86" s="28" t="s">
        <v>43</v>
      </c>
      <c r="E86" s="29" t="s">
        <v>165</v>
      </c>
    </row>
    <row r="87" spans="1:5" ht="12.75">
      <c r="A87" s="30" t="s">
        <v>45</v>
      </c>
      <c r="E87" s="31" t="s">
        <v>40</v>
      </c>
    </row>
    <row r="88" spans="1:5" ht="89.25">
      <c r="A88" t="s">
        <v>46</v>
      </c>
      <c r="E88" s="29" t="s">
        <v>166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