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fer\Desktop\"/>
    </mc:Choice>
  </mc:AlternateContent>
  <bookViews>
    <workbookView xWindow="-108" yWindow="-108" windowWidth="23256" windowHeight="12456" activeTab="1"/>
  </bookViews>
  <sheets>
    <sheet name="Pokyny pro vyplnění" sheetId="11" r:id="rId1"/>
    <sheet name="Stavba" sheetId="1" r:id="rId2"/>
    <sheet name="VzorPolozky" sheetId="10" state="hidden" r:id="rId3"/>
    <sheet name="SO01 01 Pol" sheetId="12" r:id="rId4"/>
    <sheet name="SO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 Pol'!$1:$7</definedName>
    <definedName name="_xlnm.Print_Titles" localSheetId="4">'SO01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 Pol'!$A$1:$X$203</definedName>
    <definedName name="_xlnm.Print_Area" localSheetId="4">'SO01 02 Pol'!$A$1:$X$25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G41" i="1"/>
  <c r="H41" i="1" s="1"/>
  <c r="I41" i="1" s="1"/>
  <c r="F41" i="1"/>
  <c r="G9" i="13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O13" i="13"/>
  <c r="Q13" i="13"/>
  <c r="V13" i="13"/>
  <c r="AE15" i="13"/>
  <c r="F42" i="1" s="1"/>
  <c r="G193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G23" i="12"/>
  <c r="I23" i="12"/>
  <c r="K23" i="12"/>
  <c r="M23" i="12"/>
  <c r="O23" i="12"/>
  <c r="Q23" i="12"/>
  <c r="Q22" i="12" s="1"/>
  <c r="V23" i="12"/>
  <c r="V22" i="12" s="1"/>
  <c r="G24" i="12"/>
  <c r="I24" i="12"/>
  <c r="G25" i="12"/>
  <c r="I25" i="12"/>
  <c r="K25" i="12"/>
  <c r="M25" i="12"/>
  <c r="O25" i="12"/>
  <c r="O24" i="12" s="1"/>
  <c r="Q25" i="12"/>
  <c r="Q24" i="12" s="1"/>
  <c r="V25" i="12"/>
  <c r="V24" i="12" s="1"/>
  <c r="G54" i="12"/>
  <c r="M54" i="12" s="1"/>
  <c r="I54" i="12"/>
  <c r="K54" i="12"/>
  <c r="O54" i="12"/>
  <c r="Q54" i="12"/>
  <c r="V54" i="12"/>
  <c r="G57" i="12"/>
  <c r="I57" i="12"/>
  <c r="K57" i="12"/>
  <c r="M57" i="12"/>
  <c r="O57" i="12"/>
  <c r="Q57" i="12"/>
  <c r="V57" i="12"/>
  <c r="G69" i="12"/>
  <c r="I69" i="12"/>
  <c r="K69" i="12"/>
  <c r="M69" i="12"/>
  <c r="O69" i="12"/>
  <c r="Q69" i="12"/>
  <c r="V69" i="12"/>
  <c r="G84" i="12"/>
  <c r="I84" i="12"/>
  <c r="K84" i="12"/>
  <c r="K24" i="12" s="1"/>
  <c r="M84" i="12"/>
  <c r="O84" i="12"/>
  <c r="Q84" i="12"/>
  <c r="V84" i="12"/>
  <c r="G86" i="12"/>
  <c r="I86" i="12"/>
  <c r="K86" i="12"/>
  <c r="M86" i="12"/>
  <c r="O86" i="12"/>
  <c r="Q86" i="12"/>
  <c r="V86" i="12"/>
  <c r="G89" i="12"/>
  <c r="M89" i="12" s="1"/>
  <c r="I89" i="12"/>
  <c r="K89" i="12"/>
  <c r="O89" i="12"/>
  <c r="Q89" i="12"/>
  <c r="V89" i="12"/>
  <c r="G95" i="12"/>
  <c r="I95" i="12"/>
  <c r="K95" i="12"/>
  <c r="M95" i="12"/>
  <c r="O95" i="12"/>
  <c r="Q95" i="12"/>
  <c r="V95" i="12"/>
  <c r="G97" i="12"/>
  <c r="G96" i="12" s="1"/>
  <c r="I97" i="12"/>
  <c r="I96" i="12" s="1"/>
  <c r="K97" i="12"/>
  <c r="K96" i="12" s="1"/>
  <c r="M97" i="12"/>
  <c r="O97" i="12"/>
  <c r="O96" i="12" s="1"/>
  <c r="Q97" i="12"/>
  <c r="Q96" i="12" s="1"/>
  <c r="V97" i="12"/>
  <c r="G98" i="12"/>
  <c r="I98" i="12"/>
  <c r="K98" i="12"/>
  <c r="M98" i="12"/>
  <c r="O98" i="12"/>
  <c r="Q98" i="12"/>
  <c r="V98" i="12"/>
  <c r="V96" i="12" s="1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8" i="12"/>
  <c r="M148" i="12" s="1"/>
  <c r="I148" i="12"/>
  <c r="K148" i="12"/>
  <c r="O148" i="12"/>
  <c r="Q148" i="12"/>
  <c r="V148" i="12"/>
  <c r="G153" i="12"/>
  <c r="I153" i="12"/>
  <c r="K153" i="12"/>
  <c r="M153" i="12"/>
  <c r="O153" i="12"/>
  <c r="Q153" i="12"/>
  <c r="V153" i="12"/>
  <c r="G155" i="12"/>
  <c r="G154" i="12" s="1"/>
  <c r="I155" i="12"/>
  <c r="I154" i="12" s="1"/>
  <c r="K155" i="12"/>
  <c r="K154" i="12" s="1"/>
  <c r="M155" i="12"/>
  <c r="M154" i="12" s="1"/>
  <c r="O155" i="12"/>
  <c r="O154" i="12" s="1"/>
  <c r="Q155" i="12"/>
  <c r="Q154" i="12" s="1"/>
  <c r="V155" i="12"/>
  <c r="G167" i="12"/>
  <c r="I167" i="12"/>
  <c r="K167" i="12"/>
  <c r="M167" i="12"/>
  <c r="O167" i="12"/>
  <c r="Q167" i="12"/>
  <c r="V167" i="12"/>
  <c r="V154" i="12" s="1"/>
  <c r="G168" i="12"/>
  <c r="M168" i="12" s="1"/>
  <c r="I168" i="12"/>
  <c r="K168" i="12"/>
  <c r="O168" i="12"/>
  <c r="Q168" i="12"/>
  <c r="V168" i="12"/>
  <c r="G180" i="12"/>
  <c r="I180" i="12"/>
  <c r="K180" i="12"/>
  <c r="M180" i="12"/>
  <c r="O180" i="12"/>
  <c r="Q180" i="12"/>
  <c r="V180" i="12"/>
  <c r="G181" i="12"/>
  <c r="G182" i="12"/>
  <c r="I182" i="12"/>
  <c r="I181" i="12" s="1"/>
  <c r="K182" i="12"/>
  <c r="K181" i="12" s="1"/>
  <c r="M182" i="12"/>
  <c r="M181" i="12" s="1"/>
  <c r="O182" i="12"/>
  <c r="O181" i="12" s="1"/>
  <c r="Q182" i="12"/>
  <c r="Q181" i="12" s="1"/>
  <c r="V182" i="12"/>
  <c r="V181" i="12" s="1"/>
  <c r="G184" i="12"/>
  <c r="I184" i="12"/>
  <c r="I183" i="12" s="1"/>
  <c r="K184" i="12"/>
  <c r="K183" i="12" s="1"/>
  <c r="M184" i="12"/>
  <c r="O184" i="12"/>
  <c r="O183" i="12" s="1"/>
  <c r="Q184" i="12"/>
  <c r="Q183" i="12" s="1"/>
  <c r="V184" i="12"/>
  <c r="G185" i="12"/>
  <c r="I185" i="12"/>
  <c r="K185" i="12"/>
  <c r="M185" i="12"/>
  <c r="O185" i="12"/>
  <c r="Q185" i="12"/>
  <c r="V185" i="12"/>
  <c r="V183" i="12" s="1"/>
  <c r="G186" i="12"/>
  <c r="G183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AE193" i="12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Q8" i="13" l="1"/>
  <c r="G8" i="13"/>
  <c r="K8" i="13"/>
  <c r="F39" i="1"/>
  <c r="AF15" i="13"/>
  <c r="V8" i="13"/>
  <c r="O8" i="13"/>
  <c r="F40" i="1"/>
  <c r="I8" i="13"/>
  <c r="M13" i="13"/>
  <c r="M8" i="13" s="1"/>
  <c r="M24" i="12"/>
  <c r="M96" i="12"/>
  <c r="AF193" i="12"/>
  <c r="M186" i="12"/>
  <c r="M183" i="12" s="1"/>
  <c r="M18" i="12"/>
  <c r="M8" i="12" s="1"/>
  <c r="F43" i="1" l="1"/>
  <c r="I57" i="1"/>
  <c r="G15" i="13"/>
  <c r="G42" i="1"/>
  <c r="H42" i="1" s="1"/>
  <c r="I42" i="1" s="1"/>
  <c r="G40" i="1"/>
  <c r="H40" i="1" s="1"/>
  <c r="I40" i="1" s="1"/>
  <c r="G39" i="1"/>
  <c r="H39" i="1" s="1"/>
  <c r="H43" i="1" s="1"/>
  <c r="J39" i="1"/>
  <c r="J40" i="1"/>
  <c r="J42" i="1"/>
  <c r="J41" i="1"/>
  <c r="J43" i="1" l="1"/>
  <c r="G43" i="1"/>
  <c r="G25" i="1" s="1"/>
  <c r="A25" i="1" s="1"/>
  <c r="I39" i="1"/>
  <c r="I43" i="1" s="1"/>
  <c r="I58" i="1"/>
  <c r="I19" i="1"/>
  <c r="I21" i="1" s="1"/>
  <c r="G23" i="1"/>
  <c r="A23" i="1" s="1"/>
  <c r="J50" i="1" l="1"/>
  <c r="J53" i="1"/>
  <c r="J51" i="1"/>
  <c r="J56" i="1"/>
  <c r="J57" i="1"/>
  <c r="J52" i="1"/>
  <c r="J54" i="1"/>
  <c r="J55" i="1"/>
  <c r="G24" i="1"/>
  <c r="A24" i="1"/>
  <c r="A26" i="1"/>
  <c r="G26" i="1"/>
  <c r="G28" i="1"/>
  <c r="A27" i="1" l="1"/>
  <c r="A29" i="1" s="1"/>
  <c r="J58" i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420737756902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420737756902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<sst xmlns="http://schemas.openxmlformats.org/spreadsheetml/2006/main" count="875" uniqueCount="302">
  <si>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</si>
  <si>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</si>
  <si>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</si>
  <si>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</si>
  <si>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</si>
  <si>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</si>
  <si>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</si>
  <si>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</si>
  <si>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</si>
  <si>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</si>
  <si>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</si>
  <si>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</si>
  <si>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</si>
  <si>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</si>
  <si>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</si>
  <si>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</si>
  <si>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</si>
  <si>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</si>
  <si>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</si>
  <si>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</si>
  <si>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</si>
  <si>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</si>
  <si>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</si>
  <si>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</si>
  <si>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</si>
  <si>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</si>
  <si>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</si>
  <si>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</si>
  <si>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</si>
  <si>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</si>
  <si>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</si>
  <si>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</si>
  <si>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</si>
  <si>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</si>
  <si>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</si>
  <si>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</si>
  <si>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</si>
  <si>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</si>
  <si>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</si>
  <si>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</si>
  <si>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</si>
  <si>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</si>
  <si>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</si>
  <si>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22_05_2022</t>
  </si>
  <si>
    <t>Výměna střešní krytiny, okapů a rýn na budově školy - havárie</t>
  </si>
  <si>
    <t>Jihomoravský kraj</t>
  </si>
  <si>
    <t>Žerotínovo náměstí 449/3</t>
  </si>
  <si>
    <t>Brno-Veveří</t>
  </si>
  <si>
    <t>60200</t>
  </si>
  <si>
    <t>70888337</t>
  </si>
  <si>
    <t>CZ70888337</t>
  </si>
  <si>
    <t>Stavba</t>
  </si>
  <si>
    <t>SO01</t>
  </si>
  <si>
    <t>Základní škola</t>
  </si>
  <si>
    <t>01</t>
  </si>
  <si>
    <t>Rekce  střechy základní školy - Šafaříkova 999/24 parc.č.817, k.ú. Hustopeče</t>
  </si>
  <si>
    <t>02</t>
  </si>
  <si>
    <t>Vedlejší rozpočtové náklady</t>
  </si>
  <si>
    <t>Celkem za stavbu</t>
  </si>
  <si>
    <t>CZK</t>
  </si>
  <si>
    <t>Rekapitulace dílů</t>
  </si>
  <si>
    <t>Typ dílu</t>
  </si>
  <si>
    <t>94</t>
  </si>
  <si>
    <t>Lešení a stavební výtahy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</si>
  <si>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</si>
  <si>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</si>
  <si>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</si>
  <si>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</si>
  <si>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</si>
  <si>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</si>
  <si>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</si>
  <si>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</si>
  <si>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</si>
  <si>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</si>
  <si>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</si>
  <si>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</si>
  <si>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</si>
  <si>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</si>
  <si>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</si>
  <si>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</si>
  <si>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</si>
  <si>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</si>
  <si>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</si>
  <si>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</si>
  <si>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</si>
  <si>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</si>
  <si>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</si>
  <si>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</si>
  <si>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</si>
  <si>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</si>
  <si>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</si>
  <si>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</si>
  <si>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</si>
  <si>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</si>
  <si>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</si>
  <si>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</si>
  <si>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</si>
  <si>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</si>
  <si>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</si>
  <si>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</si>
  <si>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</si>
  <si>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</si>
  <si>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</si>
  <si>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</si>
  <si>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</si>
  <si>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</si>
  <si>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941941042R00</t>
  </si>
  <si>
    <t>Montáž lešení leh.řad.s podlahami,š.1,2 m, H 30 m</t>
  </si>
  <si>
    <t>m2</t>
  </si>
  <si>
    <t>RTS 22/ I</t>
  </si>
  <si>
    <t>Práce</t>
  </si>
  <si>
    <t>POL1_0</t>
  </si>
  <si>
    <t>9,0*(42,0*2+14,15*2+1,2*4-17,5)</t>
  </si>
  <si>
    <t>VV</t>
  </si>
  <si>
    <t>4,5*(17,5)</t>
  </si>
  <si>
    <t>941941292R00</t>
  </si>
  <si>
    <t>Příplatek za každý měsíc použití lešení k pol.1042</t>
  </si>
  <si>
    <t>POL1_1</t>
  </si>
  <si>
    <t>1měs : 975,15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</si>
  <si>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</si>
  <si>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</si>
  <si>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</si>
  <si>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</si>
  <si>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</si>
  <si>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</si>
  <si>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</si>
  <si>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</si>
  <si>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 PC 001</t>
  </si>
  <si>
    <t>D+M Příplatek za roznášecí kci pro lešení umístěných na střechách vedlejších objektů</t>
  </si>
  <si>
    <t>m</t>
  </si>
  <si>
    <t>Vlastní</t>
  </si>
  <si>
    <t>Indiv</t>
  </si>
  <si>
    <t>POL1_</t>
  </si>
  <si>
    <t>999281108R00</t>
  </si>
  <si>
    <t>Přesun hmot pro opravy a údržbu do výšky 12 m</t>
  </si>
  <si>
    <t>t</t>
  </si>
  <si>
    <t>Přesun hmot</t>
  </si>
  <si>
    <t>POL7_</t>
  </si>
  <si>
    <t>762341210RT2</t>
  </si>
  <si>
    <t>Montáž bednění střech rovných, prkna hrubá na sraz včetně dodávky prken tloušťky 24 mm, kotvení</t>
  </si>
  <si>
    <t xml:space="preserve">skladba S1/S2 : </t>
  </si>
  <si>
    <t xml:space="preserve">otvory do 2m2 neodečítány!!! rezerva : </t>
  </si>
  <si>
    <t xml:space="preserve">I.zalomení : </t>
  </si>
  <si>
    <t>S1 : (31,5+36,0)*4,35/2</t>
  </si>
  <si>
    <t>(31,5+36,0)*4,35/2</t>
  </si>
  <si>
    <t>S2 : (8,17*2,455/2)</t>
  </si>
  <si>
    <t>(8,17*2,455/2)</t>
  </si>
  <si>
    <t xml:space="preserve">II.zalomení : </t>
  </si>
  <si>
    <t>S3 : (36,0+42,0)*4,21/2-(5,675*2,78*2)</t>
  </si>
  <si>
    <t>(36,0+42,0)*4,21/2-(2,9*1,7)</t>
  </si>
  <si>
    <t>S4 : (8,17+14,15)*4,21/2</t>
  </si>
  <si>
    <t>(8,17+14,15)*4,21/2</t>
  </si>
  <si>
    <t/>
  </si>
  <si>
    <t xml:space="preserve">výměna stávajícího bednění : </t>
  </si>
  <si>
    <t>Začátek provozního součtu</t>
  </si>
  <si>
    <t xml:space="preserve">  otvory do 2m2 neodečítány!!! rezerva : </t>
  </si>
  <si>
    <t xml:space="preserve">  I.zalomení : </t>
  </si>
  <si>
    <t xml:space="preserve">  S1 : (31,5+36,0)*4,35/2</t>
  </si>
  <si>
    <t xml:space="preserve">  (31,5+36,0)*4,35/2</t>
  </si>
  <si>
    <t xml:space="preserve">  S2 : (8,17*2,455/2)</t>
  </si>
  <si>
    <t xml:space="preserve">  (8,17*2,455/2)</t>
  </si>
  <si>
    <t xml:space="preserve">  II.zalomení : </t>
  </si>
  <si>
    <t xml:space="preserve">  S3 : (36,0+42,0)*4,21/2-(5,675*2,78*2)</t>
  </si>
  <si>
    <t xml:space="preserve">  (36,0+42,0)*4,21/2-(2,9*1,7)</t>
  </si>
  <si>
    <t xml:space="preserve">  S4 : (8,17+14,15)*4,21/2</t>
  </si>
  <si>
    <t xml:space="preserve">  (8,17+14,15)*4,21/2</t>
  </si>
  <si>
    <t>Konec provozního součtu</t>
  </si>
  <si>
    <t>cca 30% stávajícího bednění : 699,54655*0,3</t>
  </si>
  <si>
    <t>762341630R00</t>
  </si>
  <si>
    <t>Montáž bednění okapových říms z desek tvrdých</t>
  </si>
  <si>
    <t>okapová římsa : (0,6+0,2)*(42,0*2+14,15*2-5,675*2-2,9)</t>
  </si>
  <si>
    <t>(0,3+0,2)*(5,675*2+2,9)</t>
  </si>
  <si>
    <t>762342205RT3</t>
  </si>
  <si>
    <t>Montáž kontralatí přibitím včetně dodávky hranolku 4/5 cm impreg., kotvení</t>
  </si>
  <si>
    <t>POL1_7</t>
  </si>
  <si>
    <t>762341811R00</t>
  </si>
  <si>
    <t>Demontáž bednění střech rovných z prken hrubých</t>
  </si>
  <si>
    <t>783782205R00</t>
  </si>
  <si>
    <t>Nátěr tesařských konstrukcí proti dřevokaz.houbám, plísním, škůdcům 2x</t>
  </si>
  <si>
    <t>bednění střech + 30% výměny : 909,41052*2</t>
  </si>
  <si>
    <t>762343811R01</t>
  </si>
  <si>
    <t>Demontáž bednění okapových říms z cemento třísk. desek - do suti</t>
  </si>
  <si>
    <t>(0,6+0,15)*(42,0*2+14,15*2-5,675*2-2,9)</t>
  </si>
  <si>
    <t>(0,3+0,15)*(5,675*2+2,9)</t>
  </si>
  <si>
    <t>595906300R</t>
  </si>
  <si>
    <t>Deska fasádní cementovláknitá tl. 10 mm 3350 x 1250 mm se základním pigmentovaným podnátěrem finálním lazurovacím probarevným lakem</t>
  </si>
  <si>
    <t>SPCM</t>
  </si>
  <si>
    <t>Specifikace</t>
  </si>
  <si>
    <t>POL3_</t>
  </si>
  <si>
    <t xml:space="preserve">  okapová římsa : (0,6+0,2)*(42,0*2+14,15*2-5,675*2-2,9)</t>
  </si>
  <si>
    <t xml:space="preserve">  (0,3+0,2)*(5,675*2+2,9)</t>
  </si>
  <si>
    <t>85,565*1,2</t>
  </si>
  <si>
    <t>998762202R00</t>
  </si>
  <si>
    <t>Přesun hmot pro tesařské konstrukce, výšky do 12 m</t>
  </si>
  <si>
    <t>721242110RT2</t>
  </si>
  <si>
    <t>Lapač střešních splavenin PP HL600, kloub zápachová klapka, koš na listí, DN 125</t>
  </si>
  <si>
    <t>kus</t>
  </si>
  <si>
    <t>764331220R00</t>
  </si>
  <si>
    <t>Lemování z Pz poplast plechu zdí, rš 240 mm</t>
  </si>
  <si>
    <t>K3 : 14,2</t>
  </si>
  <si>
    <t>764359213R00</t>
  </si>
  <si>
    <t>Kotlík z Pz poplast plechu kónický pro trouby D do 150 mm</t>
  </si>
  <si>
    <t>764454201R00</t>
  </si>
  <si>
    <t>Odpadní trouby z Pz poplast plechu, kruhové, D 60 mm viz specifikace prvků</t>
  </si>
  <si>
    <t>K6 : 5,5</t>
  </si>
  <si>
    <t>764454204R00</t>
  </si>
  <si>
    <t>Odpadní trouby z Pz poplast plechu, kruhové, D 150 mm viz specifikace prvků</t>
  </si>
  <si>
    <t>K2 : 48,0</t>
  </si>
  <si>
    <t>764774422R00</t>
  </si>
  <si>
    <t>Falc.krytina z falc.leg.hliníku barev.provedení P10,v.8 m, svitky,š.650 mm,do 45° vč.hřebene, nároží</t>
  </si>
  <si>
    <t>764816412R00</t>
  </si>
  <si>
    <t>Okapnice z poplast. Pz plechu, rš 120 mm viz specifikace prvků</t>
  </si>
  <si>
    <t>K4 : 11,6</t>
  </si>
  <si>
    <t>764775323R00</t>
  </si>
  <si>
    <t>Lemování komínů z AL plechů, v ploše</t>
  </si>
  <si>
    <t>komín 1250x650 mm : 1,5</t>
  </si>
  <si>
    <t>764775337R00</t>
  </si>
  <si>
    <t>Systémové lemování střeš.oken do cca š. 78x118 cm pro falcované krytiny</t>
  </si>
  <si>
    <t>výlez : 2</t>
  </si>
  <si>
    <t>střeš.okno : 43</t>
  </si>
  <si>
    <t>764778113RT2</t>
  </si>
  <si>
    <t>Systémový žlab podokapní půlkruhový RŠ 340 mm z ocel.poplast plechu tl.0,75 mm vč.doplňků viz specifikace prvků</t>
  </si>
  <si>
    <t>K1 : 109,4</t>
  </si>
  <si>
    <t>764778211RT1</t>
  </si>
  <si>
    <t>Systémový žlab podokapní hranatý RŠ 240 mm z ocel.poplast plechu tl.0,75 mm vč.doplňků viz specifikace prvků</t>
  </si>
  <si>
    <t>K5 : 11,6</t>
  </si>
  <si>
    <t>764775307R00</t>
  </si>
  <si>
    <t>Systémová ochranná mřížka proti ptákům, šířka do 125 mm</t>
  </si>
  <si>
    <t>(42,0*2+14,15*2+5,675)-(2,9)</t>
  </si>
  <si>
    <t>764775319R00</t>
  </si>
  <si>
    <t>Systémový nástavec odvětrání pro falc.krytiny z leg.hliníku, DN 120 mm</t>
  </si>
  <si>
    <t>prostupy, odvětrávání : 12</t>
  </si>
  <si>
    <t>764331831R00</t>
  </si>
  <si>
    <t>Demontáž lemování zdí, rš 250 a 330 mm, do 45°</t>
  </si>
  <si>
    <t>balkony : (2,78*2)*2</t>
  </si>
  <si>
    <t>vykrojení : 1,7*2+2,9</t>
  </si>
  <si>
    <t>764339830R00</t>
  </si>
  <si>
    <t>Demontáž lemování komínů v ploše, do 30°</t>
  </si>
  <si>
    <t>komín : 1,5</t>
  </si>
  <si>
    <t>764345832R00</t>
  </si>
  <si>
    <t>Demontáž ventilačních nástavců D do 150 mm, do 45° vč.lemování - do suti</t>
  </si>
  <si>
    <t>764352811R00</t>
  </si>
  <si>
    <t>Demontáž žlabů půlkruh. rovných, rš 330 mm, do 45°</t>
  </si>
  <si>
    <t>764454803R00</t>
  </si>
  <si>
    <t>Demontáž odpadních trub kruhových,D 150 mm</t>
  </si>
  <si>
    <t>48,0+5,5</t>
  </si>
  <si>
    <t>764 PC 001</t>
  </si>
  <si>
    <t>D+M Komínové lávky vč. stupňů viz specifikace prvků</t>
  </si>
  <si>
    <t>kpl</t>
  </si>
  <si>
    <t>764 PC 002</t>
  </si>
  <si>
    <t>D+M Oplechování komínové hlavy 700x1200 mm viz specifikace prvků</t>
  </si>
  <si>
    <t>764367800R01</t>
  </si>
  <si>
    <t>Demontáž oplechování střešního okna do 2 m2 - do suti</t>
  </si>
  <si>
    <t>ks</t>
  </si>
  <si>
    <t>764903323R01</t>
  </si>
  <si>
    <t>Systémové sněhové zábrany žebříkové l= 3,0 m viz specifikace prvků</t>
  </si>
  <si>
    <t xml:space="preserve">  K12 : 112,0/3</t>
  </si>
  <si>
    <t>38</t>
  </si>
  <si>
    <t>998764202R00</t>
  </si>
  <si>
    <t>Přesun hmot pro klempířské konstr., výšky do 12 m</t>
  </si>
  <si>
    <t>765361810R00</t>
  </si>
  <si>
    <t>Demontáž živičné šindelové krytiny vč.systémových doplňků (hřebenáčů, nároží, atd), do suti</t>
  </si>
  <si>
    <t>765799315R00</t>
  </si>
  <si>
    <t>Příplatek za sklon od 30° do 45°,fólie na bednění</t>
  </si>
  <si>
    <t>765799313RK3</t>
  </si>
  <si>
    <t>Montáž fólie na bednění přibitím, přelepení spojů podstřešní difúzní fólie 150g/m2, vodotěsnost W1</t>
  </si>
  <si>
    <t>998765202R00</t>
  </si>
  <si>
    <t>Přesun hmot pro krytiny tvrdé, výšky do 12 m</t>
  </si>
  <si>
    <t>M21 PC 001</t>
  </si>
  <si>
    <t>Dmtž a zpětná Mtž bleskosvodu vč.nových kotvících prvků</t>
  </si>
  <si>
    <t>soubor</t>
  </si>
  <si>
    <t>979990107R00</t>
  </si>
  <si>
    <t>Poplatek za uložení suti - směs betonu, cihel, dřeva, skupina odpadu 170904</t>
  </si>
  <si>
    <t>979086112R00</t>
  </si>
  <si>
    <t>Nakládání nebo překládání suti a vybouraných hmot</t>
  </si>
  <si>
    <t>Přesun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</si>
  <si>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</si>
  <si>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</si>
  <si>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</si>
  <si>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</si>
  <si>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</si>
  <si>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</si>
  <si>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</si>
  <si>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</si>
  <si>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</si>
  <si>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</si>
  <si>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</si>
  <si>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979990121R00</t>
  </si>
  <si>
    <t>Poplatek za uložení suti - asfaltové pásy, skupina odpadu 170302</t>
  </si>
  <si>
    <t>SUM</t>
  </si>
  <si>
    <t>Poznámky uchazeče k zadání</t>
  </si>
  <si>
    <t>POPUZIV</t>
  </si>
  <si>
    <t>END</t>
  </si>
  <si>
    <t>Zařízení staveniště - veškeré náklady spojené s vybudováním, provozem a odstraněním ZS</t>
  </si>
  <si>
    <t>Územní vlivy - zohlednění dopravních omezení záborů veřejných ploch</t>
  </si>
  <si>
    <t>POL3_0</t>
  </si>
  <si>
    <t>03</t>
  </si>
  <si>
    <t>Provozní vlivy - zohlednění všech cizích vlivů způsobených na stavbě</t>
  </si>
  <si>
    <t>04</t>
  </si>
  <si>
    <t>Vnitroareálová doprava - mimořádné náklady spojené se stíženými podmínkami</t>
  </si>
  <si>
    <t>05</t>
  </si>
  <si>
    <t>Pojištění stavby - náklady na pojištění stavby dle podmínek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</si>
</sst>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5">
      <c r="A2" s="2"/>
      <c r="B2" s="76" t="s">
        <v>24</v>
      </c>
      <c r="C2" s="77"/>
      <c r="D2" s="78" t="s">
        <v>43</v>
      </c>
      <c r="E2" s="206" t="s">
        <v>44</v>
      </c>
      <c r="F2" s="207"/>
      <c r="G2" s="207"/>
      <c r="H2" s="207"/>
      <c r="I2" s="207"/>
      <c r="J2" s="208"/>
      <c r="O2" s="1"/>
    </row>
    <row r="3" spans="1:15" ht="27" hidden="1" customHeight="1" x14ac:dyDescent="0.25">
      <c r="A3" s="2"/>
      <c r="B3" s="79"/>
      <c r="C3" s="77"/>
      <c r="D3" s="80"/>
      <c r="E3" s="209"/>
      <c r="F3" s="210"/>
      <c r="G3" s="210"/>
      <c r="H3" s="210"/>
      <c r="I3" s="210"/>
      <c r="J3" s="211"/>
    </row>
    <row r="4" spans="1:15" ht="23.25" customHeight="1" x14ac:dyDescent="0.25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23</v>
      </c>
      <c r="D5" s="223" t="s">
        <v>45</v>
      </c>
      <c r="E5" s="224"/>
      <c r="F5" s="224"/>
      <c r="G5" s="224"/>
      <c r="H5" s="18" t="s">
        <v>42</v>
      </c>
      <c r="I5" s="85" t="s">
        <v>49</v>
      </c>
      <c r="J5" s="8"/>
    </row>
    <row r="6" spans="1:15" ht="15.75" customHeight="1" x14ac:dyDescent="0.25">
      <c r="A6" s="2"/>
      <c r="B6" s="28"/>
      <c r="C6" s="55"/>
      <c r="D6" s="225" t="s">
        <v>46</v>
      </c>
      <c r="E6" s="226"/>
      <c r="F6" s="226"/>
      <c r="G6" s="226"/>
      <c r="H6" s="18" t="s">
        <v>36</v>
      </c>
      <c r="I6" s="85" t="s">
        <v>50</v>
      </c>
      <c r="J6" s="8"/>
    </row>
    <row r="7" spans="1:15" ht="15.75" customHeight="1" x14ac:dyDescent="0.25">
      <c r="A7" s="2"/>
      <c r="B7" s="29"/>
      <c r="C7" s="56"/>
      <c r="D7" s="84" t="s">
        <v>48</v>
      </c>
      <c r="E7" s="227" t="s">
        <v>47</v>
      </c>
      <c r="F7" s="228"/>
      <c r="G7" s="22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13"/>
      <c r="E11" s="213"/>
      <c r="F11" s="213"/>
      <c r="G11" s="213"/>
      <c r="H11" s="18" t="s">
        <v>42</v>
      </c>
      <c r="I11" s="87"/>
      <c r="J11" s="8"/>
    </row>
    <row r="12" spans="1:15" ht="15.75" customHeight="1" x14ac:dyDescent="0.25">
      <c r="A12" s="2"/>
      <c r="B12" s="28"/>
      <c r="C12" s="55"/>
      <c r="D12" s="218"/>
      <c r="E12" s="218"/>
      <c r="F12" s="218"/>
      <c r="G12" s="218"/>
      <c r="H12" s="18" t="s">
        <v>36</v>
      </c>
      <c r="I12" s="87"/>
      <c r="J12" s="8"/>
    </row>
    <row r="13" spans="1:15" ht="15.75" customHeight="1" x14ac:dyDescent="0.25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5">
      <c r="A16" s="140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SUMIF(F50:F57,A16,I50:I57)+SUMIF(F50:F57,"PSU",I50:I57)</f>
        <v>0</v>
      </c>
      <c r="J16" s="205"/>
    </row>
    <row r="17" spans="1:10" ht="23.25" customHeight="1" x14ac:dyDescent="0.25">
      <c r="A17" s="140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SUMIF(F50:F57,A17,I50:I57)</f>
        <v>0</v>
      </c>
      <c r="J17" s="205"/>
    </row>
    <row r="18" spans="1:10" ht="23.25" customHeight="1" x14ac:dyDescent="0.25">
      <c r="A18" s="140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SUMIF(F50:F57,A18,I50:I57)</f>
        <v>0</v>
      </c>
      <c r="J18" s="205"/>
    </row>
    <row r="19" spans="1:10" ht="23.25" customHeight="1" x14ac:dyDescent="0.25">
      <c r="A19" s="140" t="s">
        <v>77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SUMIF(F50:F57,A19,I50:I57)</f>
        <v>0</v>
      </c>
      <c r="J19" s="205"/>
    </row>
    <row r="20" spans="1:10" ht="23.25" customHeight="1" x14ac:dyDescent="0.25">
      <c r="A20" s="140" t="s">
        <v>78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SUMIF(F50:F57,A20,I50:I57)</f>
        <v>0</v>
      </c>
      <c r="J20" s="205"/>
    </row>
    <row r="21" spans="1:10" ht="23.25" customHeight="1" x14ac:dyDescent="0.25">
      <c r="A21" s="2"/>
      <c r="B21" s="48" t="s">
        <v>31</v>
      </c>
      <c r="C21" s="64"/>
      <c r="D21" s="65"/>
      <c r="E21" s="216"/>
      <c r="F21" s="217"/>
      <c r="G21" s="216"/>
      <c r="H21" s="217"/>
      <c r="I21" s="216">
        <f>SUM(I16:J20)</f>
        <v>0</v>
      </c>
      <c r="J21" s="234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0">
        <f>A25</f>
        <v>0</v>
      </c>
      <c r="H26" s="201"/>
      <c r="I26" s="20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2">
        <f>CenaCelkem-(ZakladDPHSni+DPHSni+ZakladDPHZakl+DPHZakl)</f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25</v>
      </c>
      <c r="C28" s="115"/>
      <c r="D28" s="115"/>
      <c r="E28" s="116"/>
      <c r="F28" s="117"/>
      <c r="G28" s="236">
        <f>ZakladDPHSniVypocet+ZakladDPHZaklVypocet</f>
        <v>0</v>
      </c>
      <c r="H28" s="236"/>
      <c r="I28" s="236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37</v>
      </c>
      <c r="C29" s="119"/>
      <c r="D29" s="119"/>
      <c r="E29" s="119"/>
      <c r="F29" s="120"/>
      <c r="G29" s="235">
        <f>A27</f>
        <v>0</v>
      </c>
      <c r="H29" s="235"/>
      <c r="I29" s="235"/>
      <c r="J29" s="121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5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5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5">
      <c r="A39" s="90">
        <v>1</v>
      </c>
      <c r="B39" s="100" t="s">
        <v>51</v>
      </c>
      <c r="C39" s="241"/>
      <c r="D39" s="241"/>
      <c r="E39" s="241"/>
      <c r="F39" s="101">
        <f>'SO01 01 Pol'!AE193+'SO01 02 Pol'!AE15</f>
        <v>0</v>
      </c>
      <c r="G39" s="102">
        <f>'SO01 01 Pol'!AF193+'SO01 02 Pol'!AF15</f>
        <v>0</v>
      </c>
      <c r="H39" s="103">
        <f>(F39*SazbaDPH1/100)+(G39*SazbaDPH2/100)</f>
        <v>0</v>
      </c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customHeight="1" x14ac:dyDescent="0.25">
      <c r="A40" s="90">
        <v>2</v>
      </c>
      <c r="B40" s="105" t="s">
        <v>52</v>
      </c>
      <c r="C40" s="242" t="s">
        <v>53</v>
      </c>
      <c r="D40" s="242"/>
      <c r="E40" s="242"/>
      <c r="F40" s="106">
        <f>'SO01 01 Pol'!AE193+'SO01 02 Pol'!AE15</f>
        <v>0</v>
      </c>
      <c r="G40" s="107">
        <f>'SO01 01 Pol'!AF193+'SO01 02 Pol'!AF15</f>
        <v>0</v>
      </c>
      <c r="H40" s="107">
        <f>(F40*SazbaDPH1/100)+(G40*SazbaDPH2/100)</f>
        <v>0</v>
      </c>
      <c r="I40" s="107">
        <f>F40+G40+H40</f>
        <v>0</v>
      </c>
      <c r="J40" s="108" t="e">
        <f ca="1">IF(_xlfn.SINGLE(CenaCelkemVypocet)=0,"",I40/_xlfn.SINGLE(CenaCelkemVypocet)*100)</f>
        <v>#NAME?</v>
      </c>
    </row>
    <row r="41" spans="1:10" ht="25.5" customHeight="1" x14ac:dyDescent="0.25">
      <c r="A41" s="90">
        <v>3</v>
      </c>
      <c r="B41" s="109" t="s">
        <v>54</v>
      </c>
      <c r="C41" s="241" t="s">
        <v>55</v>
      </c>
      <c r="D41" s="241"/>
      <c r="E41" s="241"/>
      <c r="F41" s="110">
        <f>'SO01 01 Pol'!AE193</f>
        <v>0</v>
      </c>
      <c r="G41" s="103">
        <f>'SO01 01 Pol'!AF193</f>
        <v>0</v>
      </c>
      <c r="H41" s="103">
        <f>(F41*SazbaDPH1/100)+(G41*SazbaDPH2/100)</f>
        <v>0</v>
      </c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customHeight="1" x14ac:dyDescent="0.25">
      <c r="A42" s="90">
        <v>3</v>
      </c>
      <c r="B42" s="109" t="s">
        <v>56</v>
      </c>
      <c r="C42" s="241" t="s">
        <v>57</v>
      </c>
      <c r="D42" s="241"/>
      <c r="E42" s="241"/>
      <c r="F42" s="110">
        <f>'SO01 02 Pol'!AE15</f>
        <v>0</v>
      </c>
      <c r="G42" s="103">
        <f>'SO01 02 Pol'!AF15</f>
        <v>0</v>
      </c>
      <c r="H42" s="103">
        <f>(F42*SazbaDPH1/100)+(G42*SazbaDPH2/100)</f>
        <v>0</v>
      </c>
      <c r="I42" s="103">
        <f>F42+G42+H42</f>
        <v>0</v>
      </c>
      <c r="J42" s="104" t="e">
        <f ca="1">IF(_xlfn.SINGLE(CenaCelkemVypocet)=0,"",I42/_xlfn.SINGLE(CenaCelkemVypocet)*100)</f>
        <v>#NAME?</v>
      </c>
    </row>
    <row r="43" spans="1:10" ht="25.5" customHeight="1" x14ac:dyDescent="0.25">
      <c r="A43" s="90"/>
      <c r="B43" s="243" t="s">
        <v>58</v>
      </c>
      <c r="C43" s="244"/>
      <c r="D43" s="244"/>
      <c r="E43" s="245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 t="e">
        <f ca="1">SUMIF(A39:A42,"=1",J39:J42)</f>
        <v>#NAME?</v>
      </c>
    </row>
    <row r="47" spans="1:10" ht="15.6" x14ac:dyDescent="0.3">
      <c r="B47" s="122" t="s">
        <v>60</v>
      </c>
    </row>
    <row r="49" spans="1:10" ht="25.5" customHeight="1" x14ac:dyDescent="0.25">
      <c r="A49" s="124"/>
      <c r="B49" s="127" t="s">
        <v>18</v>
      </c>
      <c r="C49" s="127" t="s">
        <v>6</v>
      </c>
      <c r="D49" s="128"/>
      <c r="E49" s="128"/>
      <c r="F49" s="129" t="s">
        <v>61</v>
      </c>
      <c r="G49" s="129"/>
      <c r="H49" s="129"/>
      <c r="I49" s="129" t="s">
        <v>31</v>
      </c>
      <c r="J49" s="129" t="s">
        <v>0</v>
      </c>
    </row>
    <row r="50" spans="1:10" ht="36.75" customHeight="1" x14ac:dyDescent="0.25">
      <c r="A50" s="125"/>
      <c r="B50" s="130" t="s">
        <v>62</v>
      </c>
      <c r="C50" s="246" t="s">
        <v>63</v>
      </c>
      <c r="D50" s="247"/>
      <c r="E50" s="247"/>
      <c r="F50" s="136" t="s">
        <v>26</v>
      </c>
      <c r="G50" s="137"/>
      <c r="H50" s="137"/>
      <c r="I50" s="137">
        <f>'SO01 01 Pol'!G8</f>
        <v>0</v>
      </c>
      <c r="J50" s="134" t="str">
        <f>IF(I58=0,"",I50/I58*100)</f>
        <v/>
      </c>
    </row>
    <row r="51" spans="1:10" ht="36.75" customHeight="1" x14ac:dyDescent="0.25">
      <c r="A51" s="125"/>
      <c r="B51" s="130" t="s">
        <v>64</v>
      </c>
      <c r="C51" s="246" t="s">
        <v>65</v>
      </c>
      <c r="D51" s="247"/>
      <c r="E51" s="247"/>
      <c r="F51" s="136" t="s">
        <v>26</v>
      </c>
      <c r="G51" s="137"/>
      <c r="H51" s="137"/>
      <c r="I51" s="137">
        <f>'SO01 01 Pol'!G22</f>
        <v>0</v>
      </c>
      <c r="J51" s="134" t="str">
        <f>IF(I58=0,"",I51/I58*100)</f>
        <v/>
      </c>
    </row>
    <row r="52" spans="1:10" ht="36.75" customHeight="1" x14ac:dyDescent="0.25">
      <c r="A52" s="125"/>
      <c r="B52" s="130" t="s">
        <v>66</v>
      </c>
      <c r="C52" s="246" t="s">
        <v>67</v>
      </c>
      <c r="D52" s="247"/>
      <c r="E52" s="247"/>
      <c r="F52" s="136" t="s">
        <v>27</v>
      </c>
      <c r="G52" s="137"/>
      <c r="H52" s="137"/>
      <c r="I52" s="137">
        <f>'SO01 01 Pol'!G24</f>
        <v>0</v>
      </c>
      <c r="J52" s="134" t="str">
        <f>IF(I58=0,"",I52/I58*100)</f>
        <v/>
      </c>
    </row>
    <row r="53" spans="1:10" ht="36.75" customHeight="1" x14ac:dyDescent="0.25">
      <c r="A53" s="125"/>
      <c r="B53" s="130" t="s">
        <v>68</v>
      </c>
      <c r="C53" s="246" t="s">
        <v>69</v>
      </c>
      <c r="D53" s="247"/>
      <c r="E53" s="247"/>
      <c r="F53" s="136" t="s">
        <v>27</v>
      </c>
      <c r="G53" s="137"/>
      <c r="H53" s="137"/>
      <c r="I53" s="137">
        <f>'SO01 01 Pol'!G96</f>
        <v>0</v>
      </c>
      <c r="J53" s="134" t="str">
        <f>IF(I58=0,"",I53/I58*100)</f>
        <v/>
      </c>
    </row>
    <row r="54" spans="1:10" ht="36.75" customHeight="1" x14ac:dyDescent="0.25">
      <c r="A54" s="125"/>
      <c r="B54" s="130" t="s">
        <v>70</v>
      </c>
      <c r="C54" s="246" t="s">
        <v>71</v>
      </c>
      <c r="D54" s="247"/>
      <c r="E54" s="247"/>
      <c r="F54" s="136" t="s">
        <v>27</v>
      </c>
      <c r="G54" s="137"/>
      <c r="H54" s="137"/>
      <c r="I54" s="137">
        <f>'SO01 01 Pol'!G154</f>
        <v>0</v>
      </c>
      <c r="J54" s="134" t="str">
        <f>IF(I58=0,"",I54/I58*100)</f>
        <v/>
      </c>
    </row>
    <row r="55" spans="1:10" ht="36.75" customHeight="1" x14ac:dyDescent="0.25">
      <c r="A55" s="125"/>
      <c r="B55" s="130" t="s">
        <v>72</v>
      </c>
      <c r="C55" s="246" t="s">
        <v>73</v>
      </c>
      <c r="D55" s="247"/>
      <c r="E55" s="247"/>
      <c r="F55" s="136" t="s">
        <v>28</v>
      </c>
      <c r="G55" s="137"/>
      <c r="H55" s="137"/>
      <c r="I55" s="137">
        <f>'SO01 01 Pol'!G181</f>
        <v>0</v>
      </c>
      <c r="J55" s="134" t="str">
        <f>IF(I58=0,"",I55/I58*100)</f>
        <v/>
      </c>
    </row>
    <row r="56" spans="1:10" ht="36.75" customHeight="1" x14ac:dyDescent="0.25">
      <c r="A56" s="125"/>
      <c r="B56" s="130" t="s">
        <v>74</v>
      </c>
      <c r="C56" s="246" t="s">
        <v>75</v>
      </c>
      <c r="D56" s="247"/>
      <c r="E56" s="247"/>
      <c r="F56" s="136" t="s">
        <v>76</v>
      </c>
      <c r="G56" s="137"/>
      <c r="H56" s="137"/>
      <c r="I56" s="137">
        <f>'SO01 01 Pol'!G183</f>
        <v>0</v>
      </c>
      <c r="J56" s="134" t="str">
        <f>IF(I58=0,"",I56/I58*100)</f>
        <v/>
      </c>
    </row>
    <row r="57" spans="1:10" ht="36.75" customHeight="1" x14ac:dyDescent="0.25">
      <c r="A57" s="125"/>
      <c r="B57" s="130" t="s">
        <v>77</v>
      </c>
      <c r="C57" s="246" t="s">
        <v>29</v>
      </c>
      <c r="D57" s="247"/>
      <c r="E57" s="247"/>
      <c r="F57" s="136" t="s">
        <v>77</v>
      </c>
      <c r="G57" s="137"/>
      <c r="H57" s="137"/>
      <c r="I57" s="137">
        <f>'SO01 02 Pol'!G8</f>
        <v>0</v>
      </c>
      <c r="J57" s="134" t="str">
        <f>IF(I58=0,"",I57/I58*100)</f>
        <v/>
      </c>
    </row>
    <row r="58" spans="1:10" ht="25.5" customHeight="1" x14ac:dyDescent="0.25">
      <c r="A58" s="126"/>
      <c r="B58" s="131" t="s">
        <v>1</v>
      </c>
      <c r="C58" s="132"/>
      <c r="D58" s="133"/>
      <c r="E58" s="133"/>
      <c r="F58" s="138"/>
      <c r="G58" s="139"/>
      <c r="H58" s="139"/>
      <c r="I58" s="139">
        <f>SUM(I50:I57)</f>
        <v>0</v>
      </c>
      <c r="J58" s="135">
        <f>SUM(J50:J57)</f>
        <v>0</v>
      </c>
    </row>
    <row r="59" spans="1:10" x14ac:dyDescent="0.25">
      <c r="F59" s="88"/>
      <c r="G59" s="88"/>
      <c r="H59" s="88"/>
      <c r="I59" s="88"/>
      <c r="J59" s="89"/>
    </row>
    <row r="60" spans="1:10" x14ac:dyDescent="0.25">
      <c r="F60" s="88"/>
      <c r="G60" s="88"/>
      <c r="H60" s="88"/>
      <c r="I60" s="88"/>
      <c r="J60" s="89"/>
    </row>
    <row r="61" spans="1:10" x14ac:dyDescent="0.25">
      <c r="F61" s="88"/>
      <c r="G61" s="88"/>
      <c r="H61" s="88"/>
      <c r="I61" s="88"/>
      <c r="J6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8" t="s">
        <v>7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50" t="s">
        <v>8</v>
      </c>
      <c r="B2" s="49"/>
      <c r="C2" s="250"/>
      <c r="D2" s="250"/>
      <c r="E2" s="250"/>
      <c r="F2" s="250"/>
      <c r="G2" s="251"/>
    </row>
    <row r="3" spans="1:7" ht="24.9" customHeight="1" x14ac:dyDescent="0.25">
      <c r="A3" s="50" t="s">
        <v>9</v>
      </c>
      <c r="B3" s="49"/>
      <c r="C3" s="250"/>
      <c r="D3" s="250"/>
      <c r="E3" s="250"/>
      <c r="F3" s="250"/>
      <c r="G3" s="251"/>
    </row>
    <row r="4" spans="1:7" ht="24.9" customHeight="1" x14ac:dyDescent="0.25">
      <c r="A4" s="50" t="s">
        <v>10</v>
      </c>
      <c r="B4" s="49"/>
      <c r="C4" s="250"/>
      <c r="D4" s="250"/>
      <c r="E4" s="250"/>
      <c r="F4" s="250"/>
      <c r="G4" s="251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38.33203125" style="12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4" t="s">
        <v>7</v>
      </c>
      <c r="B1" s="264"/>
      <c r="C1" s="264"/>
      <c r="D1" s="264"/>
      <c r="E1" s="264"/>
      <c r="F1" s="264"/>
      <c r="G1" s="264"/>
      <c r="AG1" t="s">
        <v>79</v>
      </c>
    </row>
    <row r="2" spans="1:60" ht="25.05" customHeight="1" x14ac:dyDescent="0.25">
      <c r="A2" s="141" t="s">
        <v>8</v>
      </c>
      <c r="B2" s="49" t="s">
        <v>43</v>
      </c>
      <c r="C2" s="265" t="s">
        <v>44</v>
      </c>
      <c r="D2" s="266"/>
      <c r="E2" s="266"/>
      <c r="F2" s="266"/>
      <c r="G2" s="267"/>
      <c r="AG2" t="s">
        <v>80</v>
      </c>
    </row>
    <row r="3" spans="1:60" ht="25.05" customHeight="1" x14ac:dyDescent="0.25">
      <c r="A3" s="141" t="s">
        <v>9</v>
      </c>
      <c r="B3" s="49" t="s">
        <v>52</v>
      </c>
      <c r="C3" s="265" t="s">
        <v>53</v>
      </c>
      <c r="D3" s="266"/>
      <c r="E3" s="266"/>
      <c r="F3" s="266"/>
      <c r="G3" s="267"/>
      <c r="AC3" s="123" t="s">
        <v>80</v>
      </c>
      <c r="AG3" t="s">
        <v>81</v>
      </c>
    </row>
    <row r="4" spans="1:60" ht="25.05" customHeight="1" x14ac:dyDescent="0.25">
      <c r="A4" s="142" t="s">
        <v>10</v>
      </c>
      <c r="B4" s="143" t="s">
        <v>54</v>
      </c>
      <c r="C4" s="268" t="s">
        <v>55</v>
      </c>
      <c r="D4" s="269"/>
      <c r="E4" s="269"/>
      <c r="F4" s="269"/>
      <c r="G4" s="270"/>
      <c r="AG4" t="s">
        <v>82</v>
      </c>
    </row>
    <row r="5" spans="1:60" x14ac:dyDescent="0.25">
      <c r="D5" s="10"/>
    </row>
    <row r="6" spans="1:60" ht="39.6" x14ac:dyDescent="0.25">
      <c r="A6" s="145" t="s">
        <v>83</v>
      </c>
      <c r="B6" s="147" t="s">
        <v>84</v>
      </c>
      <c r="C6" s="147" t="s">
        <v>85</v>
      </c>
      <c r="D6" s="146" t="s">
        <v>86</v>
      </c>
      <c r="E6" s="145" t="s">
        <v>87</v>
      </c>
      <c r="F6" s="144" t="s">
        <v>88</v>
      </c>
      <c r="G6" s="145" t="s">
        <v>31</v>
      </c>
      <c r="H6" s="148" t="s">
        <v>32</v>
      </c>
      <c r="I6" s="148" t="s">
        <v>89</v>
      </c>
      <c r="J6" s="148" t="s">
        <v>33</v>
      </c>
      <c r="K6" s="148" t="s">
        <v>90</v>
      </c>
      <c r="L6" s="148" t="s">
        <v>91</v>
      </c>
      <c r="M6" s="148" t="s">
        <v>92</v>
      </c>
      <c r="N6" s="148" t="s">
        <v>93</v>
      </c>
      <c r="O6" s="148" t="s">
        <v>94</v>
      </c>
      <c r="P6" s="148" t="s">
        <v>95</v>
      </c>
      <c r="Q6" s="148" t="s">
        <v>96</v>
      </c>
      <c r="R6" s="148" t="s">
        <v>97</v>
      </c>
      <c r="S6" s="148" t="s">
        <v>98</v>
      </c>
      <c r="T6" s="148" t="s">
        <v>99</v>
      </c>
      <c r="U6" s="148" t="s">
        <v>100</v>
      </c>
      <c r="V6" s="148" t="s">
        <v>101</v>
      </c>
      <c r="W6" s="148" t="s">
        <v>102</v>
      </c>
      <c r="X6" s="148" t="s">
        <v>103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5">
      <c r="A8" s="166" t="s">
        <v>104</v>
      </c>
      <c r="B8" s="167" t="s">
        <v>62</v>
      </c>
      <c r="C8" s="186" t="s">
        <v>63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18.850000000000001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318.88</v>
      </c>
      <c r="W8" s="165"/>
      <c r="X8" s="165"/>
      <c r="AG8" t="s">
        <v>105</v>
      </c>
    </row>
    <row r="9" spans="1:60" outlineLevel="1" x14ac:dyDescent="0.25">
      <c r="A9" s="172">
        <v>1</v>
      </c>
      <c r="B9" s="173" t="s">
        <v>106</v>
      </c>
      <c r="C9" s="187" t="s">
        <v>107</v>
      </c>
      <c r="D9" s="174" t="s">
        <v>108</v>
      </c>
      <c r="E9" s="175">
        <v>975.15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1.8380000000000001E-2</v>
      </c>
      <c r="O9" s="159">
        <f>ROUND(E9*N9,2)</f>
        <v>17.920000000000002</v>
      </c>
      <c r="P9" s="159">
        <v>0</v>
      </c>
      <c r="Q9" s="159">
        <f>ROUND(E9*P9,2)</f>
        <v>0</v>
      </c>
      <c r="R9" s="159"/>
      <c r="S9" s="159" t="s">
        <v>109</v>
      </c>
      <c r="T9" s="159" t="s">
        <v>109</v>
      </c>
      <c r="U9" s="159">
        <v>0.13900000000000001</v>
      </c>
      <c r="V9" s="159">
        <f>ROUND(E9*U9,2)</f>
        <v>135.55000000000001</v>
      </c>
      <c r="W9" s="159"/>
      <c r="X9" s="159" t="s">
        <v>110</v>
      </c>
      <c r="Y9" s="149"/>
      <c r="Z9" s="149"/>
      <c r="AA9" s="149"/>
      <c r="AB9" s="149"/>
      <c r="AC9" s="149"/>
      <c r="AD9" s="149"/>
      <c r="AE9" s="149"/>
      <c r="AF9" s="149"/>
      <c r="AG9" s="149" t="s">
        <v>111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5">
      <c r="A10" s="156"/>
      <c r="B10" s="157"/>
      <c r="C10" s="188" t="s">
        <v>112</v>
      </c>
      <c r="D10" s="161"/>
      <c r="E10" s="162">
        <v>896.4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113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5">
      <c r="A11" s="156"/>
      <c r="B11" s="157"/>
      <c r="C11" s="188" t="s">
        <v>114</v>
      </c>
      <c r="D11" s="161"/>
      <c r="E11" s="162">
        <v>78.75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113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5">
      <c r="A12" s="172">
        <v>2</v>
      </c>
      <c r="B12" s="173" t="s">
        <v>115</v>
      </c>
      <c r="C12" s="187" t="s">
        <v>116</v>
      </c>
      <c r="D12" s="174" t="s">
        <v>108</v>
      </c>
      <c r="E12" s="175">
        <v>975.15</v>
      </c>
      <c r="F12" s="176"/>
      <c r="G12" s="177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9">
        <v>9.5E-4</v>
      </c>
      <c r="O12" s="159">
        <f>ROUND(E12*N12,2)</f>
        <v>0.93</v>
      </c>
      <c r="P12" s="159">
        <v>0</v>
      </c>
      <c r="Q12" s="159">
        <f>ROUND(E12*P12,2)</f>
        <v>0</v>
      </c>
      <c r="R12" s="159"/>
      <c r="S12" s="159" t="s">
        <v>109</v>
      </c>
      <c r="T12" s="159" t="s">
        <v>109</v>
      </c>
      <c r="U12" s="159">
        <v>7.0000000000000001E-3</v>
      </c>
      <c r="V12" s="159">
        <f>ROUND(E12*U12,2)</f>
        <v>6.83</v>
      </c>
      <c r="W12" s="159"/>
      <c r="X12" s="159" t="s">
        <v>110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117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5">
      <c r="A13" s="156"/>
      <c r="B13" s="157"/>
      <c r="C13" s="188" t="s">
        <v>118</v>
      </c>
      <c r="D13" s="161"/>
      <c r="E13" s="162">
        <v>975.15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113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5">
      <c r="A14" s="178">
        <v>3</v>
      </c>
      <c r="B14" s="179" t="s">
        <v>119</v>
      </c>
      <c r="C14" s="189" t="s">
        <v>120</v>
      </c>
      <c r="D14" s="180" t="s">
        <v>108</v>
      </c>
      <c r="E14" s="181">
        <v>975.15</v>
      </c>
      <c r="F14" s="182"/>
      <c r="G14" s="183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109</v>
      </c>
      <c r="T14" s="159" t="s">
        <v>109</v>
      </c>
      <c r="U14" s="159">
        <v>0.11700000000000001</v>
      </c>
      <c r="V14" s="159">
        <f>ROUND(E14*U14,2)</f>
        <v>114.09</v>
      </c>
      <c r="W14" s="159"/>
      <c r="X14" s="159" t="s">
        <v>110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117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5">
      <c r="A15" s="172">
        <v>4</v>
      </c>
      <c r="B15" s="173" t="s">
        <v>121</v>
      </c>
      <c r="C15" s="187" t="s">
        <v>122</v>
      </c>
      <c r="D15" s="174" t="s">
        <v>108</v>
      </c>
      <c r="E15" s="175">
        <v>975.15</v>
      </c>
      <c r="F15" s="176"/>
      <c r="G15" s="177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59"/>
      <c r="S15" s="159" t="s">
        <v>109</v>
      </c>
      <c r="T15" s="159" t="s">
        <v>109</v>
      </c>
      <c r="U15" s="159">
        <v>0.04</v>
      </c>
      <c r="V15" s="159">
        <f>ROUND(E15*U15,2)</f>
        <v>39.01</v>
      </c>
      <c r="W15" s="159"/>
      <c r="X15" s="159" t="s">
        <v>110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111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5">
      <c r="A16" s="156"/>
      <c r="B16" s="157"/>
      <c r="C16" s="188" t="s">
        <v>112</v>
      </c>
      <c r="D16" s="161"/>
      <c r="E16" s="162">
        <v>896.4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113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5">
      <c r="A17" s="156"/>
      <c r="B17" s="157"/>
      <c r="C17" s="188" t="s">
        <v>114</v>
      </c>
      <c r="D17" s="161"/>
      <c r="E17" s="162">
        <v>78.75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113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5">
      <c r="A18" s="172">
        <v>5</v>
      </c>
      <c r="B18" s="173" t="s">
        <v>123</v>
      </c>
      <c r="C18" s="187" t="s">
        <v>124</v>
      </c>
      <c r="D18" s="174" t="s">
        <v>108</v>
      </c>
      <c r="E18" s="175">
        <v>975.15</v>
      </c>
      <c r="F18" s="176"/>
      <c r="G18" s="177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9">
        <v>0</v>
      </c>
      <c r="O18" s="159">
        <f>ROUND(E18*N18,2)</f>
        <v>0</v>
      </c>
      <c r="P18" s="159">
        <v>0</v>
      </c>
      <c r="Q18" s="159">
        <f>ROUND(E18*P18,2)</f>
        <v>0</v>
      </c>
      <c r="R18" s="159"/>
      <c r="S18" s="159" t="s">
        <v>109</v>
      </c>
      <c r="T18" s="159" t="s">
        <v>109</v>
      </c>
      <c r="U18" s="159">
        <v>0</v>
      </c>
      <c r="V18" s="159">
        <f>ROUND(E18*U18,2)</f>
        <v>0</v>
      </c>
      <c r="W18" s="159"/>
      <c r="X18" s="159" t="s">
        <v>110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117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5">
      <c r="A19" s="156"/>
      <c r="B19" s="157"/>
      <c r="C19" s="188" t="s">
        <v>118</v>
      </c>
      <c r="D19" s="161"/>
      <c r="E19" s="162">
        <v>975.15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113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5">
      <c r="A20" s="178">
        <v>6</v>
      </c>
      <c r="B20" s="179" t="s">
        <v>125</v>
      </c>
      <c r="C20" s="189" t="s">
        <v>126</v>
      </c>
      <c r="D20" s="180" t="s">
        <v>108</v>
      </c>
      <c r="E20" s="181">
        <v>975.15</v>
      </c>
      <c r="F20" s="182"/>
      <c r="G20" s="183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21</v>
      </c>
      <c r="M20" s="159">
        <f>G20*(1+L20/100)</f>
        <v>0</v>
      </c>
      <c r="N20" s="159">
        <v>0</v>
      </c>
      <c r="O20" s="159">
        <f>ROUND(E20*N20,2)</f>
        <v>0</v>
      </c>
      <c r="P20" s="159">
        <v>0</v>
      </c>
      <c r="Q20" s="159">
        <f>ROUND(E20*P20,2)</f>
        <v>0</v>
      </c>
      <c r="R20" s="159"/>
      <c r="S20" s="159" t="s">
        <v>109</v>
      </c>
      <c r="T20" s="159" t="s">
        <v>109</v>
      </c>
      <c r="U20" s="159">
        <v>2.4E-2</v>
      </c>
      <c r="V20" s="159">
        <f>ROUND(E20*U20,2)</f>
        <v>23.4</v>
      </c>
      <c r="W20" s="159"/>
      <c r="X20" s="159" t="s">
        <v>110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117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0.399999999999999" outlineLevel="1" x14ac:dyDescent="0.25">
      <c r="A21" s="178">
        <v>7</v>
      </c>
      <c r="B21" s="179" t="s">
        <v>127</v>
      </c>
      <c r="C21" s="189" t="s">
        <v>128</v>
      </c>
      <c r="D21" s="180" t="s">
        <v>129</v>
      </c>
      <c r="E21" s="181">
        <v>17.5</v>
      </c>
      <c r="F21" s="182"/>
      <c r="G21" s="183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9">
        <v>0</v>
      </c>
      <c r="O21" s="159">
        <f>ROUND(E21*N21,2)</f>
        <v>0</v>
      </c>
      <c r="P21" s="159">
        <v>0</v>
      </c>
      <c r="Q21" s="159">
        <f>ROUND(E21*P21,2)</f>
        <v>0</v>
      </c>
      <c r="R21" s="159"/>
      <c r="S21" s="159" t="s">
        <v>130</v>
      </c>
      <c r="T21" s="159" t="s">
        <v>131</v>
      </c>
      <c r="U21" s="159">
        <v>0</v>
      </c>
      <c r="V21" s="159">
        <f>ROUND(E21*U21,2)</f>
        <v>0</v>
      </c>
      <c r="W21" s="159"/>
      <c r="X21" s="159" t="s">
        <v>110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132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x14ac:dyDescent="0.25">
      <c r="A22" s="166" t="s">
        <v>104</v>
      </c>
      <c r="B22" s="167" t="s">
        <v>64</v>
      </c>
      <c r="C22" s="186" t="s">
        <v>65</v>
      </c>
      <c r="D22" s="168"/>
      <c r="E22" s="169"/>
      <c r="F22" s="170"/>
      <c r="G22" s="171">
        <f>SUMIF(AG23:AG23,"&lt;&gt;NOR",G23:G23)</f>
        <v>0</v>
      </c>
      <c r="H22" s="165"/>
      <c r="I22" s="165">
        <f>SUM(I23:I23)</f>
        <v>0</v>
      </c>
      <c r="J22" s="165"/>
      <c r="K22" s="165">
        <f>SUM(K23:K23)</f>
        <v>0</v>
      </c>
      <c r="L22" s="165"/>
      <c r="M22" s="165">
        <f>SUM(M23:M23)</f>
        <v>0</v>
      </c>
      <c r="N22" s="165"/>
      <c r="O22" s="165">
        <f>SUM(O23:O23)</f>
        <v>0</v>
      </c>
      <c r="P22" s="165"/>
      <c r="Q22" s="165">
        <f>SUM(Q23:Q23)</f>
        <v>0</v>
      </c>
      <c r="R22" s="165"/>
      <c r="S22" s="165"/>
      <c r="T22" s="165"/>
      <c r="U22" s="165"/>
      <c r="V22" s="165">
        <f>SUM(V23:V23)</f>
        <v>35.659999999999997</v>
      </c>
      <c r="W22" s="165"/>
      <c r="X22" s="165"/>
      <c r="AG22" t="s">
        <v>105</v>
      </c>
    </row>
    <row r="23" spans="1:60" outlineLevel="1" x14ac:dyDescent="0.25">
      <c r="A23" s="178">
        <v>8</v>
      </c>
      <c r="B23" s="179" t="s">
        <v>133</v>
      </c>
      <c r="C23" s="189" t="s">
        <v>134</v>
      </c>
      <c r="D23" s="180" t="s">
        <v>135</v>
      </c>
      <c r="E23" s="181">
        <v>18.84965</v>
      </c>
      <c r="F23" s="182"/>
      <c r="G23" s="183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9">
        <v>0</v>
      </c>
      <c r="O23" s="159">
        <f>ROUND(E23*N23,2)</f>
        <v>0</v>
      </c>
      <c r="P23" s="159">
        <v>0</v>
      </c>
      <c r="Q23" s="159">
        <f>ROUND(E23*P23,2)</f>
        <v>0</v>
      </c>
      <c r="R23" s="159"/>
      <c r="S23" s="159" t="s">
        <v>109</v>
      </c>
      <c r="T23" s="159" t="s">
        <v>109</v>
      </c>
      <c r="U23" s="159">
        <v>1.8919999999999999</v>
      </c>
      <c r="V23" s="159">
        <f>ROUND(E23*U23,2)</f>
        <v>35.659999999999997</v>
      </c>
      <c r="W23" s="159"/>
      <c r="X23" s="159" t="s">
        <v>136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137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x14ac:dyDescent="0.25">
      <c r="A24" s="166" t="s">
        <v>104</v>
      </c>
      <c r="B24" s="167" t="s">
        <v>66</v>
      </c>
      <c r="C24" s="186" t="s">
        <v>67</v>
      </c>
      <c r="D24" s="168"/>
      <c r="E24" s="169"/>
      <c r="F24" s="170"/>
      <c r="G24" s="171">
        <f>SUMIF(AG25:AG95,"&lt;&gt;NOR",G25:G95)</f>
        <v>0</v>
      </c>
      <c r="H24" s="165"/>
      <c r="I24" s="165">
        <f>SUM(I25:I95)</f>
        <v>0</v>
      </c>
      <c r="J24" s="165"/>
      <c r="K24" s="165">
        <f>SUM(K25:K95)</f>
        <v>0</v>
      </c>
      <c r="L24" s="165"/>
      <c r="M24" s="165">
        <f>SUM(M25:M95)</f>
        <v>0</v>
      </c>
      <c r="N24" s="165"/>
      <c r="O24" s="165">
        <f>SUM(O25:O95)</f>
        <v>15.889999999999999</v>
      </c>
      <c r="P24" s="165"/>
      <c r="Q24" s="165">
        <f>SUM(Q25:Q95)</f>
        <v>4.51</v>
      </c>
      <c r="R24" s="165"/>
      <c r="S24" s="165"/>
      <c r="T24" s="165"/>
      <c r="U24" s="165"/>
      <c r="V24" s="165">
        <f>SUM(V25:V95)</f>
        <v>682.28999999999985</v>
      </c>
      <c r="W24" s="165"/>
      <c r="X24" s="165"/>
      <c r="AG24" t="s">
        <v>105</v>
      </c>
    </row>
    <row r="25" spans="1:60" ht="20.399999999999999" outlineLevel="1" x14ac:dyDescent="0.25">
      <c r="A25" s="172">
        <v>9</v>
      </c>
      <c r="B25" s="173" t="s">
        <v>138</v>
      </c>
      <c r="C25" s="187" t="s">
        <v>139</v>
      </c>
      <c r="D25" s="174" t="s">
        <v>108</v>
      </c>
      <c r="E25" s="175">
        <v>909.41052000000002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9">
        <v>1.452E-2</v>
      </c>
      <c r="O25" s="159">
        <f>ROUND(E25*N25,2)</f>
        <v>13.2</v>
      </c>
      <c r="P25" s="159">
        <v>0</v>
      </c>
      <c r="Q25" s="159">
        <f>ROUND(E25*P25,2)</f>
        <v>0</v>
      </c>
      <c r="R25" s="159"/>
      <c r="S25" s="159" t="s">
        <v>109</v>
      </c>
      <c r="T25" s="159" t="s">
        <v>109</v>
      </c>
      <c r="U25" s="159">
        <v>0.27</v>
      </c>
      <c r="V25" s="159">
        <f>ROUND(E25*U25,2)</f>
        <v>245.54</v>
      </c>
      <c r="W25" s="159"/>
      <c r="X25" s="159" t="s">
        <v>110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132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5">
      <c r="A26" s="156"/>
      <c r="B26" s="157"/>
      <c r="C26" s="188" t="s">
        <v>140</v>
      </c>
      <c r="D26" s="161"/>
      <c r="E26" s="162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113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5">
      <c r="A27" s="156"/>
      <c r="B27" s="157"/>
      <c r="C27" s="188" t="s">
        <v>141</v>
      </c>
      <c r="D27" s="161"/>
      <c r="E27" s="162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113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5">
      <c r="A28" s="156"/>
      <c r="B28" s="157"/>
      <c r="C28" s="188" t="s">
        <v>142</v>
      </c>
      <c r="D28" s="161"/>
      <c r="E28" s="162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113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5">
      <c r="A29" s="156"/>
      <c r="B29" s="157"/>
      <c r="C29" s="188" t="s">
        <v>143</v>
      </c>
      <c r="D29" s="161"/>
      <c r="E29" s="162">
        <v>146.8125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113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5">
      <c r="A30" s="156"/>
      <c r="B30" s="157"/>
      <c r="C30" s="188" t="s">
        <v>144</v>
      </c>
      <c r="D30" s="161"/>
      <c r="E30" s="162">
        <v>146.8125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113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5">
      <c r="A31" s="156"/>
      <c r="B31" s="157"/>
      <c r="C31" s="188" t="s">
        <v>145</v>
      </c>
      <c r="D31" s="161"/>
      <c r="E31" s="162">
        <v>10.02868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113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5">
      <c r="A32" s="156"/>
      <c r="B32" s="157"/>
      <c r="C32" s="188" t="s">
        <v>146</v>
      </c>
      <c r="D32" s="161"/>
      <c r="E32" s="162">
        <v>10.02868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113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5">
      <c r="A33" s="156"/>
      <c r="B33" s="157"/>
      <c r="C33" s="188" t="s">
        <v>147</v>
      </c>
      <c r="D33" s="161"/>
      <c r="E33" s="162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113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5">
      <c r="A34" s="156"/>
      <c r="B34" s="157"/>
      <c r="C34" s="188" t="s">
        <v>148</v>
      </c>
      <c r="D34" s="161"/>
      <c r="E34" s="162">
        <v>132.637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49"/>
      <c r="Z34" s="149"/>
      <c r="AA34" s="149"/>
      <c r="AB34" s="149"/>
      <c r="AC34" s="149"/>
      <c r="AD34" s="149"/>
      <c r="AE34" s="149"/>
      <c r="AF34" s="149"/>
      <c r="AG34" s="149" t="s">
        <v>113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5">
      <c r="A35" s="156"/>
      <c r="B35" s="157"/>
      <c r="C35" s="188" t="s">
        <v>149</v>
      </c>
      <c r="D35" s="161"/>
      <c r="E35" s="162">
        <v>159.26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113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5">
      <c r="A36" s="156"/>
      <c r="B36" s="157"/>
      <c r="C36" s="188" t="s">
        <v>150</v>
      </c>
      <c r="D36" s="161"/>
      <c r="E36" s="162">
        <v>46.983600000000003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113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5">
      <c r="A37" s="156"/>
      <c r="B37" s="157"/>
      <c r="C37" s="188" t="s">
        <v>151</v>
      </c>
      <c r="D37" s="161"/>
      <c r="E37" s="162">
        <v>46.983600000000003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113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5">
      <c r="A38" s="156"/>
      <c r="B38" s="157"/>
      <c r="C38" s="188" t="s">
        <v>152</v>
      </c>
      <c r="D38" s="161"/>
      <c r="E38" s="162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113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5">
      <c r="A39" s="156"/>
      <c r="B39" s="157"/>
      <c r="C39" s="188" t="s">
        <v>153</v>
      </c>
      <c r="D39" s="161"/>
      <c r="E39" s="162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113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5">
      <c r="A40" s="156"/>
      <c r="B40" s="157"/>
      <c r="C40" s="190" t="s">
        <v>154</v>
      </c>
      <c r="D40" s="163"/>
      <c r="E40" s="164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113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5">
      <c r="A41" s="156"/>
      <c r="B41" s="157"/>
      <c r="C41" s="191" t="s">
        <v>155</v>
      </c>
      <c r="D41" s="163"/>
      <c r="E41" s="164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113</v>
      </c>
      <c r="AH41" s="149">
        <v>2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5">
      <c r="A42" s="156"/>
      <c r="B42" s="157"/>
      <c r="C42" s="191" t="s">
        <v>156</v>
      </c>
      <c r="D42" s="163"/>
      <c r="E42" s="164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113</v>
      </c>
      <c r="AH42" s="149">
        <v>2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5">
      <c r="A43" s="156"/>
      <c r="B43" s="157"/>
      <c r="C43" s="191" t="s">
        <v>157</v>
      </c>
      <c r="D43" s="163"/>
      <c r="E43" s="164">
        <v>146.8125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113</v>
      </c>
      <c r="AH43" s="149">
        <v>2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5">
      <c r="A44" s="156"/>
      <c r="B44" s="157"/>
      <c r="C44" s="191" t="s">
        <v>158</v>
      </c>
      <c r="D44" s="163"/>
      <c r="E44" s="164">
        <v>146.8125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113</v>
      </c>
      <c r="AH44" s="149">
        <v>2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5">
      <c r="A45" s="156"/>
      <c r="B45" s="157"/>
      <c r="C45" s="191" t="s">
        <v>159</v>
      </c>
      <c r="D45" s="163"/>
      <c r="E45" s="164">
        <v>10.02868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113</v>
      </c>
      <c r="AH45" s="149">
        <v>2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5">
      <c r="A46" s="156"/>
      <c r="B46" s="157"/>
      <c r="C46" s="191" t="s">
        <v>160</v>
      </c>
      <c r="D46" s="163"/>
      <c r="E46" s="164">
        <v>10.02868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113</v>
      </c>
      <c r="AH46" s="149">
        <v>2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5">
      <c r="A47" s="156"/>
      <c r="B47" s="157"/>
      <c r="C47" s="191" t="s">
        <v>161</v>
      </c>
      <c r="D47" s="163"/>
      <c r="E47" s="164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113</v>
      </c>
      <c r="AH47" s="149">
        <v>2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5">
      <c r="A48" s="156"/>
      <c r="B48" s="157"/>
      <c r="C48" s="191" t="s">
        <v>162</v>
      </c>
      <c r="D48" s="163"/>
      <c r="E48" s="164">
        <v>132.637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113</v>
      </c>
      <c r="AH48" s="149">
        <v>2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5">
      <c r="A49" s="156"/>
      <c r="B49" s="157"/>
      <c r="C49" s="191" t="s">
        <v>163</v>
      </c>
      <c r="D49" s="163"/>
      <c r="E49" s="164">
        <v>159.26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113</v>
      </c>
      <c r="AH49" s="149">
        <v>2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5">
      <c r="A50" s="156"/>
      <c r="B50" s="157"/>
      <c r="C50" s="191" t="s">
        <v>164</v>
      </c>
      <c r="D50" s="163"/>
      <c r="E50" s="164">
        <v>46.983600000000003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113</v>
      </c>
      <c r="AH50" s="149">
        <v>2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5">
      <c r="A51" s="156"/>
      <c r="B51" s="157"/>
      <c r="C51" s="191" t="s">
        <v>165</v>
      </c>
      <c r="D51" s="163"/>
      <c r="E51" s="164">
        <v>46.983600000000003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49"/>
      <c r="Z51" s="149"/>
      <c r="AA51" s="149"/>
      <c r="AB51" s="149"/>
      <c r="AC51" s="149"/>
      <c r="AD51" s="149"/>
      <c r="AE51" s="149"/>
      <c r="AF51" s="149"/>
      <c r="AG51" s="149" t="s">
        <v>113</v>
      </c>
      <c r="AH51" s="149">
        <v>2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5">
      <c r="A52" s="156"/>
      <c r="B52" s="157"/>
      <c r="C52" s="190" t="s">
        <v>166</v>
      </c>
      <c r="D52" s="163"/>
      <c r="E52" s="164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113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5">
      <c r="A53" s="156"/>
      <c r="B53" s="157"/>
      <c r="C53" s="188" t="s">
        <v>167</v>
      </c>
      <c r="D53" s="161"/>
      <c r="E53" s="162">
        <v>209.86396999999999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49"/>
      <c r="Z53" s="149"/>
      <c r="AA53" s="149"/>
      <c r="AB53" s="149"/>
      <c r="AC53" s="149"/>
      <c r="AD53" s="149"/>
      <c r="AE53" s="149"/>
      <c r="AF53" s="149"/>
      <c r="AG53" s="149" t="s">
        <v>113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5">
      <c r="A54" s="172">
        <v>10</v>
      </c>
      <c r="B54" s="173" t="s">
        <v>168</v>
      </c>
      <c r="C54" s="187" t="s">
        <v>169</v>
      </c>
      <c r="D54" s="174" t="s">
        <v>108</v>
      </c>
      <c r="E54" s="175">
        <v>85.564999999999998</v>
      </c>
      <c r="F54" s="176"/>
      <c r="G54" s="177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21</v>
      </c>
      <c r="M54" s="159">
        <f>G54*(1+L54/100)</f>
        <v>0</v>
      </c>
      <c r="N54" s="159">
        <v>0</v>
      </c>
      <c r="O54" s="159">
        <f>ROUND(E54*N54,2)</f>
        <v>0</v>
      </c>
      <c r="P54" s="159">
        <v>0</v>
      </c>
      <c r="Q54" s="159">
        <f>ROUND(E54*P54,2)</f>
        <v>0</v>
      </c>
      <c r="R54" s="159"/>
      <c r="S54" s="159" t="s">
        <v>109</v>
      </c>
      <c r="T54" s="159" t="s">
        <v>109</v>
      </c>
      <c r="U54" s="159">
        <v>0.78200000000000003</v>
      </c>
      <c r="V54" s="159">
        <f>ROUND(E54*U54,2)</f>
        <v>66.91</v>
      </c>
      <c r="W54" s="159"/>
      <c r="X54" s="159" t="s">
        <v>110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132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5">
      <c r="A55" s="156"/>
      <c r="B55" s="157"/>
      <c r="C55" s="188" t="s">
        <v>170</v>
      </c>
      <c r="D55" s="161"/>
      <c r="E55" s="162">
        <v>78.44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113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5">
      <c r="A56" s="156"/>
      <c r="B56" s="157"/>
      <c r="C56" s="188" t="s">
        <v>171</v>
      </c>
      <c r="D56" s="161"/>
      <c r="E56" s="162">
        <v>7.125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113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0.399999999999999" outlineLevel="1" x14ac:dyDescent="0.25">
      <c r="A57" s="172">
        <v>11</v>
      </c>
      <c r="B57" s="173" t="s">
        <v>172</v>
      </c>
      <c r="C57" s="187" t="s">
        <v>173</v>
      </c>
      <c r="D57" s="174" t="s">
        <v>108</v>
      </c>
      <c r="E57" s="175">
        <v>699.54655000000002</v>
      </c>
      <c r="F57" s="176"/>
      <c r="G57" s="177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9">
        <v>1.5299999999999999E-3</v>
      </c>
      <c r="O57" s="159">
        <f>ROUND(E57*N57,2)</f>
        <v>1.07</v>
      </c>
      <c r="P57" s="159">
        <v>0</v>
      </c>
      <c r="Q57" s="159">
        <f>ROUND(E57*P57,2)</f>
        <v>0</v>
      </c>
      <c r="R57" s="159"/>
      <c r="S57" s="159" t="s">
        <v>109</v>
      </c>
      <c r="T57" s="159" t="s">
        <v>109</v>
      </c>
      <c r="U57" s="159">
        <v>9.5000000000000001E-2</v>
      </c>
      <c r="V57" s="159">
        <f>ROUND(E57*U57,2)</f>
        <v>66.459999999999994</v>
      </c>
      <c r="W57" s="159"/>
      <c r="X57" s="159" t="s">
        <v>110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174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5">
      <c r="A58" s="156"/>
      <c r="B58" s="157"/>
      <c r="C58" s="188" t="s">
        <v>141</v>
      </c>
      <c r="D58" s="161"/>
      <c r="E58" s="162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113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5">
      <c r="A59" s="156"/>
      <c r="B59" s="157"/>
      <c r="C59" s="188" t="s">
        <v>142</v>
      </c>
      <c r="D59" s="161"/>
      <c r="E59" s="162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113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5">
      <c r="A60" s="156"/>
      <c r="B60" s="157"/>
      <c r="C60" s="188" t="s">
        <v>143</v>
      </c>
      <c r="D60" s="161"/>
      <c r="E60" s="162">
        <v>146.8125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113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5">
      <c r="A61" s="156"/>
      <c r="B61" s="157"/>
      <c r="C61" s="188" t="s">
        <v>144</v>
      </c>
      <c r="D61" s="161"/>
      <c r="E61" s="162">
        <v>146.8125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113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5">
      <c r="A62" s="156"/>
      <c r="B62" s="157"/>
      <c r="C62" s="188" t="s">
        <v>145</v>
      </c>
      <c r="D62" s="161"/>
      <c r="E62" s="162">
        <v>10.02868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113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5">
      <c r="A63" s="156"/>
      <c r="B63" s="157"/>
      <c r="C63" s="188" t="s">
        <v>146</v>
      </c>
      <c r="D63" s="161"/>
      <c r="E63" s="162">
        <v>10.02868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113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5">
      <c r="A64" s="156"/>
      <c r="B64" s="157"/>
      <c r="C64" s="188" t="s">
        <v>147</v>
      </c>
      <c r="D64" s="161"/>
      <c r="E64" s="162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113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5">
      <c r="A65" s="156"/>
      <c r="B65" s="157"/>
      <c r="C65" s="188" t="s">
        <v>148</v>
      </c>
      <c r="D65" s="161"/>
      <c r="E65" s="162">
        <v>132.637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113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5">
      <c r="A66" s="156"/>
      <c r="B66" s="157"/>
      <c r="C66" s="188" t="s">
        <v>149</v>
      </c>
      <c r="D66" s="161"/>
      <c r="E66" s="162">
        <v>159.26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113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5">
      <c r="A67" s="156"/>
      <c r="B67" s="157"/>
      <c r="C67" s="188" t="s">
        <v>150</v>
      </c>
      <c r="D67" s="161"/>
      <c r="E67" s="162">
        <v>46.983600000000003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113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5">
      <c r="A68" s="156"/>
      <c r="B68" s="157"/>
      <c r="C68" s="188" t="s">
        <v>151</v>
      </c>
      <c r="D68" s="161"/>
      <c r="E68" s="162">
        <v>46.983600000000003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113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5">
      <c r="A69" s="172">
        <v>12</v>
      </c>
      <c r="B69" s="173" t="s">
        <v>175</v>
      </c>
      <c r="C69" s="187" t="s">
        <v>176</v>
      </c>
      <c r="D69" s="174" t="s">
        <v>108</v>
      </c>
      <c r="E69" s="175">
        <v>209.86396999999999</v>
      </c>
      <c r="F69" s="176"/>
      <c r="G69" s="177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21</v>
      </c>
      <c r="M69" s="159">
        <f>G69*(1+L69/100)</f>
        <v>0</v>
      </c>
      <c r="N69" s="159">
        <v>0</v>
      </c>
      <c r="O69" s="159">
        <f>ROUND(E69*N69,2)</f>
        <v>0</v>
      </c>
      <c r="P69" s="159">
        <v>1.4999999999999999E-2</v>
      </c>
      <c r="Q69" s="159">
        <f>ROUND(E69*P69,2)</f>
        <v>3.15</v>
      </c>
      <c r="R69" s="159"/>
      <c r="S69" s="159" t="s">
        <v>109</v>
      </c>
      <c r="T69" s="159" t="s">
        <v>109</v>
      </c>
      <c r="U69" s="159">
        <v>0.09</v>
      </c>
      <c r="V69" s="159">
        <f>ROUND(E69*U69,2)</f>
        <v>18.89</v>
      </c>
      <c r="W69" s="159"/>
      <c r="X69" s="159" t="s">
        <v>110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132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5">
      <c r="A70" s="156"/>
      <c r="B70" s="157"/>
      <c r="C70" s="190" t="s">
        <v>154</v>
      </c>
      <c r="D70" s="163"/>
      <c r="E70" s="164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49"/>
      <c r="Z70" s="149"/>
      <c r="AA70" s="149"/>
      <c r="AB70" s="149"/>
      <c r="AC70" s="149"/>
      <c r="AD70" s="149"/>
      <c r="AE70" s="149"/>
      <c r="AF70" s="149"/>
      <c r="AG70" s="149" t="s">
        <v>113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5">
      <c r="A71" s="156"/>
      <c r="B71" s="157"/>
      <c r="C71" s="191" t="s">
        <v>155</v>
      </c>
      <c r="D71" s="163"/>
      <c r="E71" s="164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113</v>
      </c>
      <c r="AH71" s="149">
        <v>2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5">
      <c r="A72" s="156"/>
      <c r="B72" s="157"/>
      <c r="C72" s="191" t="s">
        <v>156</v>
      </c>
      <c r="D72" s="163"/>
      <c r="E72" s="164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113</v>
      </c>
      <c r="AH72" s="149">
        <v>2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5">
      <c r="A73" s="156"/>
      <c r="B73" s="157"/>
      <c r="C73" s="191" t="s">
        <v>157</v>
      </c>
      <c r="D73" s="163"/>
      <c r="E73" s="164">
        <v>146.8125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113</v>
      </c>
      <c r="AH73" s="149">
        <v>2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5">
      <c r="A74" s="156"/>
      <c r="B74" s="157"/>
      <c r="C74" s="191" t="s">
        <v>158</v>
      </c>
      <c r="D74" s="163"/>
      <c r="E74" s="164">
        <v>146.8125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49"/>
      <c r="Z74" s="149"/>
      <c r="AA74" s="149"/>
      <c r="AB74" s="149"/>
      <c r="AC74" s="149"/>
      <c r="AD74" s="149"/>
      <c r="AE74" s="149"/>
      <c r="AF74" s="149"/>
      <c r="AG74" s="149" t="s">
        <v>113</v>
      </c>
      <c r="AH74" s="149">
        <v>2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5">
      <c r="A75" s="156"/>
      <c r="B75" s="157"/>
      <c r="C75" s="191" t="s">
        <v>159</v>
      </c>
      <c r="D75" s="163"/>
      <c r="E75" s="164">
        <v>10.02868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113</v>
      </c>
      <c r="AH75" s="149">
        <v>2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5">
      <c r="A76" s="156"/>
      <c r="B76" s="157"/>
      <c r="C76" s="191" t="s">
        <v>160</v>
      </c>
      <c r="D76" s="163"/>
      <c r="E76" s="164">
        <v>10.02868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49"/>
      <c r="Z76" s="149"/>
      <c r="AA76" s="149"/>
      <c r="AB76" s="149"/>
      <c r="AC76" s="149"/>
      <c r="AD76" s="149"/>
      <c r="AE76" s="149"/>
      <c r="AF76" s="149"/>
      <c r="AG76" s="149" t="s">
        <v>113</v>
      </c>
      <c r="AH76" s="149">
        <v>2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5">
      <c r="A77" s="156"/>
      <c r="B77" s="157"/>
      <c r="C77" s="191" t="s">
        <v>161</v>
      </c>
      <c r="D77" s="163"/>
      <c r="E77" s="164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113</v>
      </c>
      <c r="AH77" s="149">
        <v>2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5">
      <c r="A78" s="156"/>
      <c r="B78" s="157"/>
      <c r="C78" s="191" t="s">
        <v>162</v>
      </c>
      <c r="D78" s="163"/>
      <c r="E78" s="164">
        <v>132.637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49"/>
      <c r="Z78" s="149"/>
      <c r="AA78" s="149"/>
      <c r="AB78" s="149"/>
      <c r="AC78" s="149"/>
      <c r="AD78" s="149"/>
      <c r="AE78" s="149"/>
      <c r="AF78" s="149"/>
      <c r="AG78" s="149" t="s">
        <v>113</v>
      </c>
      <c r="AH78" s="149">
        <v>2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5">
      <c r="A79" s="156"/>
      <c r="B79" s="157"/>
      <c r="C79" s="191" t="s">
        <v>163</v>
      </c>
      <c r="D79" s="163"/>
      <c r="E79" s="164">
        <v>159.26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49"/>
      <c r="Z79" s="149"/>
      <c r="AA79" s="149"/>
      <c r="AB79" s="149"/>
      <c r="AC79" s="149"/>
      <c r="AD79" s="149"/>
      <c r="AE79" s="149"/>
      <c r="AF79" s="149"/>
      <c r="AG79" s="149" t="s">
        <v>113</v>
      </c>
      <c r="AH79" s="149">
        <v>2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5">
      <c r="A80" s="156"/>
      <c r="B80" s="157"/>
      <c r="C80" s="191" t="s">
        <v>164</v>
      </c>
      <c r="D80" s="163"/>
      <c r="E80" s="164">
        <v>46.983600000000003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113</v>
      </c>
      <c r="AH80" s="149">
        <v>2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5">
      <c r="A81" s="156"/>
      <c r="B81" s="157"/>
      <c r="C81" s="191" t="s">
        <v>165</v>
      </c>
      <c r="D81" s="163"/>
      <c r="E81" s="164">
        <v>46.983600000000003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113</v>
      </c>
      <c r="AH81" s="149">
        <v>2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5">
      <c r="A82" s="156"/>
      <c r="B82" s="157"/>
      <c r="C82" s="190" t="s">
        <v>166</v>
      </c>
      <c r="D82" s="163"/>
      <c r="E82" s="164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113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5">
      <c r="A83" s="156"/>
      <c r="B83" s="157"/>
      <c r="C83" s="188" t="s">
        <v>167</v>
      </c>
      <c r="D83" s="161"/>
      <c r="E83" s="162">
        <v>209.86396999999999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113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20.399999999999999" outlineLevel="1" x14ac:dyDescent="0.25">
      <c r="A84" s="172">
        <v>13</v>
      </c>
      <c r="B84" s="173" t="s">
        <v>177</v>
      </c>
      <c r="C84" s="187" t="s">
        <v>178</v>
      </c>
      <c r="D84" s="174" t="s">
        <v>108</v>
      </c>
      <c r="E84" s="175">
        <v>1818.82104</v>
      </c>
      <c r="F84" s="176"/>
      <c r="G84" s="177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21</v>
      </c>
      <c r="M84" s="159">
        <f>G84*(1+L84/100)</f>
        <v>0</v>
      </c>
      <c r="N84" s="159">
        <v>1.6000000000000001E-4</v>
      </c>
      <c r="O84" s="159">
        <f>ROUND(E84*N84,2)</f>
        <v>0.28999999999999998</v>
      </c>
      <c r="P84" s="159">
        <v>0</v>
      </c>
      <c r="Q84" s="159">
        <f>ROUND(E84*P84,2)</f>
        <v>0</v>
      </c>
      <c r="R84" s="159"/>
      <c r="S84" s="159" t="s">
        <v>109</v>
      </c>
      <c r="T84" s="159" t="s">
        <v>109</v>
      </c>
      <c r="U84" s="159">
        <v>0.15</v>
      </c>
      <c r="V84" s="159">
        <f>ROUND(E84*U84,2)</f>
        <v>272.82</v>
      </c>
      <c r="W84" s="159"/>
      <c r="X84" s="159" t="s">
        <v>110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132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5">
      <c r="A85" s="156"/>
      <c r="B85" s="157"/>
      <c r="C85" s="188" t="s">
        <v>179</v>
      </c>
      <c r="D85" s="161"/>
      <c r="E85" s="162">
        <v>1818.82104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113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0.399999999999999" outlineLevel="1" x14ac:dyDescent="0.25">
      <c r="A86" s="172">
        <v>14</v>
      </c>
      <c r="B86" s="173" t="s">
        <v>180</v>
      </c>
      <c r="C86" s="187" t="s">
        <v>181</v>
      </c>
      <c r="D86" s="174" t="s">
        <v>108</v>
      </c>
      <c r="E86" s="175">
        <v>79.95</v>
      </c>
      <c r="F86" s="176"/>
      <c r="G86" s="177">
        <f>ROUND(E86*F86,2)</f>
        <v>0</v>
      </c>
      <c r="H86" s="160"/>
      <c r="I86" s="159">
        <f>ROUND(E86*H86,2)</f>
        <v>0</v>
      </c>
      <c r="J86" s="160"/>
      <c r="K86" s="159">
        <f>ROUND(E86*J86,2)</f>
        <v>0</v>
      </c>
      <c r="L86" s="159">
        <v>21</v>
      </c>
      <c r="M86" s="159">
        <f>G86*(1+L86/100)</f>
        <v>0</v>
      </c>
      <c r="N86" s="159">
        <v>0</v>
      </c>
      <c r="O86" s="159">
        <f>ROUND(E86*N86,2)</f>
        <v>0</v>
      </c>
      <c r="P86" s="159">
        <v>1.7000000000000001E-2</v>
      </c>
      <c r="Q86" s="159">
        <f>ROUND(E86*P86,2)</f>
        <v>1.36</v>
      </c>
      <c r="R86" s="159"/>
      <c r="S86" s="159" t="s">
        <v>130</v>
      </c>
      <c r="T86" s="159" t="s">
        <v>109</v>
      </c>
      <c r="U86" s="159">
        <v>0.14599999999999999</v>
      </c>
      <c r="V86" s="159">
        <f>ROUND(E86*U86,2)</f>
        <v>11.67</v>
      </c>
      <c r="W86" s="159"/>
      <c r="X86" s="159" t="s">
        <v>110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132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5">
      <c r="A87" s="156"/>
      <c r="B87" s="157"/>
      <c r="C87" s="188" t="s">
        <v>182</v>
      </c>
      <c r="D87" s="161"/>
      <c r="E87" s="162">
        <v>73.537499999999994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113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5">
      <c r="A88" s="156"/>
      <c r="B88" s="157"/>
      <c r="C88" s="188" t="s">
        <v>183</v>
      </c>
      <c r="D88" s="161"/>
      <c r="E88" s="162">
        <v>6.4124999999999996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113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30.6" outlineLevel="1" x14ac:dyDescent="0.25">
      <c r="A89" s="172">
        <v>15</v>
      </c>
      <c r="B89" s="173" t="s">
        <v>184</v>
      </c>
      <c r="C89" s="187" t="s">
        <v>185</v>
      </c>
      <c r="D89" s="174" t="s">
        <v>108</v>
      </c>
      <c r="E89" s="175">
        <v>102.678</v>
      </c>
      <c r="F89" s="176"/>
      <c r="G89" s="177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21</v>
      </c>
      <c r="M89" s="159">
        <f>G89*(1+L89/100)</f>
        <v>0</v>
      </c>
      <c r="N89" s="159">
        <v>1.2999999999999999E-2</v>
      </c>
      <c r="O89" s="159">
        <f>ROUND(E89*N89,2)</f>
        <v>1.33</v>
      </c>
      <c r="P89" s="159">
        <v>0</v>
      </c>
      <c r="Q89" s="159">
        <f>ROUND(E89*P89,2)</f>
        <v>0</v>
      </c>
      <c r="R89" s="159" t="s">
        <v>186</v>
      </c>
      <c r="S89" s="159" t="s">
        <v>109</v>
      </c>
      <c r="T89" s="159" t="s">
        <v>109</v>
      </c>
      <c r="U89" s="159">
        <v>0</v>
      </c>
      <c r="V89" s="159">
        <f>ROUND(E89*U89,2)</f>
        <v>0</v>
      </c>
      <c r="W89" s="159"/>
      <c r="X89" s="159" t="s">
        <v>187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188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5">
      <c r="A90" s="156"/>
      <c r="B90" s="157"/>
      <c r="C90" s="190" t="s">
        <v>154</v>
      </c>
      <c r="D90" s="163"/>
      <c r="E90" s="164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113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5">
      <c r="A91" s="156"/>
      <c r="B91" s="157"/>
      <c r="C91" s="191" t="s">
        <v>189</v>
      </c>
      <c r="D91" s="163"/>
      <c r="E91" s="164">
        <v>78.44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113</v>
      </c>
      <c r="AH91" s="149">
        <v>2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5">
      <c r="A92" s="156"/>
      <c r="B92" s="157"/>
      <c r="C92" s="191" t="s">
        <v>190</v>
      </c>
      <c r="D92" s="163"/>
      <c r="E92" s="164">
        <v>7.125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113</v>
      </c>
      <c r="AH92" s="149">
        <v>2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5">
      <c r="A93" s="156"/>
      <c r="B93" s="157"/>
      <c r="C93" s="190" t="s">
        <v>166</v>
      </c>
      <c r="D93" s="163"/>
      <c r="E93" s="164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113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5">
      <c r="A94" s="156"/>
      <c r="B94" s="157"/>
      <c r="C94" s="188" t="s">
        <v>191</v>
      </c>
      <c r="D94" s="161"/>
      <c r="E94" s="162">
        <v>102.678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113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5">
      <c r="A95" s="156">
        <v>16</v>
      </c>
      <c r="B95" s="157" t="s">
        <v>192</v>
      </c>
      <c r="C95" s="192" t="s">
        <v>193</v>
      </c>
      <c r="D95" s="158" t="s">
        <v>0</v>
      </c>
      <c r="E95" s="184"/>
      <c r="F95" s="160"/>
      <c r="G95" s="159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9">
        <v>0</v>
      </c>
      <c r="O95" s="159">
        <f>ROUND(E95*N95,2)</f>
        <v>0</v>
      </c>
      <c r="P95" s="159">
        <v>0</v>
      </c>
      <c r="Q95" s="159">
        <f>ROUND(E95*P95,2)</f>
        <v>0</v>
      </c>
      <c r="R95" s="159"/>
      <c r="S95" s="159" t="s">
        <v>109</v>
      </c>
      <c r="T95" s="159" t="s">
        <v>109</v>
      </c>
      <c r="U95" s="159">
        <v>0</v>
      </c>
      <c r="V95" s="159">
        <f>ROUND(E95*U95,2)</f>
        <v>0</v>
      </c>
      <c r="W95" s="159"/>
      <c r="X95" s="159" t="s">
        <v>136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137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x14ac:dyDescent="0.25">
      <c r="A96" s="166" t="s">
        <v>104</v>
      </c>
      <c r="B96" s="167" t="s">
        <v>68</v>
      </c>
      <c r="C96" s="186" t="s">
        <v>69</v>
      </c>
      <c r="D96" s="168"/>
      <c r="E96" s="169"/>
      <c r="F96" s="170"/>
      <c r="G96" s="171">
        <f>SUMIF(AG97:AG153,"&lt;&gt;NOR",G97:G153)</f>
        <v>0</v>
      </c>
      <c r="H96" s="165"/>
      <c r="I96" s="165">
        <f>SUM(I97:I153)</f>
        <v>0</v>
      </c>
      <c r="J96" s="165"/>
      <c r="K96" s="165">
        <f>SUM(K97:K153)</f>
        <v>0</v>
      </c>
      <c r="L96" s="165"/>
      <c r="M96" s="165">
        <f>SUM(M97:M153)</f>
        <v>0</v>
      </c>
      <c r="N96" s="165"/>
      <c r="O96" s="165">
        <f>SUM(O97:O153)</f>
        <v>3.1399999999999988</v>
      </c>
      <c r="P96" s="165"/>
      <c r="Q96" s="165">
        <f>SUM(Q97:Q153)</f>
        <v>0.92999999999999994</v>
      </c>
      <c r="R96" s="165"/>
      <c r="S96" s="165"/>
      <c r="T96" s="165"/>
      <c r="U96" s="165"/>
      <c r="V96" s="165">
        <f>SUM(V97:V153)</f>
        <v>1033.1399999999999</v>
      </c>
      <c r="W96" s="165"/>
      <c r="X96" s="165"/>
      <c r="AG96" t="s">
        <v>105</v>
      </c>
    </row>
    <row r="97" spans="1:60" ht="20.399999999999999" outlineLevel="1" x14ac:dyDescent="0.25">
      <c r="A97" s="178">
        <v>17</v>
      </c>
      <c r="B97" s="179" t="s">
        <v>194</v>
      </c>
      <c r="C97" s="189" t="s">
        <v>195</v>
      </c>
      <c r="D97" s="180" t="s">
        <v>196</v>
      </c>
      <c r="E97" s="181">
        <v>7</v>
      </c>
      <c r="F97" s="182"/>
      <c r="G97" s="183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9">
        <v>8.3799999999999999E-2</v>
      </c>
      <c r="O97" s="159">
        <f>ROUND(E97*N97,2)</f>
        <v>0.59</v>
      </c>
      <c r="P97" s="159">
        <v>0</v>
      </c>
      <c r="Q97" s="159">
        <f>ROUND(E97*P97,2)</f>
        <v>0</v>
      </c>
      <c r="R97" s="159"/>
      <c r="S97" s="159" t="s">
        <v>109</v>
      </c>
      <c r="T97" s="159" t="s">
        <v>109</v>
      </c>
      <c r="U97" s="159">
        <v>0.5</v>
      </c>
      <c r="V97" s="159">
        <f>ROUND(E97*U97,2)</f>
        <v>3.5</v>
      </c>
      <c r="W97" s="159"/>
      <c r="X97" s="159" t="s">
        <v>110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132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5">
      <c r="A98" s="172">
        <v>18</v>
      </c>
      <c r="B98" s="173" t="s">
        <v>197</v>
      </c>
      <c r="C98" s="187" t="s">
        <v>198</v>
      </c>
      <c r="D98" s="174" t="s">
        <v>129</v>
      </c>
      <c r="E98" s="175">
        <v>14.2</v>
      </c>
      <c r="F98" s="176"/>
      <c r="G98" s="177">
        <f>ROUND(E98*F98,2)</f>
        <v>0</v>
      </c>
      <c r="H98" s="160"/>
      <c r="I98" s="159">
        <f>ROUND(E98*H98,2)</f>
        <v>0</v>
      </c>
      <c r="J98" s="160"/>
      <c r="K98" s="159">
        <f>ROUND(E98*J98,2)</f>
        <v>0</v>
      </c>
      <c r="L98" s="159">
        <v>21</v>
      </c>
      <c r="M98" s="159">
        <f>G98*(1+L98/100)</f>
        <v>0</v>
      </c>
      <c r="N98" s="159">
        <v>1.4499999999999999E-3</v>
      </c>
      <c r="O98" s="159">
        <f>ROUND(E98*N98,2)</f>
        <v>0.02</v>
      </c>
      <c r="P98" s="159">
        <v>0</v>
      </c>
      <c r="Q98" s="159">
        <f>ROUND(E98*P98,2)</f>
        <v>0</v>
      </c>
      <c r="R98" s="159"/>
      <c r="S98" s="159" t="s">
        <v>109</v>
      </c>
      <c r="T98" s="159" t="s">
        <v>109</v>
      </c>
      <c r="U98" s="159">
        <v>0.2208</v>
      </c>
      <c r="V98" s="159">
        <f>ROUND(E98*U98,2)</f>
        <v>3.14</v>
      </c>
      <c r="W98" s="159"/>
      <c r="X98" s="159" t="s">
        <v>110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132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5">
      <c r="A99" s="156"/>
      <c r="B99" s="157"/>
      <c r="C99" s="188" t="s">
        <v>199</v>
      </c>
      <c r="D99" s="161"/>
      <c r="E99" s="162">
        <v>14.2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113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0.399999999999999" outlineLevel="1" x14ac:dyDescent="0.25">
      <c r="A100" s="178">
        <v>19</v>
      </c>
      <c r="B100" s="179" t="s">
        <v>200</v>
      </c>
      <c r="C100" s="189" t="s">
        <v>201</v>
      </c>
      <c r="D100" s="180" t="s">
        <v>196</v>
      </c>
      <c r="E100" s="181">
        <v>8</v>
      </c>
      <c r="F100" s="182"/>
      <c r="G100" s="183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9">
        <v>1.65E-3</v>
      </c>
      <c r="O100" s="159">
        <f>ROUND(E100*N100,2)</f>
        <v>0.01</v>
      </c>
      <c r="P100" s="159">
        <v>0</v>
      </c>
      <c r="Q100" s="159">
        <f>ROUND(E100*P100,2)</f>
        <v>0</v>
      </c>
      <c r="R100" s="159"/>
      <c r="S100" s="159" t="s">
        <v>109</v>
      </c>
      <c r="T100" s="159" t="s">
        <v>109</v>
      </c>
      <c r="U100" s="159">
        <v>1.1373500000000001</v>
      </c>
      <c r="V100" s="159">
        <f>ROUND(E100*U100,2)</f>
        <v>9.1</v>
      </c>
      <c r="W100" s="159"/>
      <c r="X100" s="159" t="s">
        <v>110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174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0.399999999999999" outlineLevel="1" x14ac:dyDescent="0.25">
      <c r="A101" s="172">
        <v>20</v>
      </c>
      <c r="B101" s="173" t="s">
        <v>202</v>
      </c>
      <c r="C101" s="187" t="s">
        <v>203</v>
      </c>
      <c r="D101" s="174" t="s">
        <v>129</v>
      </c>
      <c r="E101" s="175">
        <v>5.5</v>
      </c>
      <c r="F101" s="176"/>
      <c r="G101" s="177">
        <f>ROUND(E101*F101,2)</f>
        <v>0</v>
      </c>
      <c r="H101" s="160"/>
      <c r="I101" s="159">
        <f>ROUND(E101*H101,2)</f>
        <v>0</v>
      </c>
      <c r="J101" s="160"/>
      <c r="K101" s="159">
        <f>ROUND(E101*J101,2)</f>
        <v>0</v>
      </c>
      <c r="L101" s="159">
        <v>21</v>
      </c>
      <c r="M101" s="159">
        <f>G101*(1+L101/100)</f>
        <v>0</v>
      </c>
      <c r="N101" s="159">
        <v>2.0699999999999998E-3</v>
      </c>
      <c r="O101" s="159">
        <f>ROUND(E101*N101,2)</f>
        <v>0.01</v>
      </c>
      <c r="P101" s="159">
        <v>0</v>
      </c>
      <c r="Q101" s="159">
        <f>ROUND(E101*P101,2)</f>
        <v>0</v>
      </c>
      <c r="R101" s="159"/>
      <c r="S101" s="159" t="s">
        <v>109</v>
      </c>
      <c r="T101" s="159" t="s">
        <v>109</v>
      </c>
      <c r="U101" s="159">
        <v>0.53844999999999998</v>
      </c>
      <c r="V101" s="159">
        <f>ROUND(E101*U101,2)</f>
        <v>2.96</v>
      </c>
      <c r="W101" s="159"/>
      <c r="X101" s="159" t="s">
        <v>110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174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5">
      <c r="A102" s="156"/>
      <c r="B102" s="157"/>
      <c r="C102" s="188" t="s">
        <v>204</v>
      </c>
      <c r="D102" s="161"/>
      <c r="E102" s="162">
        <v>5.5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113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0.399999999999999" outlineLevel="1" x14ac:dyDescent="0.25">
      <c r="A103" s="172">
        <v>21</v>
      </c>
      <c r="B103" s="173" t="s">
        <v>205</v>
      </c>
      <c r="C103" s="187" t="s">
        <v>206</v>
      </c>
      <c r="D103" s="174" t="s">
        <v>129</v>
      </c>
      <c r="E103" s="175">
        <v>48</v>
      </c>
      <c r="F103" s="176"/>
      <c r="G103" s="177">
        <f>ROUND(E103*F103,2)</f>
        <v>0</v>
      </c>
      <c r="H103" s="160"/>
      <c r="I103" s="159">
        <f>ROUND(E103*H103,2)</f>
        <v>0</v>
      </c>
      <c r="J103" s="160"/>
      <c r="K103" s="159">
        <f>ROUND(E103*J103,2)</f>
        <v>0</v>
      </c>
      <c r="L103" s="159">
        <v>21</v>
      </c>
      <c r="M103" s="159">
        <f>G103*(1+L103/100)</f>
        <v>0</v>
      </c>
      <c r="N103" s="159">
        <v>3.7799999999999999E-3</v>
      </c>
      <c r="O103" s="159">
        <f>ROUND(E103*N103,2)</f>
        <v>0.18</v>
      </c>
      <c r="P103" s="159">
        <v>0</v>
      </c>
      <c r="Q103" s="159">
        <f>ROUND(E103*P103,2)</f>
        <v>0</v>
      </c>
      <c r="R103" s="159"/>
      <c r="S103" s="159" t="s">
        <v>109</v>
      </c>
      <c r="T103" s="159" t="s">
        <v>109</v>
      </c>
      <c r="U103" s="159">
        <v>0.64195000000000002</v>
      </c>
      <c r="V103" s="159">
        <f>ROUND(E103*U103,2)</f>
        <v>30.81</v>
      </c>
      <c r="W103" s="159"/>
      <c r="X103" s="159" t="s">
        <v>110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174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5">
      <c r="A104" s="156"/>
      <c r="B104" s="157"/>
      <c r="C104" s="188" t="s">
        <v>207</v>
      </c>
      <c r="D104" s="161"/>
      <c r="E104" s="162">
        <v>48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113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20.399999999999999" outlineLevel="1" x14ac:dyDescent="0.25">
      <c r="A105" s="172">
        <v>22</v>
      </c>
      <c r="B105" s="173" t="s">
        <v>208</v>
      </c>
      <c r="C105" s="187" t="s">
        <v>209</v>
      </c>
      <c r="D105" s="174" t="s">
        <v>108</v>
      </c>
      <c r="E105" s="175">
        <v>699.54655000000002</v>
      </c>
      <c r="F105" s="176"/>
      <c r="G105" s="177">
        <f>ROUND(E105*F105,2)</f>
        <v>0</v>
      </c>
      <c r="H105" s="160"/>
      <c r="I105" s="159">
        <f>ROUND(E105*H105,2)</f>
        <v>0</v>
      </c>
      <c r="J105" s="160"/>
      <c r="K105" s="159">
        <f>ROUND(E105*J105,2)</f>
        <v>0</v>
      </c>
      <c r="L105" s="159">
        <v>21</v>
      </c>
      <c r="M105" s="159">
        <f>G105*(1+L105/100)</f>
        <v>0</v>
      </c>
      <c r="N105" s="159">
        <v>2.2499999999999998E-3</v>
      </c>
      <c r="O105" s="159">
        <f>ROUND(E105*N105,2)</f>
        <v>1.57</v>
      </c>
      <c r="P105" s="159">
        <v>0</v>
      </c>
      <c r="Q105" s="159">
        <f>ROUND(E105*P105,2)</f>
        <v>0</v>
      </c>
      <c r="R105" s="159"/>
      <c r="S105" s="159" t="s">
        <v>109</v>
      </c>
      <c r="T105" s="159" t="s">
        <v>109</v>
      </c>
      <c r="U105" s="159">
        <v>1.20956</v>
      </c>
      <c r="V105" s="159">
        <f>ROUND(E105*U105,2)</f>
        <v>846.14</v>
      </c>
      <c r="W105" s="159"/>
      <c r="X105" s="159" t="s">
        <v>110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132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5">
      <c r="A106" s="156"/>
      <c r="B106" s="157"/>
      <c r="C106" s="188" t="s">
        <v>141</v>
      </c>
      <c r="D106" s="161"/>
      <c r="E106" s="162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113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5">
      <c r="A107" s="156"/>
      <c r="B107" s="157"/>
      <c r="C107" s="188" t="s">
        <v>142</v>
      </c>
      <c r="D107" s="161"/>
      <c r="E107" s="162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113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5">
      <c r="A108" s="156"/>
      <c r="B108" s="157"/>
      <c r="C108" s="188" t="s">
        <v>143</v>
      </c>
      <c r="D108" s="161"/>
      <c r="E108" s="162">
        <v>146.8125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113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5">
      <c r="A109" s="156"/>
      <c r="B109" s="157"/>
      <c r="C109" s="188" t="s">
        <v>144</v>
      </c>
      <c r="D109" s="161"/>
      <c r="E109" s="162">
        <v>146.8125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113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5">
      <c r="A110" s="156"/>
      <c r="B110" s="157"/>
      <c r="C110" s="188" t="s">
        <v>145</v>
      </c>
      <c r="D110" s="161"/>
      <c r="E110" s="162">
        <v>10.02868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113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5">
      <c r="A111" s="156"/>
      <c r="B111" s="157"/>
      <c r="C111" s="188" t="s">
        <v>146</v>
      </c>
      <c r="D111" s="161"/>
      <c r="E111" s="162">
        <v>10.02868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113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5">
      <c r="A112" s="156"/>
      <c r="B112" s="157"/>
      <c r="C112" s="188" t="s">
        <v>147</v>
      </c>
      <c r="D112" s="161"/>
      <c r="E112" s="162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113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5">
      <c r="A113" s="156"/>
      <c r="B113" s="157"/>
      <c r="C113" s="188" t="s">
        <v>148</v>
      </c>
      <c r="D113" s="161"/>
      <c r="E113" s="162">
        <v>132.637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113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5">
      <c r="A114" s="156"/>
      <c r="B114" s="157"/>
      <c r="C114" s="188" t="s">
        <v>149</v>
      </c>
      <c r="D114" s="161"/>
      <c r="E114" s="162">
        <v>159.26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113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5">
      <c r="A115" s="156"/>
      <c r="B115" s="157"/>
      <c r="C115" s="188" t="s">
        <v>150</v>
      </c>
      <c r="D115" s="161"/>
      <c r="E115" s="162">
        <v>46.983600000000003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113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5">
      <c r="A116" s="156"/>
      <c r="B116" s="157"/>
      <c r="C116" s="188" t="s">
        <v>151</v>
      </c>
      <c r="D116" s="161"/>
      <c r="E116" s="162">
        <v>46.983600000000003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113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ht="20.399999999999999" outlineLevel="1" x14ac:dyDescent="0.25">
      <c r="A117" s="172">
        <v>23</v>
      </c>
      <c r="B117" s="173" t="s">
        <v>210</v>
      </c>
      <c r="C117" s="187" t="s">
        <v>211</v>
      </c>
      <c r="D117" s="174" t="s">
        <v>129</v>
      </c>
      <c r="E117" s="175">
        <v>11.6</v>
      </c>
      <c r="F117" s="176"/>
      <c r="G117" s="177">
        <f>ROUND(E117*F117,2)</f>
        <v>0</v>
      </c>
      <c r="H117" s="160"/>
      <c r="I117" s="159">
        <f>ROUND(E117*H117,2)</f>
        <v>0</v>
      </c>
      <c r="J117" s="160"/>
      <c r="K117" s="159">
        <f>ROUND(E117*J117,2)</f>
        <v>0</v>
      </c>
      <c r="L117" s="159">
        <v>21</v>
      </c>
      <c r="M117" s="159">
        <f>G117*(1+L117/100)</f>
        <v>0</v>
      </c>
      <c r="N117" s="159">
        <v>7.6000000000000004E-4</v>
      </c>
      <c r="O117" s="159">
        <f>ROUND(E117*N117,2)</f>
        <v>0.01</v>
      </c>
      <c r="P117" s="159">
        <v>0</v>
      </c>
      <c r="Q117" s="159">
        <f>ROUND(E117*P117,2)</f>
        <v>0</v>
      </c>
      <c r="R117" s="159"/>
      <c r="S117" s="159" t="s">
        <v>109</v>
      </c>
      <c r="T117" s="159" t="s">
        <v>109</v>
      </c>
      <c r="U117" s="159">
        <v>0.28000000000000003</v>
      </c>
      <c r="V117" s="159">
        <f>ROUND(E117*U117,2)</f>
        <v>3.25</v>
      </c>
      <c r="W117" s="159"/>
      <c r="X117" s="159" t="s">
        <v>110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132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5">
      <c r="A118" s="156"/>
      <c r="B118" s="157"/>
      <c r="C118" s="188" t="s">
        <v>212</v>
      </c>
      <c r="D118" s="161"/>
      <c r="E118" s="162">
        <v>11.6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113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5">
      <c r="A119" s="172">
        <v>24</v>
      </c>
      <c r="B119" s="173" t="s">
        <v>213</v>
      </c>
      <c r="C119" s="187" t="s">
        <v>214</v>
      </c>
      <c r="D119" s="174" t="s">
        <v>108</v>
      </c>
      <c r="E119" s="175">
        <v>1.5</v>
      </c>
      <c r="F119" s="176"/>
      <c r="G119" s="177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21</v>
      </c>
      <c r="M119" s="159">
        <f>G119*(1+L119/100)</f>
        <v>0</v>
      </c>
      <c r="N119" s="159">
        <v>2.2399999999999998E-3</v>
      </c>
      <c r="O119" s="159">
        <f>ROUND(E119*N119,2)</f>
        <v>0</v>
      </c>
      <c r="P119" s="159">
        <v>0</v>
      </c>
      <c r="Q119" s="159">
        <f>ROUND(E119*P119,2)</f>
        <v>0</v>
      </c>
      <c r="R119" s="159"/>
      <c r="S119" s="159" t="s">
        <v>109</v>
      </c>
      <c r="T119" s="159" t="s">
        <v>109</v>
      </c>
      <c r="U119" s="159">
        <v>1.5789500000000001</v>
      </c>
      <c r="V119" s="159">
        <f>ROUND(E119*U119,2)</f>
        <v>2.37</v>
      </c>
      <c r="W119" s="159"/>
      <c r="X119" s="159" t="s">
        <v>110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132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5">
      <c r="A120" s="156"/>
      <c r="B120" s="157"/>
      <c r="C120" s="188" t="s">
        <v>215</v>
      </c>
      <c r="D120" s="161"/>
      <c r="E120" s="162">
        <v>1.5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113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ht="20.399999999999999" outlineLevel="1" x14ac:dyDescent="0.25">
      <c r="A121" s="172">
        <v>25</v>
      </c>
      <c r="B121" s="173" t="s">
        <v>216</v>
      </c>
      <c r="C121" s="187" t="s">
        <v>217</v>
      </c>
      <c r="D121" s="174" t="s">
        <v>196</v>
      </c>
      <c r="E121" s="175">
        <v>45</v>
      </c>
      <c r="F121" s="176"/>
      <c r="G121" s="177">
        <f>ROUND(E121*F121,2)</f>
        <v>0</v>
      </c>
      <c r="H121" s="160"/>
      <c r="I121" s="159">
        <f>ROUND(E121*H121,2)</f>
        <v>0</v>
      </c>
      <c r="J121" s="160"/>
      <c r="K121" s="159">
        <f>ROUND(E121*J121,2)</f>
        <v>0</v>
      </c>
      <c r="L121" s="159">
        <v>21</v>
      </c>
      <c r="M121" s="159">
        <f>G121*(1+L121/100)</f>
        <v>0</v>
      </c>
      <c r="N121" s="159">
        <v>3.82E-3</v>
      </c>
      <c r="O121" s="159">
        <f>ROUND(E121*N121,2)</f>
        <v>0.17</v>
      </c>
      <c r="P121" s="159">
        <v>0</v>
      </c>
      <c r="Q121" s="159">
        <f>ROUND(E121*P121,2)</f>
        <v>0</v>
      </c>
      <c r="R121" s="159"/>
      <c r="S121" s="159" t="s">
        <v>109</v>
      </c>
      <c r="T121" s="159" t="s">
        <v>109</v>
      </c>
      <c r="U121" s="159">
        <v>0.34499999999999997</v>
      </c>
      <c r="V121" s="159">
        <f>ROUND(E121*U121,2)</f>
        <v>15.53</v>
      </c>
      <c r="W121" s="159"/>
      <c r="X121" s="159" t="s">
        <v>110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132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5">
      <c r="A122" s="156"/>
      <c r="B122" s="157"/>
      <c r="C122" s="188" t="s">
        <v>218</v>
      </c>
      <c r="D122" s="161"/>
      <c r="E122" s="162">
        <v>2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113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5">
      <c r="A123" s="156"/>
      <c r="B123" s="157"/>
      <c r="C123" s="188" t="s">
        <v>219</v>
      </c>
      <c r="D123" s="161"/>
      <c r="E123" s="162">
        <v>43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113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30.6" outlineLevel="1" x14ac:dyDescent="0.25">
      <c r="A124" s="172">
        <v>26</v>
      </c>
      <c r="B124" s="173" t="s">
        <v>220</v>
      </c>
      <c r="C124" s="187" t="s">
        <v>221</v>
      </c>
      <c r="D124" s="174" t="s">
        <v>129</v>
      </c>
      <c r="E124" s="175">
        <v>109.4</v>
      </c>
      <c r="F124" s="176"/>
      <c r="G124" s="177">
        <f>ROUND(E124*F124,2)</f>
        <v>0</v>
      </c>
      <c r="H124" s="160"/>
      <c r="I124" s="159">
        <f>ROUND(E124*H124,2)</f>
        <v>0</v>
      </c>
      <c r="J124" s="160"/>
      <c r="K124" s="159">
        <f>ROUND(E124*J124,2)</f>
        <v>0</v>
      </c>
      <c r="L124" s="159">
        <v>21</v>
      </c>
      <c r="M124" s="159">
        <f>G124*(1+L124/100)</f>
        <v>0</v>
      </c>
      <c r="N124" s="159">
        <v>1.2099999999999999E-3</v>
      </c>
      <c r="O124" s="159">
        <f>ROUND(E124*N124,2)</f>
        <v>0.13</v>
      </c>
      <c r="P124" s="159">
        <v>0</v>
      </c>
      <c r="Q124" s="159">
        <f>ROUND(E124*P124,2)</f>
        <v>0</v>
      </c>
      <c r="R124" s="159"/>
      <c r="S124" s="159" t="s">
        <v>109</v>
      </c>
      <c r="T124" s="159" t="s">
        <v>109</v>
      </c>
      <c r="U124" s="159">
        <v>0.46400000000000002</v>
      </c>
      <c r="V124" s="159">
        <f>ROUND(E124*U124,2)</f>
        <v>50.76</v>
      </c>
      <c r="W124" s="159"/>
      <c r="X124" s="159" t="s">
        <v>110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132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5">
      <c r="A125" s="156"/>
      <c r="B125" s="157"/>
      <c r="C125" s="188" t="s">
        <v>222</v>
      </c>
      <c r="D125" s="161"/>
      <c r="E125" s="162">
        <v>109.4</v>
      </c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113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30.6" outlineLevel="1" x14ac:dyDescent="0.25">
      <c r="A126" s="172">
        <v>27</v>
      </c>
      <c r="B126" s="173" t="s">
        <v>223</v>
      </c>
      <c r="C126" s="187" t="s">
        <v>224</v>
      </c>
      <c r="D126" s="174" t="s">
        <v>129</v>
      </c>
      <c r="E126" s="175">
        <v>11.6</v>
      </c>
      <c r="F126" s="176"/>
      <c r="G126" s="177">
        <f>ROUND(E126*F126,2)</f>
        <v>0</v>
      </c>
      <c r="H126" s="160"/>
      <c r="I126" s="159">
        <f>ROUND(E126*H126,2)</f>
        <v>0</v>
      </c>
      <c r="J126" s="160"/>
      <c r="K126" s="159">
        <f>ROUND(E126*J126,2)</f>
        <v>0</v>
      </c>
      <c r="L126" s="159">
        <v>21</v>
      </c>
      <c r="M126" s="159">
        <f>G126*(1+L126/100)</f>
        <v>0</v>
      </c>
      <c r="N126" s="159">
        <v>6.9999999999999999E-4</v>
      </c>
      <c r="O126" s="159">
        <f>ROUND(E126*N126,2)</f>
        <v>0.01</v>
      </c>
      <c r="P126" s="159">
        <v>0</v>
      </c>
      <c r="Q126" s="159">
        <f>ROUND(E126*P126,2)</f>
        <v>0</v>
      </c>
      <c r="R126" s="159"/>
      <c r="S126" s="159" t="s">
        <v>109</v>
      </c>
      <c r="T126" s="159" t="s">
        <v>109</v>
      </c>
      <c r="U126" s="159">
        <v>0.37</v>
      </c>
      <c r="V126" s="159">
        <f>ROUND(E126*U126,2)</f>
        <v>4.29</v>
      </c>
      <c r="W126" s="159"/>
      <c r="X126" s="159" t="s">
        <v>110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132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5">
      <c r="A127" s="156"/>
      <c r="B127" s="157"/>
      <c r="C127" s="188" t="s">
        <v>225</v>
      </c>
      <c r="D127" s="161"/>
      <c r="E127" s="162">
        <v>11.6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113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0.399999999999999" outlineLevel="1" x14ac:dyDescent="0.25">
      <c r="A128" s="172">
        <v>28</v>
      </c>
      <c r="B128" s="173" t="s">
        <v>226</v>
      </c>
      <c r="C128" s="187" t="s">
        <v>227</v>
      </c>
      <c r="D128" s="174" t="s">
        <v>129</v>
      </c>
      <c r="E128" s="175">
        <v>115.075</v>
      </c>
      <c r="F128" s="176"/>
      <c r="G128" s="177">
        <f>ROUND(E128*F128,2)</f>
        <v>0</v>
      </c>
      <c r="H128" s="160"/>
      <c r="I128" s="159">
        <f>ROUND(E128*H128,2)</f>
        <v>0</v>
      </c>
      <c r="J128" s="160"/>
      <c r="K128" s="159">
        <f>ROUND(E128*J128,2)</f>
        <v>0</v>
      </c>
      <c r="L128" s="159">
        <v>21</v>
      </c>
      <c r="M128" s="159">
        <f>G128*(1+L128/100)</f>
        <v>0</v>
      </c>
      <c r="N128" s="159">
        <v>2.7E-4</v>
      </c>
      <c r="O128" s="159">
        <f>ROUND(E128*N128,2)</f>
        <v>0.03</v>
      </c>
      <c r="P128" s="159">
        <v>0</v>
      </c>
      <c r="Q128" s="159">
        <f>ROUND(E128*P128,2)</f>
        <v>0</v>
      </c>
      <c r="R128" s="159"/>
      <c r="S128" s="159" t="s">
        <v>109</v>
      </c>
      <c r="T128" s="159" t="s">
        <v>109</v>
      </c>
      <c r="U128" s="159">
        <v>7.7049999999999993E-2</v>
      </c>
      <c r="V128" s="159">
        <f>ROUND(E128*U128,2)</f>
        <v>8.8699999999999992</v>
      </c>
      <c r="W128" s="159"/>
      <c r="X128" s="159" t="s">
        <v>110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132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5">
      <c r="A129" s="156"/>
      <c r="B129" s="157"/>
      <c r="C129" s="188" t="s">
        <v>228</v>
      </c>
      <c r="D129" s="161"/>
      <c r="E129" s="162">
        <v>115.075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113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0.399999999999999" outlineLevel="1" x14ac:dyDescent="0.25">
      <c r="A130" s="172">
        <v>29</v>
      </c>
      <c r="B130" s="173" t="s">
        <v>229</v>
      </c>
      <c r="C130" s="187" t="s">
        <v>230</v>
      </c>
      <c r="D130" s="174" t="s">
        <v>196</v>
      </c>
      <c r="E130" s="175">
        <v>12</v>
      </c>
      <c r="F130" s="176"/>
      <c r="G130" s="177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9">
        <v>8.0999999999999996E-4</v>
      </c>
      <c r="O130" s="159">
        <f>ROUND(E130*N130,2)</f>
        <v>0.01</v>
      </c>
      <c r="P130" s="159">
        <v>0</v>
      </c>
      <c r="Q130" s="159">
        <f>ROUND(E130*P130,2)</f>
        <v>0</v>
      </c>
      <c r="R130" s="159"/>
      <c r="S130" s="159" t="s">
        <v>109</v>
      </c>
      <c r="T130" s="159" t="s">
        <v>109</v>
      </c>
      <c r="U130" s="159">
        <v>0.115</v>
      </c>
      <c r="V130" s="159">
        <f>ROUND(E130*U130,2)</f>
        <v>1.38</v>
      </c>
      <c r="W130" s="159"/>
      <c r="X130" s="159" t="s">
        <v>110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132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5">
      <c r="A131" s="156"/>
      <c r="B131" s="157"/>
      <c r="C131" s="188" t="s">
        <v>231</v>
      </c>
      <c r="D131" s="161"/>
      <c r="E131" s="162">
        <v>12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113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5">
      <c r="A132" s="172">
        <v>30</v>
      </c>
      <c r="B132" s="173" t="s">
        <v>232</v>
      </c>
      <c r="C132" s="187" t="s">
        <v>233</v>
      </c>
      <c r="D132" s="174" t="s">
        <v>129</v>
      </c>
      <c r="E132" s="175">
        <v>17.420000000000002</v>
      </c>
      <c r="F132" s="176"/>
      <c r="G132" s="177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21</v>
      </c>
      <c r="M132" s="159">
        <f>G132*(1+L132/100)</f>
        <v>0</v>
      </c>
      <c r="N132" s="159">
        <v>0</v>
      </c>
      <c r="O132" s="159">
        <f>ROUND(E132*N132,2)</f>
        <v>0</v>
      </c>
      <c r="P132" s="159">
        <v>2.0500000000000002E-3</v>
      </c>
      <c r="Q132" s="159">
        <f>ROUND(E132*P132,2)</f>
        <v>0.04</v>
      </c>
      <c r="R132" s="159"/>
      <c r="S132" s="159" t="s">
        <v>109</v>
      </c>
      <c r="T132" s="159" t="s">
        <v>109</v>
      </c>
      <c r="U132" s="159">
        <v>5.2900000000000003E-2</v>
      </c>
      <c r="V132" s="159">
        <f>ROUND(E132*U132,2)</f>
        <v>0.92</v>
      </c>
      <c r="W132" s="159"/>
      <c r="X132" s="159" t="s">
        <v>110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132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5">
      <c r="A133" s="156"/>
      <c r="B133" s="157"/>
      <c r="C133" s="188" t="s">
        <v>234</v>
      </c>
      <c r="D133" s="161"/>
      <c r="E133" s="162">
        <v>11.12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113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5">
      <c r="A134" s="156"/>
      <c r="B134" s="157"/>
      <c r="C134" s="188" t="s">
        <v>235</v>
      </c>
      <c r="D134" s="161"/>
      <c r="E134" s="162">
        <v>6.3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113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5">
      <c r="A135" s="172">
        <v>31</v>
      </c>
      <c r="B135" s="173" t="s">
        <v>236</v>
      </c>
      <c r="C135" s="187" t="s">
        <v>237</v>
      </c>
      <c r="D135" s="174" t="s">
        <v>108</v>
      </c>
      <c r="E135" s="175">
        <v>1.5</v>
      </c>
      <c r="F135" s="176"/>
      <c r="G135" s="177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21</v>
      </c>
      <c r="M135" s="159">
        <f>G135*(1+L135/100)</f>
        <v>0</v>
      </c>
      <c r="N135" s="159">
        <v>0</v>
      </c>
      <c r="O135" s="159">
        <f>ROUND(E135*N135,2)</f>
        <v>0</v>
      </c>
      <c r="P135" s="159">
        <v>7.2100000000000003E-3</v>
      </c>
      <c r="Q135" s="159">
        <f>ROUND(E135*P135,2)</f>
        <v>0.01</v>
      </c>
      <c r="R135" s="159"/>
      <c r="S135" s="159" t="s">
        <v>109</v>
      </c>
      <c r="T135" s="159" t="s">
        <v>109</v>
      </c>
      <c r="U135" s="159">
        <v>0.1265</v>
      </c>
      <c r="V135" s="159">
        <f>ROUND(E135*U135,2)</f>
        <v>0.19</v>
      </c>
      <c r="W135" s="159"/>
      <c r="X135" s="159" t="s">
        <v>110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132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5">
      <c r="A136" s="156"/>
      <c r="B136" s="157"/>
      <c r="C136" s="188" t="s">
        <v>238</v>
      </c>
      <c r="D136" s="161"/>
      <c r="E136" s="162">
        <v>1.5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113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0.399999999999999" outlineLevel="1" x14ac:dyDescent="0.25">
      <c r="A137" s="172">
        <v>32</v>
      </c>
      <c r="B137" s="173" t="s">
        <v>239</v>
      </c>
      <c r="C137" s="187" t="s">
        <v>240</v>
      </c>
      <c r="D137" s="174" t="s">
        <v>196</v>
      </c>
      <c r="E137" s="175">
        <v>12</v>
      </c>
      <c r="F137" s="176"/>
      <c r="G137" s="177">
        <f>ROUND(E137*F137,2)</f>
        <v>0</v>
      </c>
      <c r="H137" s="160"/>
      <c r="I137" s="159">
        <f>ROUND(E137*H137,2)</f>
        <v>0</v>
      </c>
      <c r="J137" s="160"/>
      <c r="K137" s="159">
        <f>ROUND(E137*J137,2)</f>
        <v>0</v>
      </c>
      <c r="L137" s="159">
        <v>21</v>
      </c>
      <c r="M137" s="159">
        <f>G137*(1+L137/100)</f>
        <v>0</v>
      </c>
      <c r="N137" s="159">
        <v>0</v>
      </c>
      <c r="O137" s="159">
        <f>ROUND(E137*N137,2)</f>
        <v>0</v>
      </c>
      <c r="P137" s="159">
        <v>3.0300000000000001E-3</v>
      </c>
      <c r="Q137" s="159">
        <f>ROUND(E137*P137,2)</f>
        <v>0.04</v>
      </c>
      <c r="R137" s="159"/>
      <c r="S137" s="159" t="s">
        <v>109</v>
      </c>
      <c r="T137" s="159" t="s">
        <v>109</v>
      </c>
      <c r="U137" s="159">
        <v>9.3149999999999997E-2</v>
      </c>
      <c r="V137" s="159">
        <f>ROUND(E137*U137,2)</f>
        <v>1.1200000000000001</v>
      </c>
      <c r="W137" s="159"/>
      <c r="X137" s="159" t="s">
        <v>110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132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5">
      <c r="A138" s="156"/>
      <c r="B138" s="157"/>
      <c r="C138" s="188" t="s">
        <v>231</v>
      </c>
      <c r="D138" s="161"/>
      <c r="E138" s="162">
        <v>12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113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5">
      <c r="A139" s="172">
        <v>33</v>
      </c>
      <c r="B139" s="173" t="s">
        <v>241</v>
      </c>
      <c r="C139" s="187" t="s">
        <v>242</v>
      </c>
      <c r="D139" s="174" t="s">
        <v>129</v>
      </c>
      <c r="E139" s="175">
        <v>115.075</v>
      </c>
      <c r="F139" s="176"/>
      <c r="G139" s="177">
        <f>ROUND(E139*F139,2)</f>
        <v>0</v>
      </c>
      <c r="H139" s="160"/>
      <c r="I139" s="159">
        <f>ROUND(E139*H139,2)</f>
        <v>0</v>
      </c>
      <c r="J139" s="160"/>
      <c r="K139" s="159">
        <f>ROUND(E139*J139,2)</f>
        <v>0</v>
      </c>
      <c r="L139" s="159">
        <v>21</v>
      </c>
      <c r="M139" s="159">
        <f>G139*(1+L139/100)</f>
        <v>0</v>
      </c>
      <c r="N139" s="159">
        <v>0</v>
      </c>
      <c r="O139" s="159">
        <f>ROUND(E139*N139,2)</f>
        <v>0</v>
      </c>
      <c r="P139" s="159">
        <v>3.3600000000000001E-3</v>
      </c>
      <c r="Q139" s="159">
        <f>ROUND(E139*P139,2)</f>
        <v>0.39</v>
      </c>
      <c r="R139" s="159"/>
      <c r="S139" s="159" t="s">
        <v>109</v>
      </c>
      <c r="T139" s="159" t="s">
        <v>109</v>
      </c>
      <c r="U139" s="159">
        <v>7.9350000000000004E-2</v>
      </c>
      <c r="V139" s="159">
        <f>ROUND(E139*U139,2)</f>
        <v>9.1300000000000008</v>
      </c>
      <c r="W139" s="159"/>
      <c r="X139" s="159" t="s">
        <v>110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132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5">
      <c r="A140" s="156"/>
      <c r="B140" s="157"/>
      <c r="C140" s="188" t="s">
        <v>228</v>
      </c>
      <c r="D140" s="161"/>
      <c r="E140" s="162">
        <v>115.075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113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5">
      <c r="A141" s="172">
        <v>34</v>
      </c>
      <c r="B141" s="173" t="s">
        <v>243</v>
      </c>
      <c r="C141" s="187" t="s">
        <v>244</v>
      </c>
      <c r="D141" s="174" t="s">
        <v>129</v>
      </c>
      <c r="E141" s="175">
        <v>53.5</v>
      </c>
      <c r="F141" s="176"/>
      <c r="G141" s="177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21</v>
      </c>
      <c r="M141" s="159">
        <f>G141*(1+L141/100)</f>
        <v>0</v>
      </c>
      <c r="N141" s="159">
        <v>0</v>
      </c>
      <c r="O141" s="159">
        <f>ROUND(E141*N141,2)</f>
        <v>0</v>
      </c>
      <c r="P141" s="159">
        <v>3.5599999999999998E-3</v>
      </c>
      <c r="Q141" s="159">
        <f>ROUND(E141*P141,2)</f>
        <v>0.19</v>
      </c>
      <c r="R141" s="159"/>
      <c r="S141" s="159" t="s">
        <v>109</v>
      </c>
      <c r="T141" s="159" t="s">
        <v>109</v>
      </c>
      <c r="U141" s="159">
        <v>8.0500000000000002E-2</v>
      </c>
      <c r="V141" s="159">
        <f>ROUND(E141*U141,2)</f>
        <v>4.3099999999999996</v>
      </c>
      <c r="W141" s="159"/>
      <c r="X141" s="159" t="s">
        <v>110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132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5">
      <c r="A142" s="156"/>
      <c r="B142" s="157"/>
      <c r="C142" s="188" t="s">
        <v>245</v>
      </c>
      <c r="D142" s="161"/>
      <c r="E142" s="162">
        <v>53.5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113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5">
      <c r="A143" s="178">
        <v>35</v>
      </c>
      <c r="B143" s="179" t="s">
        <v>246</v>
      </c>
      <c r="C143" s="189" t="s">
        <v>247</v>
      </c>
      <c r="D143" s="180" t="s">
        <v>248</v>
      </c>
      <c r="E143" s="181">
        <v>1</v>
      </c>
      <c r="F143" s="182"/>
      <c r="G143" s="183">
        <f>ROUND(E143*F143,2)</f>
        <v>0</v>
      </c>
      <c r="H143" s="160"/>
      <c r="I143" s="159">
        <f>ROUND(E143*H143,2)</f>
        <v>0</v>
      </c>
      <c r="J143" s="160"/>
      <c r="K143" s="159">
        <f>ROUND(E143*J143,2)</f>
        <v>0</v>
      </c>
      <c r="L143" s="159">
        <v>21</v>
      </c>
      <c r="M143" s="159">
        <f>G143*(1+L143/100)</f>
        <v>0</v>
      </c>
      <c r="N143" s="159">
        <v>0</v>
      </c>
      <c r="O143" s="159">
        <f>ROUND(E143*N143,2)</f>
        <v>0</v>
      </c>
      <c r="P143" s="159">
        <v>0</v>
      </c>
      <c r="Q143" s="159">
        <f>ROUND(E143*P143,2)</f>
        <v>0</v>
      </c>
      <c r="R143" s="159"/>
      <c r="S143" s="159" t="s">
        <v>130</v>
      </c>
      <c r="T143" s="159" t="s">
        <v>131</v>
      </c>
      <c r="U143" s="159">
        <v>0</v>
      </c>
      <c r="V143" s="159">
        <f>ROUND(E143*U143,2)</f>
        <v>0</v>
      </c>
      <c r="W143" s="159"/>
      <c r="X143" s="159" t="s">
        <v>110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132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20.399999999999999" outlineLevel="1" x14ac:dyDescent="0.25">
      <c r="A144" s="178">
        <v>36</v>
      </c>
      <c r="B144" s="179" t="s">
        <v>249</v>
      </c>
      <c r="C144" s="189" t="s">
        <v>250</v>
      </c>
      <c r="D144" s="180" t="s">
        <v>248</v>
      </c>
      <c r="E144" s="181">
        <v>1</v>
      </c>
      <c r="F144" s="182"/>
      <c r="G144" s="183">
        <f>ROUND(E144*F144,2)</f>
        <v>0</v>
      </c>
      <c r="H144" s="160"/>
      <c r="I144" s="159">
        <f>ROUND(E144*H144,2)</f>
        <v>0</v>
      </c>
      <c r="J144" s="160"/>
      <c r="K144" s="159">
        <f>ROUND(E144*J144,2)</f>
        <v>0</v>
      </c>
      <c r="L144" s="159">
        <v>21</v>
      </c>
      <c r="M144" s="159">
        <f>G144*(1+L144/100)</f>
        <v>0</v>
      </c>
      <c r="N144" s="159">
        <v>0</v>
      </c>
      <c r="O144" s="159">
        <f>ROUND(E144*N144,2)</f>
        <v>0</v>
      </c>
      <c r="P144" s="159">
        <v>0</v>
      </c>
      <c r="Q144" s="159">
        <f>ROUND(E144*P144,2)</f>
        <v>0</v>
      </c>
      <c r="R144" s="159"/>
      <c r="S144" s="159" t="s">
        <v>130</v>
      </c>
      <c r="T144" s="159" t="s">
        <v>131</v>
      </c>
      <c r="U144" s="159">
        <v>0</v>
      </c>
      <c r="V144" s="159">
        <f>ROUND(E144*U144,2)</f>
        <v>0</v>
      </c>
      <c r="W144" s="159"/>
      <c r="X144" s="159" t="s">
        <v>110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132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5">
      <c r="A145" s="172">
        <v>37</v>
      </c>
      <c r="B145" s="173" t="s">
        <v>251</v>
      </c>
      <c r="C145" s="187" t="s">
        <v>252</v>
      </c>
      <c r="D145" s="174" t="s">
        <v>253</v>
      </c>
      <c r="E145" s="175">
        <v>45</v>
      </c>
      <c r="F145" s="176"/>
      <c r="G145" s="177">
        <f>ROUND(E145*F145,2)</f>
        <v>0</v>
      </c>
      <c r="H145" s="160"/>
      <c r="I145" s="159">
        <f>ROUND(E145*H145,2)</f>
        <v>0</v>
      </c>
      <c r="J145" s="160"/>
      <c r="K145" s="159">
        <f>ROUND(E145*J145,2)</f>
        <v>0</v>
      </c>
      <c r="L145" s="159">
        <v>21</v>
      </c>
      <c r="M145" s="159">
        <f>G145*(1+L145/100)</f>
        <v>0</v>
      </c>
      <c r="N145" s="159">
        <v>0</v>
      </c>
      <c r="O145" s="159">
        <f>ROUND(E145*N145,2)</f>
        <v>0</v>
      </c>
      <c r="P145" s="159">
        <v>5.8500000000000002E-3</v>
      </c>
      <c r="Q145" s="159">
        <f>ROUND(E145*P145,2)</f>
        <v>0.26</v>
      </c>
      <c r="R145" s="159"/>
      <c r="S145" s="159" t="s">
        <v>130</v>
      </c>
      <c r="T145" s="159" t="s">
        <v>131</v>
      </c>
      <c r="U145" s="159">
        <v>0.184</v>
      </c>
      <c r="V145" s="159">
        <f>ROUND(E145*U145,2)</f>
        <v>8.2799999999999994</v>
      </c>
      <c r="W145" s="159"/>
      <c r="X145" s="159" t="s">
        <v>110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132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5">
      <c r="A146" s="156"/>
      <c r="B146" s="157"/>
      <c r="C146" s="188" t="s">
        <v>218</v>
      </c>
      <c r="D146" s="161"/>
      <c r="E146" s="162">
        <v>2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113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5">
      <c r="A147" s="156"/>
      <c r="B147" s="157"/>
      <c r="C147" s="188" t="s">
        <v>219</v>
      </c>
      <c r="D147" s="161"/>
      <c r="E147" s="162">
        <v>43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113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ht="20.399999999999999" outlineLevel="1" x14ac:dyDescent="0.25">
      <c r="A148" s="172">
        <v>38</v>
      </c>
      <c r="B148" s="173" t="s">
        <v>254</v>
      </c>
      <c r="C148" s="187" t="s">
        <v>255</v>
      </c>
      <c r="D148" s="174" t="s">
        <v>196</v>
      </c>
      <c r="E148" s="175">
        <v>38</v>
      </c>
      <c r="F148" s="176"/>
      <c r="G148" s="177">
        <f>ROUND(E148*F148,2)</f>
        <v>0</v>
      </c>
      <c r="H148" s="160"/>
      <c r="I148" s="159">
        <f>ROUND(E148*H148,2)</f>
        <v>0</v>
      </c>
      <c r="J148" s="160"/>
      <c r="K148" s="159">
        <f>ROUND(E148*J148,2)</f>
        <v>0</v>
      </c>
      <c r="L148" s="159">
        <v>21</v>
      </c>
      <c r="M148" s="159">
        <f>G148*(1+L148/100)</f>
        <v>0</v>
      </c>
      <c r="N148" s="159">
        <v>1.04E-2</v>
      </c>
      <c r="O148" s="159">
        <f>ROUND(E148*N148,2)</f>
        <v>0.4</v>
      </c>
      <c r="P148" s="159">
        <v>0</v>
      </c>
      <c r="Q148" s="159">
        <f>ROUND(E148*P148,2)</f>
        <v>0</v>
      </c>
      <c r="R148" s="159"/>
      <c r="S148" s="159" t="s">
        <v>130</v>
      </c>
      <c r="T148" s="159" t="s">
        <v>109</v>
      </c>
      <c r="U148" s="159">
        <v>0.71299999999999997</v>
      </c>
      <c r="V148" s="159">
        <f>ROUND(E148*U148,2)</f>
        <v>27.09</v>
      </c>
      <c r="W148" s="159"/>
      <c r="X148" s="159" t="s">
        <v>110</v>
      </c>
      <c r="Y148" s="149"/>
      <c r="Z148" s="149"/>
      <c r="AA148" s="149"/>
      <c r="AB148" s="149"/>
      <c r="AC148" s="149"/>
      <c r="AD148" s="149"/>
      <c r="AE148" s="149"/>
      <c r="AF148" s="149"/>
      <c r="AG148" s="149" t="s">
        <v>132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5">
      <c r="A149" s="156"/>
      <c r="B149" s="157"/>
      <c r="C149" s="190" t="s">
        <v>154</v>
      </c>
      <c r="D149" s="163"/>
      <c r="E149" s="164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113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5">
      <c r="A150" s="156"/>
      <c r="B150" s="157"/>
      <c r="C150" s="191" t="s">
        <v>256</v>
      </c>
      <c r="D150" s="163"/>
      <c r="E150" s="164">
        <v>37.333329999999997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113</v>
      </c>
      <c r="AH150" s="149">
        <v>2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5">
      <c r="A151" s="156"/>
      <c r="B151" s="157"/>
      <c r="C151" s="190" t="s">
        <v>166</v>
      </c>
      <c r="D151" s="163"/>
      <c r="E151" s="164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113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5">
      <c r="A152" s="156"/>
      <c r="B152" s="157"/>
      <c r="C152" s="188" t="s">
        <v>257</v>
      </c>
      <c r="D152" s="161"/>
      <c r="E152" s="162">
        <v>38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113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5">
      <c r="A153" s="156">
        <v>39</v>
      </c>
      <c r="B153" s="157" t="s">
        <v>258</v>
      </c>
      <c r="C153" s="192" t="s">
        <v>259</v>
      </c>
      <c r="D153" s="158" t="s">
        <v>0</v>
      </c>
      <c r="E153" s="184"/>
      <c r="F153" s="160"/>
      <c r="G153" s="159">
        <f>ROUND(E153*F153,2)</f>
        <v>0</v>
      </c>
      <c r="H153" s="160"/>
      <c r="I153" s="159">
        <f>ROUND(E153*H153,2)</f>
        <v>0</v>
      </c>
      <c r="J153" s="160"/>
      <c r="K153" s="159">
        <f>ROUND(E153*J153,2)</f>
        <v>0</v>
      </c>
      <c r="L153" s="159">
        <v>21</v>
      </c>
      <c r="M153" s="159">
        <f>G153*(1+L153/100)</f>
        <v>0</v>
      </c>
      <c r="N153" s="159">
        <v>0</v>
      </c>
      <c r="O153" s="159">
        <f>ROUND(E153*N153,2)</f>
        <v>0</v>
      </c>
      <c r="P153" s="159">
        <v>0</v>
      </c>
      <c r="Q153" s="159">
        <f>ROUND(E153*P153,2)</f>
        <v>0</v>
      </c>
      <c r="R153" s="159"/>
      <c r="S153" s="159" t="s">
        <v>109</v>
      </c>
      <c r="T153" s="159" t="s">
        <v>109</v>
      </c>
      <c r="U153" s="159">
        <v>0</v>
      </c>
      <c r="V153" s="159">
        <f>ROUND(E153*U153,2)</f>
        <v>0</v>
      </c>
      <c r="W153" s="159"/>
      <c r="X153" s="159" t="s">
        <v>136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137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x14ac:dyDescent="0.25">
      <c r="A154" s="166" t="s">
        <v>104</v>
      </c>
      <c r="B154" s="167" t="s">
        <v>70</v>
      </c>
      <c r="C154" s="186" t="s">
        <v>71</v>
      </c>
      <c r="D154" s="168"/>
      <c r="E154" s="169"/>
      <c r="F154" s="170"/>
      <c r="G154" s="171">
        <f>SUMIF(AG155:AG180,"&lt;&gt;NOR",G155:G180)</f>
        <v>0</v>
      </c>
      <c r="H154" s="165"/>
      <c r="I154" s="165">
        <f>SUM(I155:I180)</f>
        <v>0</v>
      </c>
      <c r="J154" s="165"/>
      <c r="K154" s="165">
        <f>SUM(K155:K180)</f>
        <v>0</v>
      </c>
      <c r="L154" s="165"/>
      <c r="M154" s="165">
        <f>SUM(M155:M180)</f>
        <v>0</v>
      </c>
      <c r="N154" s="165"/>
      <c r="O154" s="165">
        <f>SUM(O155:O180)</f>
        <v>0.15</v>
      </c>
      <c r="P154" s="165"/>
      <c r="Q154" s="165">
        <f>SUM(Q155:Q180)</f>
        <v>12.59</v>
      </c>
      <c r="R154" s="165"/>
      <c r="S154" s="165"/>
      <c r="T154" s="165"/>
      <c r="U154" s="165"/>
      <c r="V154" s="165">
        <f>SUM(V155:V180)</f>
        <v>328.09000000000003</v>
      </c>
      <c r="W154" s="165"/>
      <c r="X154" s="165"/>
      <c r="AG154" t="s">
        <v>105</v>
      </c>
    </row>
    <row r="155" spans="1:60" ht="20.399999999999999" outlineLevel="1" x14ac:dyDescent="0.25">
      <c r="A155" s="172">
        <v>40</v>
      </c>
      <c r="B155" s="173" t="s">
        <v>260</v>
      </c>
      <c r="C155" s="187" t="s">
        <v>261</v>
      </c>
      <c r="D155" s="174" t="s">
        <v>108</v>
      </c>
      <c r="E155" s="175">
        <v>699.54655000000002</v>
      </c>
      <c r="F155" s="176"/>
      <c r="G155" s="177">
        <f>ROUND(E155*F155,2)</f>
        <v>0</v>
      </c>
      <c r="H155" s="160"/>
      <c r="I155" s="159">
        <f>ROUND(E155*H155,2)</f>
        <v>0</v>
      </c>
      <c r="J155" s="160"/>
      <c r="K155" s="159">
        <f>ROUND(E155*J155,2)</f>
        <v>0</v>
      </c>
      <c r="L155" s="159">
        <v>21</v>
      </c>
      <c r="M155" s="159">
        <f>G155*(1+L155/100)</f>
        <v>0</v>
      </c>
      <c r="N155" s="159">
        <v>0</v>
      </c>
      <c r="O155" s="159">
        <f>ROUND(E155*N155,2)</f>
        <v>0</v>
      </c>
      <c r="P155" s="159">
        <v>1.7999999999999999E-2</v>
      </c>
      <c r="Q155" s="159">
        <f>ROUND(E155*P155,2)</f>
        <v>12.59</v>
      </c>
      <c r="R155" s="159"/>
      <c r="S155" s="159" t="s">
        <v>109</v>
      </c>
      <c r="T155" s="159" t="s">
        <v>109</v>
      </c>
      <c r="U155" s="159">
        <v>0.33400000000000002</v>
      </c>
      <c r="V155" s="159">
        <f>ROUND(E155*U155,2)</f>
        <v>233.65</v>
      </c>
      <c r="W155" s="159"/>
      <c r="X155" s="159" t="s">
        <v>110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132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5">
      <c r="A156" s="156"/>
      <c r="B156" s="157"/>
      <c r="C156" s="188" t="s">
        <v>141</v>
      </c>
      <c r="D156" s="161"/>
      <c r="E156" s="162"/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113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5">
      <c r="A157" s="156"/>
      <c r="B157" s="157"/>
      <c r="C157" s="188" t="s">
        <v>142</v>
      </c>
      <c r="D157" s="161"/>
      <c r="E157" s="162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113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5">
      <c r="A158" s="156"/>
      <c r="B158" s="157"/>
      <c r="C158" s="188" t="s">
        <v>143</v>
      </c>
      <c r="D158" s="161"/>
      <c r="E158" s="162">
        <v>146.8125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113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5">
      <c r="A159" s="156"/>
      <c r="B159" s="157"/>
      <c r="C159" s="188" t="s">
        <v>144</v>
      </c>
      <c r="D159" s="161"/>
      <c r="E159" s="162">
        <v>146.8125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113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5">
      <c r="A160" s="156"/>
      <c r="B160" s="157"/>
      <c r="C160" s="188" t="s">
        <v>145</v>
      </c>
      <c r="D160" s="161"/>
      <c r="E160" s="162">
        <v>10.02868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113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5">
      <c r="A161" s="156"/>
      <c r="B161" s="157"/>
      <c r="C161" s="188" t="s">
        <v>146</v>
      </c>
      <c r="D161" s="161"/>
      <c r="E161" s="162">
        <v>10.02868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113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5">
      <c r="A162" s="156"/>
      <c r="B162" s="157"/>
      <c r="C162" s="188" t="s">
        <v>147</v>
      </c>
      <c r="D162" s="161"/>
      <c r="E162" s="162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113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5">
      <c r="A163" s="156"/>
      <c r="B163" s="157"/>
      <c r="C163" s="188" t="s">
        <v>148</v>
      </c>
      <c r="D163" s="161"/>
      <c r="E163" s="162">
        <v>132.637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113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5">
      <c r="A164" s="156"/>
      <c r="B164" s="157"/>
      <c r="C164" s="188" t="s">
        <v>149</v>
      </c>
      <c r="D164" s="161"/>
      <c r="E164" s="162">
        <v>159.26</v>
      </c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113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5">
      <c r="A165" s="156"/>
      <c r="B165" s="157"/>
      <c r="C165" s="188" t="s">
        <v>150</v>
      </c>
      <c r="D165" s="161"/>
      <c r="E165" s="162">
        <v>46.983600000000003</v>
      </c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113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5">
      <c r="A166" s="156"/>
      <c r="B166" s="157"/>
      <c r="C166" s="188" t="s">
        <v>151</v>
      </c>
      <c r="D166" s="161"/>
      <c r="E166" s="162">
        <v>46.983600000000003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113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5">
      <c r="A167" s="178">
        <v>41</v>
      </c>
      <c r="B167" s="179" t="s">
        <v>262</v>
      </c>
      <c r="C167" s="189" t="s">
        <v>263</v>
      </c>
      <c r="D167" s="180" t="s">
        <v>108</v>
      </c>
      <c r="E167" s="181">
        <v>699.54655000000002</v>
      </c>
      <c r="F167" s="182"/>
      <c r="G167" s="183">
        <f>ROUND(E167*F167,2)</f>
        <v>0</v>
      </c>
      <c r="H167" s="160"/>
      <c r="I167" s="159">
        <f>ROUND(E167*H167,2)</f>
        <v>0</v>
      </c>
      <c r="J167" s="160"/>
      <c r="K167" s="159">
        <f>ROUND(E167*J167,2)</f>
        <v>0</v>
      </c>
      <c r="L167" s="159">
        <v>21</v>
      </c>
      <c r="M167" s="159">
        <f>G167*(1+L167/100)</f>
        <v>0</v>
      </c>
      <c r="N167" s="159">
        <v>0</v>
      </c>
      <c r="O167" s="159">
        <f>ROUND(E167*N167,2)</f>
        <v>0</v>
      </c>
      <c r="P167" s="159">
        <v>0</v>
      </c>
      <c r="Q167" s="159">
        <f>ROUND(E167*P167,2)</f>
        <v>0</v>
      </c>
      <c r="R167" s="159"/>
      <c r="S167" s="159" t="s">
        <v>109</v>
      </c>
      <c r="T167" s="159" t="s">
        <v>109</v>
      </c>
      <c r="U167" s="159">
        <v>1.4999999999999999E-2</v>
      </c>
      <c r="V167" s="159">
        <f>ROUND(E167*U167,2)</f>
        <v>10.49</v>
      </c>
      <c r="W167" s="159"/>
      <c r="X167" s="159" t="s">
        <v>110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132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0.399999999999999" outlineLevel="1" x14ac:dyDescent="0.25">
      <c r="A168" s="172">
        <v>42</v>
      </c>
      <c r="B168" s="173" t="s">
        <v>264</v>
      </c>
      <c r="C168" s="187" t="s">
        <v>265</v>
      </c>
      <c r="D168" s="174" t="s">
        <v>108</v>
      </c>
      <c r="E168" s="175">
        <v>699.54655000000002</v>
      </c>
      <c r="F168" s="176"/>
      <c r="G168" s="177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9">
        <v>2.1000000000000001E-4</v>
      </c>
      <c r="O168" s="159">
        <f>ROUND(E168*N168,2)</f>
        <v>0.15</v>
      </c>
      <c r="P168" s="159">
        <v>0</v>
      </c>
      <c r="Q168" s="159">
        <f>ROUND(E168*P168,2)</f>
        <v>0</v>
      </c>
      <c r="R168" s="159"/>
      <c r="S168" s="159" t="s">
        <v>109</v>
      </c>
      <c r="T168" s="159" t="s">
        <v>109</v>
      </c>
      <c r="U168" s="159">
        <v>0.12</v>
      </c>
      <c r="V168" s="159">
        <f>ROUND(E168*U168,2)</f>
        <v>83.95</v>
      </c>
      <c r="W168" s="159"/>
      <c r="X168" s="159" t="s">
        <v>110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132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5">
      <c r="A169" s="156"/>
      <c r="B169" s="157"/>
      <c r="C169" s="188" t="s">
        <v>141</v>
      </c>
      <c r="D169" s="161"/>
      <c r="E169" s="162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113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5">
      <c r="A170" s="156"/>
      <c r="B170" s="157"/>
      <c r="C170" s="188" t="s">
        <v>142</v>
      </c>
      <c r="D170" s="161"/>
      <c r="E170" s="162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113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5">
      <c r="A171" s="156"/>
      <c r="B171" s="157"/>
      <c r="C171" s="188" t="s">
        <v>143</v>
      </c>
      <c r="D171" s="161"/>
      <c r="E171" s="162">
        <v>146.8125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113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5">
      <c r="A172" s="156"/>
      <c r="B172" s="157"/>
      <c r="C172" s="188" t="s">
        <v>144</v>
      </c>
      <c r="D172" s="161"/>
      <c r="E172" s="162">
        <v>146.8125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113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5">
      <c r="A173" s="156"/>
      <c r="B173" s="157"/>
      <c r="C173" s="188" t="s">
        <v>145</v>
      </c>
      <c r="D173" s="161"/>
      <c r="E173" s="162">
        <v>10.02868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113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5">
      <c r="A174" s="156"/>
      <c r="B174" s="157"/>
      <c r="C174" s="188" t="s">
        <v>146</v>
      </c>
      <c r="D174" s="161"/>
      <c r="E174" s="162">
        <v>10.02868</v>
      </c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113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5">
      <c r="A175" s="156"/>
      <c r="B175" s="157"/>
      <c r="C175" s="188" t="s">
        <v>147</v>
      </c>
      <c r="D175" s="161"/>
      <c r="E175" s="162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113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5">
      <c r="A176" s="156"/>
      <c r="B176" s="157"/>
      <c r="C176" s="188" t="s">
        <v>148</v>
      </c>
      <c r="D176" s="161"/>
      <c r="E176" s="162">
        <v>132.637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113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5">
      <c r="A177" s="156"/>
      <c r="B177" s="157"/>
      <c r="C177" s="188" t="s">
        <v>149</v>
      </c>
      <c r="D177" s="161"/>
      <c r="E177" s="162">
        <v>159.26</v>
      </c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113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5">
      <c r="A178" s="156"/>
      <c r="B178" s="157"/>
      <c r="C178" s="188" t="s">
        <v>150</v>
      </c>
      <c r="D178" s="161"/>
      <c r="E178" s="162">
        <v>46.983600000000003</v>
      </c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113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5">
      <c r="A179" s="156"/>
      <c r="B179" s="157"/>
      <c r="C179" s="188" t="s">
        <v>151</v>
      </c>
      <c r="D179" s="161"/>
      <c r="E179" s="162">
        <v>46.983600000000003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113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5">
      <c r="A180" s="156">
        <v>43</v>
      </c>
      <c r="B180" s="157" t="s">
        <v>266</v>
      </c>
      <c r="C180" s="192" t="s">
        <v>267</v>
      </c>
      <c r="D180" s="158" t="s">
        <v>0</v>
      </c>
      <c r="E180" s="184"/>
      <c r="F180" s="160"/>
      <c r="G180" s="159">
        <f>ROUND(E180*F180,2)</f>
        <v>0</v>
      </c>
      <c r="H180" s="160"/>
      <c r="I180" s="159">
        <f>ROUND(E180*H180,2)</f>
        <v>0</v>
      </c>
      <c r="J180" s="160"/>
      <c r="K180" s="159">
        <f>ROUND(E180*J180,2)</f>
        <v>0</v>
      </c>
      <c r="L180" s="159">
        <v>21</v>
      </c>
      <c r="M180" s="159">
        <f>G180*(1+L180/100)</f>
        <v>0</v>
      </c>
      <c r="N180" s="159">
        <v>0</v>
      </c>
      <c r="O180" s="159">
        <f>ROUND(E180*N180,2)</f>
        <v>0</v>
      </c>
      <c r="P180" s="159">
        <v>0</v>
      </c>
      <c r="Q180" s="159">
        <f>ROUND(E180*P180,2)</f>
        <v>0</v>
      </c>
      <c r="R180" s="159"/>
      <c r="S180" s="159" t="s">
        <v>109</v>
      </c>
      <c r="T180" s="159" t="s">
        <v>109</v>
      </c>
      <c r="U180" s="159">
        <v>2.3E-2</v>
      </c>
      <c r="V180" s="159">
        <f>ROUND(E180*U180,2)</f>
        <v>0</v>
      </c>
      <c r="W180" s="159"/>
      <c r="X180" s="159" t="s">
        <v>136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137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x14ac:dyDescent="0.25">
      <c r="A181" s="166" t="s">
        <v>104</v>
      </c>
      <c r="B181" s="167" t="s">
        <v>72</v>
      </c>
      <c r="C181" s="186" t="s">
        <v>73</v>
      </c>
      <c r="D181" s="168"/>
      <c r="E181" s="169"/>
      <c r="F181" s="170"/>
      <c r="G181" s="171">
        <f>SUMIF(AG182:AG182,"&lt;&gt;NOR",G182:G182)</f>
        <v>0</v>
      </c>
      <c r="H181" s="165"/>
      <c r="I181" s="165">
        <f>SUM(I182:I182)</f>
        <v>0</v>
      </c>
      <c r="J181" s="165"/>
      <c r="K181" s="165">
        <f>SUM(K182:K182)</f>
        <v>0</v>
      </c>
      <c r="L181" s="165"/>
      <c r="M181" s="165">
        <f>SUM(M182:M182)</f>
        <v>0</v>
      </c>
      <c r="N181" s="165"/>
      <c r="O181" s="165">
        <f>SUM(O182:O182)</f>
        <v>0</v>
      </c>
      <c r="P181" s="165"/>
      <c r="Q181" s="165">
        <f>SUM(Q182:Q182)</f>
        <v>0</v>
      </c>
      <c r="R181" s="165"/>
      <c r="S181" s="165"/>
      <c r="T181" s="165"/>
      <c r="U181" s="165"/>
      <c r="V181" s="165">
        <f>SUM(V182:V182)</f>
        <v>0</v>
      </c>
      <c r="W181" s="165"/>
      <c r="X181" s="165"/>
      <c r="AG181" t="s">
        <v>105</v>
      </c>
    </row>
    <row r="182" spans="1:60" ht="20.399999999999999" outlineLevel="1" x14ac:dyDescent="0.25">
      <c r="A182" s="178">
        <v>44</v>
      </c>
      <c r="B182" s="179" t="s">
        <v>268</v>
      </c>
      <c r="C182" s="189" t="s">
        <v>269</v>
      </c>
      <c r="D182" s="180" t="s">
        <v>270</v>
      </c>
      <c r="E182" s="181">
        <v>1</v>
      </c>
      <c r="F182" s="182"/>
      <c r="G182" s="183">
        <f>ROUND(E182*F182,2)</f>
        <v>0</v>
      </c>
      <c r="H182" s="160"/>
      <c r="I182" s="159">
        <f>ROUND(E182*H182,2)</f>
        <v>0</v>
      </c>
      <c r="J182" s="160"/>
      <c r="K182" s="159">
        <f>ROUND(E182*J182,2)</f>
        <v>0</v>
      </c>
      <c r="L182" s="159">
        <v>21</v>
      </c>
      <c r="M182" s="159">
        <f>G182*(1+L182/100)</f>
        <v>0</v>
      </c>
      <c r="N182" s="159">
        <v>0</v>
      </c>
      <c r="O182" s="159">
        <f>ROUND(E182*N182,2)</f>
        <v>0</v>
      </c>
      <c r="P182" s="159">
        <v>0</v>
      </c>
      <c r="Q182" s="159">
        <f>ROUND(E182*P182,2)</f>
        <v>0</v>
      </c>
      <c r="R182" s="159"/>
      <c r="S182" s="159" t="s">
        <v>130</v>
      </c>
      <c r="T182" s="159" t="s">
        <v>131</v>
      </c>
      <c r="U182" s="159">
        <v>0</v>
      </c>
      <c r="V182" s="159">
        <f>ROUND(E182*U182,2)</f>
        <v>0</v>
      </c>
      <c r="W182" s="159"/>
      <c r="X182" s="159" t="s">
        <v>110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132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x14ac:dyDescent="0.25">
      <c r="A183" s="166" t="s">
        <v>104</v>
      </c>
      <c r="B183" s="167" t="s">
        <v>74</v>
      </c>
      <c r="C183" s="186" t="s">
        <v>75</v>
      </c>
      <c r="D183" s="168"/>
      <c r="E183" s="169"/>
      <c r="F183" s="170"/>
      <c r="G183" s="171">
        <f>SUMIF(AG184:AG191,"&lt;&gt;NOR",G184:G191)</f>
        <v>0</v>
      </c>
      <c r="H183" s="165"/>
      <c r="I183" s="165">
        <f>SUM(I184:I191)</f>
        <v>0</v>
      </c>
      <c r="J183" s="165"/>
      <c r="K183" s="165">
        <f>SUM(K184:K191)</f>
        <v>0</v>
      </c>
      <c r="L183" s="165"/>
      <c r="M183" s="165">
        <f>SUM(M184:M191)</f>
        <v>0</v>
      </c>
      <c r="N183" s="165"/>
      <c r="O183" s="165">
        <f>SUM(O184:O191)</f>
        <v>0</v>
      </c>
      <c r="P183" s="165"/>
      <c r="Q183" s="165">
        <f>SUM(Q184:Q191)</f>
        <v>0</v>
      </c>
      <c r="R183" s="165"/>
      <c r="S183" s="165"/>
      <c r="T183" s="165"/>
      <c r="U183" s="165"/>
      <c r="V183" s="165">
        <f>SUM(V184:V191)</f>
        <v>97.800000000000011</v>
      </c>
      <c r="W183" s="165"/>
      <c r="X183" s="165"/>
      <c r="AG183" t="s">
        <v>105</v>
      </c>
    </row>
    <row r="184" spans="1:60" ht="20.399999999999999" outlineLevel="1" x14ac:dyDescent="0.25">
      <c r="A184" s="178">
        <v>45</v>
      </c>
      <c r="B184" s="179" t="s">
        <v>271</v>
      </c>
      <c r="C184" s="189" t="s">
        <v>272</v>
      </c>
      <c r="D184" s="180" t="s">
        <v>135</v>
      </c>
      <c r="E184" s="181">
        <v>6</v>
      </c>
      <c r="F184" s="182"/>
      <c r="G184" s="183">
        <f t="shared" ref="G184:G191" si="0">ROUND(E184*F184,2)</f>
        <v>0</v>
      </c>
      <c r="H184" s="160"/>
      <c r="I184" s="159">
        <f t="shared" ref="I184:I191" si="1">ROUND(E184*H184,2)</f>
        <v>0</v>
      </c>
      <c r="J184" s="160"/>
      <c r="K184" s="159">
        <f t="shared" ref="K184:K191" si="2">ROUND(E184*J184,2)</f>
        <v>0</v>
      </c>
      <c r="L184" s="159">
        <v>21</v>
      </c>
      <c r="M184" s="159">
        <f t="shared" ref="M184:M191" si="3">G184*(1+L184/100)</f>
        <v>0</v>
      </c>
      <c r="N184" s="159">
        <v>0</v>
      </c>
      <c r="O184" s="159">
        <f t="shared" ref="O184:O191" si="4">ROUND(E184*N184,2)</f>
        <v>0</v>
      </c>
      <c r="P184" s="159">
        <v>0</v>
      </c>
      <c r="Q184" s="159">
        <f t="shared" ref="Q184:Q191" si="5">ROUND(E184*P184,2)</f>
        <v>0</v>
      </c>
      <c r="R184" s="159"/>
      <c r="S184" s="159" t="s">
        <v>109</v>
      </c>
      <c r="T184" s="159" t="s">
        <v>109</v>
      </c>
      <c r="U184" s="159">
        <v>0</v>
      </c>
      <c r="V184" s="159">
        <f t="shared" ref="V184:V191" si="6">ROUND(E184*U184,2)</f>
        <v>0</v>
      </c>
      <c r="W184" s="159"/>
      <c r="X184" s="159" t="s">
        <v>110</v>
      </c>
      <c r="Y184" s="149"/>
      <c r="Z184" s="149"/>
      <c r="AA184" s="149"/>
      <c r="AB184" s="149"/>
      <c r="AC184" s="149"/>
      <c r="AD184" s="149"/>
      <c r="AE184" s="149"/>
      <c r="AF184" s="149"/>
      <c r="AG184" s="149" t="s">
        <v>132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5">
      <c r="A185" s="178">
        <v>46</v>
      </c>
      <c r="B185" s="179" t="s">
        <v>273</v>
      </c>
      <c r="C185" s="189" t="s">
        <v>274</v>
      </c>
      <c r="D185" s="180" t="s">
        <v>135</v>
      </c>
      <c r="E185" s="181">
        <v>18.022200000000002</v>
      </c>
      <c r="F185" s="182"/>
      <c r="G185" s="183">
        <f t="shared" si="0"/>
        <v>0</v>
      </c>
      <c r="H185" s="160"/>
      <c r="I185" s="159">
        <f t="shared" si="1"/>
        <v>0</v>
      </c>
      <c r="J185" s="160"/>
      <c r="K185" s="159">
        <f t="shared" si="2"/>
        <v>0</v>
      </c>
      <c r="L185" s="159">
        <v>21</v>
      </c>
      <c r="M185" s="159">
        <f t="shared" si="3"/>
        <v>0</v>
      </c>
      <c r="N185" s="159">
        <v>0</v>
      </c>
      <c r="O185" s="159">
        <f t="shared" si="4"/>
        <v>0</v>
      </c>
      <c r="P185" s="159">
        <v>0</v>
      </c>
      <c r="Q185" s="159">
        <f t="shared" si="5"/>
        <v>0</v>
      </c>
      <c r="R185" s="159"/>
      <c r="S185" s="159" t="s">
        <v>109</v>
      </c>
      <c r="T185" s="159" t="s">
        <v>109</v>
      </c>
      <c r="U185" s="159">
        <v>0.27700000000000002</v>
      </c>
      <c r="V185" s="159">
        <f t="shared" si="6"/>
        <v>4.99</v>
      </c>
      <c r="W185" s="159"/>
      <c r="X185" s="159" t="s">
        <v>275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276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5">
      <c r="A186" s="178">
        <v>47</v>
      </c>
      <c r="B186" s="179" t="s">
        <v>277</v>
      </c>
      <c r="C186" s="189" t="s">
        <v>278</v>
      </c>
      <c r="D186" s="180" t="s">
        <v>135</v>
      </c>
      <c r="E186" s="181">
        <v>18.022200000000002</v>
      </c>
      <c r="F186" s="182"/>
      <c r="G186" s="183">
        <f t="shared" si="0"/>
        <v>0</v>
      </c>
      <c r="H186" s="160"/>
      <c r="I186" s="159">
        <f t="shared" si="1"/>
        <v>0</v>
      </c>
      <c r="J186" s="160"/>
      <c r="K186" s="159">
        <f t="shared" si="2"/>
        <v>0</v>
      </c>
      <c r="L186" s="159">
        <v>21</v>
      </c>
      <c r="M186" s="159">
        <f t="shared" si="3"/>
        <v>0</v>
      </c>
      <c r="N186" s="159">
        <v>0</v>
      </c>
      <c r="O186" s="159">
        <f t="shared" si="4"/>
        <v>0</v>
      </c>
      <c r="P186" s="159">
        <v>0</v>
      </c>
      <c r="Q186" s="159">
        <f t="shared" si="5"/>
        <v>0</v>
      </c>
      <c r="R186" s="159"/>
      <c r="S186" s="159" t="s">
        <v>109</v>
      </c>
      <c r="T186" s="159" t="s">
        <v>109</v>
      </c>
      <c r="U186" s="159">
        <v>1.8660000000000001</v>
      </c>
      <c r="V186" s="159">
        <f t="shared" si="6"/>
        <v>33.630000000000003</v>
      </c>
      <c r="W186" s="159"/>
      <c r="X186" s="159" t="s">
        <v>275</v>
      </c>
      <c r="Y186" s="149"/>
      <c r="Z186" s="149"/>
      <c r="AA186" s="149"/>
      <c r="AB186" s="149"/>
      <c r="AC186" s="149"/>
      <c r="AD186" s="149"/>
      <c r="AE186" s="149"/>
      <c r="AF186" s="149"/>
      <c r="AG186" s="149" t="s">
        <v>276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5">
      <c r="A187" s="178">
        <v>48</v>
      </c>
      <c r="B187" s="179" t="s">
        <v>279</v>
      </c>
      <c r="C187" s="189" t="s">
        <v>280</v>
      </c>
      <c r="D187" s="180" t="s">
        <v>135</v>
      </c>
      <c r="E187" s="181">
        <v>18.022200000000002</v>
      </c>
      <c r="F187" s="182"/>
      <c r="G187" s="183">
        <f t="shared" si="0"/>
        <v>0</v>
      </c>
      <c r="H187" s="160"/>
      <c r="I187" s="159">
        <f t="shared" si="1"/>
        <v>0</v>
      </c>
      <c r="J187" s="160"/>
      <c r="K187" s="159">
        <f t="shared" si="2"/>
        <v>0</v>
      </c>
      <c r="L187" s="159">
        <v>21</v>
      </c>
      <c r="M187" s="159">
        <f t="shared" si="3"/>
        <v>0</v>
      </c>
      <c r="N187" s="159">
        <v>0</v>
      </c>
      <c r="O187" s="159">
        <f t="shared" si="4"/>
        <v>0</v>
      </c>
      <c r="P187" s="159">
        <v>0</v>
      </c>
      <c r="Q187" s="159">
        <f t="shared" si="5"/>
        <v>0</v>
      </c>
      <c r="R187" s="159"/>
      <c r="S187" s="159" t="s">
        <v>109</v>
      </c>
      <c r="T187" s="159" t="s">
        <v>109</v>
      </c>
      <c r="U187" s="159">
        <v>0.98</v>
      </c>
      <c r="V187" s="159">
        <f t="shared" si="6"/>
        <v>17.66</v>
      </c>
      <c r="W187" s="159"/>
      <c r="X187" s="159" t="s">
        <v>275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276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5">
      <c r="A188" s="178">
        <v>49</v>
      </c>
      <c r="B188" s="179" t="s">
        <v>281</v>
      </c>
      <c r="C188" s="189" t="s">
        <v>282</v>
      </c>
      <c r="D188" s="180" t="s">
        <v>135</v>
      </c>
      <c r="E188" s="181">
        <v>342.42171000000002</v>
      </c>
      <c r="F188" s="182"/>
      <c r="G188" s="183">
        <f t="shared" si="0"/>
        <v>0</v>
      </c>
      <c r="H188" s="160"/>
      <c r="I188" s="159">
        <f t="shared" si="1"/>
        <v>0</v>
      </c>
      <c r="J188" s="160"/>
      <c r="K188" s="159">
        <f t="shared" si="2"/>
        <v>0</v>
      </c>
      <c r="L188" s="159">
        <v>21</v>
      </c>
      <c r="M188" s="159">
        <f t="shared" si="3"/>
        <v>0</v>
      </c>
      <c r="N188" s="159">
        <v>0</v>
      </c>
      <c r="O188" s="159">
        <f t="shared" si="4"/>
        <v>0</v>
      </c>
      <c r="P188" s="159">
        <v>0</v>
      </c>
      <c r="Q188" s="159">
        <f t="shared" si="5"/>
        <v>0</v>
      </c>
      <c r="R188" s="159"/>
      <c r="S188" s="159" t="s">
        <v>109</v>
      </c>
      <c r="T188" s="159" t="s">
        <v>109</v>
      </c>
      <c r="U188" s="159">
        <v>0</v>
      </c>
      <c r="V188" s="159">
        <f t="shared" si="6"/>
        <v>0</v>
      </c>
      <c r="W188" s="159"/>
      <c r="X188" s="159" t="s">
        <v>275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276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5">
      <c r="A189" s="178">
        <v>50</v>
      </c>
      <c r="B189" s="179" t="s">
        <v>283</v>
      </c>
      <c r="C189" s="189" t="s">
        <v>284</v>
      </c>
      <c r="D189" s="180" t="s">
        <v>135</v>
      </c>
      <c r="E189" s="181">
        <v>18.022200000000002</v>
      </c>
      <c r="F189" s="182"/>
      <c r="G189" s="183">
        <f t="shared" si="0"/>
        <v>0</v>
      </c>
      <c r="H189" s="160"/>
      <c r="I189" s="159">
        <f t="shared" si="1"/>
        <v>0</v>
      </c>
      <c r="J189" s="160"/>
      <c r="K189" s="159">
        <f t="shared" si="2"/>
        <v>0</v>
      </c>
      <c r="L189" s="159">
        <v>21</v>
      </c>
      <c r="M189" s="159">
        <f t="shared" si="3"/>
        <v>0</v>
      </c>
      <c r="N189" s="159">
        <v>0</v>
      </c>
      <c r="O189" s="159">
        <f t="shared" si="4"/>
        <v>0</v>
      </c>
      <c r="P189" s="159">
        <v>0</v>
      </c>
      <c r="Q189" s="159">
        <f t="shared" si="5"/>
        <v>0</v>
      </c>
      <c r="R189" s="159"/>
      <c r="S189" s="159" t="s">
        <v>109</v>
      </c>
      <c r="T189" s="159" t="s">
        <v>109</v>
      </c>
      <c r="U189" s="159">
        <v>1.8839999999999999</v>
      </c>
      <c r="V189" s="159">
        <f t="shared" si="6"/>
        <v>33.950000000000003</v>
      </c>
      <c r="W189" s="159"/>
      <c r="X189" s="159" t="s">
        <v>275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276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5">
      <c r="A190" s="178">
        <v>51</v>
      </c>
      <c r="B190" s="179" t="s">
        <v>285</v>
      </c>
      <c r="C190" s="189" t="s">
        <v>286</v>
      </c>
      <c r="D190" s="180" t="s">
        <v>135</v>
      </c>
      <c r="E190" s="181">
        <v>36.04439</v>
      </c>
      <c r="F190" s="182"/>
      <c r="G190" s="183">
        <f t="shared" si="0"/>
        <v>0</v>
      </c>
      <c r="H190" s="160"/>
      <c r="I190" s="159">
        <f t="shared" si="1"/>
        <v>0</v>
      </c>
      <c r="J190" s="160"/>
      <c r="K190" s="159">
        <f t="shared" si="2"/>
        <v>0</v>
      </c>
      <c r="L190" s="159">
        <v>21</v>
      </c>
      <c r="M190" s="159">
        <f t="shared" si="3"/>
        <v>0</v>
      </c>
      <c r="N190" s="159">
        <v>0</v>
      </c>
      <c r="O190" s="159">
        <f t="shared" si="4"/>
        <v>0</v>
      </c>
      <c r="P190" s="159">
        <v>0</v>
      </c>
      <c r="Q190" s="159">
        <f t="shared" si="5"/>
        <v>0</v>
      </c>
      <c r="R190" s="159"/>
      <c r="S190" s="159" t="s">
        <v>109</v>
      </c>
      <c r="T190" s="159" t="s">
        <v>109</v>
      </c>
      <c r="U190" s="159">
        <v>0.21</v>
      </c>
      <c r="V190" s="159">
        <f t="shared" si="6"/>
        <v>7.57</v>
      </c>
      <c r="W190" s="159"/>
      <c r="X190" s="159" t="s">
        <v>275</v>
      </c>
      <c r="Y190" s="149"/>
      <c r="Z190" s="149"/>
      <c r="AA190" s="149"/>
      <c r="AB190" s="149"/>
      <c r="AC190" s="149"/>
      <c r="AD190" s="149"/>
      <c r="AE190" s="149"/>
      <c r="AF190" s="149"/>
      <c r="AG190" s="149" t="s">
        <v>276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0.399999999999999" outlineLevel="1" x14ac:dyDescent="0.25">
      <c r="A191" s="172">
        <v>52</v>
      </c>
      <c r="B191" s="173" t="s">
        <v>287</v>
      </c>
      <c r="C191" s="187" t="s">
        <v>288</v>
      </c>
      <c r="D191" s="174" t="s">
        <v>135</v>
      </c>
      <c r="E191" s="175">
        <v>18.022200000000002</v>
      </c>
      <c r="F191" s="176"/>
      <c r="G191" s="177">
        <f t="shared" si="0"/>
        <v>0</v>
      </c>
      <c r="H191" s="160"/>
      <c r="I191" s="159">
        <f t="shared" si="1"/>
        <v>0</v>
      </c>
      <c r="J191" s="160"/>
      <c r="K191" s="159">
        <f t="shared" si="2"/>
        <v>0</v>
      </c>
      <c r="L191" s="159">
        <v>21</v>
      </c>
      <c r="M191" s="159">
        <f t="shared" si="3"/>
        <v>0</v>
      </c>
      <c r="N191" s="159">
        <v>0</v>
      </c>
      <c r="O191" s="159">
        <f t="shared" si="4"/>
        <v>0</v>
      </c>
      <c r="P191" s="159">
        <v>0</v>
      </c>
      <c r="Q191" s="159">
        <f t="shared" si="5"/>
        <v>0</v>
      </c>
      <c r="R191" s="159"/>
      <c r="S191" s="159" t="s">
        <v>109</v>
      </c>
      <c r="T191" s="159" t="s">
        <v>109</v>
      </c>
      <c r="U191" s="159">
        <v>0</v>
      </c>
      <c r="V191" s="159">
        <f t="shared" si="6"/>
        <v>0</v>
      </c>
      <c r="W191" s="159"/>
      <c r="X191" s="159" t="s">
        <v>275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276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x14ac:dyDescent="0.25">
      <c r="A192" s="3"/>
      <c r="B192" s="4"/>
      <c r="C192" s="193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AE192">
        <v>15</v>
      </c>
      <c r="AF192">
        <v>21</v>
      </c>
      <c r="AG192" t="s">
        <v>91</v>
      </c>
    </row>
    <row r="193" spans="1:33" x14ac:dyDescent="0.25">
      <c r="A193" s="152"/>
      <c r="B193" s="153" t="s">
        <v>31</v>
      </c>
      <c r="C193" s="194"/>
      <c r="D193" s="154"/>
      <c r="E193" s="155"/>
      <c r="F193" s="155"/>
      <c r="G193" s="185">
        <f>G8+G22+G24+G96+G154+G181+G183</f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AE193">
        <f>SUMIF(L7:L191,AE192,G7:G191)</f>
        <v>0</v>
      </c>
      <c r="AF193">
        <f>SUMIF(L7:L191,AF192,G7:G191)</f>
        <v>0</v>
      </c>
      <c r="AG193" t="s">
        <v>289</v>
      </c>
    </row>
    <row r="194" spans="1:33" x14ac:dyDescent="0.25">
      <c r="A194" s="3"/>
      <c r="B194" s="4"/>
      <c r="C194" s="193"/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5">
      <c r="A195" s="3"/>
      <c r="B195" s="4"/>
      <c r="C195" s="193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5">
      <c r="A196" s="271" t="s">
        <v>290</v>
      </c>
      <c r="B196" s="271"/>
      <c r="C196" s="272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5">
      <c r="A197" s="252"/>
      <c r="B197" s="253"/>
      <c r="C197" s="254"/>
      <c r="D197" s="253"/>
      <c r="E197" s="253"/>
      <c r="F197" s="253"/>
      <c r="G197" s="255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G197" t="s">
        <v>291</v>
      </c>
    </row>
    <row r="198" spans="1:33" x14ac:dyDescent="0.25">
      <c r="A198" s="256"/>
      <c r="B198" s="257"/>
      <c r="C198" s="258"/>
      <c r="D198" s="257"/>
      <c r="E198" s="257"/>
      <c r="F198" s="257"/>
      <c r="G198" s="259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5">
      <c r="A199" s="256"/>
      <c r="B199" s="257"/>
      <c r="C199" s="258"/>
      <c r="D199" s="257"/>
      <c r="E199" s="257"/>
      <c r="F199" s="257"/>
      <c r="G199" s="259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5">
      <c r="A200" s="256"/>
      <c r="B200" s="257"/>
      <c r="C200" s="258"/>
      <c r="D200" s="257"/>
      <c r="E200" s="257"/>
      <c r="F200" s="257"/>
      <c r="G200" s="259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33" x14ac:dyDescent="0.25">
      <c r="A201" s="260"/>
      <c r="B201" s="261"/>
      <c r="C201" s="262"/>
      <c r="D201" s="261"/>
      <c r="E201" s="261"/>
      <c r="F201" s="261"/>
      <c r="G201" s="26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33" x14ac:dyDescent="0.25">
      <c r="A202" s="3"/>
      <c r="B202" s="4"/>
      <c r="C202" s="193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33" x14ac:dyDescent="0.25">
      <c r="C203" s="195"/>
      <c r="D203" s="10"/>
      <c r="AG203" t="s">
        <v>292</v>
      </c>
    </row>
    <row r="204" spans="1:33" x14ac:dyDescent="0.25">
      <c r="D204" s="10"/>
    </row>
    <row r="205" spans="1:33" x14ac:dyDescent="0.25">
      <c r="D205" s="10"/>
    </row>
    <row r="206" spans="1:33" x14ac:dyDescent="0.25">
      <c r="D206" s="10"/>
    </row>
    <row r="207" spans="1:33" x14ac:dyDescent="0.25">
      <c r="D207" s="10"/>
    </row>
    <row r="208" spans="1:33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97:G201"/>
    <mergeCell ref="A1:G1"/>
    <mergeCell ref="C2:G2"/>
    <mergeCell ref="C3:G3"/>
    <mergeCell ref="C4:G4"/>
    <mergeCell ref="A196:C196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3" customWidth="1"/>
    <col min="3" max="3" width="38.33203125" style="12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4" t="s">
        <v>7</v>
      </c>
      <c r="B1" s="264"/>
      <c r="C1" s="264"/>
      <c r="D1" s="264"/>
      <c r="E1" s="264"/>
      <c r="F1" s="264"/>
      <c r="G1" s="264"/>
      <c r="AG1" t="s">
        <v>79</v>
      </c>
    </row>
    <row r="2" spans="1:60" ht="25.05" customHeight="1" x14ac:dyDescent="0.25">
      <c r="A2" s="141" t="s">
        <v>8</v>
      </c>
      <c r="B2" s="49" t="s">
        <v>43</v>
      </c>
      <c r="C2" s="265" t="s">
        <v>44</v>
      </c>
      <c r="D2" s="266"/>
      <c r="E2" s="266"/>
      <c r="F2" s="266"/>
      <c r="G2" s="267"/>
      <c r="AG2" t="s">
        <v>80</v>
      </c>
    </row>
    <row r="3" spans="1:60" ht="25.05" customHeight="1" x14ac:dyDescent="0.25">
      <c r="A3" s="141" t="s">
        <v>9</v>
      </c>
      <c r="B3" s="49" t="s">
        <v>52</v>
      </c>
      <c r="C3" s="265" t="s">
        <v>53</v>
      </c>
      <c r="D3" s="266"/>
      <c r="E3" s="266"/>
      <c r="F3" s="266"/>
      <c r="G3" s="267"/>
      <c r="AC3" s="123" t="s">
        <v>80</v>
      </c>
      <c r="AG3" t="s">
        <v>81</v>
      </c>
    </row>
    <row r="4" spans="1:60" ht="25.05" customHeight="1" x14ac:dyDescent="0.25">
      <c r="A4" s="142" t="s">
        <v>10</v>
      </c>
      <c r="B4" s="143" t="s">
        <v>56</v>
      </c>
      <c r="C4" s="268" t="s">
        <v>57</v>
      </c>
      <c r="D4" s="269"/>
      <c r="E4" s="269"/>
      <c r="F4" s="269"/>
      <c r="G4" s="270"/>
      <c r="AG4" t="s">
        <v>82</v>
      </c>
    </row>
    <row r="5" spans="1:60" x14ac:dyDescent="0.25">
      <c r="D5" s="10"/>
    </row>
    <row r="6" spans="1:60" ht="39.6" x14ac:dyDescent="0.25">
      <c r="A6" s="145" t="s">
        <v>83</v>
      </c>
      <c r="B6" s="147" t="s">
        <v>84</v>
      </c>
      <c r="C6" s="147" t="s">
        <v>85</v>
      </c>
      <c r="D6" s="146" t="s">
        <v>86</v>
      </c>
      <c r="E6" s="145" t="s">
        <v>87</v>
      </c>
      <c r="F6" s="144" t="s">
        <v>88</v>
      </c>
      <c r="G6" s="145" t="s">
        <v>31</v>
      </c>
      <c r="H6" s="148" t="s">
        <v>32</v>
      </c>
      <c r="I6" s="148" t="s">
        <v>89</v>
      </c>
      <c r="J6" s="148" t="s">
        <v>33</v>
      </c>
      <c r="K6" s="148" t="s">
        <v>90</v>
      </c>
      <c r="L6" s="148" t="s">
        <v>91</v>
      </c>
      <c r="M6" s="148" t="s">
        <v>92</v>
      </c>
      <c r="N6" s="148" t="s">
        <v>93</v>
      </c>
      <c r="O6" s="148" t="s">
        <v>94</v>
      </c>
      <c r="P6" s="148" t="s">
        <v>95</v>
      </c>
      <c r="Q6" s="148" t="s">
        <v>96</v>
      </c>
      <c r="R6" s="148" t="s">
        <v>97</v>
      </c>
      <c r="S6" s="148" t="s">
        <v>98</v>
      </c>
      <c r="T6" s="148" t="s">
        <v>99</v>
      </c>
      <c r="U6" s="148" t="s">
        <v>100</v>
      </c>
      <c r="V6" s="148" t="s">
        <v>101</v>
      </c>
      <c r="W6" s="148" t="s">
        <v>102</v>
      </c>
      <c r="X6" s="148" t="s">
        <v>103</v>
      </c>
    </row>
    <row r="7" spans="1:60" hidden="1" x14ac:dyDescent="0.25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5">
      <c r="A8" s="166" t="s">
        <v>104</v>
      </c>
      <c r="B8" s="167" t="s">
        <v>77</v>
      </c>
      <c r="C8" s="186" t="s">
        <v>29</v>
      </c>
      <c r="D8" s="168"/>
      <c r="E8" s="169"/>
      <c r="F8" s="170"/>
      <c r="G8" s="171">
        <f>SUMIF(AG9:AG13,"&lt;&gt;NOR",G9:G13)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65"/>
      <c r="O8" s="165">
        <f>SUM(O9:O13)</f>
        <v>0</v>
      </c>
      <c r="P8" s="165"/>
      <c r="Q8" s="165">
        <f>SUM(Q9:Q13)</f>
        <v>0</v>
      </c>
      <c r="R8" s="165"/>
      <c r="S8" s="165"/>
      <c r="T8" s="165"/>
      <c r="U8" s="165"/>
      <c r="V8" s="165">
        <f>SUM(V9:V13)</f>
        <v>0</v>
      </c>
      <c r="W8" s="165"/>
      <c r="X8" s="165"/>
      <c r="AG8" t="s">
        <v>105</v>
      </c>
    </row>
    <row r="9" spans="1:60" ht="20.399999999999999" outlineLevel="1" x14ac:dyDescent="0.25">
      <c r="A9" s="178">
        <v>1</v>
      </c>
      <c r="B9" s="179" t="s">
        <v>54</v>
      </c>
      <c r="C9" s="189" t="s">
        <v>293</v>
      </c>
      <c r="D9" s="180" t="s">
        <v>270</v>
      </c>
      <c r="E9" s="181">
        <v>1</v>
      </c>
      <c r="F9" s="182"/>
      <c r="G9" s="183">
        <f t="shared" ref="G9:G13" si="0">ROUND(E9*F9,2)</f>
        <v>0</v>
      </c>
      <c r="H9" s="160"/>
      <c r="I9" s="159">
        <f t="shared" ref="I9:I13" si="1">ROUND(E9*H9,2)</f>
        <v>0</v>
      </c>
      <c r="J9" s="160"/>
      <c r="K9" s="159">
        <f t="shared" ref="K9:K13" si="2">ROUND(E9*J9,2)</f>
        <v>0</v>
      </c>
      <c r="L9" s="159">
        <v>21</v>
      </c>
      <c r="M9" s="159">
        <f t="shared" ref="M9:M13" si="3">G9*(1+L9/100)</f>
        <v>0</v>
      </c>
      <c r="N9" s="159">
        <v>0</v>
      </c>
      <c r="O9" s="159">
        <f t="shared" ref="O9:O13" si="4">ROUND(E9*N9,2)</f>
        <v>0</v>
      </c>
      <c r="P9" s="159">
        <v>0</v>
      </c>
      <c r="Q9" s="159">
        <f t="shared" ref="Q9:Q13" si="5">ROUND(E9*P9,2)</f>
        <v>0</v>
      </c>
      <c r="R9" s="159"/>
      <c r="S9" s="159" t="s">
        <v>130</v>
      </c>
      <c r="T9" s="159" t="s">
        <v>131</v>
      </c>
      <c r="U9" s="159">
        <v>0</v>
      </c>
      <c r="V9" s="159">
        <f t="shared" ref="V9:V13" si="6">ROUND(E9*U9,2)</f>
        <v>0</v>
      </c>
      <c r="W9" s="159"/>
      <c r="X9" s="159" t="s">
        <v>110</v>
      </c>
      <c r="Y9" s="149"/>
      <c r="Z9" s="149"/>
      <c r="AA9" s="149"/>
      <c r="AB9" s="149"/>
      <c r="AC9" s="149"/>
      <c r="AD9" s="149"/>
      <c r="AE9" s="149"/>
      <c r="AF9" s="149"/>
      <c r="AG9" s="149" t="s">
        <v>117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0.399999999999999" outlineLevel="1" x14ac:dyDescent="0.25">
      <c r="A10" s="178">
        <v>2</v>
      </c>
      <c r="B10" s="179" t="s">
        <v>56</v>
      </c>
      <c r="C10" s="189" t="s">
        <v>294</v>
      </c>
      <c r="D10" s="180" t="s">
        <v>270</v>
      </c>
      <c r="E10" s="181">
        <v>1</v>
      </c>
      <c r="F10" s="182"/>
      <c r="G10" s="183">
        <f t="shared" si="0"/>
        <v>0</v>
      </c>
      <c r="H10" s="160"/>
      <c r="I10" s="159">
        <f t="shared" si="1"/>
        <v>0</v>
      </c>
      <c r="J10" s="160"/>
      <c r="K10" s="159">
        <f t="shared" si="2"/>
        <v>0</v>
      </c>
      <c r="L10" s="159">
        <v>21</v>
      </c>
      <c r="M10" s="159">
        <f t="shared" si="3"/>
        <v>0</v>
      </c>
      <c r="N10" s="159">
        <v>0</v>
      </c>
      <c r="O10" s="159">
        <f t="shared" si="4"/>
        <v>0</v>
      </c>
      <c r="P10" s="159">
        <v>0</v>
      </c>
      <c r="Q10" s="159">
        <f t="shared" si="5"/>
        <v>0</v>
      </c>
      <c r="R10" s="159"/>
      <c r="S10" s="159" t="s">
        <v>130</v>
      </c>
      <c r="T10" s="159" t="s">
        <v>131</v>
      </c>
      <c r="U10" s="159">
        <v>0</v>
      </c>
      <c r="V10" s="159">
        <f t="shared" si="6"/>
        <v>0</v>
      </c>
      <c r="W10" s="159"/>
      <c r="X10" s="159" t="s">
        <v>187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295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0.399999999999999" outlineLevel="1" x14ac:dyDescent="0.25">
      <c r="A11" s="178">
        <v>3</v>
      </c>
      <c r="B11" s="179" t="s">
        <v>296</v>
      </c>
      <c r="C11" s="189" t="s">
        <v>297</v>
      </c>
      <c r="D11" s="180" t="s">
        <v>270</v>
      </c>
      <c r="E11" s="181">
        <v>1</v>
      </c>
      <c r="F11" s="182"/>
      <c r="G11" s="183">
        <f t="shared" si="0"/>
        <v>0</v>
      </c>
      <c r="H11" s="160"/>
      <c r="I11" s="159">
        <f t="shared" si="1"/>
        <v>0</v>
      </c>
      <c r="J11" s="160"/>
      <c r="K11" s="159">
        <f t="shared" si="2"/>
        <v>0</v>
      </c>
      <c r="L11" s="159">
        <v>21</v>
      </c>
      <c r="M11" s="159">
        <f t="shared" si="3"/>
        <v>0</v>
      </c>
      <c r="N11" s="159">
        <v>0</v>
      </c>
      <c r="O11" s="159">
        <f t="shared" si="4"/>
        <v>0</v>
      </c>
      <c r="P11" s="159">
        <v>0</v>
      </c>
      <c r="Q11" s="159">
        <f t="shared" si="5"/>
        <v>0</v>
      </c>
      <c r="R11" s="159"/>
      <c r="S11" s="159" t="s">
        <v>130</v>
      </c>
      <c r="T11" s="159" t="s">
        <v>131</v>
      </c>
      <c r="U11" s="159">
        <v>0</v>
      </c>
      <c r="V11" s="159">
        <f t="shared" si="6"/>
        <v>0</v>
      </c>
      <c r="W11" s="159"/>
      <c r="X11" s="159" t="s">
        <v>187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295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0.399999999999999" outlineLevel="1" x14ac:dyDescent="0.25">
      <c r="A12" s="178">
        <v>4</v>
      </c>
      <c r="B12" s="179" t="s">
        <v>298</v>
      </c>
      <c r="C12" s="189" t="s">
        <v>299</v>
      </c>
      <c r="D12" s="180" t="s">
        <v>270</v>
      </c>
      <c r="E12" s="181">
        <v>1</v>
      </c>
      <c r="F12" s="182"/>
      <c r="G12" s="183">
        <f t="shared" si="0"/>
        <v>0</v>
      </c>
      <c r="H12" s="160"/>
      <c r="I12" s="159">
        <f t="shared" si="1"/>
        <v>0</v>
      </c>
      <c r="J12" s="160"/>
      <c r="K12" s="159">
        <f t="shared" si="2"/>
        <v>0</v>
      </c>
      <c r="L12" s="159">
        <v>21</v>
      </c>
      <c r="M12" s="159">
        <f t="shared" si="3"/>
        <v>0</v>
      </c>
      <c r="N12" s="159">
        <v>0</v>
      </c>
      <c r="O12" s="159">
        <f t="shared" si="4"/>
        <v>0</v>
      </c>
      <c r="P12" s="159">
        <v>0</v>
      </c>
      <c r="Q12" s="159">
        <f t="shared" si="5"/>
        <v>0</v>
      </c>
      <c r="R12" s="159"/>
      <c r="S12" s="159" t="s">
        <v>130</v>
      </c>
      <c r="T12" s="159" t="s">
        <v>131</v>
      </c>
      <c r="U12" s="159">
        <v>0</v>
      </c>
      <c r="V12" s="159">
        <f t="shared" si="6"/>
        <v>0</v>
      </c>
      <c r="W12" s="159"/>
      <c r="X12" s="159" t="s">
        <v>187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295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0.399999999999999" outlineLevel="1" x14ac:dyDescent="0.25">
      <c r="A13" s="172">
        <v>5</v>
      </c>
      <c r="B13" s="173" t="s">
        <v>300</v>
      </c>
      <c r="C13" s="187" t="s">
        <v>301</v>
      </c>
      <c r="D13" s="174" t="s">
        <v>270</v>
      </c>
      <c r="E13" s="175">
        <v>1</v>
      </c>
      <c r="F13" s="176"/>
      <c r="G13" s="177">
        <f t="shared" si="0"/>
        <v>0</v>
      </c>
      <c r="H13" s="160"/>
      <c r="I13" s="159">
        <f t="shared" si="1"/>
        <v>0</v>
      </c>
      <c r="J13" s="160"/>
      <c r="K13" s="159">
        <f t="shared" si="2"/>
        <v>0</v>
      </c>
      <c r="L13" s="159">
        <v>21</v>
      </c>
      <c r="M13" s="159">
        <f t="shared" si="3"/>
        <v>0</v>
      </c>
      <c r="N13" s="159">
        <v>0</v>
      </c>
      <c r="O13" s="159">
        <f t="shared" si="4"/>
        <v>0</v>
      </c>
      <c r="P13" s="159">
        <v>0</v>
      </c>
      <c r="Q13" s="159">
        <f t="shared" si="5"/>
        <v>0</v>
      </c>
      <c r="R13" s="159"/>
      <c r="S13" s="159" t="s">
        <v>130</v>
      </c>
      <c r="T13" s="159" t="s">
        <v>131</v>
      </c>
      <c r="U13" s="159">
        <v>0</v>
      </c>
      <c r="V13" s="159">
        <f t="shared" si="6"/>
        <v>0</v>
      </c>
      <c r="W13" s="159"/>
      <c r="X13" s="159" t="s">
        <v>187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295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5">
      <c r="A14" s="3"/>
      <c r="B14" s="4"/>
      <c r="C14" s="193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91</v>
      </c>
    </row>
    <row r="15" spans="1:60" x14ac:dyDescent="0.25">
      <c r="A15" s="152"/>
      <c r="B15" s="153" t="s">
        <v>31</v>
      </c>
      <c r="C15" s="194"/>
      <c r="D15" s="154"/>
      <c r="E15" s="155"/>
      <c r="F15" s="155"/>
      <c r="G15" s="185">
        <f>G8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289</v>
      </c>
    </row>
    <row r="16" spans="1:60" x14ac:dyDescent="0.25">
      <c r="A16" s="3"/>
      <c r="B16" s="4"/>
      <c r="C16" s="193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5">
      <c r="A17" s="3"/>
      <c r="B17" s="4"/>
      <c r="C17" s="193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5">
      <c r="A18" s="271" t="s">
        <v>290</v>
      </c>
      <c r="B18" s="271"/>
      <c r="C18" s="27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5">
      <c r="A19" s="252"/>
      <c r="B19" s="253"/>
      <c r="C19" s="254"/>
      <c r="D19" s="253"/>
      <c r="E19" s="253"/>
      <c r="F19" s="253"/>
      <c r="G19" s="25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G19" t="s">
        <v>291</v>
      </c>
    </row>
    <row r="20" spans="1:33" x14ac:dyDescent="0.25">
      <c r="A20" s="256"/>
      <c r="B20" s="257"/>
      <c r="C20" s="258"/>
      <c r="D20" s="257"/>
      <c r="E20" s="257"/>
      <c r="F20" s="257"/>
      <c r="G20" s="25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5">
      <c r="A21" s="256"/>
      <c r="B21" s="257"/>
      <c r="C21" s="258"/>
      <c r="D21" s="257"/>
      <c r="E21" s="257"/>
      <c r="F21" s="257"/>
      <c r="G21" s="25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5">
      <c r="A22" s="256"/>
      <c r="B22" s="257"/>
      <c r="C22" s="258"/>
      <c r="D22" s="257"/>
      <c r="E22" s="257"/>
      <c r="F22" s="257"/>
      <c r="G22" s="25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5">
      <c r="A23" s="260"/>
      <c r="B23" s="261"/>
      <c r="C23" s="262"/>
      <c r="D23" s="261"/>
      <c r="E23" s="261"/>
      <c r="F23" s="261"/>
      <c r="G23" s="26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5">
      <c r="A24" s="3"/>
      <c r="B24" s="4"/>
      <c r="C24" s="193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5">
      <c r="C25" s="195"/>
      <c r="D25" s="10"/>
      <c r="AG25" t="s">
        <v>292</v>
      </c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</sheetData>
  <mergeCells count="6">
    <mergeCell ref="A19:G23"/>
    <mergeCell ref="A1:G1"/>
    <mergeCell ref="C2:G2"/>
    <mergeCell ref="C3:G3"/>
    <mergeCell ref="C4:G4"/>
    <mergeCell ref="A18:C18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SO01 01 Pol</vt:lpstr>
      <vt:lpstr>SO01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 Pol'!Názvy_tisku</vt:lpstr>
      <vt:lpstr>'SO01 02 Pol'!Názvy_tisku</vt:lpstr>
      <vt:lpstr>oadresa</vt:lpstr>
      <vt:lpstr>Stavba!Objednatel</vt:lpstr>
      <vt:lpstr>Stavba!Objekt</vt:lpstr>
      <vt:lpstr>'SO01 01 Pol'!Oblast_tisku</vt:lpstr>
      <vt:lpstr>'SO01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420737756902</dc:creator>
  <cp:lastModifiedBy>Filip Haferník</cp:lastModifiedBy>
  <cp:lastPrinted>2019-03-19T12:27:02Z</cp:lastPrinted>
  <dcterms:created xsi:type="dcterms:W3CDTF">2009-04-08T07:15:50Z</dcterms:created>
  <dcterms:modified xsi:type="dcterms:W3CDTF">2022-07-19T18:05:31Z</dcterms:modified>
</cp:coreProperties>
</file>