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JANSPORT PROJEKT\SvobodaF\2022 - k archivaci\2022-027 Byt Ořechovská\"/>
    </mc:Choice>
  </mc:AlternateContent>
  <xr:revisionPtr revIDLastSave="0" documentId="8_{A23D6A51-BF12-4A63-A6CB-A6A903FD47CD}" xr6:coauthVersionLast="47" xr6:coauthVersionMax="47" xr10:uidLastSave="{00000000-0000-0000-0000-000000000000}"/>
  <bookViews>
    <workbookView xWindow="-120" yWindow="-120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 Pol" sheetId="12" r:id="rId4"/>
    <sheet name="001 002 Pol" sheetId="13" r:id="rId5"/>
    <sheet name="001 003 Pol" sheetId="14" r:id="rId6"/>
    <sheet name="001 004 Pol" sheetId="15" r:id="rId7"/>
    <sheet name="001 005 Pol" sheetId="16" r:id="rId8"/>
    <sheet name="001 006 Pol" sheetId="17" r:id="rId9"/>
    <sheet name="001 007 Pol" sheetId="18" r:id="rId10"/>
    <sheet name="001 008 Pol" sheetId="19" r:id="rId11"/>
    <sheet name="001 009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_xlnm.Print_Titles" localSheetId="4">'001 002 Pol'!$1:$7</definedName>
    <definedName name="_xlnm.Print_Titles" localSheetId="5">'001 003 Pol'!$1:$7</definedName>
    <definedName name="_xlnm.Print_Titles" localSheetId="6">'001 004 Pol'!$1:$7</definedName>
    <definedName name="_xlnm.Print_Titles" localSheetId="7">'001 005 Pol'!$1:$7</definedName>
    <definedName name="_xlnm.Print_Titles" localSheetId="8">'001 006 Pol'!$1:$7</definedName>
    <definedName name="_xlnm.Print_Titles" localSheetId="9">'001 007 Pol'!$1:$7</definedName>
    <definedName name="_xlnm.Print_Titles" localSheetId="10">'001 008 Pol'!$1:$7</definedName>
    <definedName name="_xlnm.Print_Titles" localSheetId="11">'001 009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Pol'!$A$1:$X$22</definedName>
    <definedName name="_xlnm.Print_Area" localSheetId="4">'001 002 Pol'!$A$1:$X$285</definedName>
    <definedName name="_xlnm.Print_Area" localSheetId="5">'001 003 Pol'!$A$1:$X$519</definedName>
    <definedName name="_xlnm.Print_Area" localSheetId="6">'001 004 Pol'!$A$1:$X$103</definedName>
    <definedName name="_xlnm.Print_Area" localSheetId="7">'001 005 Pol'!$A$1:$X$35</definedName>
    <definedName name="_xlnm.Print_Area" localSheetId="8">'001 006 Pol'!$A$1:$X$26</definedName>
    <definedName name="_xlnm.Print_Area" localSheetId="9">'001 007 Pol'!$A$1:$X$23</definedName>
    <definedName name="_xlnm.Print_Area" localSheetId="10">'001 008 Pol'!$A$1:$X$78</definedName>
    <definedName name="_xlnm.Print_Area" localSheetId="11">'001 009 Pol'!$A$1:$X$35</definedName>
    <definedName name="_xlnm.Print_Area" localSheetId="1">Stavba!$A$1:$J$122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G9" i="20"/>
  <c r="M9" i="20" s="1"/>
  <c r="I9" i="20"/>
  <c r="I8" i="20" s="1"/>
  <c r="K9" i="20"/>
  <c r="K8" i="20" s="1"/>
  <c r="O9" i="20"/>
  <c r="Q9" i="20"/>
  <c r="Q8" i="20" s="1"/>
  <c r="V9" i="20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O12" i="20"/>
  <c r="Q12" i="20"/>
  <c r="V12" i="20"/>
  <c r="V8" i="20" s="1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O8" i="20" s="1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3" i="20"/>
  <c r="I23" i="20"/>
  <c r="K23" i="20"/>
  <c r="M23" i="20"/>
  <c r="O23" i="20"/>
  <c r="Q23" i="20"/>
  <c r="V23" i="20"/>
  <c r="I24" i="20"/>
  <c r="G25" i="20"/>
  <c r="M25" i="20" s="1"/>
  <c r="M24" i="20" s="1"/>
  <c r="I25" i="20"/>
  <c r="K25" i="20"/>
  <c r="K24" i="20" s="1"/>
  <c r="O25" i="20"/>
  <c r="O24" i="20" s="1"/>
  <c r="Q25" i="20"/>
  <c r="Q24" i="20" s="1"/>
  <c r="V25" i="20"/>
  <c r="V24" i="20" s="1"/>
  <c r="Q26" i="20"/>
  <c r="G27" i="20"/>
  <c r="M27" i="20" s="1"/>
  <c r="I27" i="20"/>
  <c r="K27" i="20"/>
  <c r="K26" i="20" s="1"/>
  <c r="O27" i="20"/>
  <c r="O26" i="20" s="1"/>
  <c r="Q27" i="20"/>
  <c r="V27" i="20"/>
  <c r="V26" i="20" s="1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I26" i="20" s="1"/>
  <c r="K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AE34" i="20"/>
  <c r="F50" i="1" s="1"/>
  <c r="BA46" i="19"/>
  <c r="Q8" i="19"/>
  <c r="G9" i="19"/>
  <c r="M9" i="19" s="1"/>
  <c r="M8" i="19" s="1"/>
  <c r="I9" i="19"/>
  <c r="I8" i="19" s="1"/>
  <c r="K9" i="19"/>
  <c r="K8" i="19" s="1"/>
  <c r="O9" i="19"/>
  <c r="O8" i="19" s="1"/>
  <c r="Q9" i="19"/>
  <c r="V9" i="19"/>
  <c r="V8" i="19" s="1"/>
  <c r="I10" i="19"/>
  <c r="G11" i="19"/>
  <c r="M11" i="19" s="1"/>
  <c r="I11" i="19"/>
  <c r="K11" i="19"/>
  <c r="K10" i="19" s="1"/>
  <c r="O11" i="19"/>
  <c r="O10" i="19" s="1"/>
  <c r="Q11" i="19"/>
  <c r="Q10" i="19" s="1"/>
  <c r="V11" i="19"/>
  <c r="V10" i="19" s="1"/>
  <c r="G12" i="19"/>
  <c r="M12" i="19" s="1"/>
  <c r="I12" i="19"/>
  <c r="K12" i="19"/>
  <c r="O12" i="19"/>
  <c r="Q12" i="19"/>
  <c r="V12" i="19"/>
  <c r="I13" i="19"/>
  <c r="O13" i="19"/>
  <c r="V13" i="19"/>
  <c r="G14" i="19"/>
  <c r="G13" i="19" s="1"/>
  <c r="I103" i="1" s="1"/>
  <c r="I14" i="19"/>
  <c r="K14" i="19"/>
  <c r="K13" i="19" s="1"/>
  <c r="M14" i="19"/>
  <c r="M13" i="19" s="1"/>
  <c r="O14" i="19"/>
  <c r="Q14" i="19"/>
  <c r="Q13" i="19" s="1"/>
  <c r="V14" i="19"/>
  <c r="G16" i="19"/>
  <c r="I16" i="19"/>
  <c r="I15" i="19" s="1"/>
  <c r="K16" i="19"/>
  <c r="M16" i="19"/>
  <c r="O16" i="19"/>
  <c r="Q16" i="19"/>
  <c r="Q15" i="19" s="1"/>
  <c r="V16" i="19"/>
  <c r="V15" i="19" s="1"/>
  <c r="G17" i="19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O15" i="19" s="1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K15" i="19" s="1"/>
  <c r="O21" i="19"/>
  <c r="Q21" i="19"/>
  <c r="V21" i="19"/>
  <c r="G23" i="19"/>
  <c r="M23" i="19" s="1"/>
  <c r="I23" i="19"/>
  <c r="K23" i="19"/>
  <c r="K22" i="19" s="1"/>
  <c r="O23" i="19"/>
  <c r="O22" i="19" s="1"/>
  <c r="Q23" i="19"/>
  <c r="Q22" i="19" s="1"/>
  <c r="V23" i="19"/>
  <c r="V22" i="19" s="1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I22" i="19" s="1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4" i="19"/>
  <c r="M34" i="19" s="1"/>
  <c r="M33" i="19" s="1"/>
  <c r="I34" i="19"/>
  <c r="I33" i="19" s="1"/>
  <c r="K34" i="19"/>
  <c r="O34" i="19"/>
  <c r="Q34" i="19"/>
  <c r="Q33" i="19" s="1"/>
  <c r="V34" i="19"/>
  <c r="G35" i="19"/>
  <c r="M35" i="19" s="1"/>
  <c r="I35" i="19"/>
  <c r="K35" i="19"/>
  <c r="O35" i="19"/>
  <c r="Q35" i="19"/>
  <c r="V35" i="19"/>
  <c r="V33" i="19" s="1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O33" i="19" s="1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K33" i="19" s="1"/>
  <c r="O39" i="19"/>
  <c r="Q39" i="19"/>
  <c r="V39" i="19"/>
  <c r="I40" i="19"/>
  <c r="G41" i="19"/>
  <c r="M41" i="19" s="1"/>
  <c r="I41" i="19"/>
  <c r="K41" i="19"/>
  <c r="K40" i="19" s="1"/>
  <c r="O41" i="19"/>
  <c r="O40" i="19" s="1"/>
  <c r="Q41" i="19"/>
  <c r="Q40" i="19" s="1"/>
  <c r="V41" i="19"/>
  <c r="V40" i="19" s="1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5" i="19"/>
  <c r="I45" i="19"/>
  <c r="I44" i="19" s="1"/>
  <c r="K45" i="19"/>
  <c r="K44" i="19" s="1"/>
  <c r="O45" i="19"/>
  <c r="O44" i="19" s="1"/>
  <c r="Q45" i="19"/>
  <c r="V45" i="19"/>
  <c r="V44" i="19" s="1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Q44" i="19" s="1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I53" i="19"/>
  <c r="G54" i="19"/>
  <c r="M54" i="19" s="1"/>
  <c r="M53" i="19" s="1"/>
  <c r="I54" i="19"/>
  <c r="K54" i="19"/>
  <c r="K53" i="19" s="1"/>
  <c r="O54" i="19"/>
  <c r="O53" i="19" s="1"/>
  <c r="Q54" i="19"/>
  <c r="Q53" i="19" s="1"/>
  <c r="V54" i="19"/>
  <c r="V53" i="19" s="1"/>
  <c r="G56" i="19"/>
  <c r="M56" i="19" s="1"/>
  <c r="I56" i="19"/>
  <c r="K56" i="19"/>
  <c r="K55" i="19" s="1"/>
  <c r="O56" i="19"/>
  <c r="O55" i="19" s="1"/>
  <c r="Q56" i="19"/>
  <c r="V56" i="19"/>
  <c r="V55" i="19" s="1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I55" i="19" s="1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Q55" i="19" s="1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Q68" i="19"/>
  <c r="V68" i="19"/>
  <c r="G69" i="19"/>
  <c r="I69" i="19"/>
  <c r="K69" i="19"/>
  <c r="M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I115" i="1" s="1"/>
  <c r="K72" i="19"/>
  <c r="V72" i="19"/>
  <c r="G73" i="19"/>
  <c r="M73" i="19" s="1"/>
  <c r="M72" i="19" s="1"/>
  <c r="I73" i="19"/>
  <c r="I72" i="19" s="1"/>
  <c r="K73" i="19"/>
  <c r="O73" i="19"/>
  <c r="O72" i="19" s="1"/>
  <c r="Q73" i="19"/>
  <c r="Q72" i="19" s="1"/>
  <c r="V73" i="19"/>
  <c r="G74" i="19"/>
  <c r="M74" i="19" s="1"/>
  <c r="I74" i="19"/>
  <c r="K74" i="19"/>
  <c r="O74" i="19"/>
  <c r="Q74" i="19"/>
  <c r="V74" i="19"/>
  <c r="G75" i="19"/>
  <c r="I75" i="19"/>
  <c r="K75" i="19"/>
  <c r="M75" i="19"/>
  <c r="O75" i="19"/>
  <c r="Q75" i="19"/>
  <c r="V75" i="19"/>
  <c r="AE77" i="19"/>
  <c r="F49" i="1" s="1"/>
  <c r="G9" i="18"/>
  <c r="M9" i="18" s="1"/>
  <c r="I9" i="18"/>
  <c r="I8" i="18" s="1"/>
  <c r="K9" i="18"/>
  <c r="K8" i="18" s="1"/>
  <c r="O9" i="18"/>
  <c r="Q9" i="18"/>
  <c r="Q8" i="18" s="1"/>
  <c r="V9" i="18"/>
  <c r="G10" i="18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V8" i="18" s="1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O8" i="18" s="1"/>
  <c r="Q14" i="18"/>
  <c r="V14" i="18"/>
  <c r="G16" i="18"/>
  <c r="I16" i="18"/>
  <c r="K16" i="18"/>
  <c r="K15" i="18" s="1"/>
  <c r="M16" i="18"/>
  <c r="O16" i="18"/>
  <c r="O15" i="18" s="1"/>
  <c r="Q16" i="18"/>
  <c r="V16" i="18"/>
  <c r="V15" i="18" s="1"/>
  <c r="G17" i="18"/>
  <c r="I17" i="18"/>
  <c r="I15" i="18" s="1"/>
  <c r="K17" i="18"/>
  <c r="M17" i="18"/>
  <c r="O17" i="18"/>
  <c r="Q17" i="18"/>
  <c r="V17" i="18"/>
  <c r="G18" i="18"/>
  <c r="I18" i="18"/>
  <c r="K18" i="18"/>
  <c r="O18" i="18"/>
  <c r="Q18" i="18"/>
  <c r="V18" i="18"/>
  <c r="G19" i="18"/>
  <c r="M19" i="18" s="1"/>
  <c r="I19" i="18"/>
  <c r="K19" i="18"/>
  <c r="O19" i="18"/>
  <c r="Q19" i="18"/>
  <c r="Q15" i="18" s="1"/>
  <c r="V19" i="18"/>
  <c r="G20" i="18"/>
  <c r="M20" i="18" s="1"/>
  <c r="I20" i="18"/>
  <c r="K20" i="18"/>
  <c r="O20" i="18"/>
  <c r="Q20" i="18"/>
  <c r="V20" i="18"/>
  <c r="AE22" i="18"/>
  <c r="F48" i="1" s="1"/>
  <c r="V8" i="17"/>
  <c r="G9" i="17"/>
  <c r="I9" i="17"/>
  <c r="I8" i="17" s="1"/>
  <c r="K9" i="17"/>
  <c r="K8" i="17" s="1"/>
  <c r="M9" i="17"/>
  <c r="O9" i="17"/>
  <c r="O8" i="17" s="1"/>
  <c r="Q9" i="17"/>
  <c r="Q8" i="17" s="1"/>
  <c r="V9" i="17"/>
  <c r="G10" i="17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93" i="1" s="1"/>
  <c r="G15" i="17"/>
  <c r="M15" i="17" s="1"/>
  <c r="I15" i="17"/>
  <c r="I14" i="17" s="1"/>
  <c r="K15" i="17"/>
  <c r="O15" i="17"/>
  <c r="Q15" i="17"/>
  <c r="Q14" i="17" s="1"/>
  <c r="V15" i="17"/>
  <c r="G16" i="17"/>
  <c r="I16" i="17"/>
  <c r="K16" i="17"/>
  <c r="K14" i="17" s="1"/>
  <c r="M16" i="17"/>
  <c r="O16" i="17"/>
  <c r="O14" i="17" s="1"/>
  <c r="Q16" i="17"/>
  <c r="V16" i="17"/>
  <c r="V14" i="17" s="1"/>
  <c r="G17" i="17"/>
  <c r="I17" i="17"/>
  <c r="K17" i="17"/>
  <c r="M17" i="17"/>
  <c r="O17" i="17"/>
  <c r="Q17" i="17"/>
  <c r="V17" i="17"/>
  <c r="O18" i="17"/>
  <c r="G19" i="17"/>
  <c r="M19" i="17" s="1"/>
  <c r="I19" i="17"/>
  <c r="I18" i="17" s="1"/>
  <c r="K19" i="17"/>
  <c r="O19" i="17"/>
  <c r="Q19" i="17"/>
  <c r="Q18" i="17" s="1"/>
  <c r="V19" i="17"/>
  <c r="V18" i="17" s="1"/>
  <c r="G20" i="17"/>
  <c r="M20" i="17" s="1"/>
  <c r="I20" i="17"/>
  <c r="K20" i="17"/>
  <c r="K18" i="17" s="1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AE25" i="17"/>
  <c r="F47" i="1" s="1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G8" i="16" s="1"/>
  <c r="I98" i="1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3" i="16"/>
  <c r="I23" i="16"/>
  <c r="I22" i="16" s="1"/>
  <c r="K23" i="16"/>
  <c r="K22" i="16" s="1"/>
  <c r="M23" i="16"/>
  <c r="O23" i="16"/>
  <c r="Q23" i="16"/>
  <c r="Q22" i="16" s="1"/>
  <c r="V23" i="16"/>
  <c r="G24" i="16"/>
  <c r="I24" i="16"/>
  <c r="K24" i="16"/>
  <c r="M24" i="16"/>
  <c r="O24" i="16"/>
  <c r="O22" i="16" s="1"/>
  <c r="Q24" i="16"/>
  <c r="V24" i="16"/>
  <c r="V22" i="16" s="1"/>
  <c r="G25" i="16"/>
  <c r="G22" i="16" s="1"/>
  <c r="I99" i="1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8" i="16"/>
  <c r="M28" i="16" s="1"/>
  <c r="I28" i="16"/>
  <c r="K28" i="16"/>
  <c r="K27" i="16" s="1"/>
  <c r="O28" i="16"/>
  <c r="O27" i="16" s="1"/>
  <c r="Q28" i="16"/>
  <c r="Q27" i="16" s="1"/>
  <c r="V28" i="16"/>
  <c r="V27" i="16" s="1"/>
  <c r="G29" i="16"/>
  <c r="I29" i="16"/>
  <c r="K29" i="16"/>
  <c r="M29" i="16"/>
  <c r="O29" i="16"/>
  <c r="Q29" i="16"/>
  <c r="V29" i="16"/>
  <c r="G30" i="16"/>
  <c r="M30" i="16" s="1"/>
  <c r="I30" i="16"/>
  <c r="I27" i="16" s="1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O32" i="16"/>
  <c r="Q32" i="16"/>
  <c r="V32" i="16"/>
  <c r="AE34" i="16"/>
  <c r="F46" i="1" s="1"/>
  <c r="G9" i="15"/>
  <c r="M9" i="15" s="1"/>
  <c r="I9" i="15"/>
  <c r="I8" i="15" s="1"/>
  <c r="K9" i="15"/>
  <c r="K8" i="15" s="1"/>
  <c r="O9" i="15"/>
  <c r="Q9" i="15"/>
  <c r="Q8" i="15" s="1"/>
  <c r="V9" i="15"/>
  <c r="G16" i="15"/>
  <c r="M16" i="15" s="1"/>
  <c r="I16" i="15"/>
  <c r="K16" i="15"/>
  <c r="O16" i="15"/>
  <c r="Q16" i="15"/>
  <c r="V16" i="15"/>
  <c r="G17" i="15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V8" i="15" s="1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O8" i="15" s="1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I97" i="1" s="1"/>
  <c r="G42" i="15"/>
  <c r="M42" i="15" s="1"/>
  <c r="I42" i="15"/>
  <c r="K42" i="15"/>
  <c r="K41" i="15" s="1"/>
  <c r="O42" i="15"/>
  <c r="O41" i="15" s="1"/>
  <c r="Q42" i="15"/>
  <c r="Q41" i="15" s="1"/>
  <c r="V42" i="15"/>
  <c r="V41" i="15" s="1"/>
  <c r="G52" i="15"/>
  <c r="M52" i="15" s="1"/>
  <c r="I52" i="15"/>
  <c r="I41" i="15" s="1"/>
  <c r="K52" i="15"/>
  <c r="O52" i="15"/>
  <c r="Q52" i="15"/>
  <c r="V52" i="15"/>
  <c r="G55" i="15"/>
  <c r="I55" i="15"/>
  <c r="K55" i="15"/>
  <c r="M55" i="15"/>
  <c r="O55" i="15"/>
  <c r="Q55" i="15"/>
  <c r="V55" i="15"/>
  <c r="G66" i="15"/>
  <c r="M66" i="15" s="1"/>
  <c r="I66" i="15"/>
  <c r="K66" i="15"/>
  <c r="O66" i="15"/>
  <c r="Q66" i="15"/>
  <c r="V66" i="15"/>
  <c r="G70" i="15"/>
  <c r="I70" i="15"/>
  <c r="K70" i="15"/>
  <c r="M70" i="15"/>
  <c r="O70" i="15"/>
  <c r="Q70" i="15"/>
  <c r="V70" i="15"/>
  <c r="G84" i="15"/>
  <c r="M84" i="15" s="1"/>
  <c r="I84" i="15"/>
  <c r="K84" i="15"/>
  <c r="O84" i="15"/>
  <c r="Q84" i="15"/>
  <c r="V84" i="15"/>
  <c r="G88" i="15"/>
  <c r="M88" i="15" s="1"/>
  <c r="I88" i="15"/>
  <c r="K88" i="15"/>
  <c r="O88" i="15"/>
  <c r="Q88" i="15"/>
  <c r="V88" i="15"/>
  <c r="G92" i="15"/>
  <c r="M92" i="15" s="1"/>
  <c r="I92" i="15"/>
  <c r="K92" i="15"/>
  <c r="O92" i="15"/>
  <c r="Q92" i="15"/>
  <c r="V92" i="15"/>
  <c r="O94" i="15"/>
  <c r="G95" i="15"/>
  <c r="M95" i="15" s="1"/>
  <c r="I95" i="15"/>
  <c r="I94" i="15" s="1"/>
  <c r="K95" i="15"/>
  <c r="K94" i="15" s="1"/>
  <c r="O95" i="15"/>
  <c r="Q95" i="15"/>
  <c r="Q94" i="15" s="1"/>
  <c r="V95" i="15"/>
  <c r="G96" i="15"/>
  <c r="M96" i="15" s="1"/>
  <c r="I96" i="15"/>
  <c r="K96" i="15"/>
  <c r="O96" i="15"/>
  <c r="Q96" i="15"/>
  <c r="V96" i="15"/>
  <c r="G97" i="15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V94" i="15" s="1"/>
  <c r="AE102" i="15"/>
  <c r="F45" i="1" s="1"/>
  <c r="BA21" i="14"/>
  <c r="BA13" i="14"/>
  <c r="G9" i="14"/>
  <c r="M9" i="14" s="1"/>
  <c r="I9" i="14"/>
  <c r="I8" i="14" s="1"/>
  <c r="K9" i="14"/>
  <c r="O9" i="14"/>
  <c r="O8" i="14" s="1"/>
  <c r="Q9" i="14"/>
  <c r="Q8" i="14" s="1"/>
  <c r="V9" i="14"/>
  <c r="G12" i="14"/>
  <c r="G8" i="14" s="1"/>
  <c r="I12" i="14"/>
  <c r="K12" i="14"/>
  <c r="O12" i="14"/>
  <c r="Q12" i="14"/>
  <c r="V12" i="14"/>
  <c r="V8" i="14" s="1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8" i="14"/>
  <c r="I28" i="14"/>
  <c r="K28" i="14"/>
  <c r="K8" i="14" s="1"/>
  <c r="M28" i="14"/>
  <c r="O28" i="14"/>
  <c r="Q28" i="14"/>
  <c r="V28" i="14"/>
  <c r="I30" i="14"/>
  <c r="K30" i="14"/>
  <c r="G31" i="14"/>
  <c r="M31" i="14" s="1"/>
  <c r="M30" i="14" s="1"/>
  <c r="I31" i="14"/>
  <c r="K31" i="14"/>
  <c r="O31" i="14"/>
  <c r="O30" i="14" s="1"/>
  <c r="Q31" i="14"/>
  <c r="Q30" i="14" s="1"/>
  <c r="V31" i="14"/>
  <c r="V30" i="14" s="1"/>
  <c r="Q41" i="14"/>
  <c r="V41" i="14"/>
  <c r="G42" i="14"/>
  <c r="M42" i="14" s="1"/>
  <c r="I42" i="14"/>
  <c r="I41" i="14" s="1"/>
  <c r="K42" i="14"/>
  <c r="K41" i="14" s="1"/>
  <c r="O42" i="14"/>
  <c r="O41" i="14" s="1"/>
  <c r="Q42" i="14"/>
  <c r="V42" i="14"/>
  <c r="G47" i="14"/>
  <c r="I47" i="14"/>
  <c r="K47" i="14"/>
  <c r="M47" i="14"/>
  <c r="O47" i="14"/>
  <c r="Q47" i="14"/>
  <c r="V47" i="14"/>
  <c r="G70" i="14"/>
  <c r="G41" i="14" s="1"/>
  <c r="I72" i="1" s="1"/>
  <c r="I70" i="14"/>
  <c r="K70" i="14"/>
  <c r="O70" i="14"/>
  <c r="Q70" i="14"/>
  <c r="V70" i="14"/>
  <c r="G80" i="14"/>
  <c r="M80" i="14" s="1"/>
  <c r="I80" i="14"/>
  <c r="K80" i="14"/>
  <c r="O80" i="14"/>
  <c r="O79" i="14" s="1"/>
  <c r="Q80" i="14"/>
  <c r="V80" i="14"/>
  <c r="V79" i="14" s="1"/>
  <c r="G87" i="14"/>
  <c r="M87" i="14" s="1"/>
  <c r="I87" i="14"/>
  <c r="K87" i="14"/>
  <c r="O87" i="14"/>
  <c r="Q87" i="14"/>
  <c r="Q79" i="14" s="1"/>
  <c r="V87" i="14"/>
  <c r="G94" i="14"/>
  <c r="M94" i="14" s="1"/>
  <c r="I94" i="14"/>
  <c r="K94" i="14"/>
  <c r="O94" i="14"/>
  <c r="Q94" i="14"/>
  <c r="V94" i="14"/>
  <c r="G125" i="14"/>
  <c r="M125" i="14" s="1"/>
  <c r="I125" i="14"/>
  <c r="I79" i="14" s="1"/>
  <c r="K125" i="14"/>
  <c r="K79" i="14" s="1"/>
  <c r="O125" i="14"/>
  <c r="Q125" i="14"/>
  <c r="V125" i="14"/>
  <c r="G137" i="14"/>
  <c r="I137" i="14"/>
  <c r="K137" i="14"/>
  <c r="M137" i="14"/>
  <c r="O137" i="14"/>
  <c r="Q137" i="14"/>
  <c r="V137" i="14"/>
  <c r="I144" i="14"/>
  <c r="K144" i="14"/>
  <c r="G145" i="14"/>
  <c r="M145" i="14" s="1"/>
  <c r="I145" i="14"/>
  <c r="K145" i="14"/>
  <c r="O145" i="14"/>
  <c r="O144" i="14" s="1"/>
  <c r="Q145" i="14"/>
  <c r="Q144" i="14" s="1"/>
  <c r="V145" i="14"/>
  <c r="V144" i="14" s="1"/>
  <c r="G152" i="14"/>
  <c r="M152" i="14" s="1"/>
  <c r="I152" i="14"/>
  <c r="K152" i="14"/>
  <c r="O152" i="14"/>
  <c r="Q152" i="14"/>
  <c r="V152" i="14"/>
  <c r="O158" i="14"/>
  <c r="G159" i="14"/>
  <c r="M159" i="14" s="1"/>
  <c r="I159" i="14"/>
  <c r="I158" i="14" s="1"/>
  <c r="K159" i="14"/>
  <c r="O159" i="14"/>
  <c r="Q159" i="14"/>
  <c r="V159" i="14"/>
  <c r="V158" i="14" s="1"/>
  <c r="G162" i="14"/>
  <c r="I162" i="14"/>
  <c r="K162" i="14"/>
  <c r="K158" i="14" s="1"/>
  <c r="O162" i="14"/>
  <c r="Q162" i="14"/>
  <c r="V162" i="14"/>
  <c r="G165" i="14"/>
  <c r="M165" i="14" s="1"/>
  <c r="I165" i="14"/>
  <c r="K165" i="14"/>
  <c r="O165" i="14"/>
  <c r="Q165" i="14"/>
  <c r="Q158" i="14" s="1"/>
  <c r="V165" i="14"/>
  <c r="G167" i="14"/>
  <c r="I167" i="14"/>
  <c r="V167" i="14"/>
  <c r="G168" i="14"/>
  <c r="I168" i="14"/>
  <c r="K168" i="14"/>
  <c r="K167" i="14" s="1"/>
  <c r="M168" i="14"/>
  <c r="M167" i="14" s="1"/>
  <c r="O168" i="14"/>
  <c r="O167" i="14" s="1"/>
  <c r="Q168" i="14"/>
  <c r="Q167" i="14" s="1"/>
  <c r="V168" i="14"/>
  <c r="O170" i="14"/>
  <c r="G171" i="14"/>
  <c r="G170" i="14" s="1"/>
  <c r="I77" i="1" s="1"/>
  <c r="I171" i="14"/>
  <c r="I170" i="14" s="1"/>
  <c r="K171" i="14"/>
  <c r="K170" i="14" s="1"/>
  <c r="O171" i="14"/>
  <c r="Q171" i="14"/>
  <c r="Q170" i="14" s="1"/>
  <c r="V171" i="14"/>
  <c r="G182" i="14"/>
  <c r="M182" i="14" s="1"/>
  <c r="I182" i="14"/>
  <c r="K182" i="14"/>
  <c r="O182" i="14"/>
  <c r="Q182" i="14"/>
  <c r="V182" i="14"/>
  <c r="V170" i="14" s="1"/>
  <c r="I183" i="14"/>
  <c r="K183" i="14"/>
  <c r="G184" i="14"/>
  <c r="M184" i="14" s="1"/>
  <c r="M183" i="14" s="1"/>
  <c r="I184" i="14"/>
  <c r="K184" i="14"/>
  <c r="O184" i="14"/>
  <c r="O183" i="14" s="1"/>
  <c r="Q184" i="14"/>
  <c r="Q183" i="14" s="1"/>
  <c r="V184" i="14"/>
  <c r="V183" i="14" s="1"/>
  <c r="G187" i="14"/>
  <c r="I187" i="14"/>
  <c r="K187" i="14"/>
  <c r="K186" i="14" s="1"/>
  <c r="M187" i="14"/>
  <c r="O187" i="14"/>
  <c r="O186" i="14" s="1"/>
  <c r="Q187" i="14"/>
  <c r="V187" i="14"/>
  <c r="V186" i="14" s="1"/>
  <c r="G192" i="14"/>
  <c r="I192" i="14"/>
  <c r="K192" i="14"/>
  <c r="M192" i="14"/>
  <c r="O192" i="14"/>
  <c r="Q192" i="14"/>
  <c r="V192" i="14"/>
  <c r="G203" i="14"/>
  <c r="G186" i="14" s="1"/>
  <c r="I203" i="14"/>
  <c r="K203" i="14"/>
  <c r="O203" i="14"/>
  <c r="Q203" i="14"/>
  <c r="V203" i="14"/>
  <c r="G209" i="14"/>
  <c r="M209" i="14" s="1"/>
  <c r="I209" i="14"/>
  <c r="I186" i="14" s="1"/>
  <c r="K209" i="14"/>
  <c r="O209" i="14"/>
  <c r="Q209" i="14"/>
  <c r="Q186" i="14" s="1"/>
  <c r="V209" i="14"/>
  <c r="G215" i="14"/>
  <c r="M215" i="14" s="1"/>
  <c r="I215" i="14"/>
  <c r="K215" i="14"/>
  <c r="O215" i="14"/>
  <c r="Q215" i="14"/>
  <c r="V215" i="14"/>
  <c r="G217" i="14"/>
  <c r="M217" i="14" s="1"/>
  <c r="I217" i="14"/>
  <c r="K217" i="14"/>
  <c r="O217" i="14"/>
  <c r="Q217" i="14"/>
  <c r="V217" i="14"/>
  <c r="O219" i="14"/>
  <c r="G220" i="14"/>
  <c r="M220" i="14" s="1"/>
  <c r="I220" i="14"/>
  <c r="I219" i="14" s="1"/>
  <c r="K220" i="14"/>
  <c r="K219" i="14" s="1"/>
  <c r="O220" i="14"/>
  <c r="Q220" i="14"/>
  <c r="Q219" i="14" s="1"/>
  <c r="V220" i="14"/>
  <c r="G232" i="14"/>
  <c r="I232" i="14"/>
  <c r="K232" i="14"/>
  <c r="M232" i="14"/>
  <c r="O232" i="14"/>
  <c r="Q232" i="14"/>
  <c r="V232" i="14"/>
  <c r="V219" i="14" s="1"/>
  <c r="G234" i="14"/>
  <c r="M234" i="14" s="1"/>
  <c r="I234" i="14"/>
  <c r="K234" i="14"/>
  <c r="O234" i="14"/>
  <c r="Q234" i="14"/>
  <c r="V234" i="14"/>
  <c r="G247" i="14"/>
  <c r="M247" i="14" s="1"/>
  <c r="I247" i="14"/>
  <c r="K247" i="14"/>
  <c r="O247" i="14"/>
  <c r="Q247" i="14"/>
  <c r="V247" i="14"/>
  <c r="G250" i="14"/>
  <c r="M250" i="14" s="1"/>
  <c r="I250" i="14"/>
  <c r="K250" i="14"/>
  <c r="K249" i="14" s="1"/>
  <c r="O250" i="14"/>
  <c r="O249" i="14" s="1"/>
  <c r="Q250" i="14"/>
  <c r="Q249" i="14" s="1"/>
  <c r="V250" i="14"/>
  <c r="V249" i="14" s="1"/>
  <c r="G254" i="14"/>
  <c r="I254" i="14"/>
  <c r="K254" i="14"/>
  <c r="M254" i="14"/>
  <c r="O254" i="14"/>
  <c r="Q254" i="14"/>
  <c r="V254" i="14"/>
  <c r="G256" i="14"/>
  <c r="I256" i="14"/>
  <c r="K256" i="14"/>
  <c r="M256" i="14"/>
  <c r="O256" i="14"/>
  <c r="Q256" i="14"/>
  <c r="V256" i="14"/>
  <c r="G260" i="14"/>
  <c r="M260" i="14" s="1"/>
  <c r="I260" i="14"/>
  <c r="K260" i="14"/>
  <c r="O260" i="14"/>
  <c r="Q260" i="14"/>
  <c r="V260" i="14"/>
  <c r="G262" i="14"/>
  <c r="G249" i="14" s="1"/>
  <c r="I82" i="1" s="1"/>
  <c r="I262" i="14"/>
  <c r="I249" i="14" s="1"/>
  <c r="K262" i="14"/>
  <c r="O262" i="14"/>
  <c r="Q262" i="14"/>
  <c r="V262" i="14"/>
  <c r="G264" i="14"/>
  <c r="M264" i="14" s="1"/>
  <c r="I264" i="14"/>
  <c r="K264" i="14"/>
  <c r="O264" i="14"/>
  <c r="Q264" i="14"/>
  <c r="V264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0" i="14"/>
  <c r="M270" i="14" s="1"/>
  <c r="I270" i="14"/>
  <c r="K270" i="14"/>
  <c r="O270" i="14"/>
  <c r="Q270" i="14"/>
  <c r="V270" i="14"/>
  <c r="G273" i="14"/>
  <c r="M273" i="14" s="1"/>
  <c r="I273" i="14"/>
  <c r="K273" i="14"/>
  <c r="O273" i="14"/>
  <c r="O272" i="14" s="1"/>
  <c r="Q273" i="14"/>
  <c r="Q272" i="14" s="1"/>
  <c r="V273" i="14"/>
  <c r="V272" i="14" s="1"/>
  <c r="G279" i="14"/>
  <c r="M279" i="14" s="1"/>
  <c r="I279" i="14"/>
  <c r="I272" i="14" s="1"/>
  <c r="K279" i="14"/>
  <c r="O279" i="14"/>
  <c r="Q279" i="14"/>
  <c r="V279" i="14"/>
  <c r="G285" i="14"/>
  <c r="M285" i="14" s="1"/>
  <c r="I285" i="14"/>
  <c r="K285" i="14"/>
  <c r="O285" i="14"/>
  <c r="Q285" i="14"/>
  <c r="V285" i="14"/>
  <c r="G288" i="14"/>
  <c r="M288" i="14" s="1"/>
  <c r="I288" i="14"/>
  <c r="K288" i="14"/>
  <c r="O288" i="14"/>
  <c r="Q288" i="14"/>
  <c r="V288" i="14"/>
  <c r="G294" i="14"/>
  <c r="M294" i="14" s="1"/>
  <c r="I294" i="14"/>
  <c r="K294" i="14"/>
  <c r="K272" i="14" s="1"/>
  <c r="O294" i="14"/>
  <c r="Q294" i="14"/>
  <c r="V294" i="14"/>
  <c r="G300" i="14"/>
  <c r="M300" i="14" s="1"/>
  <c r="I300" i="14"/>
  <c r="K300" i="14"/>
  <c r="O300" i="14"/>
  <c r="Q300" i="14"/>
  <c r="V300" i="14"/>
  <c r="G306" i="14"/>
  <c r="M306" i="14" s="1"/>
  <c r="I306" i="14"/>
  <c r="K306" i="14"/>
  <c r="O306" i="14"/>
  <c r="Q306" i="14"/>
  <c r="V306" i="14"/>
  <c r="G312" i="14"/>
  <c r="M312" i="14" s="1"/>
  <c r="I312" i="14"/>
  <c r="K312" i="14"/>
  <c r="O312" i="14"/>
  <c r="Q312" i="14"/>
  <c r="V312" i="14"/>
  <c r="G314" i="14"/>
  <c r="M314" i="14" s="1"/>
  <c r="I314" i="14"/>
  <c r="K314" i="14"/>
  <c r="O314" i="14"/>
  <c r="Q314" i="14"/>
  <c r="V314" i="14"/>
  <c r="G321" i="14"/>
  <c r="M321" i="14" s="1"/>
  <c r="I321" i="14"/>
  <c r="K321" i="14"/>
  <c r="O321" i="14"/>
  <c r="Q321" i="14"/>
  <c r="V321" i="14"/>
  <c r="O323" i="14"/>
  <c r="V323" i="14"/>
  <c r="G324" i="14"/>
  <c r="G323" i="14" s="1"/>
  <c r="I84" i="1" s="1"/>
  <c r="I324" i="14"/>
  <c r="I323" i="14" s="1"/>
  <c r="K324" i="14"/>
  <c r="K323" i="14" s="1"/>
  <c r="M324" i="14"/>
  <c r="M323" i="14" s="1"/>
  <c r="O324" i="14"/>
  <c r="Q324" i="14"/>
  <c r="Q323" i="14" s="1"/>
  <c r="V324" i="14"/>
  <c r="G327" i="14"/>
  <c r="M327" i="14" s="1"/>
  <c r="I327" i="14"/>
  <c r="I326" i="14" s="1"/>
  <c r="K327" i="14"/>
  <c r="O327" i="14"/>
  <c r="Q327" i="14"/>
  <c r="Q326" i="14" s="1"/>
  <c r="V327" i="14"/>
  <c r="G340" i="14"/>
  <c r="I340" i="14"/>
  <c r="K340" i="14"/>
  <c r="K326" i="14" s="1"/>
  <c r="M340" i="14"/>
  <c r="O340" i="14"/>
  <c r="O326" i="14" s="1"/>
  <c r="Q340" i="14"/>
  <c r="V340" i="14"/>
  <c r="V326" i="14" s="1"/>
  <c r="G351" i="14"/>
  <c r="M351" i="14" s="1"/>
  <c r="I351" i="14"/>
  <c r="K351" i="14"/>
  <c r="O351" i="14"/>
  <c r="Q351" i="14"/>
  <c r="V351" i="14"/>
  <c r="G354" i="14"/>
  <c r="M354" i="14" s="1"/>
  <c r="I354" i="14"/>
  <c r="I353" i="14" s="1"/>
  <c r="K354" i="14"/>
  <c r="O354" i="14"/>
  <c r="Q354" i="14"/>
  <c r="Q353" i="14" s="1"/>
  <c r="V354" i="14"/>
  <c r="V353" i="14" s="1"/>
  <c r="G362" i="14"/>
  <c r="I362" i="14"/>
  <c r="K362" i="14"/>
  <c r="K353" i="14" s="1"/>
  <c r="O362" i="14"/>
  <c r="Q362" i="14"/>
  <c r="V362" i="14"/>
  <c r="G375" i="14"/>
  <c r="I375" i="14"/>
  <c r="K375" i="14"/>
  <c r="M375" i="14"/>
  <c r="O375" i="14"/>
  <c r="Q375" i="14"/>
  <c r="V375" i="14"/>
  <c r="G383" i="14"/>
  <c r="M383" i="14" s="1"/>
  <c r="I383" i="14"/>
  <c r="K383" i="14"/>
  <c r="O383" i="14"/>
  <c r="Q383" i="14"/>
  <c r="V383" i="14"/>
  <c r="G390" i="14"/>
  <c r="I390" i="14"/>
  <c r="K390" i="14"/>
  <c r="M390" i="14"/>
  <c r="O390" i="14"/>
  <c r="O353" i="14" s="1"/>
  <c r="Q390" i="14"/>
  <c r="V390" i="14"/>
  <c r="G394" i="14"/>
  <c r="M394" i="14" s="1"/>
  <c r="I394" i="14"/>
  <c r="K394" i="14"/>
  <c r="O394" i="14"/>
  <c r="Q394" i="14"/>
  <c r="V394" i="14"/>
  <c r="G399" i="14"/>
  <c r="I399" i="14"/>
  <c r="K399" i="14"/>
  <c r="M399" i="14"/>
  <c r="O399" i="14"/>
  <c r="Q399" i="14"/>
  <c r="V399" i="14"/>
  <c r="G407" i="14"/>
  <c r="M407" i="14" s="1"/>
  <c r="I407" i="14"/>
  <c r="K407" i="14"/>
  <c r="O407" i="14"/>
  <c r="Q407" i="14"/>
  <c r="V407" i="14"/>
  <c r="G414" i="14"/>
  <c r="M414" i="14" s="1"/>
  <c r="I414" i="14"/>
  <c r="K414" i="14"/>
  <c r="O414" i="14"/>
  <c r="Q414" i="14"/>
  <c r="V414" i="14"/>
  <c r="G420" i="14"/>
  <c r="M420" i="14" s="1"/>
  <c r="I420" i="14"/>
  <c r="K420" i="14"/>
  <c r="O420" i="14"/>
  <c r="Q420" i="14"/>
  <c r="V420" i="14"/>
  <c r="G432" i="14"/>
  <c r="M432" i="14" s="1"/>
  <c r="I432" i="14"/>
  <c r="K432" i="14"/>
  <c r="O432" i="14"/>
  <c r="Q432" i="14"/>
  <c r="V432" i="14"/>
  <c r="O434" i="14"/>
  <c r="G435" i="14"/>
  <c r="M435" i="14" s="1"/>
  <c r="I435" i="14"/>
  <c r="I434" i="14" s="1"/>
  <c r="K435" i="14"/>
  <c r="O435" i="14"/>
  <c r="Q435" i="14"/>
  <c r="Q434" i="14" s="1"/>
  <c r="V435" i="14"/>
  <c r="V434" i="14" s="1"/>
  <c r="G445" i="14"/>
  <c r="G434" i="14" s="1"/>
  <c r="I87" i="1" s="1"/>
  <c r="I445" i="14"/>
  <c r="K445" i="14"/>
  <c r="K434" i="14" s="1"/>
  <c r="O445" i="14"/>
  <c r="Q445" i="14"/>
  <c r="V445" i="14"/>
  <c r="G455" i="14"/>
  <c r="M455" i="14" s="1"/>
  <c r="I455" i="14"/>
  <c r="K455" i="14"/>
  <c r="O455" i="14"/>
  <c r="Q455" i="14"/>
  <c r="V455" i="14"/>
  <c r="G465" i="14"/>
  <c r="M465" i="14" s="1"/>
  <c r="I465" i="14"/>
  <c r="K465" i="14"/>
  <c r="O465" i="14"/>
  <c r="Q465" i="14"/>
  <c r="V465" i="14"/>
  <c r="G475" i="14"/>
  <c r="M475" i="14" s="1"/>
  <c r="I475" i="14"/>
  <c r="K475" i="14"/>
  <c r="O475" i="14"/>
  <c r="Q475" i="14"/>
  <c r="V475" i="14"/>
  <c r="G481" i="14"/>
  <c r="M481" i="14" s="1"/>
  <c r="I481" i="14"/>
  <c r="K481" i="14"/>
  <c r="O481" i="14"/>
  <c r="Q481" i="14"/>
  <c r="V481" i="14"/>
  <c r="G492" i="14"/>
  <c r="M492" i="14" s="1"/>
  <c r="I492" i="14"/>
  <c r="K492" i="14"/>
  <c r="O492" i="14"/>
  <c r="Q492" i="14"/>
  <c r="V492" i="14"/>
  <c r="K493" i="14"/>
  <c r="O493" i="14"/>
  <c r="V493" i="14"/>
  <c r="G494" i="14"/>
  <c r="M494" i="14" s="1"/>
  <c r="M493" i="14" s="1"/>
  <c r="I494" i="14"/>
  <c r="I493" i="14" s="1"/>
  <c r="K494" i="14"/>
  <c r="O494" i="14"/>
  <c r="Q494" i="14"/>
  <c r="Q493" i="14" s="1"/>
  <c r="V494" i="14"/>
  <c r="Q498" i="14"/>
  <c r="V498" i="14"/>
  <c r="G499" i="14"/>
  <c r="I499" i="14"/>
  <c r="I498" i="14" s="1"/>
  <c r="K499" i="14"/>
  <c r="M499" i="14"/>
  <c r="O499" i="14"/>
  <c r="Q499" i="14"/>
  <c r="V499" i="14"/>
  <c r="G503" i="14"/>
  <c r="G498" i="14" s="1"/>
  <c r="I503" i="14"/>
  <c r="K503" i="14"/>
  <c r="K498" i="14" s="1"/>
  <c r="M503" i="14"/>
  <c r="O503" i="14"/>
  <c r="O498" i="14" s="1"/>
  <c r="Q503" i="14"/>
  <c r="V503" i="14"/>
  <c r="G508" i="14"/>
  <c r="M508" i="14" s="1"/>
  <c r="M507" i="14" s="1"/>
  <c r="I508" i="14"/>
  <c r="I507" i="14" s="1"/>
  <c r="K508" i="14"/>
  <c r="K507" i="14" s="1"/>
  <c r="O508" i="14"/>
  <c r="O507" i="14" s="1"/>
  <c r="Q508" i="14"/>
  <c r="V508" i="14"/>
  <c r="V507" i="14" s="1"/>
  <c r="G512" i="14"/>
  <c r="I512" i="14"/>
  <c r="K512" i="14"/>
  <c r="M512" i="14"/>
  <c r="O512" i="14"/>
  <c r="Q512" i="14"/>
  <c r="Q507" i="14" s="1"/>
  <c r="V512" i="14"/>
  <c r="AE518" i="14"/>
  <c r="F44" i="1" s="1"/>
  <c r="BA27" i="13"/>
  <c r="BA18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V8" i="13" s="1"/>
  <c r="G16" i="13"/>
  <c r="G17" i="13"/>
  <c r="I17" i="13"/>
  <c r="I16" i="13" s="1"/>
  <c r="K17" i="13"/>
  <c r="K16" i="13" s="1"/>
  <c r="M17" i="13"/>
  <c r="M16" i="13" s="1"/>
  <c r="O17" i="13"/>
  <c r="O16" i="13" s="1"/>
  <c r="Q17" i="13"/>
  <c r="Q16" i="13" s="1"/>
  <c r="V17" i="13"/>
  <c r="V16" i="13" s="1"/>
  <c r="I22" i="13"/>
  <c r="G23" i="13"/>
  <c r="G22" i="13" s="1"/>
  <c r="I23" i="13"/>
  <c r="K23" i="13"/>
  <c r="K22" i="13" s="1"/>
  <c r="O23" i="13"/>
  <c r="O22" i="13" s="1"/>
  <c r="Q23" i="13"/>
  <c r="Q22" i="13" s="1"/>
  <c r="V23" i="13"/>
  <c r="V22" i="13" s="1"/>
  <c r="G26" i="13"/>
  <c r="I26" i="13"/>
  <c r="I25" i="13" s="1"/>
  <c r="K26" i="13"/>
  <c r="K25" i="13" s="1"/>
  <c r="O26" i="13"/>
  <c r="O25" i="13" s="1"/>
  <c r="Q26" i="13"/>
  <c r="Q25" i="13" s="1"/>
  <c r="V26" i="13"/>
  <c r="G30" i="13"/>
  <c r="M30" i="13" s="1"/>
  <c r="I30" i="13"/>
  <c r="K30" i="13"/>
  <c r="O30" i="13"/>
  <c r="Q30" i="13"/>
  <c r="V30" i="13"/>
  <c r="V25" i="13" s="1"/>
  <c r="G40" i="13"/>
  <c r="M40" i="13" s="1"/>
  <c r="I40" i="13"/>
  <c r="K40" i="13"/>
  <c r="O40" i="13"/>
  <c r="Q40" i="13"/>
  <c r="V40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Q63" i="13"/>
  <c r="V63" i="13"/>
  <c r="G68" i="13"/>
  <c r="I68" i="13"/>
  <c r="K68" i="13"/>
  <c r="O68" i="13"/>
  <c r="Q68" i="13"/>
  <c r="V68" i="13"/>
  <c r="G79" i="13"/>
  <c r="M79" i="13" s="1"/>
  <c r="I79" i="13"/>
  <c r="K79" i="13"/>
  <c r="O79" i="13"/>
  <c r="Q79" i="13"/>
  <c r="V79" i="13"/>
  <c r="G98" i="13"/>
  <c r="M98" i="13" s="1"/>
  <c r="I98" i="13"/>
  <c r="K98" i="13"/>
  <c r="O98" i="13"/>
  <c r="Q98" i="13"/>
  <c r="V98" i="13"/>
  <c r="G104" i="13"/>
  <c r="M104" i="13" s="1"/>
  <c r="I104" i="13"/>
  <c r="K104" i="13"/>
  <c r="O104" i="13"/>
  <c r="Q104" i="13"/>
  <c r="V104" i="13"/>
  <c r="G106" i="13"/>
  <c r="V106" i="13"/>
  <c r="G107" i="13"/>
  <c r="M107" i="13" s="1"/>
  <c r="M106" i="13" s="1"/>
  <c r="I107" i="13"/>
  <c r="I106" i="13" s="1"/>
  <c r="K107" i="13"/>
  <c r="K106" i="13" s="1"/>
  <c r="O107" i="13"/>
  <c r="O106" i="13" s="1"/>
  <c r="Q107" i="13"/>
  <c r="Q106" i="13" s="1"/>
  <c r="V107" i="13"/>
  <c r="G109" i="13"/>
  <c r="O109" i="13"/>
  <c r="V109" i="13"/>
  <c r="G110" i="13"/>
  <c r="I110" i="13"/>
  <c r="I109" i="13" s="1"/>
  <c r="K110" i="13"/>
  <c r="K109" i="13" s="1"/>
  <c r="M110" i="13"/>
  <c r="M109" i="13" s="1"/>
  <c r="O110" i="13"/>
  <c r="Q110" i="13"/>
  <c r="Q109" i="13" s="1"/>
  <c r="V110" i="13"/>
  <c r="O121" i="13"/>
  <c r="G122" i="13"/>
  <c r="M122" i="13" s="1"/>
  <c r="I122" i="13"/>
  <c r="I121" i="13" s="1"/>
  <c r="K122" i="13"/>
  <c r="O122" i="13"/>
  <c r="Q122" i="13"/>
  <c r="Q121" i="13" s="1"/>
  <c r="V122" i="13"/>
  <c r="V121" i="13" s="1"/>
  <c r="G126" i="13"/>
  <c r="M126" i="13" s="1"/>
  <c r="I126" i="13"/>
  <c r="K126" i="13"/>
  <c r="K121" i="13" s="1"/>
  <c r="O126" i="13"/>
  <c r="Q126" i="13"/>
  <c r="V126" i="13"/>
  <c r="G130" i="13"/>
  <c r="M130" i="13" s="1"/>
  <c r="I130" i="13"/>
  <c r="K130" i="13"/>
  <c r="O130" i="13"/>
  <c r="Q130" i="13"/>
  <c r="V130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6" i="13"/>
  <c r="M156" i="13" s="1"/>
  <c r="I156" i="13"/>
  <c r="K156" i="13"/>
  <c r="O156" i="13"/>
  <c r="Q156" i="13"/>
  <c r="V156" i="13"/>
  <c r="G159" i="13"/>
  <c r="I159" i="13"/>
  <c r="O159" i="13"/>
  <c r="G160" i="13"/>
  <c r="M160" i="13" s="1"/>
  <c r="M159" i="13" s="1"/>
  <c r="I160" i="13"/>
  <c r="K160" i="13"/>
  <c r="K159" i="13" s="1"/>
  <c r="O160" i="13"/>
  <c r="Q160" i="13"/>
  <c r="Q159" i="13" s="1"/>
  <c r="V160" i="13"/>
  <c r="V159" i="13" s="1"/>
  <c r="K164" i="13"/>
  <c r="G165" i="13"/>
  <c r="G164" i="13" s="1"/>
  <c r="I165" i="13"/>
  <c r="I164" i="13" s="1"/>
  <c r="K165" i="13"/>
  <c r="O165" i="13"/>
  <c r="O164" i="13" s="1"/>
  <c r="Q165" i="13"/>
  <c r="V165" i="13"/>
  <c r="V164" i="13" s="1"/>
  <c r="G170" i="13"/>
  <c r="M170" i="13" s="1"/>
  <c r="I170" i="13"/>
  <c r="K170" i="13"/>
  <c r="O170" i="13"/>
  <c r="Q170" i="13"/>
  <c r="Q164" i="13" s="1"/>
  <c r="V170" i="13"/>
  <c r="I175" i="13"/>
  <c r="K175" i="13"/>
  <c r="G176" i="13"/>
  <c r="M176" i="13" s="1"/>
  <c r="M175" i="13" s="1"/>
  <c r="I176" i="13"/>
  <c r="K176" i="13"/>
  <c r="O176" i="13"/>
  <c r="O175" i="13" s="1"/>
  <c r="Q176" i="13"/>
  <c r="Q175" i="13" s="1"/>
  <c r="V176" i="13"/>
  <c r="V175" i="13" s="1"/>
  <c r="G196" i="13"/>
  <c r="V196" i="13"/>
  <c r="G197" i="13"/>
  <c r="I197" i="13"/>
  <c r="I196" i="13" s="1"/>
  <c r="K197" i="13"/>
  <c r="K196" i="13" s="1"/>
  <c r="M197" i="13"/>
  <c r="M196" i="13" s="1"/>
  <c r="O197" i="13"/>
  <c r="O196" i="13" s="1"/>
  <c r="Q197" i="13"/>
  <c r="Q196" i="13" s="1"/>
  <c r="V197" i="13"/>
  <c r="G200" i="13"/>
  <c r="G199" i="13" s="1"/>
  <c r="I116" i="1" s="1"/>
  <c r="I200" i="13"/>
  <c r="I199" i="13" s="1"/>
  <c r="K200" i="13"/>
  <c r="K199" i="13" s="1"/>
  <c r="O200" i="13"/>
  <c r="Q200" i="13"/>
  <c r="Q199" i="13" s="1"/>
  <c r="V200" i="13"/>
  <c r="G215" i="13"/>
  <c r="M215" i="13" s="1"/>
  <c r="I215" i="13"/>
  <c r="K215" i="13"/>
  <c r="O215" i="13"/>
  <c r="O199" i="13" s="1"/>
  <c r="Q215" i="13"/>
  <c r="V215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V199" i="13" s="1"/>
  <c r="G234" i="13"/>
  <c r="I234" i="13"/>
  <c r="K234" i="13"/>
  <c r="M234" i="13"/>
  <c r="O234" i="13"/>
  <c r="Q234" i="13"/>
  <c r="V234" i="13"/>
  <c r="G250" i="13"/>
  <c r="M250" i="13" s="1"/>
  <c r="I250" i="13"/>
  <c r="K250" i="13"/>
  <c r="O250" i="13"/>
  <c r="Q250" i="13"/>
  <c r="V250" i="13"/>
  <c r="G266" i="13"/>
  <c r="M266" i="13" s="1"/>
  <c r="I266" i="13"/>
  <c r="K266" i="13"/>
  <c r="O266" i="13"/>
  <c r="Q266" i="13"/>
  <c r="V266" i="13"/>
  <c r="G276" i="13"/>
  <c r="M276" i="13" s="1"/>
  <c r="I276" i="13"/>
  <c r="K276" i="13"/>
  <c r="O276" i="13"/>
  <c r="Q276" i="13"/>
  <c r="V276" i="13"/>
  <c r="G280" i="13"/>
  <c r="M280" i="13" s="1"/>
  <c r="I280" i="13"/>
  <c r="K280" i="13"/>
  <c r="O280" i="13"/>
  <c r="Q280" i="13"/>
  <c r="V280" i="13"/>
  <c r="AE284" i="13"/>
  <c r="F43" i="1" s="1"/>
  <c r="G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0" i="12"/>
  <c r="I118" i="1" s="1"/>
  <c r="I10" i="12"/>
  <c r="O10" i="12"/>
  <c r="G11" i="12"/>
  <c r="M11" i="12" s="1"/>
  <c r="M10" i="12" s="1"/>
  <c r="I11" i="12"/>
  <c r="K11" i="12"/>
  <c r="K10" i="12" s="1"/>
  <c r="O11" i="12"/>
  <c r="Q11" i="12"/>
  <c r="Q10" i="12" s="1"/>
  <c r="V11" i="12"/>
  <c r="V10" i="12" s="1"/>
  <c r="G12" i="12"/>
  <c r="I119" i="1" s="1"/>
  <c r="K12" i="12"/>
  <c r="G13" i="12"/>
  <c r="M13" i="12" s="1"/>
  <c r="I13" i="12"/>
  <c r="I12" i="12" s="1"/>
  <c r="K13" i="12"/>
  <c r="O13" i="12"/>
  <c r="O12" i="12" s="1"/>
  <c r="Q13" i="12"/>
  <c r="Q12" i="12" s="1"/>
  <c r="V13" i="12"/>
  <c r="G14" i="12"/>
  <c r="M14" i="12" s="1"/>
  <c r="I14" i="12"/>
  <c r="K14" i="12"/>
  <c r="O14" i="12"/>
  <c r="Q14" i="12"/>
  <c r="V14" i="12"/>
  <c r="V12" i="12" s="1"/>
  <c r="I15" i="12"/>
  <c r="K15" i="12"/>
  <c r="G16" i="12"/>
  <c r="M16" i="12" s="1"/>
  <c r="I16" i="12"/>
  <c r="K16" i="12"/>
  <c r="O16" i="12"/>
  <c r="O15" i="12" s="1"/>
  <c r="Q16" i="12"/>
  <c r="Q15" i="12" s="1"/>
  <c r="V16" i="12"/>
  <c r="V15" i="12" s="1"/>
  <c r="G17" i="12"/>
  <c r="G15" i="12" s="1"/>
  <c r="I120" i="1" s="1"/>
  <c r="I17" i="12"/>
  <c r="K17" i="12"/>
  <c r="O17" i="12"/>
  <c r="Q17" i="12"/>
  <c r="V17" i="12"/>
  <c r="K18" i="12"/>
  <c r="O18" i="12"/>
  <c r="Q18" i="12"/>
  <c r="V18" i="12"/>
  <c r="G19" i="12"/>
  <c r="M19" i="12" s="1"/>
  <c r="M18" i="12" s="1"/>
  <c r="I19" i="12"/>
  <c r="I18" i="12" s="1"/>
  <c r="K19" i="12"/>
  <c r="O19" i="12"/>
  <c r="Q19" i="12"/>
  <c r="V19" i="12"/>
  <c r="AE21" i="12"/>
  <c r="I19" i="1"/>
  <c r="H40" i="1"/>
  <c r="J28" i="1"/>
  <c r="J26" i="1"/>
  <c r="G38" i="1"/>
  <c r="F38" i="1"/>
  <c r="J23" i="1"/>
  <c r="J24" i="1"/>
  <c r="J25" i="1"/>
  <c r="J27" i="1"/>
  <c r="E24" i="1"/>
  <c r="E26" i="1"/>
  <c r="G8" i="20" l="1"/>
  <c r="M26" i="20"/>
  <c r="G15" i="19"/>
  <c r="I104" i="1" s="1"/>
  <c r="G8" i="19"/>
  <c r="G44" i="19"/>
  <c r="I109" i="1" s="1"/>
  <c r="M40" i="19"/>
  <c r="M10" i="19"/>
  <c r="G8" i="18"/>
  <c r="G15" i="18"/>
  <c r="I91" i="1" s="1"/>
  <c r="H47" i="1"/>
  <c r="I47" i="1" s="1"/>
  <c r="M14" i="17"/>
  <c r="G8" i="17"/>
  <c r="G34" i="16"/>
  <c r="G27" i="16"/>
  <c r="I100" i="1" s="1"/>
  <c r="G94" i="15"/>
  <c r="I95" i="1" s="1"/>
  <c r="G8" i="15"/>
  <c r="M498" i="14"/>
  <c r="G353" i="14"/>
  <c r="I86" i="1" s="1"/>
  <c r="M326" i="14"/>
  <c r="G219" i="14"/>
  <c r="I80" i="1"/>
  <c r="I76" i="1"/>
  <c r="M171" i="14"/>
  <c r="M170" i="14" s="1"/>
  <c r="G158" i="14"/>
  <c r="I75" i="1" s="1"/>
  <c r="M79" i="14"/>
  <c r="I70" i="1"/>
  <c r="G175" i="13"/>
  <c r="I89" i="1" s="1"/>
  <c r="M200" i="13"/>
  <c r="M199" i="13" s="1"/>
  <c r="M165" i="13"/>
  <c r="M164" i="13" s="1"/>
  <c r="G25" i="13"/>
  <c r="AF284" i="13"/>
  <c r="G43" i="1" s="1"/>
  <c r="H43" i="1" s="1"/>
  <c r="I43" i="1" s="1"/>
  <c r="F41" i="1"/>
  <c r="M23" i="13"/>
  <c r="M22" i="13" s="1"/>
  <c r="M8" i="13"/>
  <c r="M26" i="13"/>
  <c r="G21" i="12"/>
  <c r="F42" i="1"/>
  <c r="G18" i="12"/>
  <c r="I121" i="1" s="1"/>
  <c r="I117" i="1"/>
  <c r="F39" i="1"/>
  <c r="F51" i="1" s="1"/>
  <c r="G23" i="1" s="1"/>
  <c r="A23" i="1" s="1"/>
  <c r="M8" i="20"/>
  <c r="G26" i="20"/>
  <c r="I114" i="1" s="1"/>
  <c r="G24" i="20"/>
  <c r="I113" i="1" s="1"/>
  <c r="M12" i="20"/>
  <c r="AF34" i="20"/>
  <c r="G50" i="1" s="1"/>
  <c r="H50" i="1" s="1"/>
  <c r="I50" i="1" s="1"/>
  <c r="M55" i="19"/>
  <c r="M22" i="19"/>
  <c r="G55" i="19"/>
  <c r="I111" i="1" s="1"/>
  <c r="M45" i="19"/>
  <c r="M44" i="19" s="1"/>
  <c r="G53" i="19"/>
  <c r="I110" i="1" s="1"/>
  <c r="G40" i="19"/>
  <c r="I107" i="1" s="1"/>
  <c r="G33" i="19"/>
  <c r="I106" i="1" s="1"/>
  <c r="M17" i="19"/>
  <c r="M15" i="19" s="1"/>
  <c r="AF77" i="19"/>
  <c r="G49" i="1" s="1"/>
  <c r="H49" i="1" s="1"/>
  <c r="I49" i="1" s="1"/>
  <c r="G22" i="19"/>
  <c r="I105" i="1" s="1"/>
  <c r="G10" i="19"/>
  <c r="I102" i="1" s="1"/>
  <c r="M8" i="18"/>
  <c r="AF22" i="18"/>
  <c r="G48" i="1" s="1"/>
  <c r="H48" i="1" s="1"/>
  <c r="I48" i="1" s="1"/>
  <c r="M10" i="18"/>
  <c r="M18" i="18"/>
  <c r="M15" i="18" s="1"/>
  <c r="M18" i="17"/>
  <c r="G18" i="17"/>
  <c r="I94" i="1" s="1"/>
  <c r="AF25" i="17"/>
  <c r="G47" i="1" s="1"/>
  <c r="M10" i="17"/>
  <c r="M8" i="17" s="1"/>
  <c r="AF34" i="16"/>
  <c r="G46" i="1" s="1"/>
  <c r="H46" i="1" s="1"/>
  <c r="I46" i="1" s="1"/>
  <c r="M32" i="16"/>
  <c r="M27" i="16" s="1"/>
  <c r="M25" i="16"/>
  <c r="M22" i="16" s="1"/>
  <c r="M13" i="16"/>
  <c r="M8" i="16" s="1"/>
  <c r="M41" i="15"/>
  <c r="M97" i="15"/>
  <c r="M94" i="15" s="1"/>
  <c r="M17" i="15"/>
  <c r="M8" i="15" s="1"/>
  <c r="AF102" i="15"/>
  <c r="G45" i="1" s="1"/>
  <c r="H45" i="1" s="1"/>
  <c r="I45" i="1" s="1"/>
  <c r="M219" i="14"/>
  <c r="M434" i="14"/>
  <c r="M272" i="14"/>
  <c r="M144" i="14"/>
  <c r="G326" i="14"/>
  <c r="I85" i="1" s="1"/>
  <c r="G79" i="14"/>
  <c r="I73" i="1" s="1"/>
  <c r="G493" i="14"/>
  <c r="I88" i="1" s="1"/>
  <c r="G507" i="14"/>
  <c r="I108" i="1" s="1"/>
  <c r="AF518" i="14"/>
  <c r="G44" i="1" s="1"/>
  <c r="H44" i="1" s="1"/>
  <c r="I44" i="1" s="1"/>
  <c r="M445" i="14"/>
  <c r="M362" i="14"/>
  <c r="M353" i="14" s="1"/>
  <c r="M262" i="14"/>
  <c r="M249" i="14" s="1"/>
  <c r="M12" i="14"/>
  <c r="M8" i="14" s="1"/>
  <c r="M203" i="14"/>
  <c r="M186" i="14" s="1"/>
  <c r="M162" i="14"/>
  <c r="M158" i="14" s="1"/>
  <c r="M70" i="14"/>
  <c r="M41" i="14" s="1"/>
  <c r="G272" i="14"/>
  <c r="I83" i="1" s="1"/>
  <c r="G183" i="14"/>
  <c r="I79" i="1" s="1"/>
  <c r="G144" i="14"/>
  <c r="I74" i="1" s="1"/>
  <c r="G30" i="14"/>
  <c r="I71" i="1" s="1"/>
  <c r="M121" i="13"/>
  <c r="G121" i="13"/>
  <c r="M68" i="13"/>
  <c r="M25" i="13" s="1"/>
  <c r="M12" i="12"/>
  <c r="M17" i="12"/>
  <c r="M15" i="12" s="1"/>
  <c r="AF21" i="12"/>
  <c r="I112" i="1" l="1"/>
  <c r="G34" i="20"/>
  <c r="I18" i="1"/>
  <c r="I101" i="1"/>
  <c r="G77" i="19"/>
  <c r="G22" i="18"/>
  <c r="I90" i="1"/>
  <c r="I92" i="1"/>
  <c r="G25" i="17"/>
  <c r="G102" i="15"/>
  <c r="I96" i="1"/>
  <c r="I81" i="1"/>
  <c r="G518" i="14"/>
  <c r="I17" i="1"/>
  <c r="G284" i="13"/>
  <c r="I78" i="1"/>
  <c r="I16" i="1" s="1"/>
  <c r="G39" i="1"/>
  <c r="G42" i="1"/>
  <c r="G41" i="1"/>
  <c r="H41" i="1" s="1"/>
  <c r="I41" i="1" s="1"/>
  <c r="I20" i="1"/>
  <c r="H42" i="1"/>
  <c r="I42" i="1" s="1"/>
  <c r="G24" i="1"/>
  <c r="A24" i="1"/>
  <c r="I122" i="1" l="1"/>
  <c r="J70" i="1" s="1"/>
  <c r="I21" i="1"/>
  <c r="H39" i="1"/>
  <c r="G51" i="1"/>
  <c r="J97" i="1" l="1"/>
  <c r="J115" i="1"/>
  <c r="J121" i="1"/>
  <c r="J112" i="1"/>
  <c r="J105" i="1"/>
  <c r="J120" i="1"/>
  <c r="J76" i="1"/>
  <c r="J100" i="1"/>
  <c r="J86" i="1"/>
  <c r="J94" i="1"/>
  <c r="J99" i="1"/>
  <c r="J111" i="1"/>
  <c r="J96" i="1"/>
  <c r="J117" i="1"/>
  <c r="J118" i="1"/>
  <c r="J89" i="1"/>
  <c r="J74" i="1"/>
  <c r="J102" i="1"/>
  <c r="J109" i="1"/>
  <c r="J72" i="1"/>
  <c r="J71" i="1"/>
  <c r="J82" i="1"/>
  <c r="J113" i="1"/>
  <c r="J119" i="1"/>
  <c r="J85" i="1"/>
  <c r="J92" i="1"/>
  <c r="J91" i="1"/>
  <c r="J108" i="1"/>
  <c r="J80" i="1"/>
  <c r="J81" i="1"/>
  <c r="J103" i="1"/>
  <c r="J79" i="1"/>
  <c r="J88" i="1"/>
  <c r="J93" i="1"/>
  <c r="J98" i="1"/>
  <c r="J104" i="1"/>
  <c r="J69" i="1"/>
  <c r="J73" i="1"/>
  <c r="J83" i="1"/>
  <c r="J114" i="1"/>
  <c r="J84" i="1"/>
  <c r="J75" i="1"/>
  <c r="J101" i="1"/>
  <c r="J87" i="1"/>
  <c r="J107" i="1"/>
  <c r="J106" i="1"/>
  <c r="J77" i="1"/>
  <c r="J90" i="1"/>
  <c r="J110" i="1"/>
  <c r="J95" i="1"/>
  <c r="J116" i="1"/>
  <c r="J78" i="1"/>
  <c r="I39" i="1"/>
  <c r="I51" i="1" s="1"/>
  <c r="H51" i="1"/>
  <c r="J122" i="1"/>
  <c r="G25" i="1"/>
  <c r="G28" i="1"/>
  <c r="A25" i="1" l="1"/>
  <c r="J45" i="1"/>
  <c r="J41" i="1"/>
  <c r="J43" i="1"/>
  <c r="J47" i="1"/>
  <c r="J39" i="1"/>
  <c r="J51" i="1" s="1"/>
  <c r="J48" i="1"/>
  <c r="J44" i="1"/>
  <c r="J50" i="1"/>
  <c r="J46" i="1"/>
  <c r="J42" i="1"/>
  <c r="J49" i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A5E8C19B-7E04-4DF0-952F-5A9EEA8726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047210-B3D6-4B67-A0CE-6A17396EA0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CF5C14EF-7835-4042-B5AD-BD3362392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A644BF-3724-4F81-A47C-D8F716D851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22F596D9-DB29-447F-80F6-EA41E6D77C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3B36BF-6036-4241-832B-21963BAC19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2B696F67-B4AC-4B2B-A011-AEB312B8C3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F3CF3A-2451-4003-BB07-57A8CF5706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2341F775-C2EB-4935-B6F1-21A0F1AAD1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0626B2-07E0-4EEA-9E30-8FC1120249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8D19F90A-F942-42BF-814D-ABA16A1CCD1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30A92F-4E06-4EF3-8919-0334B920B2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6C602ABB-9944-4C38-8993-FD832283EC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E9F0CD-2A56-48F7-80F1-33B6390C56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9E1DBE8A-354C-485D-ACB1-D41DE2B81D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6C17BFB-67FE-4E83-8A40-408863B9B3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052A9039-594E-4528-97BB-BB9F1BEDAF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B20F82-7AAF-4070-AF4E-2C97879E4E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<sst xmlns="http://schemas.openxmlformats.org/spreadsheetml/2006/main" count="4403" uniqueCount="1150">
  <si>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</si>
  <si>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</si>
  <si>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</si>
  <si>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</si>
  <si>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</si>
  <si>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</si>
  <si>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</si>
  <si>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</si>
  <si>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</si>
  <si>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</si>
  <si>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</si>
  <si>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</si>
  <si>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</si>
  <si>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</si>
  <si>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</si>
  <si>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</si>
  <si>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</si>
  <si>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</si>
  <si>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</si>
  <si>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</si>
  <si>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</si>
  <si>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</si>
  <si>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</si>
  <si>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</si>
  <si>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</si>
  <si>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</si>
  <si>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</si>
  <si>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</si>
  <si>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</si>
  <si>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</si>
  <si>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</si>
  <si>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</si>
  <si>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</si>
  <si>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</si>
  <si>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</si>
  <si>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</si>
  <si>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</si>
  <si>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</si>
  <si>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</si>
  <si>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</si>
  <si>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</si>
  <si>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</si>
  <si>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</si>
  <si>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2022-037</t>
  </si>
  <si>
    <t>Rekonstrukce bytu ul. Ořechovská - SÚS JmK</t>
  </si>
  <si>
    <t>Správa a údržba silnic Jihomoravského kraje, příspěvková organizace kraje</t>
  </si>
  <si>
    <t>Žerotínovo náměstí 449/3</t>
  </si>
  <si>
    <t>Brno-Veveří</t>
  </si>
  <si>
    <t>60200</t>
  </si>
  <si>
    <t>70932581</t>
  </si>
  <si>
    <t>CZ70932581</t>
  </si>
  <si>
    <t>Stavba</t>
  </si>
  <si>
    <t>Stavební objekt</t>
  </si>
  <si>
    <t>001</t>
  </si>
  <si>
    <t>Vedlejší a ostatní náklady</t>
  </si>
  <si>
    <t>002</t>
  </si>
  <si>
    <t>Bourací a přípravné práce</t>
  </si>
  <si>
    <t>003</t>
  </si>
  <si>
    <t>Architektonicko stavební řešení - nový stav</t>
  </si>
  <si>
    <t>004</t>
  </si>
  <si>
    <t>Vzduchotechnika a klimatizace</t>
  </si>
  <si>
    <t>005</t>
  </si>
  <si>
    <t>Zdravotechnika</t>
  </si>
  <si>
    <t>006</t>
  </si>
  <si>
    <t>Ústřední topení</t>
  </si>
  <si>
    <t>007</t>
  </si>
  <si>
    <t>Plyn vnitřní</t>
  </si>
  <si>
    <t>008</t>
  </si>
  <si>
    <t>Elektroinstalace</t>
  </si>
  <si>
    <t>009</t>
  </si>
  <si>
    <t>Rozvaděč RP2</t>
  </si>
  <si>
    <t>Celkem za stavbu</t>
  </si>
  <si>
    <t>CZK</t>
  </si>
  <si>
    <t>#POPS</t>
  </si>
  <si>
    <t>Popis stavby: 2022-037 - Rekonstrukce bytu ul. Ořechovská - SÚS JmK</t>
  </si>
  <si>
    <t>#POPO</t>
  </si>
  <si>
    <t>Popis objektu: 001 - Rekonstrukce bytu ul. Ořechovská - SÚS JmK</t>
  </si>
  <si>
    <t>#POPR</t>
  </si>
  <si>
    <t>Popis rozpočtu: 001 - Vedlejší a ostatní náklady</t>
  </si>
  <si>
    <t>Popis rozpočtu: 002 - Bourací a přípravné práce</t>
  </si>
  <si>
    <t>Popis rozpočtu: 003 - Architektonicko stavební řešení - nový stav</t>
  </si>
  <si>
    <t>Popis rozpočtu: 004 - Vzduchotechnika a klimatizace</t>
  </si>
  <si>
    <t>Popis rozpočtu: 005 - Zdravotechnika</t>
  </si>
  <si>
    <t>Popis rozpočtu: 006 - Ústřední topení</t>
  </si>
  <si>
    <t>Popis rozpočtu: 007 - Plyn vnitřní</t>
  </si>
  <si>
    <t>Popis rozpočtu: 008 - Elektroinstalace</t>
  </si>
  <si>
    <t>Popis rozpočtu: 009 - Rozvaděč RP2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</si>
  <si>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</si>
  <si>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</si>
  <si>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</si>
  <si>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</si>
  <si>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</si>
  <si>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</si>
  <si>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</si>
  <si>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</si>
  <si>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</si>
  <si>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</si>
  <si>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</si>
  <si>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</si>
  <si>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</si>
  <si>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</si>
  <si>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</si>
  <si>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</si>
  <si>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</si>
  <si>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</si>
  <si>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</si>
  <si>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</si>
  <si>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</si>
  <si>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</si>
  <si>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</si>
  <si>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</si>
  <si>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</si>
  <si>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</si>
  <si>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</si>
  <si>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</si>
  <si>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766</t>
  </si>
  <si>
    <t>Konstrukce truhlářské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</si>
  <si>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</si>
  <si>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</si>
  <si>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</si>
  <si>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</si>
  <si>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</si>
  <si>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</si>
  <si>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</si>
  <si>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</si>
  <si>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</si>
  <si>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</si>
  <si>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</si>
  <si>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</si>
  <si>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</si>
  <si>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</si>
  <si>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PL01</t>
  </si>
  <si>
    <t>Plyn</t>
  </si>
  <si>
    <t>PL02</t>
  </si>
  <si>
    <t>Vedlejší rozpočtové náklady (VRN)</t>
  </si>
  <si>
    <t>ÚT01</t>
  </si>
  <si>
    <t>Ústřední vytápění</t>
  </si>
  <si>
    <t>ÚT02</t>
  </si>
  <si>
    <t>Otopné tělesa</t>
  </si>
  <si>
    <t>ÚT03</t>
  </si>
  <si>
    <t>VZT01</t>
  </si>
  <si>
    <t>DOPLŇKOVÉ ROZPOČTOVÉ NÁKLADY</t>
  </si>
  <si>
    <t>ZAŘ1</t>
  </si>
  <si>
    <t>Zařízení č. 1 - "Teplovzdušné větrání s rekuperací tepla"</t>
  </si>
  <si>
    <t>ZAŘ2</t>
  </si>
  <si>
    <t>Zařízení č.2 - Chlazení</t>
  </si>
  <si>
    <t>ZTI01</t>
  </si>
  <si>
    <t>Voda a kanalizace</t>
  </si>
  <si>
    <t>ZTI02</t>
  </si>
  <si>
    <t>Zařizovací předměty</t>
  </si>
  <si>
    <t>ZTI03</t>
  </si>
  <si>
    <t>ELE01</t>
  </si>
  <si>
    <t>Elektroinstalační materiál</t>
  </si>
  <si>
    <t>ELE02</t>
  </si>
  <si>
    <t>Instalační krabice (CPV 284 220 00-6) MATERIÁL</t>
  </si>
  <si>
    <t>ELE03</t>
  </si>
  <si>
    <t>Přístrojová náplň MATERIÁL</t>
  </si>
  <si>
    <t>ELE04</t>
  </si>
  <si>
    <t>Svítidla (CPV 315 000 00-1) MATERIÁL</t>
  </si>
  <si>
    <t>ELE05</t>
  </si>
  <si>
    <t>Vodiče (CPV 313 000 00-9) MATERIÁL</t>
  </si>
  <si>
    <t>ELE06</t>
  </si>
  <si>
    <t>Vypínače (CPV 312 120 00-5) MATERIÁL</t>
  </si>
  <si>
    <t>ELE07</t>
  </si>
  <si>
    <t>Zásuvky (CPV 312 241 00-3) MATERIÁL</t>
  </si>
  <si>
    <t>M21</t>
  </si>
  <si>
    <t>Elektromontáže</t>
  </si>
  <si>
    <t>MONT01</t>
  </si>
  <si>
    <t>Montáž (CPV 453 100 00-3)</t>
  </si>
  <si>
    <t>MONT02</t>
  </si>
  <si>
    <t>Montáž přístrojů</t>
  </si>
  <si>
    <t>MONT03</t>
  </si>
  <si>
    <t>Montáže</t>
  </si>
  <si>
    <t>ROZ01</t>
  </si>
  <si>
    <t>ROZ02</t>
  </si>
  <si>
    <t>Rozvaděčové skříně, příslušenství MATERIÁL</t>
  </si>
  <si>
    <t>ROZ03</t>
  </si>
  <si>
    <t>SP01</t>
  </si>
  <si>
    <t>Stavební práce</t>
  </si>
  <si>
    <t>D96</t>
  </si>
  <si>
    <t>Přesuny suti a vybouraných hmot</t>
  </si>
  <si>
    <t>PSU</t>
  </si>
  <si>
    <t>ON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</si>
  <si>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</si>
  <si>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</si>
  <si>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</si>
  <si>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</si>
  <si>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</si>
  <si>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</si>
  <si>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VRN7</t>
  </si>
  <si>
    <t>Provozní vlivy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</si>
  <si>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</si>
  <si>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</si>
  <si>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</si>
  <si>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</si>
  <si>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</si>
  <si>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</si>
  <si>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</si>
  <si>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</si>
  <si>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</si>
  <si>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</si>
  <si>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</si>
  <si>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</si>
  <si>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</si>
  <si>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</si>
  <si>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</si>
  <si>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</si>
  <si>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</si>
  <si>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</si>
  <si>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</si>
  <si>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</si>
  <si>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</si>
  <si>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</si>
  <si>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</si>
  <si>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</si>
  <si>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</si>
  <si>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</si>
  <si>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</si>
  <si>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</si>
  <si>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</si>
  <si>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005261R00F</t>
  </si>
  <si>
    <t>Fotodokumentace</t>
  </si>
  <si>
    <t>Soubor</t>
  </si>
  <si>
    <t>Vlastní</t>
  </si>
  <si>
    <t>Indiv</t>
  </si>
  <si>
    <t>Práce</t>
  </si>
  <si>
    <t>POL1_</t>
  </si>
  <si>
    <t>013002000</t>
  </si>
  <si>
    <t>Projektové práce - dokumentace skutečného provedení stavby</t>
  </si>
  <si>
    <t>soubor</t>
  </si>
  <si>
    <t>POL1_1</t>
  </si>
  <si>
    <t>032103000</t>
  </si>
  <si>
    <t>Náklady na zařízení a provoz staveniště</t>
  </si>
  <si>
    <t>034503000</t>
  </si>
  <si>
    <t>Informační tabule na staveništi a uvnitř budovy spojené s provozem</t>
  </si>
  <si>
    <t>043002000</t>
  </si>
  <si>
    <t>Zkoušky, revize a ostatní měření</t>
  </si>
  <si>
    <t>045203000</t>
  </si>
  <si>
    <t>Kompletační činnost a koordinační činnost</t>
  </si>
  <si>
    <t>071103000</t>
  </si>
  <si>
    <t>Provoz investora - koordinace prací za provozu</t>
  </si>
  <si>
    <t>SUM</t>
  </si>
  <si>
    <t>END</t>
  </si>
  <si>
    <t>289971211R00</t>
  </si>
  <si>
    <t>Zřízení vrstvy z geotextilie na upraveném povrchu sklon do 1:5, šířka od 0 do 3 m</t>
  </si>
  <si>
    <t>m2</t>
  </si>
  <si>
    <t>800-2</t>
  </si>
  <si>
    <t>RTS 22/ II</t>
  </si>
  <si>
    <t>schodiště : 10</t>
  </si>
  <si>
    <t>VV</t>
  </si>
  <si>
    <t>Vstup : 2</t>
  </si>
  <si>
    <t>693660191R</t>
  </si>
  <si>
    <t>geotextilie směs přírodních a syntetických vláken; funkce separační, ochranná, filtrační; plošná hmotnost 200 g/m2</t>
  </si>
  <si>
    <t>SPCM</t>
  </si>
  <si>
    <t>Specifikace</t>
  </si>
  <si>
    <t>POL3_</t>
  </si>
  <si>
    <t>ztratné10% : 12*0,1</t>
  </si>
  <si>
    <t>610991111R00</t>
  </si>
  <si>
    <t>Zakrývání výplní vnitřních otvorů, předmětů apod. fólií Pe 0,05-0,2 mm</t>
  </si>
  <si>
    <t>801-1</t>
  </si>
  <si>
    <t>které se zřizují před úpravami povrchu, a obalení osazených dveřních zárubní před znečištěním při úpravách povrchu nástřikem plastických maltovin včetně pozdějšího odkrytí,</t>
  </si>
  <si>
    <t>SPI</t>
  </si>
  <si>
    <t xml:space="preserve">Ochrana oken : </t>
  </si>
  <si>
    <t>severní strana : 1,17*1,5+0,67*0,75*2+1,4*1,5*2</t>
  </si>
  <si>
    <t>jižní strana : 1,2*1,65*5</t>
  </si>
  <si>
    <t>941955003R00</t>
  </si>
  <si>
    <t>Lešení lehké pracovní pomocné pomocné, o výšce lešeňové podlahy přes 1,9 do 2,5 m</t>
  </si>
  <si>
    <t>800-3</t>
  </si>
  <si>
    <t>Plocha místností počet použítí 2x : 91,45*2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</si>
  <si>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</si>
  <si>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</si>
  <si>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</si>
  <si>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</si>
  <si>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Výkres D1.1.2 : (4,55+3,96+1,48+3,27+0,52+1,95)*3,0</t>
  </si>
  <si>
    <t>Odpočet otvory : -(0,7*2,0+0,7*2,0+0,8*2,0)</t>
  </si>
  <si>
    <t>965043341R00</t>
  </si>
  <si>
    <t>Bourání podkladů pod dlažby nebo litých celistvých dlažeb a mazanin  betonových s potěrem nebo teracem, tloušťky do 100 mm, plochy přes 4 m2</t>
  </si>
  <si>
    <t>m3</t>
  </si>
  <si>
    <t>Místnost 2.01 : 0</t>
  </si>
  <si>
    <t>Místnost 2.02 - PVC : 11,5*0,035</t>
  </si>
  <si>
    <t>Místnost 2.03 - PVC : 18,7*0,035</t>
  </si>
  <si>
    <t>Místnost 2.04 - PVC : 10,05*0,035</t>
  </si>
  <si>
    <t>Místnost 2.05 - Dlažba : 3,7*0,06</t>
  </si>
  <si>
    <t>Místnost 2.06 - Dlažba : 1,4*0,06</t>
  </si>
  <si>
    <t>Místnost 2.07 - Dřev podlaha : 23,2*0,035</t>
  </si>
  <si>
    <t>Místnost 2.08 - Dřev podlaha : 4,35*0,035</t>
  </si>
  <si>
    <t>Místnost 2.09 - Dřev podlaha : 18,55*0,035</t>
  </si>
  <si>
    <t>965081713R00</t>
  </si>
  <si>
    <t>Bourání podlah z keramických dlaždic, tloušťky do 10 mm, plochy přes 1 m2</t>
  </si>
  <si>
    <t>bez podkladního lože, s jakoukoliv výplní spár</t>
  </si>
  <si>
    <t xml:space="preserve">Místnosti dlažba : </t>
  </si>
  <si>
    <t>Místnost 2.05 : 3,7</t>
  </si>
  <si>
    <t>Místnost 2.06 : 1,4</t>
  </si>
  <si>
    <t>965081702R00</t>
  </si>
  <si>
    <t>Soklíků z dlažeb keramických tloušťky do 10 mm, výšky do 100 mm</t>
  </si>
  <si>
    <t>m</t>
  </si>
  <si>
    <t>965082923R00</t>
  </si>
  <si>
    <t>Odstranění násypu pod podlahami a ochranného na střechách tloušťky do 100 mm, plochy přes 2 m2</t>
  </si>
  <si>
    <t xml:space="preserve">Tloušťka násypu cca 200mm : </t>
  </si>
  <si>
    <t>Místnost 2.02 : 11,5*0,2</t>
  </si>
  <si>
    <t>Místnost 2.03 : 18,7*0,2</t>
  </si>
  <si>
    <t>Místnost 2.04 : 10,05*0,2</t>
  </si>
  <si>
    <t>Místnost 2.05 : 3,7*0,2</t>
  </si>
  <si>
    <t>Místnost 2.06 : 1,4*0,2</t>
  </si>
  <si>
    <t>Místnost 2.07 : 23,2*0,2</t>
  </si>
  <si>
    <t>Místnost 2.08 : 4,35*0,2</t>
  </si>
  <si>
    <t>Místnost 2.09 : 18,55*0,2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</si>
  <si>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</si>
  <si>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</si>
  <si>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</si>
  <si>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</si>
  <si>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vnitřní dveře : 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</si>
  <si>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</si>
  <si>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</si>
  <si>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Dveře 800/1970 : 0,8*1,97*3</t>
  </si>
  <si>
    <t>Dveře 700/1970 : 0,7*1,97*3</t>
  </si>
  <si>
    <t>Dveře 900/1970 : 0,9*1,97</t>
  </si>
  <si>
    <t>Dveře 800/2150 : 0,8*2,15</t>
  </si>
  <si>
    <t>978011191R00</t>
  </si>
  <si>
    <t>Otlučení omítek vápenných nebo vápenocementových vnitřních s vyškrabáním spár, s očištěním zdiva stropů, v rozsahu do 100 %</t>
  </si>
  <si>
    <t xml:space="preserve">stropy : </t>
  </si>
  <si>
    <t>Místnost 2.02 : 0</t>
  </si>
  <si>
    <t>Místnost 2.03 : 18,7</t>
  </si>
  <si>
    <t>Místnost 2.04 : 10,05</t>
  </si>
  <si>
    <t>Místnost 2.07 : 23,2</t>
  </si>
  <si>
    <t>Místnost 2.08 : 4,35</t>
  </si>
  <si>
    <t>Místnost 2.09 : 18,55</t>
  </si>
  <si>
    <t>978021141R00</t>
  </si>
  <si>
    <t>Otlučení cementových omítek vnitřních stěn v rozsahu do 30 %</t>
  </si>
  <si>
    <t xml:space="preserve">Otlučení stěn místnosti do 30% - vyduté omítky : </t>
  </si>
  <si>
    <t>Místnost 2.02 : (2,71*2+4,37*2)*3,0</t>
  </si>
  <si>
    <t>Odpočet otvory : -(0,8*2,0+1,2*1,65)</t>
  </si>
  <si>
    <t>Místnost 2.03 : (4,11*2+4,55)*3,0</t>
  </si>
  <si>
    <t>Odpočet otvory : -(0,8*2,15+1,2*1,65*2)</t>
  </si>
  <si>
    <t>Místnost 2.04 : (3,96+2,74*2)*3,0</t>
  </si>
  <si>
    <t>Odpočet otvory : -(0,8*2,0+0,8*2,15+0,9*2,0)</t>
  </si>
  <si>
    <t>Místnost 2.05 : (2,51+1,48)*3,0</t>
  </si>
  <si>
    <t>Odpočet otvory : -0,67*0,75</t>
  </si>
  <si>
    <t>Místnost 2.06 : (0,95+1,48)*3,0</t>
  </si>
  <si>
    <t>Místnost 2.07 : (5,1*2+4,55)*3,0</t>
  </si>
  <si>
    <t>Odpočet otvory : -(0,7*2,0+1,2*1,65*2)</t>
  </si>
  <si>
    <t>Místnost 2.08 : (1,95+2,27+0,38)*3,0</t>
  </si>
  <si>
    <t>Odpočet otvory : -(0,7*2,0)</t>
  </si>
  <si>
    <t>Místnost 2.09 : (5,65+1,95+2,28+3,84)*3,0+1,32*2,52</t>
  </si>
  <si>
    <t>Odpočet otvory : -(0,8*2,0+1,4*1,5*2)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</si>
  <si>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</si>
  <si>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</si>
  <si>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</si>
  <si>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Místnost 2.05 : (2,51*2+1,48*2)*2,05</t>
  </si>
  <si>
    <t>Odpočet otvory : -(0,7*2,0+0,67*0,35)</t>
  </si>
  <si>
    <t>Místnost 2.06 : (0,95*2+1,48*2)*2,05</t>
  </si>
  <si>
    <t>913      R00</t>
  </si>
  <si>
    <t>Hzs - Stavební dělník</t>
  </si>
  <si>
    <t>h</t>
  </si>
  <si>
    <t>Prav.M</t>
  </si>
  <si>
    <t>HZS</t>
  </si>
  <si>
    <t>POL10_</t>
  </si>
  <si>
    <t>60</t>
  </si>
  <si>
    <t>999281145R00</t>
  </si>
  <si>
    <t>Přesun hmot pro opravy a údržbu objektů pro opravy a údržbu dosavadních objektů včetně vnějších plášťů  výšky do 6 m, nošením</t>
  </si>
  <si>
    <t>t</t>
  </si>
  <si>
    <t>801-4</t>
  </si>
  <si>
    <t>Přesun hmot</t>
  </si>
  <si>
    <t>POL7_</t>
  </si>
  <si>
    <t>oborů 801, 803, 811 a 812</t>
  </si>
  <si>
    <t>711170101R00</t>
  </si>
  <si>
    <t>Odstranění izolace proti vodě - fólie vodorovná, volně</t>
  </si>
  <si>
    <t>800-711</t>
  </si>
  <si>
    <t xml:space="preserve">Odstranění folie : </t>
  </si>
  <si>
    <t>Místnost 2.02 : 11,5</t>
  </si>
  <si>
    <t>762112110R00</t>
  </si>
  <si>
    <t>Konstrukce stěn a příček na hladko montáž  z hraněného a polohraněného řeziva, průřezové plochy do 120 cm2</t>
  </si>
  <si>
    <t>800-762</t>
  </si>
  <si>
    <t>severní strana : (1,17+1,5)*2+(0,67+0,75)*2*2+(1,4+1,5)*2*2+1,5*2</t>
  </si>
  <si>
    <t>jižní strana : (1,2+1,65)*2*5+1,65*5</t>
  </si>
  <si>
    <t>762111811R00</t>
  </si>
  <si>
    <t>Demontáž stěn a příček z hranolků, fošen nebo latí</t>
  </si>
  <si>
    <t>762431225R00</t>
  </si>
  <si>
    <t>Obložení stěn montáž  deskou dřevoštěpkovou, tloušťky do 8 mm</t>
  </si>
  <si>
    <t>762495000R00</t>
  </si>
  <si>
    <t>Spojovací a ochranné prostředky hřebíky, vruty</t>
  </si>
  <si>
    <t>Ochrana oken : 16,86</t>
  </si>
  <si>
    <t>762811811R00</t>
  </si>
  <si>
    <t>Demontáž záklopů stropů vrchních, zapuštěných z hrubých prken tloušťky do 32 mm</t>
  </si>
  <si>
    <t xml:space="preserve">Demontáž záklopu : </t>
  </si>
  <si>
    <t>7625121R01</t>
  </si>
  <si>
    <t>Ochrana schodiště a vstupu - vytvoření obkladu schodiště z OSB desky tl.10mm přes schodiště a stupně, včetně spojovacího materiálu</t>
  </si>
  <si>
    <t xml:space="preserve">ochrana podlahy : </t>
  </si>
  <si>
    <t>60510000R</t>
  </si>
  <si>
    <t>Lať</t>
  </si>
  <si>
    <t xml:space="preserve">Ochrana oken - rám : </t>
  </si>
  <si>
    <t>Ztratné 10% : 62,37*0,1</t>
  </si>
  <si>
    <t>60725101R</t>
  </si>
  <si>
    <t>Deska z plochých třísek (OSB) typ: 3; konstrukce: nosná, nenosná; třída použití: 1, 2; tl. = 10,0 mm; povrch: nebroušený; hrana: rovná; E 1; RtF: D; - s2, d0</t>
  </si>
  <si>
    <t>Ztratné 10% : 16,86*0,1</t>
  </si>
  <si>
    <t>775541800R00</t>
  </si>
  <si>
    <t>Demontáž parketových tabulí přibíjených včetně lišt a uložení sutě na hromady</t>
  </si>
  <si>
    <t>800-775</t>
  </si>
  <si>
    <t>Místnost 2.07 - Dřev podlaha : 23,2</t>
  </si>
  <si>
    <t>Místnost 2.08 - Dřev podlaha : 4,35</t>
  </si>
  <si>
    <t>Místnost 2.09 - Dřev podlaha : 18,55</t>
  </si>
  <si>
    <t>776401800R00</t>
  </si>
  <si>
    <t>Demontáž soklíků nebo lišt pryžových nebo PVC odstranění a uložení na hromady</t>
  </si>
  <si>
    <t xml:space="preserve">PVC podlahy : </t>
  </si>
  <si>
    <t>Místnost 2.02 : 4,37*2+2,7*2-0,8</t>
  </si>
  <si>
    <t>Místnost 2.03 : 4,11*2+4,55*2-0,8*2</t>
  </si>
  <si>
    <t>Místnost 2.04 : 3,96*2+2,74*2-(0,9+0,7+0,7+0,8+0,8)</t>
  </si>
  <si>
    <t>776511810R00</t>
  </si>
  <si>
    <t>Odstranění povlakových podlah z nášlapné plochy lepených, bez podložky, z ploch přes 20 m2</t>
  </si>
  <si>
    <t>784402801R00</t>
  </si>
  <si>
    <t>Odstranění maleb oškrabáním, v místnostech do 3,8 m</t>
  </si>
  <si>
    <t>800-784</t>
  </si>
  <si>
    <t xml:space="preserve">oškrabání omítek : </t>
  </si>
  <si>
    <t>Místnost 2.01 : (2,33*2+4,28*2)*6,3+10,0</t>
  </si>
  <si>
    <t>Odpočet otvory : -(1,17*1,5+1,0*2,0)</t>
  </si>
  <si>
    <t>M21R01</t>
  </si>
  <si>
    <t>Demontáž elektroinstalace</t>
  </si>
  <si>
    <t>hod</t>
  </si>
  <si>
    <t>30</t>
  </si>
  <si>
    <t>979011311R00</t>
  </si>
  <si>
    <t>Svislá doprava suti a vybouraných hmot shozem s naložením suti do shozu</t>
  </si>
  <si>
    <t>Zdivo : 13,65001</t>
  </si>
  <si>
    <t>Cementový potěr : 7,32215</t>
  </si>
  <si>
    <t>Keramická dlažba : 0,102</t>
  </si>
  <si>
    <t>Keramický sokl : 0,00204</t>
  </si>
  <si>
    <t>Násyp po podlahu : 25,606</t>
  </si>
  <si>
    <t>Zárubně : 0,93921</t>
  </si>
  <si>
    <t>Omítky : 3,9975+2,43554</t>
  </si>
  <si>
    <t>Keramické obklady : 1,5676</t>
  </si>
  <si>
    <t>Folie - izolace : 0,13077</t>
  </si>
  <si>
    <t>Dřevěný záklop, zakrytí oken : 1,2803</t>
  </si>
  <si>
    <t>PVC - Sokl : 0,00308</t>
  </si>
  <si>
    <t>PVC - Podlaha : 0,04025</t>
  </si>
  <si>
    <t>Ochrana oken - dřevo : 0,37092</t>
  </si>
  <si>
    <t>Parkety : 0,922</t>
  </si>
  <si>
    <t>979011321R00</t>
  </si>
  <si>
    <t>Svislá doprava suti a vybouraných hmot shozem montáž a demontáž shozu za prvé podlaží nad základním podlažím</t>
  </si>
  <si>
    <t>1</t>
  </si>
  <si>
    <t>979011331R00</t>
  </si>
  <si>
    <t>Svislá doprava suti a vybouraných hmot shozem pronájem shozu</t>
  </si>
  <si>
    <t>den</t>
  </si>
  <si>
    <t>pronájem 14 dní : 14</t>
  </si>
  <si>
    <t>979081111R00</t>
  </si>
  <si>
    <t>Odvoz suti a vybouraných hmot na skládku do 1 km</t>
  </si>
  <si>
    <t>Dřevěný záklop : 1,2803</t>
  </si>
  <si>
    <t>979081121R00</t>
  </si>
  <si>
    <t>Odvoz suti a vybouraných hmot na skládku příplatek za každý další 1 km</t>
  </si>
  <si>
    <t xml:space="preserve">Celková vzdálenost - 6 km : </t>
  </si>
  <si>
    <t>Zdivo : 13,65001*5</t>
  </si>
  <si>
    <t>Cementový potěr : 7,32215*5</t>
  </si>
  <si>
    <t>Keramická dlažba : 0,102*5</t>
  </si>
  <si>
    <t>Keramický sokl : 0,00204*5</t>
  </si>
  <si>
    <t>Násyp po podlahu : 25,606*5</t>
  </si>
  <si>
    <t>Zárubně : 0,93921*5</t>
  </si>
  <si>
    <t>Omítky : (3,9975+2,43554)*5</t>
  </si>
  <si>
    <t>Keramické obklady : 1,5676*5</t>
  </si>
  <si>
    <t>Folie - izolace : 0,13077*5</t>
  </si>
  <si>
    <t>Dřevěný záklop : 1,2803*5</t>
  </si>
  <si>
    <t>PVC - Sokl : 0,00308*5</t>
  </si>
  <si>
    <t>PVC - Podlaha : 0,04025*5</t>
  </si>
  <si>
    <t>Ochrana oken - dřevo : 0,37092*5</t>
  </si>
  <si>
    <t>Parkety : 0,922*5</t>
  </si>
  <si>
    <t>979082111R00</t>
  </si>
  <si>
    <t>Vnitrostaveništní doprava suti a vybouraných hmot do 10 m</t>
  </si>
  <si>
    <t xml:space="preserve">Odnos suti ke shozu : </t>
  </si>
  <si>
    <t>979990107R00</t>
  </si>
  <si>
    <t>Poplatek za skládku za uložení, směs betonu, cihel a dřeva,  , skupina 17 09 04 z Katalogu odpadů</t>
  </si>
  <si>
    <t>979990161R00</t>
  </si>
  <si>
    <t>Poplatek za skládku za uložení, dřevo,  , skupina 17 02 01 z Katalogu odpadů</t>
  </si>
  <si>
    <t>979990181R00</t>
  </si>
  <si>
    <t>Poplatek za skládku za uložení, PVC podlahová krytina,  , skupina 20 03 07 z Katalogu odpadů</t>
  </si>
  <si>
    <t>340271610R00</t>
  </si>
  <si>
    <t>Zazdívka otvorů příček z pórobetonových tvárnic plochy od 1 m2  do 4 m2, tloušťka zdiva 100 mm</t>
  </si>
  <si>
    <t>včetně pomocného pracovního lešení</t>
  </si>
  <si>
    <t>Místnost 2.08 : 0,8*2,0*0,1</t>
  </si>
  <si>
    <t>342261211RS3</t>
  </si>
  <si>
    <t>Příčky z desek sádrokartonových dvojité opláštění, jednoduchá konstrukce CW 50  tloušťka příčky 100 mm, desky impregnované, tloušťky 12,5 mm, tloušťka izolace 40 mm, Výrobek izolační pro budovy z minerální vlny (MW) tvar: deska; použití: fasády, stěny, podhledy, šikmé střechy, stropy; tloušťka d = 40,0 mm; hrana...</t>
  </si>
  <si>
    <t>zřízení nosné konstrukce příčky, vložení tepelné izolace tl. do 5 cm, montáž desek, tmelení spár Q2 a úprava rohů. Včetně dodávek materiálu.</t>
  </si>
  <si>
    <t>Místnost 2.03 : 3,56*3,0</t>
  </si>
  <si>
    <t>Odpočet otvory : -0,7*2,0*2</t>
  </si>
  <si>
    <t>Místnost 2.10 : (1,0+0,35)*3,0+(2,42+1,9)*3,0</t>
  </si>
  <si>
    <t>Odpočet otvory : -0,7*2,0</t>
  </si>
  <si>
    <t>Místnost 2.09 : 1,8*3,0</t>
  </si>
  <si>
    <t>342261213RT3</t>
  </si>
  <si>
    <t>Příčky z desek sádrokartonových dvojité opláštění, jednoduchá konstrukce CW 100 tloušťka příčky 150 mm, desky impregnované, tloušťky 12,5 mm, tloušťka izolace 50 mm, Výrobek izolační pro budovy z minerální vlny (MW) tvar: deska; použití: fasády, stěny, podhledy, šikmé střechy, stropy; tloušťka d = 50,0 mm; hrana...</t>
  </si>
  <si>
    <t>Místnost 2.05,2.06 : 1,0*3,0</t>
  </si>
  <si>
    <t>3422612R01</t>
  </si>
  <si>
    <t>Příčka sádrokarton. ocel.kce, 2x oplášť. tl.150 mm, desky standard tl. 12,5 mm, bez tepelné izolace</t>
  </si>
  <si>
    <t>Místnost 2.04, 2.07 : 4,55*3,0</t>
  </si>
  <si>
    <t>Odpočet otvory : -2,2*2,0</t>
  </si>
  <si>
    <t>34226211R01</t>
  </si>
  <si>
    <t>Příčka sádrokart. dvoj. oc. kce, 2x opl. tl.300 mm, desky standard impreg. tl. 12,5 mm,minerál tl.5 cm</t>
  </si>
  <si>
    <t>Místnost 2.05,2.06 : 1,35*3,0</t>
  </si>
  <si>
    <t>34701621R01</t>
  </si>
  <si>
    <t>Předstěna SDK, tl. 150 mm, ocel. kce CW, 2x RBI 12,5 mm, bez izolace</t>
  </si>
  <si>
    <t>Místnost 2.08 : 1,8*3,0</t>
  </si>
  <si>
    <t>416061612R00</t>
  </si>
  <si>
    <t>Podhledy kazetové z desek sádrokartonových podhledy z demontovatelných kazet sádrokartonových akustických 600 x 600 mm tl.12,5 mm hrana kolmo řezaná, bez izolace</t>
  </si>
  <si>
    <t>Místnost 2.03 : 6,95</t>
  </si>
  <si>
    <t>Místnost 2.04 : 18,25</t>
  </si>
  <si>
    <t>Místnost 2.05 - vlhké prostředí : 4,0</t>
  </si>
  <si>
    <t>Místnost 2.06 - vlhké prostředí : 4,0</t>
  </si>
  <si>
    <t>Místnost 2.08 - vlhké prostředí : 3,25</t>
  </si>
  <si>
    <t>Místnost 2.09 - vlhké prostředí : 1,45</t>
  </si>
  <si>
    <t>Místnost 2.10 : 18,05</t>
  </si>
  <si>
    <t>601016141RT1</t>
  </si>
  <si>
    <t xml:space="preserve">Omítka stropů a podhledů z hotových směsí vrstva štuková, vápenocementová,  , tloušťka vrstvy 3 mm,  </t>
  </si>
  <si>
    <t>po jednotlivých vrstvách</t>
  </si>
  <si>
    <t xml:space="preserve">přeštukování strop : </t>
  </si>
  <si>
    <t>Místnost 2.01 : 10,0*2</t>
  </si>
  <si>
    <t>602016141RT1</t>
  </si>
  <si>
    <t xml:space="preserve">Omítka stěn z hotových směsí vrstva štuková, vápenocementová,  , tloušťka vrstvy 3 mm,  </t>
  </si>
  <si>
    <t xml:space="preserve">přeštukování stěn : </t>
  </si>
  <si>
    <t>Místnost 2.01 : (2,33*2+4,28*2)*6,3</t>
  </si>
  <si>
    <t>Místnost 2.03 : (3,56*2+1,87*2)*3,0</t>
  </si>
  <si>
    <t>Místnost 2.04 : (4,06*2+4,55*2)*3,0</t>
  </si>
  <si>
    <t>Místnost 2.05 : (1,705*2+2,35*2)*0,5</t>
  </si>
  <si>
    <t>Místnost 2.06 : (1,705*2+2,35*2)*0,5</t>
  </si>
  <si>
    <t>Místnost 2.07 : (5,1*2+4,55*2)*3,0</t>
  </si>
  <si>
    <t>Místnost 2.08 : (1,8*2+1,65*2)*3,0</t>
  </si>
  <si>
    <t>Místnost 2.09 : (1,8*2+0,8*2)*3,0</t>
  </si>
  <si>
    <t>Místnost 2.10 : (5,65*2+3,94*2)*3,0+(1,0+0,45+0,1+0,35*0,9)*3,0+0,35*2*2,52</t>
  </si>
  <si>
    <t>Odpočet otvory : -(1,4*1,5*2+0,7*2,0+0,8*2,0)</t>
  </si>
  <si>
    <t>Odpočet otvory : -(0,7*2,0*2+0,8*2,0*3)</t>
  </si>
  <si>
    <t>Odpočet otvory : -(0,8*2,0+2,2*2,0+1,2*1,65*2)</t>
  </si>
  <si>
    <t>Odpočet otvory : -(0,67*0,75+0,7*2,0)</t>
  </si>
  <si>
    <t>Odpočet otvory : -(1,2*1,65*2)</t>
  </si>
  <si>
    <t>Odpočet otvory : -(0,7*2,0*2)</t>
  </si>
  <si>
    <t>6020161R01</t>
  </si>
  <si>
    <t>Štuk na ostění, nadpraží vnitřní PROFI Feinputz, ručně, tloušťka vrstvy 3 mm</t>
  </si>
  <si>
    <t xml:space="preserve">Štuk ostění : </t>
  </si>
  <si>
    <t>Místnost 2.01 : (1,5*2+1,17)*0,3+(2,0*2+1,0)*0,32</t>
  </si>
  <si>
    <t>Místnost 2.02 : (2,0*2+0,9)*0,2+(1,65*2+1,2)*0,35</t>
  </si>
  <si>
    <t>Místnost 2.04 : (1,65*2+1,2)*0,35*2</t>
  </si>
  <si>
    <t>Místnost 2.05 : (0,75*2+0,67)*0,3</t>
  </si>
  <si>
    <t>Místnost 2.06 : (0,75*2+0,67)*0,3</t>
  </si>
  <si>
    <t>Místnost 2.07 : (1,65*2+1,2)*0,35*2</t>
  </si>
  <si>
    <t>Místnost 2.10 : (1,5*2+1,4)*0,3*2</t>
  </si>
  <si>
    <t>611425621RT2</t>
  </si>
  <si>
    <t xml:space="preserve">Omítka rýh ve stropech maltou vápennou o šířce rýhy přes 150 do 300 mm, omítkou hrubou nebo hladkou ,  </t>
  </si>
  <si>
    <t>z pomocného pracovního lešení o výšce podlahy do 1900 mm a pro zatížení do 1,5 kPa,</t>
  </si>
  <si>
    <t xml:space="preserve">Po vybourání zdiva : </t>
  </si>
  <si>
    <t>Místnost 2.04 : 3,96*0,2</t>
  </si>
  <si>
    <t>Místnost 2.06 : 1,48*0,2</t>
  </si>
  <si>
    <t>Místnost 2.08 : (2,89+1,95+0,62)*0,2</t>
  </si>
  <si>
    <t>Místnost 2.07 : 4,55*0,2</t>
  </si>
  <si>
    <t>612423621R00</t>
  </si>
  <si>
    <t xml:space="preserve">Omítka rýh ve stěnách maltou vápennou hladká, šířky rýhy přes 150 do 300 mm,  </t>
  </si>
  <si>
    <t>Místnost 2.05 : 3,0*0,2</t>
  </si>
  <si>
    <t>Místnost 2.06 : 3,0*0,2*2</t>
  </si>
  <si>
    <t>Místnost 2.08 : 3,0*0,2</t>
  </si>
  <si>
    <t>Místnost 2.07 : 3,0*0,2*2</t>
  </si>
  <si>
    <t>612451320R00</t>
  </si>
  <si>
    <t>Oprava vnitřních cementových omítek stěn v množství opravované plochy přes 10 do 30 %, hladkých</t>
  </si>
  <si>
    <t xml:space="preserve">Oprava strop : </t>
  </si>
  <si>
    <t xml:space="preserve">Oprava plochy pod ostění do 30% plochy : </t>
  </si>
  <si>
    <t xml:space="preserve">Oprava plochy pod štuk stěn do 30% plochy : 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</si>
  <si>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</si>
  <si>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</si>
  <si>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</si>
  <si>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obklady : </t>
  </si>
  <si>
    <t>Místnost 2.05 : (1,705*2+2,35*2)*2,5</t>
  </si>
  <si>
    <t>Místnost 2.06 : (1,705*2+2,35*2)*2,5</t>
  </si>
  <si>
    <t>Místnost 2.08 : (1,8*2+1,65*2)*2,5</t>
  </si>
  <si>
    <t>Místnost 2.09 : (1,8*2+0,8*2)*2,5</t>
  </si>
  <si>
    <t>Zazdívka místnost 2.07 : 0,8*2,0</t>
  </si>
  <si>
    <t>622323041R00</t>
  </si>
  <si>
    <t>Příprava podkladu penetrace</t>
  </si>
  <si>
    <t>Štuk stěn : 333,155</t>
  </si>
  <si>
    <t>štuk ostění : 15,648</t>
  </si>
  <si>
    <t>30% plochy pod opravy omítky : 277,921*0,3</t>
  </si>
  <si>
    <t>pod omítku novou : 64,395</t>
  </si>
  <si>
    <t>na omítku pod obklady : 62,795</t>
  </si>
  <si>
    <t>štuk stropy : 31,5</t>
  </si>
  <si>
    <t>6351110R01</t>
  </si>
  <si>
    <t>Podlaha Fermacell 2E34,desky 2x12,5+10mm minerál.iz.</t>
  </si>
  <si>
    <t xml:space="preserve">Vinyl : </t>
  </si>
  <si>
    <t>635111R02</t>
  </si>
  <si>
    <t>Podlaha Fermacell Powerpanel TE,desky 2x12,5 mm</t>
  </si>
  <si>
    <t xml:space="preserve">Dlažba : </t>
  </si>
  <si>
    <t>Místnost 2.05 : 4,0</t>
  </si>
  <si>
    <t>Místnost 2.06 : 4,0</t>
  </si>
  <si>
    <t>Místnost 2.08 : 3,25</t>
  </si>
  <si>
    <t>Místnost 2.09 : 1,45</t>
  </si>
  <si>
    <t>642941221RT1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</si>
  <si>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protilehlé  pouzdro 1250/1970 mm</t>
  </si>
  <si>
    <t>z pozinkovaného ocelového profilovaného plechu</t>
  </si>
  <si>
    <t>Dveře T/4 : 2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</si>
  <si>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</si>
  <si>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</si>
  <si>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Dveře T/1 : 1</t>
  </si>
  <si>
    <t>Dveře T/2 : 2+1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</si>
  <si>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</si>
  <si>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</t>
  </si>
  <si>
    <t>Dveře T/3 : 2+2</t>
  </si>
  <si>
    <t>Plocha místností počet použítí 3x : 90,65*3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</si>
  <si>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</si>
  <si>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</si>
  <si>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Místnost 2.01 : 10,0</t>
  </si>
  <si>
    <t>95R001</t>
  </si>
  <si>
    <t>Požární ucpávka prostup stropem elektro kabely</t>
  </si>
  <si>
    <t>kpl</t>
  </si>
  <si>
    <t>711212000RT1</t>
  </si>
  <si>
    <t>Izolace proti vodě nátěr podkladní pod hydroizolační stěrky</t>
  </si>
  <si>
    <t>711212002RT1</t>
  </si>
  <si>
    <t>Izolace proti vodě stěrka hydroizolační  proti vlhkosti</t>
  </si>
  <si>
    <t xml:space="preserve">Pod podlahy : </t>
  </si>
  <si>
    <t>Místnost 2.05 : (1,705*2+2,35*2)*2,5-0,7*2,0-0,67*0,75</t>
  </si>
  <si>
    <t>Místnost 2.06 : (1,705*2+2,35*2)*2,5-0,7*2,0-0,67*0,75</t>
  </si>
  <si>
    <t>Místnost 2.08 : (1,8*2+1,65*2)*2,5-0,7*2,0</t>
  </si>
  <si>
    <t>Místnost 2.09 : (1,8*2+0,8*2)*2,5-0,7*2,0</t>
  </si>
  <si>
    <t>711212601RT1</t>
  </si>
  <si>
    <t>Izolace proti vodě doplňky_x000D_
 těsnicí pás š.120 mm do spoje podlaha-stěna</t>
  </si>
  <si>
    <t xml:space="preserve">Napojení obklad - dlažba : </t>
  </si>
  <si>
    <t>Místnost 2.05 : 1,705*2+2,35*2</t>
  </si>
  <si>
    <t>Místnost 2.06 : 1,705*2+2,35*2</t>
  </si>
  <si>
    <t>Místnost 2.08 : 1,8*2+1,65*2</t>
  </si>
  <si>
    <t>Místnost 2.09 : 1,8*2+0,8*2</t>
  </si>
  <si>
    <t>711212611RT1</t>
  </si>
  <si>
    <t>Izolace proti vodě doplňky_x000D_
 těsnicí pás šířky 120 mm do svislých koutů</t>
  </si>
  <si>
    <t xml:space="preserve">Rohy spoje obklad obklad : </t>
  </si>
  <si>
    <t>Místnost 2.05 : 2,5*5</t>
  </si>
  <si>
    <t>Místnost 2.06 : 2,5*5</t>
  </si>
  <si>
    <t>Místnost 2.08 : 2,5*4</t>
  </si>
  <si>
    <t>Místnost 2.09 : 2,5*4</t>
  </si>
  <si>
    <t>711212621RT1</t>
  </si>
  <si>
    <t>Izolace proti vodě doplňky_x000D_
 těsnění prostupů těsnicí manžetou</t>
  </si>
  <si>
    <t>vpusť sprchový kout : 3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</si>
  <si>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</si>
  <si>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</si>
  <si>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</si>
  <si>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762512245R00</t>
  </si>
  <si>
    <t>Položení podlah pod PVC montáž  šroubováním</t>
  </si>
  <si>
    <t xml:space="preserve">Vyrovnávací rošt pod fermacell desky : </t>
  </si>
  <si>
    <t>7625249R01</t>
  </si>
  <si>
    <t>Přivrtání polštářů tloušťky do 100 mm vč. příložek, včetně dodávky řeziva, polštáře 160 x 40 mm</t>
  </si>
  <si>
    <t>Vyrovnávací rošt pod fermacell desky : 4,32*18+4,55*18+4,37*6</t>
  </si>
  <si>
    <t>60726122R</t>
  </si>
  <si>
    <t>deska dřevoštěpková třívrstvá pro prostředí vlhké; strana broušená; hrana pero/drážka; tl = 22,0 mm</t>
  </si>
  <si>
    <t xml:space="preserve">Osb deska záklop : </t>
  </si>
  <si>
    <t>Ztratné 10% : 90,65*0,1</t>
  </si>
  <si>
    <t>998762102R00</t>
  </si>
  <si>
    <t>Přesun hmot pro konstrukce tesařské v objektech výšky do 12 m</t>
  </si>
  <si>
    <t>50 m vodorovně</t>
  </si>
  <si>
    <t>766661112R00</t>
  </si>
  <si>
    <t>Montáž dveřních křídel kompletizovaných otevíravých ,  , do ocelové nebo fošnové zárubně, jednokřídlových, šířky do 800 mm</t>
  </si>
  <si>
    <t>800-766</t>
  </si>
  <si>
    <t>766666114R00</t>
  </si>
  <si>
    <t xml:space="preserve">Montáž dveřních křídel kompletizovaných posuvných,  , do předem osazeného stavebního pouzdra, dvoukřídlových,  </t>
  </si>
  <si>
    <t>Dveře T/4 : 1</t>
  </si>
  <si>
    <t>766670021R00</t>
  </si>
  <si>
    <t xml:space="preserve">Montáž kliky a štítku </t>
  </si>
  <si>
    <t>7666700R01</t>
  </si>
  <si>
    <t>Montáž obložkové zárubně posuvných dveří</t>
  </si>
  <si>
    <t>611618R01</t>
  </si>
  <si>
    <t>Dveře vnitřní hladké plné 1kř. 70x197, štíty, včetně kování, klika-klika,</t>
  </si>
  <si>
    <t>611618R02</t>
  </si>
  <si>
    <t>Dveře vnitřní hladké plné 1kř. 70x197 štíty, včetně kování, štíty s ukazatelem</t>
  </si>
  <si>
    <t>611618R03</t>
  </si>
  <si>
    <t>Dveře vnitřní hladké plné 1kř. 80x197, štíty, včetně kování, klika-klika</t>
  </si>
  <si>
    <t>611618R04</t>
  </si>
  <si>
    <t>Dveře vnitřní hladké plné 2kř., celkový rozměr otvoru 220x200, rozměr křídla 117,5x200</t>
  </si>
  <si>
    <t>998766101R00</t>
  </si>
  <si>
    <t>Přesun hmot pro konstrukce truhlářské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</si>
  <si>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</si>
  <si>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</si>
  <si>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</si>
  <si>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771101210RT1</t>
  </si>
  <si>
    <t>Příprava podkladu pod dlažby penetrace podkladu pod dlažby</t>
  </si>
  <si>
    <t>771111122R00</t>
  </si>
  <si>
    <t>Doplňkové práce při kladení dlažeb montáž podlahových lišt přechodových</t>
  </si>
  <si>
    <t>Přechod mezi vinyl a keramickou dlažbou : 0,8+0,8*2+0,9*2</t>
  </si>
  <si>
    <t>Přechod vinyl vinyl : 0,9+0,9</t>
  </si>
  <si>
    <t>771575109RU1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</si>
  <si>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</si>
  <si>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</si>
  <si>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</si>
  <si>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Místnost 2.05 : (1,705*2+2,35*2)-0,8</t>
  </si>
  <si>
    <t>Místnost 2.06 : (1,705*2+2,35*2)-0,8</t>
  </si>
  <si>
    <t>Místnost 2.08 : (1,8*2+1,65*2)-0,8</t>
  </si>
  <si>
    <t>Místnost 2.09 : (1,8*2+0,8*2)-0,8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</si>
  <si>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</si>
  <si>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</si>
  <si>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</si>
  <si>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</si>
  <si>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5537000221R</t>
  </si>
  <si>
    <t>lišta přechodová; pro podlahy o stejné výšce; materiál eloxovaný hliník; š = 30,0 mm; h = 4,1 mm; l = 2 700 mm; vrtaná; stříbro</t>
  </si>
  <si>
    <t>Přechodové lišty : 6,0/2,7*1,1</t>
  </si>
  <si>
    <t>5976231R01</t>
  </si>
  <si>
    <t>Dlaždice 30x30x9 dle výběru investora</t>
  </si>
  <si>
    <t>Ztratné 15% : 12,7*0,1</t>
  </si>
  <si>
    <t>998771102R00</t>
  </si>
  <si>
    <t>Přesun hmot pro podlahy z dlaždic v objektech výšky do 12 m</t>
  </si>
  <si>
    <t>773500920R00</t>
  </si>
  <si>
    <t>Opravy teracových podlah vysekaných pásů šířky přes 150 do 450 mm</t>
  </si>
  <si>
    <t>800-773</t>
  </si>
  <si>
    <t>Oprava teracového schodiště : 10</t>
  </si>
  <si>
    <t>775592000R00</t>
  </si>
  <si>
    <t>Ostatní práce broušení dřevěných podlah hrubé+střední+jemné</t>
  </si>
  <si>
    <t xml:space="preserve">Přebroušení fermacell desek : </t>
  </si>
  <si>
    <t xml:space="preserve">Fermacell desky : </t>
  </si>
  <si>
    <t>775599130R00</t>
  </si>
  <si>
    <t>Ostatní práce přetmelení spárovým tmelem</t>
  </si>
  <si>
    <t xml:space="preserve">Přetmelení fermacell desek : </t>
  </si>
  <si>
    <t>998775101R00</t>
  </si>
  <si>
    <t>Přesun hmot pro podlahy vlysové a parketové v objektech výšky do 6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</si>
  <si>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</si>
  <si>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</si>
  <si>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</si>
  <si>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</si>
  <si>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</si>
  <si>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</si>
  <si>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</si>
  <si>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776421100RT1</t>
  </si>
  <si>
    <t>Lepení soklíků PVC a napojení krytiny na stěnu lepení podlahových soklíků z PVC a vinylu</t>
  </si>
  <si>
    <t>Místnost 2.02 : 2,71*2+4,37*2-0,9</t>
  </si>
  <si>
    <t>Místnost 2.03 : 3,56*2+1,87*2-0,8*2-0,9*3</t>
  </si>
  <si>
    <t>Místnost 2.04 : 4,06*2+4,55*2-0,9-2,2</t>
  </si>
  <si>
    <t>Místnost 2.07 : 5,1*2+4,55*2-2,2</t>
  </si>
  <si>
    <t>Místnost 2.10 : 5,65*2+3,94*2+1,0+0,45+0,1+0,9+0,35+0,38+0,38-0,8-0,9</t>
  </si>
  <si>
    <t>776521110R00</t>
  </si>
  <si>
    <t xml:space="preserve">Lepení povlakových podlah z plastů  Lepení povlakových podlah z plastů - pásy z PVC, montáž,  </t>
  </si>
  <si>
    <t xml:space="preserve">Vinyl - PVC v pásech : </t>
  </si>
  <si>
    <t>776521200R00</t>
  </si>
  <si>
    <t>Lepení povlakových podlah z plastů  Lepení povlakových podlah z plastových dílců z PVC nebo vinylu, montáž</t>
  </si>
  <si>
    <t xml:space="preserve">Vinyl - skladaný : </t>
  </si>
  <si>
    <t>283424021R</t>
  </si>
  <si>
    <t>lišta fabion; podlahová; materiál PVC; š = 16,0 mm; h = 24,0 mm</t>
  </si>
  <si>
    <t>Ztratné 10% : 72,08*0,1</t>
  </si>
  <si>
    <t>28410R01</t>
  </si>
  <si>
    <t>Podlahovina PVC skladané dle specifikace a výběru investora min. tl. 9,8 mm, rozměry 900x300 mm</t>
  </si>
  <si>
    <t>Soklíky : 52,26*0,05</t>
  </si>
  <si>
    <t>Ztratné 10% : 62,113*0,1</t>
  </si>
  <si>
    <t>284122R02</t>
  </si>
  <si>
    <t>Podlahovina PVC v pásech dle specifikace a výběru investora min. tl. 2,0 mm</t>
  </si>
  <si>
    <t>Soklíky : 19,82*0,05</t>
  </si>
  <si>
    <t>Ztratné 10% : 19,441*0,1</t>
  </si>
  <si>
    <t>58581837R</t>
  </si>
  <si>
    <t>vyrovnávací stěrka pro podlahy; samonivelační</t>
  </si>
  <si>
    <t>kg</t>
  </si>
  <si>
    <t>Místnost 2.02 : 11,5*1,4*3</t>
  </si>
  <si>
    <t>Místnost 2.03 : 6,95*1,4*3</t>
  </si>
  <si>
    <t>Místnost 2.04 : 18,25*1,4*3</t>
  </si>
  <si>
    <t>Místnost 2.07 : 23,2*1,4*3</t>
  </si>
  <si>
    <t>Místnost 2.10 : 18,05*1,4*3</t>
  </si>
  <si>
    <t>Místnost 2.05 : 4,0*1,4*3</t>
  </si>
  <si>
    <t>Místnost 2.06 : 4,0*1,4*3</t>
  </si>
  <si>
    <t>Místnost 2.08 : 3,25*1,4*3</t>
  </si>
  <si>
    <t>Místnost 2.09 : 1,45*1,4*3</t>
  </si>
  <si>
    <t>998776101R00</t>
  </si>
  <si>
    <t>Přesun hmot pro podlahy povlakové v objektech výšky do 6 m</t>
  </si>
  <si>
    <t>vodorovně do 50 m</t>
  </si>
  <si>
    <t>781101210R00</t>
  </si>
  <si>
    <t>Příprava podkladu pod obklady penetrace podkladu pod obklady</t>
  </si>
  <si>
    <t xml:space="preserve">Obklady : 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</si>
  <si>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</si>
  <si>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</si>
  <si>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781475116RU2</t>
  </si>
  <si>
    <t>Montáž obkladů vnitřních z dlaždic keramických 300 x 300 mm,  , kladených do flexibilního tmele</t>
  </si>
  <si>
    <t>781497111RS3</t>
  </si>
  <si>
    <t xml:space="preserve">Lišty k obkladům profil ukončovací leštěný hliník, uložení do tmele, výška profilu 10 mm,  </t>
  </si>
  <si>
    <t>Místnost 2.05 : (1,705*2+2,35*2)</t>
  </si>
  <si>
    <t>Odpočet otvory : -0,7</t>
  </si>
  <si>
    <t>Místnost 2.06 : (1,705*2+2,35*2)</t>
  </si>
  <si>
    <t>Místnost 2.08 : (1,8*2+1,65*2)</t>
  </si>
  <si>
    <t>Místnost 2.09 : (1,8*2+0,8*2)</t>
  </si>
  <si>
    <t>Odpočet otvory : -0,7*2</t>
  </si>
  <si>
    <t>781497912R00</t>
  </si>
  <si>
    <t>Lišty k obkladům profil rohový profil z plastické hmoty s dutým položlábkem pro vnitřní kouty, stak podlah/stěna, výška pro podlahu 9 mm, výška pro stěnu 9 mm, šířka profilu R = 18 mm</t>
  </si>
  <si>
    <t>5978136R01</t>
  </si>
  <si>
    <t>Obklad 30x30cm dle výběru investora</t>
  </si>
  <si>
    <t>Ztratné 15% : 62,795*0,15</t>
  </si>
  <si>
    <t>998781101R00</t>
  </si>
  <si>
    <t>Přesun hmot pro obklady keramické v objektech výšky do 6 m</t>
  </si>
  <si>
    <t>783122210R00</t>
  </si>
  <si>
    <t>Nátěry ocelových konstrukcí syntetické A - ocelová konstrukce těžká, jednonásobné + 2x email</t>
  </si>
  <si>
    <t>800-783</t>
  </si>
  <si>
    <t>na vzduchu schnoucí</t>
  </si>
  <si>
    <t>Nátěr zárubní : (2,0*2+0,8)*0,15*4</t>
  </si>
  <si>
    <t>(2,0*2+0,7)*0,15*4</t>
  </si>
  <si>
    <t>784161401R00</t>
  </si>
  <si>
    <t>Příprava povrchu Penetrace (napouštění) podkladu disperzní, jednonásobná</t>
  </si>
  <si>
    <t>Omítky stěny : 333,155</t>
  </si>
  <si>
    <t>Omítky ostění : 15,648</t>
  </si>
  <si>
    <t>omítky strop : 31,5</t>
  </si>
  <si>
    <t>784165512R00</t>
  </si>
  <si>
    <t>Malby z malířských směsí otěruvzdorných,  , bělost 93 %, dvojnásobné</t>
  </si>
  <si>
    <t>210010106R00</t>
  </si>
  <si>
    <t>Montáž lišty elektroinstalační, z PVC, šířky do 80 mm, uložená pevně šroubováním</t>
  </si>
  <si>
    <t>Místnost 2.02 : 2,71</t>
  </si>
  <si>
    <t>Místnost 2.04 : 4,06</t>
  </si>
  <si>
    <t>Místnost 2.07 : 5,1</t>
  </si>
  <si>
    <t>34572176R</t>
  </si>
  <si>
    <t>lišta elektroinstalační hranatá; mat. PVC samozhášivé; Š x V 41,1 x 18,5 mm; délka 2,00 m; bílá; stupeň hořlavosti A1-F; teplot.rozsah -5 až 60 °C</t>
  </si>
  <si>
    <t>Ztratné 10% : 11,87*0,1</t>
  </si>
  <si>
    <t>1.01</t>
  </si>
  <si>
    <t>Malá větrací jednotka s rekuperací tepla</t>
  </si>
  <si>
    <t>ks</t>
  </si>
  <si>
    <t>SAVE VTC 700 L NEW s el ohřívačem</t>
  </si>
  <si>
    <t>POP</t>
  </si>
  <si>
    <t>550 m3/h, 4840  W, 3x400 V</t>
  </si>
  <si>
    <t>s uzavíracími klapkami  2 ks - se servopohonem</t>
  </si>
  <si>
    <t>s kompletní regulací</t>
  </si>
  <si>
    <t>před objednáním ověřit  variantu poloh hrdel</t>
  </si>
  <si>
    <t>Montáž klapek odděleně</t>
  </si>
  <si>
    <t>1.10</t>
  </si>
  <si>
    <t>Nasávací  žaluzie protidešťová - Al - se sítem proti ptactvu, 500x300mm</t>
  </si>
  <si>
    <t>1.11</t>
  </si>
  <si>
    <t>Výdechový díl se sítí proti vlétnutí ptáků, D250</t>
  </si>
  <si>
    <t>1.12</t>
  </si>
  <si>
    <t>Střešní průchodka, D250</t>
  </si>
  <si>
    <t>1.15</t>
  </si>
  <si>
    <t>Tlumič hluku kruhovy MAA 250/900</t>
  </si>
  <si>
    <t>1.16</t>
  </si>
  <si>
    <t>Tlumič hluku hadicový D 125, l 1000</t>
  </si>
  <si>
    <t>1.17</t>
  </si>
  <si>
    <t>Tlumič hluku hadicový D 160, l 1000</t>
  </si>
  <si>
    <t>1.18</t>
  </si>
  <si>
    <t>Tlumič hluku hadicový D 200, l 1000</t>
  </si>
  <si>
    <t>1.21</t>
  </si>
  <si>
    <t>Regulační klapka ruční s aretací, D125</t>
  </si>
  <si>
    <t>1.22</t>
  </si>
  <si>
    <t>Regulační klapka ruční s aretací, D160</t>
  </si>
  <si>
    <t>1.23</t>
  </si>
  <si>
    <t>Regulační klapka ruční s aretací, D180</t>
  </si>
  <si>
    <t>1.24</t>
  </si>
  <si>
    <t>Regulační klapka ruční s aretací, D200</t>
  </si>
  <si>
    <t>1.40</t>
  </si>
  <si>
    <t>Přívodní anemostat vířivý 8 lamel, VDW-R-Z/300x8</t>
  </si>
  <si>
    <t>1.41</t>
  </si>
  <si>
    <t>Plastový anemostat univerzální BDOP, D125</t>
  </si>
  <si>
    <t>1.42</t>
  </si>
  <si>
    <t>Plastový anemostat univerzální BDOP, D160</t>
  </si>
  <si>
    <t>1.43</t>
  </si>
  <si>
    <t>Plastový anemostat univerzální BDOP, D200</t>
  </si>
  <si>
    <t>1.50</t>
  </si>
  <si>
    <t>Ohebná hadice - 2 vrstvy PVC a polyamid tkaninou na kostře z ocel drátu, D200</t>
  </si>
  <si>
    <t>bm</t>
  </si>
  <si>
    <t>1.70</t>
  </si>
  <si>
    <t>Potrubí čtyřhranné sk.I - pozinkovaný plech, tvarové potrubní díly</t>
  </si>
  <si>
    <t>1.75</t>
  </si>
  <si>
    <t>Potrubí kruhové Spiro - třída těsnosti C, f 250 - 50% tvarovek</t>
  </si>
  <si>
    <t>1.76</t>
  </si>
  <si>
    <t>Potrubí kruhové Spiro - třída těsnosti C, f 200 - 30% tvarovek</t>
  </si>
  <si>
    <t>1.77</t>
  </si>
  <si>
    <t>Potrubí kruhové Spiro - třída těsnosti C, f180 - 30 % tvarovek</t>
  </si>
  <si>
    <t>1.78</t>
  </si>
  <si>
    <t>Potrubí kruhové Spiro - třída těsnosti C, f 160 - 50% tvarovek</t>
  </si>
  <si>
    <t>1.76A</t>
  </si>
  <si>
    <t>Potrubí kruhové Spiro - třída  těsnosti C, f125 - 30% tvarovek</t>
  </si>
  <si>
    <t>1.80</t>
  </si>
  <si>
    <t>Izolace tepelné a hlukové, min, vlna tl. 60 mm na Al folii</t>
  </si>
  <si>
    <t>1.85</t>
  </si>
  <si>
    <t>Izolace požární, požární odolnost dle PBŘ - (30 minut) obousměrně</t>
  </si>
  <si>
    <t>1.90</t>
  </si>
  <si>
    <t>Montážní, spojovací a těsnící materíál, materiál na podpěry a zavětrování, potrubí, rám vzt jednotky</t>
  </si>
  <si>
    <t>2.01</t>
  </si>
  <si>
    <t>Venkovní jednotka Multi F R32 - Qch 8,8 kW</t>
  </si>
  <si>
    <t>technický standard  LG MU4R27.U40</t>
  </si>
  <si>
    <t>na konzole na stěnu objektu - 2.NP</t>
  </si>
  <si>
    <t>výkon CH1,3/7,9/9,5 kW</t>
  </si>
  <si>
    <t>výkon T 1,5/9,1/10,6 kW</t>
  </si>
  <si>
    <t>EER 4,39, SEER 8,0</t>
  </si>
  <si>
    <t>COP 4,39, SCOP4,2</t>
  </si>
  <si>
    <t>Elektrický příkon  CH 0,4/1,8/2,9 kW, T 0,6/2,1/3,4 kW</t>
  </si>
  <si>
    <t>Pracovní napětí 230 F, 1f 50 Hz</t>
  </si>
  <si>
    <t>Jištění 25 A</t>
  </si>
  <si>
    <t>2.01.1</t>
  </si>
  <si>
    <t>Systémová nosná konstrukce pro uložení venkovní jednotky</t>
  </si>
  <si>
    <t>nástěnná konzola -  konstrukce žárově zinkovaná</t>
  </si>
  <si>
    <t>antivibrační podložky,</t>
  </si>
  <si>
    <t>2.2.10</t>
  </si>
  <si>
    <t>Chladící jednotka nástěnná Deluxe</t>
  </si>
  <si>
    <t>DC09RK.NSJ</t>
  </si>
  <si>
    <t>Chladící výkon 2,5 kW, topný výkon 3,2 kW</t>
  </si>
  <si>
    <t>Akustický výkon 56 dB(A)</t>
  </si>
  <si>
    <t>Akusticý tlak v 1 m 36 / 32 / 27 dB(A)</t>
  </si>
  <si>
    <t>Rozměry jednotky 837 x308 x 189 mm</t>
  </si>
  <si>
    <t>Hmotnost jednotky 9,1 kg</t>
  </si>
  <si>
    <t>Odvod kondenzátu vnější / vnitřní  21,5/16 mm</t>
  </si>
  <si>
    <t>s technologií UV Nano - sterilizace UV zářením, ionizátor Plasmaster</t>
  </si>
  <si>
    <t>Antialergenní filtr,</t>
  </si>
  <si>
    <t>Automatické čistění a vysoušení výměníku</t>
  </si>
  <si>
    <t>2.10.1</t>
  </si>
  <si>
    <t>Chladivový okruh 6,35/9,52</t>
  </si>
  <si>
    <t>pájeno v ochranné atmosféře</t>
  </si>
  <si>
    <t>včetně komunikačního kabelu 5 x 1,5 mm2</t>
  </si>
  <si>
    <t>tepelná izolace odolná UV záření</t>
  </si>
  <si>
    <t>2.2.04</t>
  </si>
  <si>
    <t>Chladící jednotka kazetová čtyřcestná</t>
  </si>
  <si>
    <t>CT09F.NR0</t>
  </si>
  <si>
    <t>včetně čelního panelu 620 x 620 mm (PT-QAGW0)</t>
  </si>
  <si>
    <t>Chladící výkon 2,6 kW, topný výkon 2,9 kW</t>
  </si>
  <si>
    <t>Elektrický příkon 20 W</t>
  </si>
  <si>
    <t>Provozní proud 0,4 A</t>
  </si>
  <si>
    <t>Akustický výkon 52 dB(A)</t>
  </si>
  <si>
    <t>Akusticý tlak v 1,5 m 36 / 33 / 30 dB(A)</t>
  </si>
  <si>
    <t>Rozměry jednotky 570 x 214 x 570 mm</t>
  </si>
  <si>
    <t>Rozměry čelního panelu 620 x 34 x 620 mm</t>
  </si>
  <si>
    <t>Hmotnost jednotky 14 kg, panelu 3 kg</t>
  </si>
  <si>
    <t>Barva čelního panelu RAL 9003</t>
  </si>
  <si>
    <t>Odvod kondenzátu vnější / vnitřní  32/25 mm</t>
  </si>
  <si>
    <t>včetně nástěnného ovladače a propojení a zapravení</t>
  </si>
  <si>
    <t>2.2.04.1</t>
  </si>
  <si>
    <t>2.2.07.1</t>
  </si>
  <si>
    <t>2.90</t>
  </si>
  <si>
    <t>Montážní, spojovací a těsnící materíál</t>
  </si>
  <si>
    <t>Materiál na podpěry a závěsy potrubí a jednotek</t>
  </si>
  <si>
    <t>VZT01R001</t>
  </si>
  <si>
    <t>VZT01R002</t>
  </si>
  <si>
    <t>Komplexní vyzkoušení</t>
  </si>
  <si>
    <t>VZT01R003</t>
  </si>
  <si>
    <t>Zaregulování zařízení</t>
  </si>
  <si>
    <t>VZT01R005</t>
  </si>
  <si>
    <t>Zaškolení obsluhy</t>
  </si>
  <si>
    <t>VZT01R006</t>
  </si>
  <si>
    <t>PD, dokumentace skutečného provedení</t>
  </si>
  <si>
    <t>VZT01R007</t>
  </si>
  <si>
    <t>Náklady na dopravu</t>
  </si>
  <si>
    <t>VKR001</t>
  </si>
  <si>
    <t>Vodovodní potrubí PPR PN20 d20 včetně tvarovek, izolace tl.20mm, uchycení</t>
  </si>
  <si>
    <t>VKR002</t>
  </si>
  <si>
    <t>Vodovodní potrubí PPR PN20 d25 včetně tvarovek, izolace tl.20mm, uchycení</t>
  </si>
  <si>
    <t>VKR003</t>
  </si>
  <si>
    <t>Vodovodní potrubí PPR PN20 d32 včetně tvarovek, izolace tl.20mm, uchycení</t>
  </si>
  <si>
    <t>VKR004</t>
  </si>
  <si>
    <t>Kanalizační potrubí HT DN32 včetně tvarovek, uchycení</t>
  </si>
  <si>
    <t>VKR005</t>
  </si>
  <si>
    <t>Kanalizační potrubí HT DN50 včetně tvarovek, uchycení</t>
  </si>
  <si>
    <t>VKR006</t>
  </si>
  <si>
    <t>Kanalizační potrubí HT DN110 včetně tvarovek, uchycení</t>
  </si>
  <si>
    <t>VKR007</t>
  </si>
  <si>
    <t>D+M podomítkový sifon pro klima jednotky HL</t>
  </si>
  <si>
    <t>VKR008</t>
  </si>
  <si>
    <t>D+M sifon kalichový pod kotel HL</t>
  </si>
  <si>
    <t>VKR009</t>
  </si>
  <si>
    <t>Tlaková zkouška, proplach systému</t>
  </si>
  <si>
    <t>VKR010</t>
  </si>
  <si>
    <t>Armatury pro dopojení bojleru (kulové kohouty, filtry, expanzní nádoba na PN10, cirkulační čerpadlo)</t>
  </si>
  <si>
    <t>VKR011</t>
  </si>
  <si>
    <t>Napojení na stávající kanalizaci</t>
  </si>
  <si>
    <t>VKR012</t>
  </si>
  <si>
    <t>Napojení na stávající vodu</t>
  </si>
  <si>
    <t>VKR013</t>
  </si>
  <si>
    <t>Napojení vody a kanalizace na bojler a na zařizovací předměty</t>
  </si>
  <si>
    <t>ZPR001</t>
  </si>
  <si>
    <t>D+M WC závěsné, sedátko, izolace za záchod, předstěnový systém pro zazdění, dvojtlačítko</t>
  </si>
  <si>
    <t>ZPR002</t>
  </si>
  <si>
    <t>D+M Umyvadlo Umyvadlo š.55, uchycení k umyvadlu, sifon chrom, click clack, baterie stojánková 2x, rohový ventil a 2x hadička k baterii</t>
  </si>
  <si>
    <t>ZPR003</t>
  </si>
  <si>
    <t>D+M Sprcha Sprchová vanička půlkruh 90 cm, zástěna půlrkuh 90 cm, sifon do vaničky, baterie sprchová, nástěnná + příslušenství</t>
  </si>
  <si>
    <t>ZPR004</t>
  </si>
  <si>
    <t>D+M Dřez (dřez a baterie dodávka kuchyňské linky) 2x rohový ventil, sifon plastový,</t>
  </si>
  <si>
    <t>VRNR001</t>
  </si>
  <si>
    <t>Stavební úpravy - bez zapravení</t>
  </si>
  <si>
    <t>VRNR002</t>
  </si>
  <si>
    <t>Demontáže a zalepení přípojek</t>
  </si>
  <si>
    <t>VRNR003</t>
  </si>
  <si>
    <t>Zkrácený Rozbor vody dle ČSN</t>
  </si>
  <si>
    <t>VRNR004</t>
  </si>
  <si>
    <t>Přesun hmot pro zdravotechnika</t>
  </si>
  <si>
    <t>VRNR005</t>
  </si>
  <si>
    <t>Nezměřitelné práce</t>
  </si>
  <si>
    <t>ÚTR001</t>
  </si>
  <si>
    <t>D+M Kotelna Buderus 172-24 kw, regulátor RC310,  bojleru pod kotelm 125 včetně odkouření, armatury,, expanzní nádobu spuštění, seřízení</t>
  </si>
  <si>
    <t>ÚTR002</t>
  </si>
  <si>
    <t>Potrubí topení CU d15 včetně tvarovek, izolace tl.20mm, uchycení</t>
  </si>
  <si>
    <t>ÚTR003</t>
  </si>
  <si>
    <t>Potrubí topení CU d18 včetně tvarovek, izolace tl.20mm, uchycení</t>
  </si>
  <si>
    <t>ÚTR004</t>
  </si>
  <si>
    <t>Potrubí topení CU d22 včetně tvarovek, izolace tl.20mm, uchycení</t>
  </si>
  <si>
    <t>ÚTR005</t>
  </si>
  <si>
    <t>OTR001</t>
  </si>
  <si>
    <t>D+M Radiátory VK 11/600/1200 včetně uchycení, termostatické hlavice, H uzavirací šroubení, 2x svěrné, šroubení</t>
  </si>
  <si>
    <t>OTR002</t>
  </si>
  <si>
    <t>D+M Radiátory VK 11/600/1100 včetně uchycení, termostatické hlavice, H uzavirací šroubení, 2x svěrné, šroubení</t>
  </si>
  <si>
    <t>OTR003</t>
  </si>
  <si>
    <t>D+M Radiátory koupelnový M připojení 900/450  včetně uchycení, termostatické hlavice, středové, regulační a uzavirací šroubení, 2x svěrné šroubení</t>
  </si>
  <si>
    <t>Revize odkouření</t>
  </si>
  <si>
    <t>Přesun hmot pro topení</t>
  </si>
  <si>
    <t>PR001</t>
  </si>
  <si>
    <t>Potrubí Alpex d26 včetně tvarovek, chrániček, uchycení a armatur</t>
  </si>
  <si>
    <t>PR002</t>
  </si>
  <si>
    <t>Potrubí plyn OC 1"  včetně tvarovek, chrániček, uchycení, armatur a nátěru</t>
  </si>
  <si>
    <t>PR003</t>
  </si>
  <si>
    <t>Přechod OC/Alpex</t>
  </si>
  <si>
    <t>PR004</t>
  </si>
  <si>
    <t>D+M Plynoměr G4 včetně šroubení a uchycení</t>
  </si>
  <si>
    <t>PR005</t>
  </si>
  <si>
    <t>Napojení na stávající plynovod</t>
  </si>
  <si>
    <t>PR006</t>
  </si>
  <si>
    <t>Tlaková zkouška</t>
  </si>
  <si>
    <t>Revize plynu</t>
  </si>
  <si>
    <t>ELEM0001</t>
  </si>
  <si>
    <t>AUTONOMNÍ OPTOKOUŘOVÝ DETEKTOR 9V</t>
  </si>
  <si>
    <t>KS</t>
  </si>
  <si>
    <t>ELEM0002</t>
  </si>
  <si>
    <t>KO KRABICE KU 68 - 1902</t>
  </si>
  <si>
    <t>ELEM0003</t>
  </si>
  <si>
    <t>Krabice elektroinstalační rozbočovací vč. svorek</t>
  </si>
  <si>
    <t>ELEM0004</t>
  </si>
  <si>
    <t>Jistič 3 pól. 25A, char.B, 10 kA</t>
  </si>
  <si>
    <t>ELEM0005</t>
  </si>
  <si>
    <t>A - LED svítidlo, vestavné, 34W</t>
  </si>
  <si>
    <t>ELEM0006</t>
  </si>
  <si>
    <t>E - LED svítidlo, přisazené, 36W, pr.197mm</t>
  </si>
  <si>
    <t>ELEM0007</t>
  </si>
  <si>
    <t>M - LED svítidlo, nad umyvadlo, 21W</t>
  </si>
  <si>
    <t>ELEM0008</t>
  </si>
  <si>
    <t>N - Nouzové svítidlo 8W /1hod. s vlastním zdrojem/60min/piktogram</t>
  </si>
  <si>
    <t>ELEM0009</t>
  </si>
  <si>
    <t>S - LED svítidlo, přisazené, 27W, pr. 375mm, s pohyb. čidlem</t>
  </si>
  <si>
    <t>ELEM0010</t>
  </si>
  <si>
    <t>T - LED svítidlo, přisazené, 42W, IP66</t>
  </si>
  <si>
    <t>ELEM0011</t>
  </si>
  <si>
    <t>KABEL CGTG 5C X 2.5</t>
  </si>
  <si>
    <t>ELEM0012</t>
  </si>
  <si>
    <t>KABEL CGTU 3C X 4</t>
  </si>
  <si>
    <t>ELEM0013</t>
  </si>
  <si>
    <t>KABEL CYKY 2A X 1.5</t>
  </si>
  <si>
    <t>ELEM0014</t>
  </si>
  <si>
    <t>KABEL CYKY 3C x 1.5</t>
  </si>
  <si>
    <t>ELEM0015</t>
  </si>
  <si>
    <t>KABEL CYKY 3C x 2.5</t>
  </si>
  <si>
    <t>ELEM0016</t>
  </si>
  <si>
    <t>KABEL CYKY 3C x 4</t>
  </si>
  <si>
    <t>ELEM0017</t>
  </si>
  <si>
    <t>KABEL CYKY 5C x 2.5</t>
  </si>
  <si>
    <t>ELEM0018</t>
  </si>
  <si>
    <t>KABEL CYKY 5C x 6</t>
  </si>
  <si>
    <t>ELEM0019</t>
  </si>
  <si>
    <t>VODIC HO7 V-U 2.5 ZL/Z (CY)</t>
  </si>
  <si>
    <t>ELEM0020</t>
  </si>
  <si>
    <t>VODIC HO7 V-U 16 ZL/Z (CY)</t>
  </si>
  <si>
    <t>ELEM0021</t>
  </si>
  <si>
    <t>Pohybový snímač - úhel 180°</t>
  </si>
  <si>
    <t>ELEM0022</t>
  </si>
  <si>
    <t>Nástěnný vypínač 400V/16A průmyslový pro venkovní prostředí</t>
  </si>
  <si>
    <t>ELEM0023</t>
  </si>
  <si>
    <t>Sporáková kombinace vestavná</t>
  </si>
  <si>
    <t>ELEM0024</t>
  </si>
  <si>
    <t>Vypínač TANGO 01 (komplet) barva - bílá</t>
  </si>
  <si>
    <t>ELEM0025</t>
  </si>
  <si>
    <t>Vypínač TANGO 05 (komplet) barva - bílá</t>
  </si>
  <si>
    <t>ELEM0026</t>
  </si>
  <si>
    <t>Vypínač TANGO 06 (komplet) barva - bílá</t>
  </si>
  <si>
    <t>ELEM0027</t>
  </si>
  <si>
    <t>přepěťová ochrana, mtž do krabice</t>
  </si>
  <si>
    <t>ELEM0028</t>
  </si>
  <si>
    <t>zásuvka, jednonásobná, 1x230V/16A, pod omítku, komplet, barva bílá</t>
  </si>
  <si>
    <t>ELEM0029</t>
  </si>
  <si>
    <t>zásuvka, jednonásobná, 1x230V/16A, pod omítku, komplet, barva hnědá, pro PC</t>
  </si>
  <si>
    <t>MONTR0001</t>
  </si>
  <si>
    <t>Koordinace s profesemi</t>
  </si>
  <si>
    <t>- před dokončením kabeláže nutno prověřit a odsouhlasit s jednotlivými profesemi polohy vývodů a způsob ovládání dodávaných zařízení a technologií. Zápis o této koordinaci musí být uveden ve stavebním deníku.</t>
  </si>
  <si>
    <t>MONTR0002</t>
  </si>
  <si>
    <t>Pomocné práce,kompletace</t>
  </si>
  <si>
    <t>MONTR0003</t>
  </si>
  <si>
    <t>Převzetí pracoviště</t>
  </si>
  <si>
    <t>MONTR0004</t>
  </si>
  <si>
    <t>Spolupráce s revizním technikem</t>
  </si>
  <si>
    <t>MONTR0005</t>
  </si>
  <si>
    <t>Úprava stávajícího rozvaděče</t>
  </si>
  <si>
    <t>MONTR0006</t>
  </si>
  <si>
    <t>Výchozí revize s vypracováním revizní zprávy</t>
  </si>
  <si>
    <t>MONTR0007</t>
  </si>
  <si>
    <t>Zakreslení skutečného provedení</t>
  </si>
  <si>
    <t>MONTR0008</t>
  </si>
  <si>
    <t>Montáž jističe 3-pól.</t>
  </si>
  <si>
    <t>MONTR0009</t>
  </si>
  <si>
    <t>Zapojení klima jednotky</t>
  </si>
  <si>
    <t>MONTR0010</t>
  </si>
  <si>
    <t>Zapojení VZT jednotky</t>
  </si>
  <si>
    <t>MONTR0011</t>
  </si>
  <si>
    <t>Montáž čidla</t>
  </si>
  <si>
    <t>MONTR0012</t>
  </si>
  <si>
    <t>Montáž krabice odbočné (KR 97) kruh. vč.zap</t>
  </si>
  <si>
    <t>210010331</t>
  </si>
  <si>
    <t>Montáž přístrojové krabice bez zapojení</t>
  </si>
  <si>
    <t>Pol__0043</t>
  </si>
  <si>
    <t>Montáž rozvaděče</t>
  </si>
  <si>
    <t>211200101</t>
  </si>
  <si>
    <t>Montáž svítidla - nouzové</t>
  </si>
  <si>
    <t>210203002</t>
  </si>
  <si>
    <t>Montáž svítidla interierového</t>
  </si>
  <si>
    <t>210810042</t>
  </si>
  <si>
    <t>Položení kabelu pevně</t>
  </si>
  <si>
    <t>210800117</t>
  </si>
  <si>
    <t>Položení kabelu pod omítku</t>
  </si>
  <si>
    <t>210100001</t>
  </si>
  <si>
    <t>Ukončení 1 vodiče v rozvaděči vč.zap.a konc.do 2,5mm2</t>
  </si>
  <si>
    <t>210100002</t>
  </si>
  <si>
    <t>Ukončení 1 vodiče v rozvaděči vč.zap.a konc.do 6mm2</t>
  </si>
  <si>
    <t>210110082</t>
  </si>
  <si>
    <t>Zapojení sporákové přípojky typ 39563-23C zápust.vč.doutn.</t>
  </si>
  <si>
    <t>Pol__0051</t>
  </si>
  <si>
    <t>Zapojení vypínače na povrch</t>
  </si>
  <si>
    <t>Pol__0052</t>
  </si>
  <si>
    <t>Zapojení vypínače zapuštěného</t>
  </si>
  <si>
    <t>210111012</t>
  </si>
  <si>
    <t>Zapojení zásuvky polozap./zapuštěné 10/16A 250V 2P+Z</t>
  </si>
  <si>
    <t>97303-1616</t>
  </si>
  <si>
    <t>Sekání zdi cihlové, kapsy-krab.&lt;100x100x50mm</t>
  </si>
  <si>
    <t>97303-1619</t>
  </si>
  <si>
    <t>Sekání zdi cihlové, kapsy-krab.&lt;150x150x100mm</t>
  </si>
  <si>
    <t>97408-2212</t>
  </si>
  <si>
    <t>Vysekání rýhy do stěny, omítka-cem.š.do 30mm</t>
  </si>
  <si>
    <t>Pol__0001</t>
  </si>
  <si>
    <t>Chránič,cit na ~ proud,4pól,Idn=30mA,In=40A, F204 AC-40/0.03</t>
  </si>
  <si>
    <t>POL3_0</t>
  </si>
  <si>
    <t>Pol__0002</t>
  </si>
  <si>
    <t>Jistič 1 pól. 10A, char.B, 10 kA</t>
  </si>
  <si>
    <t>Pol__0003</t>
  </si>
  <si>
    <t>Jistič 1 pól. 10A, char.C, 10 kA</t>
  </si>
  <si>
    <t>Pol__0004</t>
  </si>
  <si>
    <t>Jistič 1 pól. 16A, char.B, 10 kA</t>
  </si>
  <si>
    <t>Pol__0005</t>
  </si>
  <si>
    <t>Jistič 1 pól. 25A, char.C, 10 kA</t>
  </si>
  <si>
    <t>Pol__0006</t>
  </si>
  <si>
    <t>Jistič 3 pól. 16A, char.B, 10 kA</t>
  </si>
  <si>
    <t>Pol__0007</t>
  </si>
  <si>
    <t>Jistič 3 pól. 16A, char.C, 10 kA</t>
  </si>
  <si>
    <t>Pol__0008</t>
  </si>
  <si>
    <t>Pr. chránič s nadpr.ochr. 2p., 10A/B, 0,03A</t>
  </si>
  <si>
    <t>Pol__0009</t>
  </si>
  <si>
    <t>Pr. chránič s nadpr.ochr. 2p., 16A/B, 0,03A</t>
  </si>
  <si>
    <t>Pol__0010</t>
  </si>
  <si>
    <t>ŘADOVÁ SVORKA RSA 10</t>
  </si>
  <si>
    <t>Pol__0011</t>
  </si>
  <si>
    <t>ŘADOVÁ SVORKA RSA 2,5</t>
  </si>
  <si>
    <t>Pol__0012</t>
  </si>
  <si>
    <t>Svodič přepětí B+C, Iimp=25kA, Un=255V, 1pól, ovr t1+2 25 255 TS</t>
  </si>
  <si>
    <t>Pol__0013</t>
  </si>
  <si>
    <t>Systémový pomocný materiál pro sestavení rozvaděče</t>
  </si>
  <si>
    <t>(přípojnice,propojovací vodiče,spojovací materiál,kryty,montážní lišty a pod.)</t>
  </si>
  <si>
    <t>OT 45 E3</t>
  </si>
  <si>
    <t>Vypínač otočný, řada OT..E, 40 A</t>
  </si>
  <si>
    <t>Pol__0015</t>
  </si>
  <si>
    <t>rozvaděč, 168mod</t>
  </si>
  <si>
    <t>Pol__0016</t>
  </si>
  <si>
    <t>Kompletace rozvaděče</t>
  </si>
  <si>
    <t>Pol__0017</t>
  </si>
  <si>
    <t>Montáž jističe 1-pól.</t>
  </si>
  <si>
    <t>Pol__0018</t>
  </si>
  <si>
    <t>Pol__0019</t>
  </si>
  <si>
    <t>Montáž vypínače</t>
  </si>
  <si>
    <t>Pol__0020</t>
  </si>
  <si>
    <t>Montáž chrániče</t>
  </si>
  <si>
    <t>Pol__0021</t>
  </si>
  <si>
    <t>Montáž přepěťové ochrany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</si>
</sst>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\INFO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wfVctyqd0uYUd0N3IzaUhBrVAmQ+TqeFk9tp49ksDYdJufxpFrkcnyAUtB3Atfjl/ze9x6Z8W5RmzZls1G4Hw==" saltValue="nSqlntop+9kGqyUH/5dMH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SUMIF(F69:F121,A16,I69:I121)+SUMIF(F69:F121,"PSU",I69:I121)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SUMIF(F69:F121,A17,I69:I121)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SUMIF(F69:F121,A18,I69:I121)</f>
        <v>0</v>
      </c>
      <c r="J18" s="85"/>
    </row>
    <row r="19" spans="1:10" ht="23.25" customHeight="1" x14ac:dyDescent="0.2">
      <c r="A19" s="196" t="s">
        <v>191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SUMIF(F69:F121,A19,I69:I121)</f>
        <v>0</v>
      </c>
      <c r="J19" s="85"/>
    </row>
    <row r="20" spans="1:10" ht="23.25" customHeight="1" x14ac:dyDescent="0.2">
      <c r="A20" s="196" t="s">
        <v>182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SUMIF(F69:F121,A20,I69:I121)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3"/>
      <c r="D29" s="173"/>
      <c r="E29" s="173"/>
      <c r="F29" s="174"/>
      <c r="G29" s="170">
        <f>A27</f>
        <v>0</v>
      </c>
      <c r="H29" s="170"/>
      <c r="I29" s="170"/>
      <c r="J29" s="175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'001 001 Pol'!AE21+'001 002 Pol'!AE284+'001 003 Pol'!AE518+'001 004 Pol'!AE102+'001 005 Pol'!AE34+'001 006 Pol'!AE25+'001 007 Pol'!AE22+'001 008 Pol'!AE77+'001 009 Pol'!AE34</f>
        <v>0</v>
      </c>
      <c r="G39" s="150">
        <f>'001 001 Pol'!AF21+'001 002 Pol'!AF284+'001 003 Pol'!AF518+'001 004 Pol'!AF102+'001 005 Pol'!AF34+'001 006 Pol'!AF25+'001 007 Pol'!AF22+'001 008 Pol'!AF77+'001 009 Pol'!AF34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">
      <c r="A41" s="137">
        <v>2</v>
      </c>
      <c r="B41" s="153" t="s">
        <v>53</v>
      </c>
      <c r="C41" s="154" t="s">
        <v>44</v>
      </c>
      <c r="D41" s="154"/>
      <c r="E41" s="154"/>
      <c r="F41" s="155">
        <f>'001 001 Pol'!AE21+'001 002 Pol'!AE284+'001 003 Pol'!AE518+'001 004 Pol'!AE102+'001 005 Pol'!AE34+'001 006 Pol'!AE25+'001 007 Pol'!AE22+'001 008 Pol'!AE77+'001 009 Pol'!AE34</f>
        <v>0</v>
      </c>
      <c r="G41" s="156">
        <f>'001 001 Pol'!AF21+'001 002 Pol'!AF284+'001 003 Pol'!AF518+'001 004 Pol'!AF102+'001 005 Pol'!AF34+'001 006 Pol'!AF25+'001 007 Pol'!AF22+'001 008 Pol'!AF77+'001 009 Pol'!AF34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53</v>
      </c>
      <c r="C42" s="148" t="s">
        <v>54</v>
      </c>
      <c r="D42" s="148"/>
      <c r="E42" s="148"/>
      <c r="F42" s="159">
        <f>'001 001 Pol'!AE21</f>
        <v>0</v>
      </c>
      <c r="G42" s="151">
        <f>'001 001 Pol'!AF21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55</v>
      </c>
      <c r="C43" s="148" t="s">
        <v>56</v>
      </c>
      <c r="D43" s="148"/>
      <c r="E43" s="148"/>
      <c r="F43" s="159">
        <f>'001 002 Pol'!AE284</f>
        <v>0</v>
      </c>
      <c r="G43" s="151">
        <f>'001 002 Pol'!AF284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57</v>
      </c>
      <c r="C44" s="148" t="s">
        <v>58</v>
      </c>
      <c r="D44" s="148"/>
      <c r="E44" s="148"/>
      <c r="F44" s="159">
        <f>'001 003 Pol'!AE518</f>
        <v>0</v>
      </c>
      <c r="G44" s="151">
        <f>'001 003 Pol'!AF518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3</v>
      </c>
      <c r="B45" s="158" t="s">
        <v>59</v>
      </c>
      <c r="C45" s="148" t="s">
        <v>60</v>
      </c>
      <c r="D45" s="148"/>
      <c r="E45" s="148"/>
      <c r="F45" s="159">
        <f>'001 004 Pol'!AE102</f>
        <v>0</v>
      </c>
      <c r="G45" s="151">
        <f>'001 004 Pol'!AF102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61</v>
      </c>
      <c r="C46" s="148" t="s">
        <v>62</v>
      </c>
      <c r="D46" s="148"/>
      <c r="E46" s="148"/>
      <c r="F46" s="159">
        <f>'001 005 Pol'!AE34</f>
        <v>0</v>
      </c>
      <c r="G46" s="151">
        <f>'001 005 Pol'!AF34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3</v>
      </c>
      <c r="B47" s="158" t="s">
        <v>63</v>
      </c>
      <c r="C47" s="148" t="s">
        <v>64</v>
      </c>
      <c r="D47" s="148"/>
      <c r="E47" s="148"/>
      <c r="F47" s="159">
        <f>'001 006 Pol'!AE25</f>
        <v>0</v>
      </c>
      <c r="G47" s="151">
        <f>'001 006 Pol'!AF25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65</v>
      </c>
      <c r="C48" s="148" t="s">
        <v>66</v>
      </c>
      <c r="D48" s="148"/>
      <c r="E48" s="148"/>
      <c r="F48" s="159">
        <f>'001 007 Pol'!AE22</f>
        <v>0</v>
      </c>
      <c r="G48" s="151">
        <f>'001 007 Pol'!AF22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7">
        <v>3</v>
      </c>
      <c r="B49" s="158" t="s">
        <v>67</v>
      </c>
      <c r="C49" s="148" t="s">
        <v>68</v>
      </c>
      <c r="D49" s="148"/>
      <c r="E49" s="148"/>
      <c r="F49" s="159">
        <f>'001 008 Pol'!AE77</f>
        <v>0</v>
      </c>
      <c r="G49" s="151">
        <f>'001 008 Pol'!AF77</f>
        <v>0</v>
      </c>
      <c r="H49" s="151">
        <f>(F49*SazbaDPH1/100)+(G49*SazbaDPH2/100)</f>
        <v>0</v>
      </c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7">
        <v>3</v>
      </c>
      <c r="B50" s="158" t="s">
        <v>69</v>
      </c>
      <c r="C50" s="148" t="s">
        <v>70</v>
      </c>
      <c r="D50" s="148"/>
      <c r="E50" s="148"/>
      <c r="F50" s="159">
        <f>'001 009 Pol'!AE34</f>
        <v>0</v>
      </c>
      <c r="G50" s="151">
        <f>'001 009 Pol'!AF34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7"/>
      <c r="B51" s="160" t="s">
        <v>71</v>
      </c>
      <c r="C51" s="161"/>
      <c r="D51" s="161"/>
      <c r="E51" s="162"/>
      <c r="F51" s="163">
        <f>SUMIF(A39:A50,"=1",F39:F50)</f>
        <v>0</v>
      </c>
      <c r="G51" s="164">
        <f>SUMIF(A39:A50,"=1",G39:G50)</f>
        <v>0</v>
      </c>
      <c r="H51" s="164">
        <f>SUMIF(A39:A50,"=1",H39:H50)</f>
        <v>0</v>
      </c>
      <c r="I51" s="164">
        <f>SUMIF(A39:A50,"=1",I39:I50)</f>
        <v>0</v>
      </c>
      <c r="J51" s="165">
        <f>SUMIF(A39:A50,"=1",J39:J50)</f>
        <v>0</v>
      </c>
    </row>
    <row r="53" spans="1:10" x14ac:dyDescent="0.2">
      <c r="A53" t="s">
        <v>73</v>
      </c>
      <c r="B53" t="s">
        <v>74</v>
      </c>
    </row>
    <row r="54" spans="1:10" x14ac:dyDescent="0.2">
      <c r="A54" t="s">
        <v>75</v>
      </c>
      <c r="B54" t="s">
        <v>76</v>
      </c>
    </row>
    <row r="55" spans="1:10" x14ac:dyDescent="0.2">
      <c r="A55" t="s">
        <v>77</v>
      </c>
      <c r="B55" t="s">
        <v>78</v>
      </c>
    </row>
    <row r="56" spans="1:10" x14ac:dyDescent="0.2">
      <c r="A56" t="s">
        <v>77</v>
      </c>
      <c r="B56" t="s">
        <v>79</v>
      </c>
    </row>
    <row r="57" spans="1:10" x14ac:dyDescent="0.2">
      <c r="A57" t="s">
        <v>77</v>
      </c>
      <c r="B57" t="s">
        <v>80</v>
      </c>
    </row>
    <row r="58" spans="1:10" x14ac:dyDescent="0.2">
      <c r="A58" t="s">
        <v>77</v>
      </c>
      <c r="B58" t="s">
        <v>81</v>
      </c>
    </row>
    <row r="59" spans="1:10" x14ac:dyDescent="0.2">
      <c r="A59" t="s">
        <v>77</v>
      </c>
      <c r="B59" t="s">
        <v>82</v>
      </c>
    </row>
    <row r="60" spans="1:10" x14ac:dyDescent="0.2">
      <c r="A60" t="s">
        <v>77</v>
      </c>
      <c r="B60" t="s">
        <v>83</v>
      </c>
    </row>
    <row r="61" spans="1:10" x14ac:dyDescent="0.2">
      <c r="A61" t="s">
        <v>77</v>
      </c>
      <c r="B61" t="s">
        <v>84</v>
      </c>
    </row>
    <row r="62" spans="1:10" x14ac:dyDescent="0.2">
      <c r="A62" t="s">
        <v>77</v>
      </c>
      <c r="B62" t="s">
        <v>85</v>
      </c>
    </row>
    <row r="63" spans="1:10" x14ac:dyDescent="0.2">
      <c r="A63" t="s">
        <v>77</v>
      </c>
      <c r="B63" t="s">
        <v>86</v>
      </c>
    </row>
    <row r="66" spans="1:10" ht="15.75" x14ac:dyDescent="0.25">
      <c r="B66" s="176" t="s">
        <v>87</v>
      </c>
    </row>
    <row r="68" spans="1:10" ht="25.5" customHeight="1" x14ac:dyDescent="0.2">
      <c r="A68" s="178"/>
      <c r="B68" s="181" t="s">
        <v>17</v>
      </c>
      <c r="C68" s="181" t="s">
        <v>5</v>
      </c>
      <c r="D68" s="182"/>
      <c r="E68" s="182"/>
      <c r="F68" s="183" t="s">
        <v>88</v>
      </c>
      <c r="G68" s="183"/>
      <c r="H68" s="183"/>
      <c r="I68" s="183" t="s">
        <v>29</v>
      </c>
      <c r="J68" s="183" t="s">
        <v>0</v>
      </c>
    </row>
    <row r="69" spans="1:10" ht="36.75" customHeight="1" x14ac:dyDescent="0.2">
      <c r="A69" s="179"/>
      <c r="B69" s="184" t="s">
        <v>89</v>
      </c>
      <c r="C69" s="185" t="s">
        <v>90</v>
      </c>
      <c r="D69" s="186"/>
      <c r="E69" s="186"/>
      <c r="F69" s="194" t="s">
        <v>24</v>
      </c>
      <c r="G69" s="187"/>
      <c r="H69" s="187"/>
      <c r="I69" s="187">
        <f>'001 002 Pol'!G8</f>
        <v>0</v>
      </c>
      <c r="J69" s="192" t="str">
        <f>IF(I122=0,"",I69/I122*100)</f>
        <v/>
      </c>
    </row>
    <row r="70" spans="1:10" ht="36.75" customHeight="1" x14ac:dyDescent="0.2">
      <c r="A70" s="179"/>
      <c r="B70" s="184" t="s">
        <v>91</v>
      </c>
      <c r="C70" s="185" t="s">
        <v>92</v>
      </c>
      <c r="D70" s="186"/>
      <c r="E70" s="186"/>
      <c r="F70" s="194" t="s">
        <v>24</v>
      </c>
      <c r="G70" s="187"/>
      <c r="H70" s="187"/>
      <c r="I70" s="187">
        <f>'001 003 Pol'!G8</f>
        <v>0</v>
      </c>
      <c r="J70" s="192" t="str">
        <f>IF(I122=0,"",I70/I122*100)</f>
        <v/>
      </c>
    </row>
    <row r="71" spans="1:10" ht="36.75" customHeight="1" x14ac:dyDescent="0.2">
      <c r="A71" s="179"/>
      <c r="B71" s="184" t="s">
        <v>93</v>
      </c>
      <c r="C71" s="185" t="s">
        <v>94</v>
      </c>
      <c r="D71" s="186"/>
      <c r="E71" s="186"/>
      <c r="F71" s="194" t="s">
        <v>24</v>
      </c>
      <c r="G71" s="187"/>
      <c r="H71" s="187"/>
      <c r="I71" s="187">
        <f>'001 003 Pol'!G30</f>
        <v>0</v>
      </c>
      <c r="J71" s="192" t="str">
        <f>IF(I122=0,"",I71/I122*100)</f>
        <v/>
      </c>
    </row>
    <row r="72" spans="1:10" ht="36.75" customHeight="1" x14ac:dyDescent="0.2">
      <c r="A72" s="179"/>
      <c r="B72" s="184" t="s">
        <v>95</v>
      </c>
      <c r="C72" s="185" t="s">
        <v>96</v>
      </c>
      <c r="D72" s="186"/>
      <c r="E72" s="186"/>
      <c r="F72" s="194" t="s">
        <v>24</v>
      </c>
      <c r="G72" s="187"/>
      <c r="H72" s="187"/>
      <c r="I72" s="187">
        <f>'001 003 Pol'!G41</f>
        <v>0</v>
      </c>
      <c r="J72" s="192" t="str">
        <f>IF(I122=0,"",I72/I122*100)</f>
        <v/>
      </c>
    </row>
    <row r="73" spans="1:10" ht="36.75" customHeight="1" x14ac:dyDescent="0.2">
      <c r="A73" s="179"/>
      <c r="B73" s="184" t="s">
        <v>97</v>
      </c>
      <c r="C73" s="185" t="s">
        <v>98</v>
      </c>
      <c r="D73" s="186"/>
      <c r="E73" s="186"/>
      <c r="F73" s="194" t="s">
        <v>24</v>
      </c>
      <c r="G73" s="187"/>
      <c r="H73" s="187"/>
      <c r="I73" s="187">
        <f>'001 002 Pol'!G16+'001 003 Pol'!G79</f>
        <v>0</v>
      </c>
      <c r="J73" s="192" t="str">
        <f>IF(I122=0,"",I73/I122*100)</f>
        <v/>
      </c>
    </row>
    <row r="74" spans="1:10" ht="36.75" customHeight="1" x14ac:dyDescent="0.2">
      <c r="A74" s="179"/>
      <c r="B74" s="184" t="s">
        <v>99</v>
      </c>
      <c r="C74" s="185" t="s">
        <v>100</v>
      </c>
      <c r="D74" s="186"/>
      <c r="E74" s="186"/>
      <c r="F74" s="194" t="s">
        <v>24</v>
      </c>
      <c r="G74" s="187"/>
      <c r="H74" s="187"/>
      <c r="I74" s="187">
        <f>'001 003 Pol'!G144</f>
        <v>0</v>
      </c>
      <c r="J74" s="192" t="str">
        <f>IF(I122=0,"",I74/I122*100)</f>
        <v/>
      </c>
    </row>
    <row r="75" spans="1:10" ht="36.75" customHeight="1" x14ac:dyDescent="0.2">
      <c r="A75" s="179"/>
      <c r="B75" s="184" t="s">
        <v>101</v>
      </c>
      <c r="C75" s="185" t="s">
        <v>102</v>
      </c>
      <c r="D75" s="186"/>
      <c r="E75" s="186"/>
      <c r="F75" s="194" t="s">
        <v>24</v>
      </c>
      <c r="G75" s="187"/>
      <c r="H75" s="187"/>
      <c r="I75" s="187">
        <f>'001 003 Pol'!G158</f>
        <v>0</v>
      </c>
      <c r="J75" s="192" t="str">
        <f>IF(I122=0,"",I75/I122*100)</f>
        <v/>
      </c>
    </row>
    <row r="76" spans="1:10" ht="36.75" customHeight="1" x14ac:dyDescent="0.2">
      <c r="A76" s="179"/>
      <c r="B76" s="184" t="s">
        <v>103</v>
      </c>
      <c r="C76" s="185" t="s">
        <v>104</v>
      </c>
      <c r="D76" s="186"/>
      <c r="E76" s="186"/>
      <c r="F76" s="194" t="s">
        <v>24</v>
      </c>
      <c r="G76" s="187"/>
      <c r="H76" s="187"/>
      <c r="I76" s="187">
        <f>'001 002 Pol'!G22+'001 003 Pol'!G167</f>
        <v>0</v>
      </c>
      <c r="J76" s="192" t="str">
        <f>IF(I122=0,"",I76/I122*100)</f>
        <v/>
      </c>
    </row>
    <row r="77" spans="1:10" ht="36.75" customHeight="1" x14ac:dyDescent="0.2">
      <c r="A77" s="179"/>
      <c r="B77" s="184" t="s">
        <v>105</v>
      </c>
      <c r="C77" s="185" t="s">
        <v>106</v>
      </c>
      <c r="D77" s="186"/>
      <c r="E77" s="186"/>
      <c r="F77" s="194" t="s">
        <v>24</v>
      </c>
      <c r="G77" s="187"/>
      <c r="H77" s="187"/>
      <c r="I77" s="187">
        <f>'001 003 Pol'!G170</f>
        <v>0</v>
      </c>
      <c r="J77" s="192" t="str">
        <f>IF(I122=0,"",I77/I122*100)</f>
        <v/>
      </c>
    </row>
    <row r="78" spans="1:10" ht="36.75" customHeight="1" x14ac:dyDescent="0.2">
      <c r="A78" s="179"/>
      <c r="B78" s="184" t="s">
        <v>107</v>
      </c>
      <c r="C78" s="185" t="s">
        <v>108</v>
      </c>
      <c r="D78" s="186"/>
      <c r="E78" s="186"/>
      <c r="F78" s="194" t="s">
        <v>24</v>
      </c>
      <c r="G78" s="187"/>
      <c r="H78" s="187"/>
      <c r="I78" s="187">
        <f>'001 002 Pol'!G25</f>
        <v>0</v>
      </c>
      <c r="J78" s="192" t="str">
        <f>IF(I122=0,"",I78/I122*100)</f>
        <v/>
      </c>
    </row>
    <row r="79" spans="1:10" ht="36.75" customHeight="1" x14ac:dyDescent="0.2">
      <c r="A79" s="179"/>
      <c r="B79" s="184" t="s">
        <v>109</v>
      </c>
      <c r="C79" s="185" t="s">
        <v>110</v>
      </c>
      <c r="D79" s="186"/>
      <c r="E79" s="186"/>
      <c r="F79" s="194" t="s">
        <v>24</v>
      </c>
      <c r="G79" s="187"/>
      <c r="H79" s="187"/>
      <c r="I79" s="187">
        <f>'001 002 Pol'!G106+'001 003 Pol'!G183</f>
        <v>0</v>
      </c>
      <c r="J79" s="192" t="str">
        <f>IF(I122=0,"",I79/I122*100)</f>
        <v/>
      </c>
    </row>
    <row r="80" spans="1:10" ht="36.75" customHeight="1" x14ac:dyDescent="0.2">
      <c r="A80" s="179"/>
      <c r="B80" s="184" t="s">
        <v>111</v>
      </c>
      <c r="C80" s="185" t="s">
        <v>112</v>
      </c>
      <c r="D80" s="186"/>
      <c r="E80" s="186"/>
      <c r="F80" s="194" t="s">
        <v>25</v>
      </c>
      <c r="G80" s="187"/>
      <c r="H80" s="187"/>
      <c r="I80" s="187">
        <f>'001 002 Pol'!G109+'001 003 Pol'!G186</f>
        <v>0</v>
      </c>
      <c r="J80" s="192" t="str">
        <f>IF(I122=0,"",I80/I122*100)</f>
        <v/>
      </c>
    </row>
    <row r="81" spans="1:10" ht="36.75" customHeight="1" x14ac:dyDescent="0.2">
      <c r="A81" s="179"/>
      <c r="B81" s="184" t="s">
        <v>113</v>
      </c>
      <c r="C81" s="185" t="s">
        <v>114</v>
      </c>
      <c r="D81" s="186"/>
      <c r="E81" s="186"/>
      <c r="F81" s="194" t="s">
        <v>25</v>
      </c>
      <c r="G81" s="187"/>
      <c r="H81" s="187"/>
      <c r="I81" s="187">
        <f>'001 002 Pol'!G121+'001 003 Pol'!G219</f>
        <v>0</v>
      </c>
      <c r="J81" s="192" t="str">
        <f>IF(I122=0,"",I81/I122*100)</f>
        <v/>
      </c>
    </row>
    <row r="82" spans="1:10" ht="36.75" customHeight="1" x14ac:dyDescent="0.2">
      <c r="A82" s="179"/>
      <c r="B82" s="184" t="s">
        <v>115</v>
      </c>
      <c r="C82" s="185" t="s">
        <v>116</v>
      </c>
      <c r="D82" s="186"/>
      <c r="E82" s="186"/>
      <c r="F82" s="194" t="s">
        <v>25</v>
      </c>
      <c r="G82" s="187"/>
      <c r="H82" s="187"/>
      <c r="I82" s="187">
        <f>'001 003 Pol'!G249</f>
        <v>0</v>
      </c>
      <c r="J82" s="192" t="str">
        <f>IF(I122=0,"",I82/I122*100)</f>
        <v/>
      </c>
    </row>
    <row r="83" spans="1:10" ht="36.75" customHeight="1" x14ac:dyDescent="0.2">
      <c r="A83" s="179"/>
      <c r="B83" s="184" t="s">
        <v>117</v>
      </c>
      <c r="C83" s="185" t="s">
        <v>118</v>
      </c>
      <c r="D83" s="186"/>
      <c r="E83" s="186"/>
      <c r="F83" s="194" t="s">
        <v>25</v>
      </c>
      <c r="G83" s="187"/>
      <c r="H83" s="187"/>
      <c r="I83" s="187">
        <f>'001 003 Pol'!G272</f>
        <v>0</v>
      </c>
      <c r="J83" s="192" t="str">
        <f>IF(I122=0,"",I83/I122*100)</f>
        <v/>
      </c>
    </row>
    <row r="84" spans="1:10" ht="36.75" customHeight="1" x14ac:dyDescent="0.2">
      <c r="A84" s="179"/>
      <c r="B84" s="184" t="s">
        <v>119</v>
      </c>
      <c r="C84" s="185" t="s">
        <v>120</v>
      </c>
      <c r="D84" s="186"/>
      <c r="E84" s="186"/>
      <c r="F84" s="194" t="s">
        <v>25</v>
      </c>
      <c r="G84" s="187"/>
      <c r="H84" s="187"/>
      <c r="I84" s="187">
        <f>'001 003 Pol'!G323</f>
        <v>0</v>
      </c>
      <c r="J84" s="192" t="str">
        <f>IF(I122=0,"",I84/I122*100)</f>
        <v/>
      </c>
    </row>
    <row r="85" spans="1:10" ht="36.75" customHeight="1" x14ac:dyDescent="0.2">
      <c r="A85" s="179"/>
      <c r="B85" s="184" t="s">
        <v>121</v>
      </c>
      <c r="C85" s="185" t="s">
        <v>122</v>
      </c>
      <c r="D85" s="186"/>
      <c r="E85" s="186"/>
      <c r="F85" s="194" t="s">
        <v>25</v>
      </c>
      <c r="G85" s="187"/>
      <c r="H85" s="187"/>
      <c r="I85" s="187">
        <f>'001 002 Pol'!G159+'001 003 Pol'!G326</f>
        <v>0</v>
      </c>
      <c r="J85" s="192" t="str">
        <f>IF(I122=0,"",I85/I122*100)</f>
        <v/>
      </c>
    </row>
    <row r="86" spans="1:10" ht="36.75" customHeight="1" x14ac:dyDescent="0.2">
      <c r="A86" s="179"/>
      <c r="B86" s="184" t="s">
        <v>123</v>
      </c>
      <c r="C86" s="185" t="s">
        <v>124</v>
      </c>
      <c r="D86" s="186"/>
      <c r="E86" s="186"/>
      <c r="F86" s="194" t="s">
        <v>25</v>
      </c>
      <c r="G86" s="187"/>
      <c r="H86" s="187"/>
      <c r="I86" s="187">
        <f>'001 002 Pol'!G164+'001 003 Pol'!G353</f>
        <v>0</v>
      </c>
      <c r="J86" s="192" t="str">
        <f>IF(I122=0,"",I86/I122*100)</f>
        <v/>
      </c>
    </row>
    <row r="87" spans="1:10" ht="36.75" customHeight="1" x14ac:dyDescent="0.2">
      <c r="A87" s="179"/>
      <c r="B87" s="184" t="s">
        <v>125</v>
      </c>
      <c r="C87" s="185" t="s">
        <v>126</v>
      </c>
      <c r="D87" s="186"/>
      <c r="E87" s="186"/>
      <c r="F87" s="194" t="s">
        <v>25</v>
      </c>
      <c r="G87" s="187"/>
      <c r="H87" s="187"/>
      <c r="I87" s="187">
        <f>'001 003 Pol'!G434</f>
        <v>0</v>
      </c>
      <c r="J87" s="192" t="str">
        <f>IF(I122=0,"",I87/I122*100)</f>
        <v/>
      </c>
    </row>
    <row r="88" spans="1:10" ht="36.75" customHeight="1" x14ac:dyDescent="0.2">
      <c r="A88" s="179"/>
      <c r="B88" s="184" t="s">
        <v>127</v>
      </c>
      <c r="C88" s="185" t="s">
        <v>128</v>
      </c>
      <c r="D88" s="186"/>
      <c r="E88" s="186"/>
      <c r="F88" s="194" t="s">
        <v>25</v>
      </c>
      <c r="G88" s="187"/>
      <c r="H88" s="187"/>
      <c r="I88" s="187">
        <f>'001 003 Pol'!G493</f>
        <v>0</v>
      </c>
      <c r="J88" s="192" t="str">
        <f>IF(I122=0,"",I88/I122*100)</f>
        <v/>
      </c>
    </row>
    <row r="89" spans="1:10" ht="36.75" customHeight="1" x14ac:dyDescent="0.2">
      <c r="A89" s="179"/>
      <c r="B89" s="184" t="s">
        <v>129</v>
      </c>
      <c r="C89" s="185" t="s">
        <v>130</v>
      </c>
      <c r="D89" s="186"/>
      <c r="E89" s="186"/>
      <c r="F89" s="194" t="s">
        <v>25</v>
      </c>
      <c r="G89" s="187"/>
      <c r="H89" s="187"/>
      <c r="I89" s="187">
        <f>'001 002 Pol'!G175+'001 003 Pol'!G498</f>
        <v>0</v>
      </c>
      <c r="J89" s="192" t="str">
        <f>IF(I122=0,"",I89/I122*100)</f>
        <v/>
      </c>
    </row>
    <row r="90" spans="1:10" ht="36.75" customHeight="1" x14ac:dyDescent="0.2">
      <c r="A90" s="179"/>
      <c r="B90" s="184" t="s">
        <v>131</v>
      </c>
      <c r="C90" s="185" t="s">
        <v>132</v>
      </c>
      <c r="D90" s="186"/>
      <c r="E90" s="186"/>
      <c r="F90" s="194" t="s">
        <v>25</v>
      </c>
      <c r="G90" s="187"/>
      <c r="H90" s="187"/>
      <c r="I90" s="187">
        <f>'001 007 Pol'!G8</f>
        <v>0</v>
      </c>
      <c r="J90" s="192" t="str">
        <f>IF(I122=0,"",I90/I122*100)</f>
        <v/>
      </c>
    </row>
    <row r="91" spans="1:10" ht="36.75" customHeight="1" x14ac:dyDescent="0.2">
      <c r="A91" s="179"/>
      <c r="B91" s="184" t="s">
        <v>133</v>
      </c>
      <c r="C91" s="185" t="s">
        <v>134</v>
      </c>
      <c r="D91" s="186"/>
      <c r="E91" s="186"/>
      <c r="F91" s="194" t="s">
        <v>25</v>
      </c>
      <c r="G91" s="187"/>
      <c r="H91" s="187"/>
      <c r="I91" s="187">
        <f>'001 007 Pol'!G15</f>
        <v>0</v>
      </c>
      <c r="J91" s="192" t="str">
        <f>IF(I122=0,"",I91/I122*100)</f>
        <v/>
      </c>
    </row>
    <row r="92" spans="1:10" ht="36.75" customHeight="1" x14ac:dyDescent="0.2">
      <c r="A92" s="179"/>
      <c r="B92" s="184" t="s">
        <v>135</v>
      </c>
      <c r="C92" s="185" t="s">
        <v>136</v>
      </c>
      <c r="D92" s="186"/>
      <c r="E92" s="186"/>
      <c r="F92" s="194" t="s">
        <v>25</v>
      </c>
      <c r="G92" s="187"/>
      <c r="H92" s="187"/>
      <c r="I92" s="187">
        <f>'001 006 Pol'!G8</f>
        <v>0</v>
      </c>
      <c r="J92" s="192" t="str">
        <f>IF(I122=0,"",I92/I122*100)</f>
        <v/>
      </c>
    </row>
    <row r="93" spans="1:10" ht="36.75" customHeight="1" x14ac:dyDescent="0.2">
      <c r="A93" s="179"/>
      <c r="B93" s="184" t="s">
        <v>137</v>
      </c>
      <c r="C93" s="185" t="s">
        <v>138</v>
      </c>
      <c r="D93" s="186"/>
      <c r="E93" s="186"/>
      <c r="F93" s="194" t="s">
        <v>25</v>
      </c>
      <c r="G93" s="187"/>
      <c r="H93" s="187"/>
      <c r="I93" s="187">
        <f>'001 006 Pol'!G14</f>
        <v>0</v>
      </c>
      <c r="J93" s="192" t="str">
        <f>IF(I122=0,"",I93/I122*100)</f>
        <v/>
      </c>
    </row>
    <row r="94" spans="1:10" ht="36.75" customHeight="1" x14ac:dyDescent="0.2">
      <c r="A94" s="179"/>
      <c r="B94" s="184" t="s">
        <v>139</v>
      </c>
      <c r="C94" s="185" t="s">
        <v>134</v>
      </c>
      <c r="D94" s="186"/>
      <c r="E94" s="186"/>
      <c r="F94" s="194" t="s">
        <v>25</v>
      </c>
      <c r="G94" s="187"/>
      <c r="H94" s="187"/>
      <c r="I94" s="187">
        <f>'001 006 Pol'!G18</f>
        <v>0</v>
      </c>
      <c r="J94" s="192" t="str">
        <f>IF(I122=0,"",I94/I122*100)</f>
        <v/>
      </c>
    </row>
    <row r="95" spans="1:10" ht="36.75" customHeight="1" x14ac:dyDescent="0.2">
      <c r="A95" s="179"/>
      <c r="B95" s="184" t="s">
        <v>140</v>
      </c>
      <c r="C95" s="185" t="s">
        <v>141</v>
      </c>
      <c r="D95" s="186"/>
      <c r="E95" s="186"/>
      <c r="F95" s="194" t="s">
        <v>25</v>
      </c>
      <c r="G95" s="187"/>
      <c r="H95" s="187"/>
      <c r="I95" s="187">
        <f>'001 004 Pol'!G94</f>
        <v>0</v>
      </c>
      <c r="J95" s="192" t="str">
        <f>IF(I122=0,"",I95/I122*100)</f>
        <v/>
      </c>
    </row>
    <row r="96" spans="1:10" ht="36.75" customHeight="1" x14ac:dyDescent="0.2">
      <c r="A96" s="179"/>
      <c r="B96" s="184" t="s">
        <v>142</v>
      </c>
      <c r="C96" s="185" t="s">
        <v>143</v>
      </c>
      <c r="D96" s="186"/>
      <c r="E96" s="186"/>
      <c r="F96" s="194" t="s">
        <v>25</v>
      </c>
      <c r="G96" s="187"/>
      <c r="H96" s="187"/>
      <c r="I96" s="187">
        <f>'001 004 Pol'!G8</f>
        <v>0</v>
      </c>
      <c r="J96" s="192" t="str">
        <f>IF(I122=0,"",I96/I122*100)</f>
        <v/>
      </c>
    </row>
    <row r="97" spans="1:10" ht="36.75" customHeight="1" x14ac:dyDescent="0.2">
      <c r="A97" s="179"/>
      <c r="B97" s="184" t="s">
        <v>144</v>
      </c>
      <c r="C97" s="185" t="s">
        <v>145</v>
      </c>
      <c r="D97" s="186"/>
      <c r="E97" s="186"/>
      <c r="F97" s="194" t="s">
        <v>25</v>
      </c>
      <c r="G97" s="187"/>
      <c r="H97" s="187"/>
      <c r="I97" s="187">
        <f>'001 004 Pol'!G41</f>
        <v>0</v>
      </c>
      <c r="J97" s="192" t="str">
        <f>IF(I122=0,"",I97/I122*100)</f>
        <v/>
      </c>
    </row>
    <row r="98" spans="1:10" ht="36.75" customHeight="1" x14ac:dyDescent="0.2">
      <c r="A98" s="179"/>
      <c r="B98" s="184" t="s">
        <v>146</v>
      </c>
      <c r="C98" s="185" t="s">
        <v>147</v>
      </c>
      <c r="D98" s="186"/>
      <c r="E98" s="186"/>
      <c r="F98" s="194" t="s">
        <v>25</v>
      </c>
      <c r="G98" s="187"/>
      <c r="H98" s="187"/>
      <c r="I98" s="187">
        <f>'001 005 Pol'!G8</f>
        <v>0</v>
      </c>
      <c r="J98" s="192" t="str">
        <f>IF(I122=0,"",I98/I122*100)</f>
        <v/>
      </c>
    </row>
    <row r="99" spans="1:10" ht="36.75" customHeight="1" x14ac:dyDescent="0.2">
      <c r="A99" s="179"/>
      <c r="B99" s="184" t="s">
        <v>148</v>
      </c>
      <c r="C99" s="185" t="s">
        <v>149</v>
      </c>
      <c r="D99" s="186"/>
      <c r="E99" s="186"/>
      <c r="F99" s="194" t="s">
        <v>25</v>
      </c>
      <c r="G99" s="187"/>
      <c r="H99" s="187"/>
      <c r="I99" s="187">
        <f>'001 005 Pol'!G22</f>
        <v>0</v>
      </c>
      <c r="J99" s="192" t="str">
        <f>IF(I122=0,"",I99/I122*100)</f>
        <v/>
      </c>
    </row>
    <row r="100" spans="1:10" ht="36.75" customHeight="1" x14ac:dyDescent="0.2">
      <c r="A100" s="179"/>
      <c r="B100" s="184" t="s">
        <v>150</v>
      </c>
      <c r="C100" s="185" t="s">
        <v>134</v>
      </c>
      <c r="D100" s="186"/>
      <c r="E100" s="186"/>
      <c r="F100" s="194" t="s">
        <v>25</v>
      </c>
      <c r="G100" s="187"/>
      <c r="H100" s="187"/>
      <c r="I100" s="187">
        <f>'001 005 Pol'!G27</f>
        <v>0</v>
      </c>
      <c r="J100" s="192" t="str">
        <f>IF(I122=0,"",I100/I122*100)</f>
        <v/>
      </c>
    </row>
    <row r="101" spans="1:10" ht="36.75" customHeight="1" x14ac:dyDescent="0.2">
      <c r="A101" s="179"/>
      <c r="B101" s="184" t="s">
        <v>151</v>
      </c>
      <c r="C101" s="185" t="s">
        <v>152</v>
      </c>
      <c r="D101" s="186"/>
      <c r="E101" s="186"/>
      <c r="F101" s="194" t="s">
        <v>26</v>
      </c>
      <c r="G101" s="187"/>
      <c r="H101" s="187"/>
      <c r="I101" s="187">
        <f>'001 008 Pol'!G8</f>
        <v>0</v>
      </c>
      <c r="J101" s="192" t="str">
        <f>IF(I122=0,"",I101/I122*100)</f>
        <v/>
      </c>
    </row>
    <row r="102" spans="1:10" ht="36.75" customHeight="1" x14ac:dyDescent="0.2">
      <c r="A102" s="179"/>
      <c r="B102" s="184" t="s">
        <v>153</v>
      </c>
      <c r="C102" s="185" t="s">
        <v>154</v>
      </c>
      <c r="D102" s="186"/>
      <c r="E102" s="186"/>
      <c r="F102" s="194" t="s">
        <v>26</v>
      </c>
      <c r="G102" s="187"/>
      <c r="H102" s="187"/>
      <c r="I102" s="187">
        <f>'001 008 Pol'!G10</f>
        <v>0</v>
      </c>
      <c r="J102" s="192" t="str">
        <f>IF(I122=0,"",I102/I122*100)</f>
        <v/>
      </c>
    </row>
    <row r="103" spans="1:10" ht="36.75" customHeight="1" x14ac:dyDescent="0.2">
      <c r="A103" s="179"/>
      <c r="B103" s="184" t="s">
        <v>155</v>
      </c>
      <c r="C103" s="185" t="s">
        <v>156</v>
      </c>
      <c r="D103" s="186"/>
      <c r="E103" s="186"/>
      <c r="F103" s="194" t="s">
        <v>26</v>
      </c>
      <c r="G103" s="187"/>
      <c r="H103" s="187"/>
      <c r="I103" s="187">
        <f>'001 008 Pol'!G13</f>
        <v>0</v>
      </c>
      <c r="J103" s="192" t="str">
        <f>IF(I122=0,"",I103/I122*100)</f>
        <v/>
      </c>
    </row>
    <row r="104" spans="1:10" ht="36.75" customHeight="1" x14ac:dyDescent="0.2">
      <c r="A104" s="179"/>
      <c r="B104" s="184" t="s">
        <v>157</v>
      </c>
      <c r="C104" s="185" t="s">
        <v>158</v>
      </c>
      <c r="D104" s="186"/>
      <c r="E104" s="186"/>
      <c r="F104" s="194" t="s">
        <v>26</v>
      </c>
      <c r="G104" s="187"/>
      <c r="H104" s="187"/>
      <c r="I104" s="187">
        <f>'001 008 Pol'!G15</f>
        <v>0</v>
      </c>
      <c r="J104" s="192" t="str">
        <f>IF(I122=0,"",I104/I122*100)</f>
        <v/>
      </c>
    </row>
    <row r="105" spans="1:10" ht="36.75" customHeight="1" x14ac:dyDescent="0.2">
      <c r="A105" s="179"/>
      <c r="B105" s="184" t="s">
        <v>159</v>
      </c>
      <c r="C105" s="185" t="s">
        <v>160</v>
      </c>
      <c r="D105" s="186"/>
      <c r="E105" s="186"/>
      <c r="F105" s="194" t="s">
        <v>26</v>
      </c>
      <c r="G105" s="187"/>
      <c r="H105" s="187"/>
      <c r="I105" s="187">
        <f>'001 008 Pol'!G22</f>
        <v>0</v>
      </c>
      <c r="J105" s="192" t="str">
        <f>IF(I122=0,"",I105/I122*100)</f>
        <v/>
      </c>
    </row>
    <row r="106" spans="1:10" ht="36.75" customHeight="1" x14ac:dyDescent="0.2">
      <c r="A106" s="179"/>
      <c r="B106" s="184" t="s">
        <v>161</v>
      </c>
      <c r="C106" s="185" t="s">
        <v>162</v>
      </c>
      <c r="D106" s="186"/>
      <c r="E106" s="186"/>
      <c r="F106" s="194" t="s">
        <v>26</v>
      </c>
      <c r="G106" s="187"/>
      <c r="H106" s="187"/>
      <c r="I106" s="187">
        <f>'001 008 Pol'!G33</f>
        <v>0</v>
      </c>
      <c r="J106" s="192" t="str">
        <f>IF(I122=0,"",I106/I122*100)</f>
        <v/>
      </c>
    </row>
    <row r="107" spans="1:10" ht="36.75" customHeight="1" x14ac:dyDescent="0.2">
      <c r="A107" s="179"/>
      <c r="B107" s="184" t="s">
        <v>163</v>
      </c>
      <c r="C107" s="185" t="s">
        <v>164</v>
      </c>
      <c r="D107" s="186"/>
      <c r="E107" s="186"/>
      <c r="F107" s="194" t="s">
        <v>26</v>
      </c>
      <c r="G107" s="187"/>
      <c r="H107" s="187"/>
      <c r="I107" s="187">
        <f>'001 008 Pol'!G40</f>
        <v>0</v>
      </c>
      <c r="J107" s="192" t="str">
        <f>IF(I122=0,"",I107/I122*100)</f>
        <v/>
      </c>
    </row>
    <row r="108" spans="1:10" ht="36.75" customHeight="1" x14ac:dyDescent="0.2">
      <c r="A108" s="179"/>
      <c r="B108" s="184" t="s">
        <v>165</v>
      </c>
      <c r="C108" s="185" t="s">
        <v>166</v>
      </c>
      <c r="D108" s="186"/>
      <c r="E108" s="186"/>
      <c r="F108" s="194" t="s">
        <v>26</v>
      </c>
      <c r="G108" s="187"/>
      <c r="H108" s="187"/>
      <c r="I108" s="187">
        <f>'001 002 Pol'!G196+'001 003 Pol'!G507</f>
        <v>0</v>
      </c>
      <c r="J108" s="192" t="str">
        <f>IF(I122=0,"",I108/I122*100)</f>
        <v/>
      </c>
    </row>
    <row r="109" spans="1:10" ht="36.75" customHeight="1" x14ac:dyDescent="0.2">
      <c r="A109" s="179"/>
      <c r="B109" s="184" t="s">
        <v>167</v>
      </c>
      <c r="C109" s="185" t="s">
        <v>168</v>
      </c>
      <c r="D109" s="186"/>
      <c r="E109" s="186"/>
      <c r="F109" s="194" t="s">
        <v>26</v>
      </c>
      <c r="G109" s="187"/>
      <c r="H109" s="187"/>
      <c r="I109" s="187">
        <f>'001 008 Pol'!G44</f>
        <v>0</v>
      </c>
      <c r="J109" s="192" t="str">
        <f>IF(I122=0,"",I109/I122*100)</f>
        <v/>
      </c>
    </row>
    <row r="110" spans="1:10" ht="36.75" customHeight="1" x14ac:dyDescent="0.2">
      <c r="A110" s="179"/>
      <c r="B110" s="184" t="s">
        <v>169</v>
      </c>
      <c r="C110" s="185" t="s">
        <v>170</v>
      </c>
      <c r="D110" s="186"/>
      <c r="E110" s="186"/>
      <c r="F110" s="194" t="s">
        <v>26</v>
      </c>
      <c r="G110" s="187"/>
      <c r="H110" s="187"/>
      <c r="I110" s="187">
        <f>'001 008 Pol'!G53</f>
        <v>0</v>
      </c>
      <c r="J110" s="192" t="str">
        <f>IF(I122=0,"",I110/I122*100)</f>
        <v/>
      </c>
    </row>
    <row r="111" spans="1:10" ht="36.75" customHeight="1" x14ac:dyDescent="0.2">
      <c r="A111" s="179"/>
      <c r="B111" s="184" t="s">
        <v>171</v>
      </c>
      <c r="C111" s="185" t="s">
        <v>172</v>
      </c>
      <c r="D111" s="186"/>
      <c r="E111" s="186"/>
      <c r="F111" s="194" t="s">
        <v>26</v>
      </c>
      <c r="G111" s="187"/>
      <c r="H111" s="187"/>
      <c r="I111" s="187">
        <f>'001 008 Pol'!G55</f>
        <v>0</v>
      </c>
      <c r="J111" s="192" t="str">
        <f>IF(I122=0,"",I111/I122*100)</f>
        <v/>
      </c>
    </row>
    <row r="112" spans="1:10" ht="36.75" customHeight="1" x14ac:dyDescent="0.2">
      <c r="A112" s="179"/>
      <c r="B112" s="184" t="s">
        <v>173</v>
      </c>
      <c r="C112" s="185" t="s">
        <v>156</v>
      </c>
      <c r="D112" s="186"/>
      <c r="E112" s="186"/>
      <c r="F112" s="194" t="s">
        <v>26</v>
      </c>
      <c r="G112" s="187"/>
      <c r="H112" s="187"/>
      <c r="I112" s="187">
        <f>'001 009 Pol'!G8</f>
        <v>0</v>
      </c>
      <c r="J112" s="192" t="str">
        <f>IF(I122=0,"",I112/I122*100)</f>
        <v/>
      </c>
    </row>
    <row r="113" spans="1:10" ht="36.75" customHeight="1" x14ac:dyDescent="0.2">
      <c r="A113" s="179"/>
      <c r="B113" s="184" t="s">
        <v>174</v>
      </c>
      <c r="C113" s="185" t="s">
        <v>175</v>
      </c>
      <c r="D113" s="186"/>
      <c r="E113" s="186"/>
      <c r="F113" s="194" t="s">
        <v>26</v>
      </c>
      <c r="G113" s="187"/>
      <c r="H113" s="187"/>
      <c r="I113" s="187">
        <f>'001 009 Pol'!G24</f>
        <v>0</v>
      </c>
      <c r="J113" s="192" t="str">
        <f>IF(I122=0,"",I113/I122*100)</f>
        <v/>
      </c>
    </row>
    <row r="114" spans="1:10" ht="36.75" customHeight="1" x14ac:dyDescent="0.2">
      <c r="A114" s="179"/>
      <c r="B114" s="184" t="s">
        <v>176</v>
      </c>
      <c r="C114" s="185" t="s">
        <v>168</v>
      </c>
      <c r="D114" s="186"/>
      <c r="E114" s="186"/>
      <c r="F114" s="194" t="s">
        <v>26</v>
      </c>
      <c r="G114" s="187"/>
      <c r="H114" s="187"/>
      <c r="I114" s="187">
        <f>'001 009 Pol'!G26</f>
        <v>0</v>
      </c>
      <c r="J114" s="192" t="str">
        <f>IF(I122=0,"",I114/I122*100)</f>
        <v/>
      </c>
    </row>
    <row r="115" spans="1:10" ht="36.75" customHeight="1" x14ac:dyDescent="0.2">
      <c r="A115" s="179"/>
      <c r="B115" s="184" t="s">
        <v>177</v>
      </c>
      <c r="C115" s="185" t="s">
        <v>178</v>
      </c>
      <c r="D115" s="186"/>
      <c r="E115" s="186"/>
      <c r="F115" s="194" t="s">
        <v>26</v>
      </c>
      <c r="G115" s="187"/>
      <c r="H115" s="187"/>
      <c r="I115" s="187">
        <f>'001 008 Pol'!G72</f>
        <v>0</v>
      </c>
      <c r="J115" s="192" t="str">
        <f>IF(I122=0,"",I115/I122*100)</f>
        <v/>
      </c>
    </row>
    <row r="116" spans="1:10" ht="36.75" customHeight="1" x14ac:dyDescent="0.2">
      <c r="A116" s="179"/>
      <c r="B116" s="184" t="s">
        <v>179</v>
      </c>
      <c r="C116" s="185" t="s">
        <v>180</v>
      </c>
      <c r="D116" s="186"/>
      <c r="E116" s="186"/>
      <c r="F116" s="194" t="s">
        <v>181</v>
      </c>
      <c r="G116" s="187"/>
      <c r="H116" s="187"/>
      <c r="I116" s="187">
        <f>'001 002 Pol'!G199</f>
        <v>0</v>
      </c>
      <c r="J116" s="192" t="str">
        <f>IF(I122=0,"",I116/I122*100)</f>
        <v/>
      </c>
    </row>
    <row r="117" spans="1:10" ht="36.75" customHeight="1" x14ac:dyDescent="0.2">
      <c r="A117" s="179"/>
      <c r="B117" s="184" t="s">
        <v>182</v>
      </c>
      <c r="C117" s="185" t="s">
        <v>28</v>
      </c>
      <c r="D117" s="186"/>
      <c r="E117" s="186"/>
      <c r="F117" s="194" t="s">
        <v>182</v>
      </c>
      <c r="G117" s="187"/>
      <c r="H117" s="187"/>
      <c r="I117" s="187">
        <f>'001 001 Pol'!G8</f>
        <v>0</v>
      </c>
      <c r="J117" s="192" t="str">
        <f>IF(I122=0,"",I117/I122*100)</f>
        <v/>
      </c>
    </row>
    <row r="118" spans="1:10" ht="36.75" customHeight="1" x14ac:dyDescent="0.2">
      <c r="A118" s="179"/>
      <c r="B118" s="184" t="s">
        <v>183</v>
      </c>
      <c r="C118" s="185" t="s">
        <v>184</v>
      </c>
      <c r="D118" s="186"/>
      <c r="E118" s="186"/>
      <c r="F118" s="194" t="s">
        <v>182</v>
      </c>
      <c r="G118" s="187"/>
      <c r="H118" s="187"/>
      <c r="I118" s="187">
        <f>'001 001 Pol'!G10</f>
        <v>0</v>
      </c>
      <c r="J118" s="192" t="str">
        <f>IF(I122=0,"",I118/I122*100)</f>
        <v/>
      </c>
    </row>
    <row r="119" spans="1:10" ht="36.75" customHeight="1" x14ac:dyDescent="0.2">
      <c r="A119" s="179"/>
      <c r="B119" s="184" t="s">
        <v>185</v>
      </c>
      <c r="C119" s="185" t="s">
        <v>186</v>
      </c>
      <c r="D119" s="186"/>
      <c r="E119" s="186"/>
      <c r="F119" s="194" t="s">
        <v>182</v>
      </c>
      <c r="G119" s="187"/>
      <c r="H119" s="187"/>
      <c r="I119" s="187">
        <f>'001 001 Pol'!G12</f>
        <v>0</v>
      </c>
      <c r="J119" s="192" t="str">
        <f>IF(I122=0,"",I119/I122*100)</f>
        <v/>
      </c>
    </row>
    <row r="120" spans="1:10" ht="36.75" customHeight="1" x14ac:dyDescent="0.2">
      <c r="A120" s="179"/>
      <c r="B120" s="184" t="s">
        <v>187</v>
      </c>
      <c r="C120" s="185" t="s">
        <v>188</v>
      </c>
      <c r="D120" s="186"/>
      <c r="E120" s="186"/>
      <c r="F120" s="194" t="s">
        <v>182</v>
      </c>
      <c r="G120" s="187"/>
      <c r="H120" s="187"/>
      <c r="I120" s="187">
        <f>'001 001 Pol'!G15</f>
        <v>0</v>
      </c>
      <c r="J120" s="192" t="str">
        <f>IF(I122=0,"",I120/I122*100)</f>
        <v/>
      </c>
    </row>
    <row r="121" spans="1:10" ht="36.75" customHeight="1" x14ac:dyDescent="0.2">
      <c r="A121" s="179"/>
      <c r="B121" s="184" t="s">
        <v>189</v>
      </c>
      <c r="C121" s="185" t="s">
        <v>190</v>
      </c>
      <c r="D121" s="186"/>
      <c r="E121" s="186"/>
      <c r="F121" s="194" t="s">
        <v>182</v>
      </c>
      <c r="G121" s="187"/>
      <c r="H121" s="187"/>
      <c r="I121" s="187">
        <f>'001 001 Pol'!G18</f>
        <v>0</v>
      </c>
      <c r="J121" s="192" t="str">
        <f>IF(I122=0,"",I121/I122*100)</f>
        <v/>
      </c>
    </row>
    <row r="122" spans="1:10" ht="25.5" customHeight="1" x14ac:dyDescent="0.2">
      <c r="A122" s="180"/>
      <c r="B122" s="188" t="s">
        <v>1</v>
      </c>
      <c r="C122" s="189"/>
      <c r="D122" s="190"/>
      <c r="E122" s="190"/>
      <c r="F122" s="195"/>
      <c r="G122" s="191"/>
      <c r="H122" s="191"/>
      <c r="I122" s="191">
        <f>SUM(I69:I121)</f>
        <v>0</v>
      </c>
      <c r="J122" s="193">
        <f>SUM(J69:J121)</f>
        <v>0</v>
      </c>
    </row>
    <row r="123" spans="1:10" x14ac:dyDescent="0.2">
      <c r="F123" s="135"/>
      <c r="G123" s="135"/>
      <c r="H123" s="135"/>
      <c r="I123" s="135"/>
      <c r="J123" s="136"/>
    </row>
    <row r="124" spans="1:10" x14ac:dyDescent="0.2">
      <c r="F124" s="135"/>
      <c r="G124" s="135"/>
      <c r="H124" s="135"/>
      <c r="I124" s="135"/>
      <c r="J124" s="136"/>
    </row>
    <row r="125" spans="1:10" x14ac:dyDescent="0.2">
      <c r="F125" s="135"/>
      <c r="G125" s="135"/>
      <c r="H125" s="135"/>
      <c r="I125" s="135"/>
      <c r="J125" s="136"/>
    </row>
  </sheetData>
  <sheetProtection algorithmName="SHA-512" hashValue="T9q5nAPsp8f4fUGbBtd9lH2keDhYPc/cvj7B+PBCYEmKM9BoOCpI+0I4P5TDm24rYBANHxKLzImhf83xOooLDQ==" saltValue="ED2og7paQgk7TgDPWa5X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7">
    <mergeCell ref="C121:E121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NOYb3i6nPJ2iQV6eh6ZxTEqYhSEsf3+gRYOZr1DMrOCQflKyJpXPsifMGNJepLf11tw0XPw3SY9udu9jQW5fA==" saltValue="UMjCfv8V05RPfrKJWY4R9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5547-C593-4FBE-82FE-3192EB69F4FC}">
  <sheetPr>
    <outlinePr summaryBelow="0"/>
  </sheetPr>
  <dimension ref="A1:BH5000"/>
  <sheetViews>
    <sheetView workbookViewId="0">
      <pane ySplit="7" topLeftCell="A8" activePane="bottomLeft" state="frozen"/>
      <selection pane="bottomLeft" activeCell="F19" activeCellId="4" sqref="F9 F11 F13:F14 F16:F17 F19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182</v>
      </c>
      <c r="C8" s="245" t="s">
        <v>28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0</v>
      </c>
      <c r="J8" s="228"/>
      <c r="K8" s="228">
        <f>SUM(K9:K9)</f>
        <v>10000</v>
      </c>
      <c r="L8" s="228"/>
      <c r="M8" s="228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8"/>
      <c r="S8" s="228"/>
      <c r="T8" s="229"/>
      <c r="U8" s="223"/>
      <c r="V8" s="223">
        <f>SUM(V9:V9)</f>
        <v>0</v>
      </c>
      <c r="W8" s="223"/>
      <c r="X8" s="223"/>
      <c r="AG8" t="s">
        <v>219</v>
      </c>
    </row>
    <row r="9" spans="1:60" outlineLevel="1" x14ac:dyDescent="0.2">
      <c r="A9" s="238">
        <v>1</v>
      </c>
      <c r="B9" s="239" t="s">
        <v>220</v>
      </c>
      <c r="C9" s="246" t="s">
        <v>221</v>
      </c>
      <c r="D9" s="240" t="s">
        <v>222</v>
      </c>
      <c r="E9" s="241">
        <v>1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10000</v>
      </c>
      <c r="K9" s="243">
        <f>ROUND(E9*J9,2)</f>
        <v>10000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4" t="s">
        <v>218</v>
      </c>
      <c r="B10" s="225" t="s">
        <v>183</v>
      </c>
      <c r="C10" s="245" t="s">
        <v>184</v>
      </c>
      <c r="D10" s="226"/>
      <c r="E10" s="227"/>
      <c r="F10" s="228"/>
      <c r="G10" s="228">
        <f>SUMIF(AG11:AG11,"&lt;&gt;NOR",G11:G11)</f>
        <v>0</v>
      </c>
      <c r="H10" s="228"/>
      <c r="I10" s="228">
        <f>SUM(I11:I11)</f>
        <v>0</v>
      </c>
      <c r="J10" s="228"/>
      <c r="K10" s="228">
        <f>SUM(K11:K11)</f>
        <v>45000</v>
      </c>
      <c r="L10" s="228"/>
      <c r="M10" s="228">
        <f>SUM(M11:M11)</f>
        <v>0</v>
      </c>
      <c r="N10" s="227"/>
      <c r="O10" s="227">
        <f>SUM(O11:O11)</f>
        <v>0</v>
      </c>
      <c r="P10" s="227"/>
      <c r="Q10" s="227">
        <f>SUM(Q11:Q11)</f>
        <v>0</v>
      </c>
      <c r="R10" s="228"/>
      <c r="S10" s="228"/>
      <c r="T10" s="229"/>
      <c r="U10" s="223"/>
      <c r="V10" s="223">
        <f>SUM(V11:V11)</f>
        <v>0</v>
      </c>
      <c r="W10" s="223"/>
      <c r="X10" s="223"/>
      <c r="AG10" t="s">
        <v>219</v>
      </c>
    </row>
    <row r="11" spans="1:60" outlineLevel="1" x14ac:dyDescent="0.2">
      <c r="A11" s="238">
        <v>2</v>
      </c>
      <c r="B11" s="239" t="s">
        <v>227</v>
      </c>
      <c r="C11" s="246" t="s">
        <v>228</v>
      </c>
      <c r="D11" s="240" t="s">
        <v>229</v>
      </c>
      <c r="E11" s="241">
        <v>1</v>
      </c>
      <c r="F11" s="242"/>
      <c r="G11" s="243">
        <f>ROUND(E11*F11,2)</f>
        <v>0</v>
      </c>
      <c r="H11" s="242">
        <v>0</v>
      </c>
      <c r="I11" s="243">
        <f>ROUND(E11*H11,2)</f>
        <v>0</v>
      </c>
      <c r="J11" s="242">
        <v>45000</v>
      </c>
      <c r="K11" s="243">
        <f>ROUND(E11*J11,2)</f>
        <v>45000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225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230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24" t="s">
        <v>218</v>
      </c>
      <c r="B12" s="225" t="s">
        <v>185</v>
      </c>
      <c r="C12" s="245" t="s">
        <v>186</v>
      </c>
      <c r="D12" s="226"/>
      <c r="E12" s="227"/>
      <c r="F12" s="228"/>
      <c r="G12" s="228">
        <f>SUMIF(AG13:AG14,"&lt;&gt;NOR",G13:G14)</f>
        <v>0</v>
      </c>
      <c r="H12" s="228"/>
      <c r="I12" s="228">
        <f>SUM(I13:I14)</f>
        <v>0</v>
      </c>
      <c r="J12" s="228"/>
      <c r="K12" s="228">
        <f>SUM(K13:K14)</f>
        <v>95000</v>
      </c>
      <c r="L12" s="228"/>
      <c r="M12" s="228">
        <f>SUM(M13:M14)</f>
        <v>0</v>
      </c>
      <c r="N12" s="227"/>
      <c r="O12" s="227">
        <f>SUM(O13:O14)</f>
        <v>0</v>
      </c>
      <c r="P12" s="227"/>
      <c r="Q12" s="227">
        <f>SUM(Q13:Q14)</f>
        <v>0</v>
      </c>
      <c r="R12" s="228"/>
      <c r="S12" s="228"/>
      <c r="T12" s="229"/>
      <c r="U12" s="223"/>
      <c r="V12" s="223">
        <f>SUM(V13:V14)</f>
        <v>0</v>
      </c>
      <c r="W12" s="223"/>
      <c r="X12" s="223"/>
      <c r="AG12" t="s">
        <v>219</v>
      </c>
    </row>
    <row r="13" spans="1:60" outlineLevel="1" x14ac:dyDescent="0.2">
      <c r="A13" s="238">
        <v>3</v>
      </c>
      <c r="B13" s="239" t="s">
        <v>231</v>
      </c>
      <c r="C13" s="246" t="s">
        <v>232</v>
      </c>
      <c r="D13" s="240" t="s">
        <v>229</v>
      </c>
      <c r="E13" s="241">
        <v>1</v>
      </c>
      <c r="F13" s="242"/>
      <c r="G13" s="243">
        <f>ROUND(E13*F13,2)</f>
        <v>0</v>
      </c>
      <c r="H13" s="242">
        <v>0</v>
      </c>
      <c r="I13" s="243">
        <f>ROUND(E13*H13,2)</f>
        <v>0</v>
      </c>
      <c r="J13" s="242">
        <v>80000</v>
      </c>
      <c r="K13" s="243">
        <f>ROUND(E13*J13,2)</f>
        <v>80000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223</v>
      </c>
      <c r="T13" s="244" t="s">
        <v>224</v>
      </c>
      <c r="U13" s="222">
        <v>0</v>
      </c>
      <c r="V13" s="222">
        <f>ROUND(E13*U13,2)</f>
        <v>0</v>
      </c>
      <c r="W13" s="222"/>
      <c r="X13" s="222" t="s">
        <v>225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230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8">
        <v>4</v>
      </c>
      <c r="B14" s="239" t="s">
        <v>233</v>
      </c>
      <c r="C14" s="246" t="s">
        <v>234</v>
      </c>
      <c r="D14" s="240" t="s">
        <v>229</v>
      </c>
      <c r="E14" s="241">
        <v>1</v>
      </c>
      <c r="F14" s="242"/>
      <c r="G14" s="243">
        <f>ROUND(E14*F14,2)</f>
        <v>0</v>
      </c>
      <c r="H14" s="242">
        <v>0</v>
      </c>
      <c r="I14" s="243">
        <f>ROUND(E14*H14,2)</f>
        <v>0</v>
      </c>
      <c r="J14" s="242">
        <v>15000</v>
      </c>
      <c r="K14" s="243">
        <f>ROUND(E14*J14,2)</f>
        <v>15000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223</v>
      </c>
      <c r="T14" s="244" t="s">
        <v>224</v>
      </c>
      <c r="U14" s="222">
        <v>0</v>
      </c>
      <c r="V14" s="222">
        <f>ROUND(E14*U14,2)</f>
        <v>0</v>
      </c>
      <c r="W14" s="222"/>
      <c r="X14" s="222" t="s">
        <v>225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230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4" t="s">
        <v>218</v>
      </c>
      <c r="B15" s="225" t="s">
        <v>187</v>
      </c>
      <c r="C15" s="245" t="s">
        <v>188</v>
      </c>
      <c r="D15" s="226"/>
      <c r="E15" s="227"/>
      <c r="F15" s="228"/>
      <c r="G15" s="228">
        <f>SUMIF(AG16:AG17,"&lt;&gt;NOR",G16:G17)</f>
        <v>0</v>
      </c>
      <c r="H15" s="228"/>
      <c r="I15" s="228">
        <f>SUM(I16:I17)</f>
        <v>0</v>
      </c>
      <c r="J15" s="228"/>
      <c r="K15" s="228">
        <f>SUM(K16:K17)</f>
        <v>35000</v>
      </c>
      <c r="L15" s="228"/>
      <c r="M15" s="228">
        <f>SUM(M16:M17)</f>
        <v>0</v>
      </c>
      <c r="N15" s="227"/>
      <c r="O15" s="227">
        <f>SUM(O16:O17)</f>
        <v>0</v>
      </c>
      <c r="P15" s="227"/>
      <c r="Q15" s="227">
        <f>SUM(Q16:Q17)</f>
        <v>0</v>
      </c>
      <c r="R15" s="228"/>
      <c r="S15" s="228"/>
      <c r="T15" s="229"/>
      <c r="U15" s="223"/>
      <c r="V15" s="223">
        <f>SUM(V16:V17)</f>
        <v>0</v>
      </c>
      <c r="W15" s="223"/>
      <c r="X15" s="223"/>
      <c r="AG15" t="s">
        <v>219</v>
      </c>
    </row>
    <row r="16" spans="1:60" outlineLevel="1" x14ac:dyDescent="0.2">
      <c r="A16" s="238">
        <v>5</v>
      </c>
      <c r="B16" s="239" t="s">
        <v>235</v>
      </c>
      <c r="C16" s="246" t="s">
        <v>236</v>
      </c>
      <c r="D16" s="240" t="s">
        <v>229</v>
      </c>
      <c r="E16" s="241">
        <v>1</v>
      </c>
      <c r="F16" s="242"/>
      <c r="G16" s="243">
        <f>ROUND(E16*F16,2)</f>
        <v>0</v>
      </c>
      <c r="H16" s="242">
        <v>0</v>
      </c>
      <c r="I16" s="243">
        <f>ROUND(E16*H16,2)</f>
        <v>0</v>
      </c>
      <c r="J16" s="242">
        <v>15000</v>
      </c>
      <c r="K16" s="243">
        <f>ROUND(E16*J16,2)</f>
        <v>15000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225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6</v>
      </c>
      <c r="B17" s="239" t="s">
        <v>237</v>
      </c>
      <c r="C17" s="246" t="s">
        <v>238</v>
      </c>
      <c r="D17" s="240" t="s">
        <v>229</v>
      </c>
      <c r="E17" s="241">
        <v>1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20000</v>
      </c>
      <c r="K17" s="243">
        <f>ROUND(E17*J17,2)</f>
        <v>20000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4" t="s">
        <v>218</v>
      </c>
      <c r="B18" s="225" t="s">
        <v>189</v>
      </c>
      <c r="C18" s="245" t="s">
        <v>190</v>
      </c>
      <c r="D18" s="226"/>
      <c r="E18" s="227"/>
      <c r="F18" s="228"/>
      <c r="G18" s="228">
        <f>SUMIF(AG19:AG19,"&lt;&gt;NOR",G19:G19)</f>
        <v>0</v>
      </c>
      <c r="H18" s="228"/>
      <c r="I18" s="228">
        <f>SUM(I19:I19)</f>
        <v>0</v>
      </c>
      <c r="J18" s="228"/>
      <c r="K18" s="228">
        <f>SUM(K19:K19)</f>
        <v>15000</v>
      </c>
      <c r="L18" s="228"/>
      <c r="M18" s="228">
        <f>SUM(M19:M19)</f>
        <v>0</v>
      </c>
      <c r="N18" s="227"/>
      <c r="O18" s="227">
        <f>SUM(O19:O19)</f>
        <v>0</v>
      </c>
      <c r="P18" s="227"/>
      <c r="Q18" s="227">
        <f>SUM(Q19:Q19)</f>
        <v>0</v>
      </c>
      <c r="R18" s="228"/>
      <c r="S18" s="228"/>
      <c r="T18" s="229"/>
      <c r="U18" s="223"/>
      <c r="V18" s="223">
        <f>SUM(V19:V19)</f>
        <v>0</v>
      </c>
      <c r="W18" s="223"/>
      <c r="X18" s="223"/>
      <c r="AG18" t="s">
        <v>219</v>
      </c>
    </row>
    <row r="19" spans="1:60" outlineLevel="1" x14ac:dyDescent="0.2">
      <c r="A19" s="231">
        <v>7</v>
      </c>
      <c r="B19" s="232" t="s">
        <v>239</v>
      </c>
      <c r="C19" s="247" t="s">
        <v>240</v>
      </c>
      <c r="D19" s="233" t="s">
        <v>229</v>
      </c>
      <c r="E19" s="234">
        <v>1</v>
      </c>
      <c r="F19" s="235"/>
      <c r="G19" s="236">
        <f>ROUND(E19*F19,2)</f>
        <v>0</v>
      </c>
      <c r="H19" s="235">
        <v>0</v>
      </c>
      <c r="I19" s="236">
        <f>ROUND(E19*H19,2)</f>
        <v>0</v>
      </c>
      <c r="J19" s="235">
        <v>15000</v>
      </c>
      <c r="K19" s="236">
        <f>ROUND(E19*J19,2)</f>
        <v>15000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223</v>
      </c>
      <c r="T19" s="237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3"/>
      <c r="B20" s="4"/>
      <c r="C20" s="24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205</v>
      </c>
    </row>
    <row r="21" spans="1:60" x14ac:dyDescent="0.2">
      <c r="A21" s="215"/>
      <c r="B21" s="216" t="s">
        <v>29</v>
      </c>
      <c r="C21" s="249"/>
      <c r="D21" s="217"/>
      <c r="E21" s="218"/>
      <c r="F21" s="218"/>
      <c r="G21" s="230">
        <f>G8+G10+G12+G15+G18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241</v>
      </c>
    </row>
    <row r="22" spans="1:60" x14ac:dyDescent="0.2">
      <c r="C22" s="250"/>
      <c r="D22" s="10"/>
      <c r="AG22" t="s">
        <v>242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sy4eAQ9cvKfbyChRAD9gYQgcwojKdYRnSjSEg66nzVbt7DNXSGkuCLxLbaaAbn+eCupVwcOyu1gBi/AnWG9/w==" saltValue="Yxd4bHhSt2WyRgF6z6bjb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D370-EE3B-43B3-885B-DCD7F01F5173}">
  <sheetPr>
    <outlinePr summaryBelow="0"/>
  </sheetPr>
  <dimension ref="A1:BH5000"/>
  <sheetViews>
    <sheetView workbookViewId="0">
      <pane ySplit="7" topLeftCell="A251" activePane="bottomLeft" state="frozen"/>
      <selection pane="bottomLeft" activeCell="F280" activeCellId="3" sqref="F250 F266 F276 F280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89</v>
      </c>
      <c r="C8" s="245" t="s">
        <v>90</v>
      </c>
      <c r="D8" s="226"/>
      <c r="E8" s="227"/>
      <c r="F8" s="228"/>
      <c r="G8" s="228">
        <f>SUMIF(AG9:AG15,"&lt;&gt;NOR",G9:G15)</f>
        <v>0</v>
      </c>
      <c r="H8" s="228"/>
      <c r="I8" s="228">
        <f>SUM(I9:I15)</f>
        <v>206.76</v>
      </c>
      <c r="J8" s="228"/>
      <c r="K8" s="228">
        <f>SUM(K9:K15)</f>
        <v>244.56</v>
      </c>
      <c r="L8" s="228"/>
      <c r="M8" s="228">
        <f>SUM(M9:M15)</f>
        <v>0</v>
      </c>
      <c r="N8" s="227"/>
      <c r="O8" s="227">
        <f>SUM(O9:O15)</f>
        <v>0</v>
      </c>
      <c r="P8" s="227"/>
      <c r="Q8" s="227">
        <f>SUM(Q9:Q15)</f>
        <v>0</v>
      </c>
      <c r="R8" s="228"/>
      <c r="S8" s="228"/>
      <c r="T8" s="229"/>
      <c r="U8" s="223"/>
      <c r="V8" s="223">
        <f>SUM(V9:V15)</f>
        <v>0.53</v>
      </c>
      <c r="W8" s="223"/>
      <c r="X8" s="223"/>
      <c r="AG8" t="s">
        <v>219</v>
      </c>
    </row>
    <row r="9" spans="1:60" outlineLevel="1" x14ac:dyDescent="0.2">
      <c r="A9" s="231">
        <v>1</v>
      </c>
      <c r="B9" s="232" t="s">
        <v>243</v>
      </c>
      <c r="C9" s="247" t="s">
        <v>244</v>
      </c>
      <c r="D9" s="233" t="s">
        <v>245</v>
      </c>
      <c r="E9" s="234">
        <v>12</v>
      </c>
      <c r="F9" s="235"/>
      <c r="G9" s="236">
        <f>ROUND(E9*F9,2)</f>
        <v>0</v>
      </c>
      <c r="H9" s="235">
        <v>0.62</v>
      </c>
      <c r="I9" s="236">
        <f>ROUND(E9*H9,2)</f>
        <v>7.44</v>
      </c>
      <c r="J9" s="235">
        <v>20.38</v>
      </c>
      <c r="K9" s="236">
        <f>ROUND(E9*J9,2)</f>
        <v>244.56</v>
      </c>
      <c r="L9" s="236">
        <v>21</v>
      </c>
      <c r="M9" s="236">
        <f>G9*(1+L9/100)</f>
        <v>0</v>
      </c>
      <c r="N9" s="234">
        <v>3.0000000000000001E-5</v>
      </c>
      <c r="O9" s="234">
        <f>ROUND(E9*N9,2)</f>
        <v>0</v>
      </c>
      <c r="P9" s="234">
        <v>0</v>
      </c>
      <c r="Q9" s="234">
        <f>ROUND(E9*P9,2)</f>
        <v>0</v>
      </c>
      <c r="R9" s="236" t="s">
        <v>246</v>
      </c>
      <c r="S9" s="236" t="s">
        <v>247</v>
      </c>
      <c r="T9" s="237" t="s">
        <v>247</v>
      </c>
      <c r="U9" s="222">
        <v>4.3999999999999997E-2</v>
      </c>
      <c r="V9" s="222">
        <f>ROUND(E9*U9,2)</f>
        <v>0.53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5" t="s">
        <v>248</v>
      </c>
      <c r="D10" s="251"/>
      <c r="E10" s="252">
        <v>10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249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5" t="s">
        <v>250</v>
      </c>
      <c r="D11" s="251"/>
      <c r="E11" s="252">
        <v>2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251</v>
      </c>
      <c r="C12" s="247" t="s">
        <v>252</v>
      </c>
      <c r="D12" s="233" t="s">
        <v>245</v>
      </c>
      <c r="E12" s="234">
        <v>13.2</v>
      </c>
      <c r="F12" s="235"/>
      <c r="G12" s="236">
        <f>ROUND(E12*F12,2)</f>
        <v>0</v>
      </c>
      <c r="H12" s="235">
        <v>15.1</v>
      </c>
      <c r="I12" s="236">
        <f>ROUND(E12*H12,2)</f>
        <v>199.32</v>
      </c>
      <c r="J12" s="235">
        <v>0</v>
      </c>
      <c r="K12" s="236">
        <f>ROUND(E12*J12,2)</f>
        <v>0</v>
      </c>
      <c r="L12" s="236">
        <v>21</v>
      </c>
      <c r="M12" s="236">
        <f>G12*(1+L12/100)</f>
        <v>0</v>
      </c>
      <c r="N12" s="234">
        <v>2.0000000000000001E-4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253</v>
      </c>
      <c r="S12" s="236" t="s">
        <v>247</v>
      </c>
      <c r="T12" s="237" t="s">
        <v>247</v>
      </c>
      <c r="U12" s="222">
        <v>0</v>
      </c>
      <c r="V12" s="222">
        <f>ROUND(E12*U12,2)</f>
        <v>0</v>
      </c>
      <c r="W12" s="222"/>
      <c r="X12" s="222" t="s">
        <v>254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5" t="s">
        <v>248</v>
      </c>
      <c r="D13" s="251"/>
      <c r="E13" s="252">
        <v>10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249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5" t="s">
        <v>250</v>
      </c>
      <c r="D14" s="251"/>
      <c r="E14" s="252">
        <v>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249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 t="s">
        <v>256</v>
      </c>
      <c r="D15" s="251"/>
      <c r="E15" s="252">
        <v>1.2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4" t="s">
        <v>218</v>
      </c>
      <c r="B16" s="225" t="s">
        <v>97</v>
      </c>
      <c r="C16" s="245" t="s">
        <v>98</v>
      </c>
      <c r="D16" s="226"/>
      <c r="E16" s="227"/>
      <c r="F16" s="228"/>
      <c r="G16" s="228">
        <f>SUMIF(AG17:AG21,"&lt;&gt;NOR",G17:G21)</f>
        <v>0</v>
      </c>
      <c r="H16" s="228"/>
      <c r="I16" s="228">
        <f>SUM(I17:I21)</f>
        <v>290.5</v>
      </c>
      <c r="J16" s="228"/>
      <c r="K16" s="228">
        <f>SUM(K17:K21)</f>
        <v>613.20000000000005</v>
      </c>
      <c r="L16" s="228"/>
      <c r="M16" s="228">
        <f>SUM(M17:M21)</f>
        <v>0</v>
      </c>
      <c r="N16" s="227"/>
      <c r="O16" s="227">
        <f>SUM(O17:O21)</f>
        <v>0</v>
      </c>
      <c r="P16" s="227"/>
      <c r="Q16" s="227">
        <f>SUM(Q17:Q21)</f>
        <v>0</v>
      </c>
      <c r="R16" s="228"/>
      <c r="S16" s="228"/>
      <c r="T16" s="229"/>
      <c r="U16" s="223"/>
      <c r="V16" s="223">
        <f>SUM(V17:V21)</f>
        <v>1.32</v>
      </c>
      <c r="W16" s="223"/>
      <c r="X16" s="223"/>
      <c r="AG16" t="s">
        <v>219</v>
      </c>
    </row>
    <row r="17" spans="1:60" outlineLevel="1" x14ac:dyDescent="0.2">
      <c r="A17" s="231">
        <v>3</v>
      </c>
      <c r="B17" s="232" t="s">
        <v>257</v>
      </c>
      <c r="C17" s="247" t="s">
        <v>258</v>
      </c>
      <c r="D17" s="233" t="s">
        <v>245</v>
      </c>
      <c r="E17" s="234">
        <v>16.86</v>
      </c>
      <c r="F17" s="235"/>
      <c r="G17" s="236">
        <f>ROUND(E17*F17,2)</f>
        <v>0</v>
      </c>
      <c r="H17" s="235">
        <v>17.23</v>
      </c>
      <c r="I17" s="236">
        <f>ROUND(E17*H17,2)</f>
        <v>290.5</v>
      </c>
      <c r="J17" s="235">
        <v>36.369999999999997</v>
      </c>
      <c r="K17" s="236">
        <f>ROUND(E17*J17,2)</f>
        <v>613.20000000000005</v>
      </c>
      <c r="L17" s="236">
        <v>21</v>
      </c>
      <c r="M17" s="236">
        <f>G17*(1+L17/100)</f>
        <v>0</v>
      </c>
      <c r="N17" s="234">
        <v>4.0000000000000003E-5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259</v>
      </c>
      <c r="S17" s="236" t="s">
        <v>247</v>
      </c>
      <c r="T17" s="237" t="s">
        <v>247</v>
      </c>
      <c r="U17" s="222">
        <v>7.8E-2</v>
      </c>
      <c r="V17" s="222">
        <f>ROUND(E17*U17,2)</f>
        <v>1.32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226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56" t="s">
        <v>260</v>
      </c>
      <c r="D18" s="254"/>
      <c r="E18" s="254"/>
      <c r="F18" s="254"/>
      <c r="G18" s="254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261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3" t="str">
        <f>C18</f>
        <v>které se zřizují před úpravami povrchu, a obalení osazených dveřních zárubní před znečištěním při úpravách povrchu nástřikem plastických maltovin včetně pozdějšího odkrytí,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5" t="s">
        <v>262</v>
      </c>
      <c r="D19" s="251"/>
      <c r="E19" s="252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5" t="s">
        <v>263</v>
      </c>
      <c r="D20" s="251"/>
      <c r="E20" s="252">
        <v>6.96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249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5" t="s">
        <v>264</v>
      </c>
      <c r="D21" s="251"/>
      <c r="E21" s="252">
        <v>9.9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249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4" t="s">
        <v>218</v>
      </c>
      <c r="B22" s="225" t="s">
        <v>103</v>
      </c>
      <c r="C22" s="245" t="s">
        <v>104</v>
      </c>
      <c r="D22" s="226"/>
      <c r="E22" s="227"/>
      <c r="F22" s="228"/>
      <c r="G22" s="228">
        <f>SUMIF(AG23:AG24,"&lt;&gt;NOR",G23:G24)</f>
        <v>0</v>
      </c>
      <c r="H22" s="228"/>
      <c r="I22" s="228">
        <f>SUM(I23:I24)</f>
        <v>16146.41</v>
      </c>
      <c r="J22" s="228"/>
      <c r="K22" s="228">
        <f>SUM(K23:K24)</f>
        <v>21988.240000000002</v>
      </c>
      <c r="L22" s="228"/>
      <c r="M22" s="228">
        <f>SUM(M23:M24)</f>
        <v>0</v>
      </c>
      <c r="N22" s="227"/>
      <c r="O22" s="227">
        <f>SUM(O23:O24)</f>
        <v>1.08</v>
      </c>
      <c r="P22" s="227"/>
      <c r="Q22" s="227">
        <f>SUM(Q23:Q24)</f>
        <v>0</v>
      </c>
      <c r="R22" s="228"/>
      <c r="S22" s="228"/>
      <c r="T22" s="229"/>
      <c r="U22" s="223"/>
      <c r="V22" s="223">
        <f>SUM(V23:V24)</f>
        <v>47.55</v>
      </c>
      <c r="W22" s="223"/>
      <c r="X22" s="223"/>
      <c r="AG22" t="s">
        <v>219</v>
      </c>
    </row>
    <row r="23" spans="1:60" outlineLevel="1" x14ac:dyDescent="0.2">
      <c r="A23" s="231">
        <v>4</v>
      </c>
      <c r="B23" s="232" t="s">
        <v>265</v>
      </c>
      <c r="C23" s="247" t="s">
        <v>266</v>
      </c>
      <c r="D23" s="233" t="s">
        <v>245</v>
      </c>
      <c r="E23" s="234">
        <v>182.9</v>
      </c>
      <c r="F23" s="235"/>
      <c r="G23" s="236">
        <f>ROUND(E23*F23,2)</f>
        <v>0</v>
      </c>
      <c r="H23" s="235">
        <v>88.28</v>
      </c>
      <c r="I23" s="236">
        <f>ROUND(E23*H23,2)</f>
        <v>16146.41</v>
      </c>
      <c r="J23" s="235">
        <v>120.22</v>
      </c>
      <c r="K23" s="236">
        <f>ROUND(E23*J23,2)</f>
        <v>21988.240000000002</v>
      </c>
      <c r="L23" s="236">
        <v>21</v>
      </c>
      <c r="M23" s="236">
        <f>G23*(1+L23/100)</f>
        <v>0</v>
      </c>
      <c r="N23" s="234">
        <v>5.9199999999999999E-3</v>
      </c>
      <c r="O23" s="234">
        <f>ROUND(E23*N23,2)</f>
        <v>1.08</v>
      </c>
      <c r="P23" s="234">
        <v>0</v>
      </c>
      <c r="Q23" s="234">
        <f>ROUND(E23*P23,2)</f>
        <v>0</v>
      </c>
      <c r="R23" s="236" t="s">
        <v>267</v>
      </c>
      <c r="S23" s="236" t="s">
        <v>247</v>
      </c>
      <c r="T23" s="237" t="s">
        <v>247</v>
      </c>
      <c r="U23" s="222">
        <v>0.26</v>
      </c>
      <c r="V23" s="222">
        <f>ROUND(E23*U23,2)</f>
        <v>47.55</v>
      </c>
      <c r="W23" s="222"/>
      <c r="X23" s="222" t="s">
        <v>225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5" t="s">
        <v>268</v>
      </c>
      <c r="D24" s="251"/>
      <c r="E24" s="252">
        <v>182.9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4" t="s">
        <v>218</v>
      </c>
      <c r="B25" s="225" t="s">
        <v>107</v>
      </c>
      <c r="C25" s="245" t="s">
        <v>108</v>
      </c>
      <c r="D25" s="226"/>
      <c r="E25" s="227"/>
      <c r="F25" s="228"/>
      <c r="G25" s="228">
        <f>SUMIF(AG26:AG105,"&lt;&gt;NOR",G26:G105)</f>
        <v>0</v>
      </c>
      <c r="H25" s="228"/>
      <c r="I25" s="228">
        <f>SUM(I26:I105)</f>
        <v>1254.9099999999999</v>
      </c>
      <c r="J25" s="228"/>
      <c r="K25" s="228">
        <f>SUM(K26:K105)</f>
        <v>84976.299999999988</v>
      </c>
      <c r="L25" s="228"/>
      <c r="M25" s="228">
        <f>SUM(M26:M105)</f>
        <v>0</v>
      </c>
      <c r="N25" s="227"/>
      <c r="O25" s="227">
        <f>SUM(O26:O105)</f>
        <v>0.04</v>
      </c>
      <c r="P25" s="227"/>
      <c r="Q25" s="227">
        <f>SUM(Q26:Q105)</f>
        <v>55.629999999999995</v>
      </c>
      <c r="R25" s="228"/>
      <c r="S25" s="228"/>
      <c r="T25" s="229"/>
      <c r="U25" s="223"/>
      <c r="V25" s="223">
        <f>SUM(V26:V105)</f>
        <v>204.48999999999998</v>
      </c>
      <c r="W25" s="223"/>
      <c r="X25" s="223"/>
      <c r="AG25" t="s">
        <v>219</v>
      </c>
    </row>
    <row r="26" spans="1:60" outlineLevel="1" x14ac:dyDescent="0.2">
      <c r="A26" s="231">
        <v>5</v>
      </c>
      <c r="B26" s="232" t="s">
        <v>269</v>
      </c>
      <c r="C26" s="247" t="s">
        <v>270</v>
      </c>
      <c r="D26" s="233" t="s">
        <v>245</v>
      </c>
      <c r="E26" s="234">
        <v>42.79</v>
      </c>
      <c r="F26" s="235"/>
      <c r="G26" s="236">
        <f>ROUND(E26*F26,2)</f>
        <v>0</v>
      </c>
      <c r="H26" s="235">
        <v>19.45</v>
      </c>
      <c r="I26" s="236">
        <f>ROUND(E26*H26,2)</f>
        <v>832.27</v>
      </c>
      <c r="J26" s="235">
        <v>165.55</v>
      </c>
      <c r="K26" s="236">
        <f>ROUND(E26*J26,2)</f>
        <v>7083.88</v>
      </c>
      <c r="L26" s="236">
        <v>21</v>
      </c>
      <c r="M26" s="236">
        <f>G26*(1+L26/100)</f>
        <v>0</v>
      </c>
      <c r="N26" s="234">
        <v>6.7000000000000002E-4</v>
      </c>
      <c r="O26" s="234">
        <f>ROUND(E26*N26,2)</f>
        <v>0.03</v>
      </c>
      <c r="P26" s="234">
        <v>0.31900000000000001</v>
      </c>
      <c r="Q26" s="234">
        <f>ROUND(E26*P26,2)</f>
        <v>13.65</v>
      </c>
      <c r="R26" s="236" t="s">
        <v>271</v>
      </c>
      <c r="S26" s="236" t="s">
        <v>247</v>
      </c>
      <c r="T26" s="237" t="s">
        <v>247</v>
      </c>
      <c r="U26" s="222">
        <v>0.317</v>
      </c>
      <c r="V26" s="222">
        <f>ROUND(E26*U26,2)</f>
        <v>13.56</v>
      </c>
      <c r="W26" s="222"/>
      <c r="X26" s="222" t="s">
        <v>225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226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9"/>
      <c r="B27" s="220"/>
      <c r="C27" s="256" t="s">
        <v>272</v>
      </c>
      <c r="D27" s="254"/>
      <c r="E27" s="254"/>
      <c r="F27" s="254"/>
      <c r="G27" s="254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261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53" t="str">
        <f>C27</f>
        <v>nebo vybourání otvorů průřezové plochy přes 4 m2 v příčkách, včetně pomocného lešení o výšce podlahy do 1900 mm a pro zatížení do 1,5 kPa  (150 kg/m2),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5" t="s">
        <v>273</v>
      </c>
      <c r="D28" s="251"/>
      <c r="E28" s="252">
        <v>47.19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249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5" t="s">
        <v>274</v>
      </c>
      <c r="D29" s="251"/>
      <c r="E29" s="252">
        <v>-4.4000000000000004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1">
        <v>6</v>
      </c>
      <c r="B30" s="232" t="s">
        <v>275</v>
      </c>
      <c r="C30" s="247" t="s">
        <v>276</v>
      </c>
      <c r="D30" s="233" t="s">
        <v>277</v>
      </c>
      <c r="E30" s="234">
        <v>3.3282500000000002</v>
      </c>
      <c r="F30" s="235"/>
      <c r="G30" s="236">
        <f>ROUND(E30*F30,2)</f>
        <v>0</v>
      </c>
      <c r="H30" s="235">
        <v>0</v>
      </c>
      <c r="I30" s="236">
        <f>ROUND(E30*H30,2)</f>
        <v>0</v>
      </c>
      <c r="J30" s="235">
        <v>3340</v>
      </c>
      <c r="K30" s="236">
        <f>ROUND(E30*J30,2)</f>
        <v>11116.36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2.2000000000000002</v>
      </c>
      <c r="Q30" s="234">
        <f>ROUND(E30*P30,2)</f>
        <v>7.32</v>
      </c>
      <c r="R30" s="236" t="s">
        <v>271</v>
      </c>
      <c r="S30" s="236" t="s">
        <v>247</v>
      </c>
      <c r="T30" s="237" t="s">
        <v>247</v>
      </c>
      <c r="U30" s="222">
        <v>7.51</v>
      </c>
      <c r="V30" s="222">
        <f>ROUND(E30*U30,2)</f>
        <v>25</v>
      </c>
      <c r="W30" s="222"/>
      <c r="X30" s="222" t="s">
        <v>225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226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5" t="s">
        <v>278</v>
      </c>
      <c r="D31" s="251"/>
      <c r="E31" s="252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249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5" t="s">
        <v>279</v>
      </c>
      <c r="D32" s="251"/>
      <c r="E32" s="252">
        <v>0.40250000000000002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249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5" t="s">
        <v>280</v>
      </c>
      <c r="D33" s="251"/>
      <c r="E33" s="252">
        <v>0.65449999999999997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5" t="s">
        <v>281</v>
      </c>
      <c r="D34" s="251"/>
      <c r="E34" s="252">
        <v>0.35175000000000001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249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5" t="s">
        <v>282</v>
      </c>
      <c r="D35" s="251"/>
      <c r="E35" s="252">
        <v>0.222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5" t="s">
        <v>283</v>
      </c>
      <c r="D36" s="251"/>
      <c r="E36" s="252">
        <v>8.4000000000000005E-2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249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5" t="s">
        <v>284</v>
      </c>
      <c r="D37" s="251"/>
      <c r="E37" s="252">
        <v>0.81200000000000006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5" t="s">
        <v>285</v>
      </c>
      <c r="D38" s="251"/>
      <c r="E38" s="252">
        <v>0.15225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249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5" t="s">
        <v>286</v>
      </c>
      <c r="D39" s="251"/>
      <c r="E39" s="252">
        <v>0.64924999999999999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7</v>
      </c>
      <c r="B40" s="232" t="s">
        <v>287</v>
      </c>
      <c r="C40" s="247" t="s">
        <v>288</v>
      </c>
      <c r="D40" s="233" t="s">
        <v>245</v>
      </c>
      <c r="E40" s="234">
        <v>5.0999999999999996</v>
      </c>
      <c r="F40" s="235"/>
      <c r="G40" s="236">
        <f>ROUND(E40*F40,2)</f>
        <v>0</v>
      </c>
      <c r="H40" s="235">
        <v>0</v>
      </c>
      <c r="I40" s="236">
        <f>ROUND(E40*H40,2)</f>
        <v>0</v>
      </c>
      <c r="J40" s="235">
        <v>73.5</v>
      </c>
      <c r="K40" s="236">
        <f>ROUND(E40*J40,2)</f>
        <v>374.85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0.02</v>
      </c>
      <c r="Q40" s="234">
        <f>ROUND(E40*P40,2)</f>
        <v>0.1</v>
      </c>
      <c r="R40" s="236" t="s">
        <v>271</v>
      </c>
      <c r="S40" s="236" t="s">
        <v>247</v>
      </c>
      <c r="T40" s="237" t="s">
        <v>247</v>
      </c>
      <c r="U40" s="222">
        <v>0.14699999999999999</v>
      </c>
      <c r="V40" s="222">
        <f>ROUND(E40*U40,2)</f>
        <v>0.75</v>
      </c>
      <c r="W40" s="222"/>
      <c r="X40" s="222" t="s">
        <v>225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226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6" t="s">
        <v>289</v>
      </c>
      <c r="D41" s="254"/>
      <c r="E41" s="254"/>
      <c r="F41" s="254"/>
      <c r="G41" s="254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261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5" t="s">
        <v>290</v>
      </c>
      <c r="D42" s="251"/>
      <c r="E42" s="252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249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5" t="s">
        <v>291</v>
      </c>
      <c r="D43" s="251"/>
      <c r="E43" s="252">
        <v>3.7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249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5" t="s">
        <v>292</v>
      </c>
      <c r="D44" s="251"/>
      <c r="E44" s="252">
        <v>1.4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249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1">
        <v>8</v>
      </c>
      <c r="B45" s="232" t="s">
        <v>293</v>
      </c>
      <c r="C45" s="247" t="s">
        <v>294</v>
      </c>
      <c r="D45" s="233" t="s">
        <v>295</v>
      </c>
      <c r="E45" s="234">
        <v>5.0999999999999996</v>
      </c>
      <c r="F45" s="235"/>
      <c r="G45" s="236">
        <f>ROUND(E45*F45,2)</f>
        <v>0</v>
      </c>
      <c r="H45" s="235">
        <v>0</v>
      </c>
      <c r="I45" s="236">
        <f>ROUND(E45*H45,2)</f>
        <v>0</v>
      </c>
      <c r="J45" s="235">
        <v>29.2</v>
      </c>
      <c r="K45" s="236">
        <f>ROUND(E45*J45,2)</f>
        <v>148.91999999999999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4.0000000000000002E-4</v>
      </c>
      <c r="Q45" s="234">
        <f>ROUND(E45*P45,2)</f>
        <v>0</v>
      </c>
      <c r="R45" s="236" t="s">
        <v>271</v>
      </c>
      <c r="S45" s="236" t="s">
        <v>247</v>
      </c>
      <c r="T45" s="237" t="s">
        <v>247</v>
      </c>
      <c r="U45" s="222">
        <v>7.0000000000000007E-2</v>
      </c>
      <c r="V45" s="222">
        <f>ROUND(E45*U45,2)</f>
        <v>0.36</v>
      </c>
      <c r="W45" s="222"/>
      <c r="X45" s="222" t="s">
        <v>225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226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5" t="s">
        <v>290</v>
      </c>
      <c r="D46" s="251"/>
      <c r="E46" s="252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5" t="s">
        <v>291</v>
      </c>
      <c r="D47" s="251"/>
      <c r="E47" s="252">
        <v>3.7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249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5" t="s">
        <v>292</v>
      </c>
      <c r="D48" s="251"/>
      <c r="E48" s="252">
        <v>1.4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249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1">
        <v>9</v>
      </c>
      <c r="B49" s="232" t="s">
        <v>296</v>
      </c>
      <c r="C49" s="247" t="s">
        <v>297</v>
      </c>
      <c r="D49" s="233" t="s">
        <v>277</v>
      </c>
      <c r="E49" s="234">
        <v>18.29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476.5</v>
      </c>
      <c r="K49" s="236">
        <f>ROUND(E49*J49,2)</f>
        <v>8715.19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1.4</v>
      </c>
      <c r="Q49" s="234">
        <f>ROUND(E49*P49,2)</f>
        <v>25.61</v>
      </c>
      <c r="R49" s="236" t="s">
        <v>271</v>
      </c>
      <c r="S49" s="236" t="s">
        <v>247</v>
      </c>
      <c r="T49" s="237" t="s">
        <v>247</v>
      </c>
      <c r="U49" s="222">
        <v>1.2569999999999999</v>
      </c>
      <c r="V49" s="222">
        <f>ROUND(E49*U49,2)</f>
        <v>22.99</v>
      </c>
      <c r="W49" s="222"/>
      <c r="X49" s="222" t="s">
        <v>225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226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5" t="s">
        <v>298</v>
      </c>
      <c r="D50" s="251"/>
      <c r="E50" s="252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5" t="s">
        <v>278</v>
      </c>
      <c r="D51" s="251"/>
      <c r="E51" s="252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249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5" t="s">
        <v>299</v>
      </c>
      <c r="D52" s="251"/>
      <c r="E52" s="252">
        <v>2.2999999999999998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5" t="s">
        <v>300</v>
      </c>
      <c r="D53" s="251"/>
      <c r="E53" s="252">
        <v>3.74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249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5" t="s">
        <v>301</v>
      </c>
      <c r="D54" s="251"/>
      <c r="E54" s="252">
        <v>2.0099999999999998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5" t="s">
        <v>302</v>
      </c>
      <c r="D55" s="251"/>
      <c r="E55" s="252">
        <v>0.74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249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5" t="s">
        <v>303</v>
      </c>
      <c r="D56" s="251"/>
      <c r="E56" s="252">
        <v>0.28000000000000003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5" t="s">
        <v>304</v>
      </c>
      <c r="D57" s="251"/>
      <c r="E57" s="252">
        <v>4.6399999999999997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249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5" t="s">
        <v>305</v>
      </c>
      <c r="D58" s="251"/>
      <c r="E58" s="252">
        <v>0.87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5" t="s">
        <v>306</v>
      </c>
      <c r="D59" s="251"/>
      <c r="E59" s="252">
        <v>3.71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249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10</v>
      </c>
      <c r="B60" s="232" t="s">
        <v>307</v>
      </c>
      <c r="C60" s="247" t="s">
        <v>308</v>
      </c>
      <c r="D60" s="233" t="s">
        <v>309</v>
      </c>
      <c r="E60" s="234">
        <v>8</v>
      </c>
      <c r="F60" s="235"/>
      <c r="G60" s="236">
        <f>ROUND(E60*F60,2)</f>
        <v>0</v>
      </c>
      <c r="H60" s="235">
        <v>0</v>
      </c>
      <c r="I60" s="236">
        <f>ROUND(E60*H60,2)</f>
        <v>0</v>
      </c>
      <c r="J60" s="235">
        <v>19</v>
      </c>
      <c r="K60" s="236">
        <f>ROUND(E60*J60,2)</f>
        <v>152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 t="s">
        <v>271</v>
      </c>
      <c r="S60" s="236" t="s">
        <v>247</v>
      </c>
      <c r="T60" s="237" t="s">
        <v>247</v>
      </c>
      <c r="U60" s="222">
        <v>0.05</v>
      </c>
      <c r="V60" s="222">
        <f>ROUND(E60*U60,2)</f>
        <v>0.4</v>
      </c>
      <c r="W60" s="222"/>
      <c r="X60" s="222" t="s">
        <v>225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226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6" t="s">
        <v>310</v>
      </c>
      <c r="D61" s="254"/>
      <c r="E61" s="254"/>
      <c r="F61" s="254"/>
      <c r="G61" s="254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261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5" t="s">
        <v>311</v>
      </c>
      <c r="D62" s="251"/>
      <c r="E62" s="252">
        <v>8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33.75" outlineLevel="1" x14ac:dyDescent="0.2">
      <c r="A63" s="231">
        <v>11</v>
      </c>
      <c r="B63" s="232" t="s">
        <v>312</v>
      </c>
      <c r="C63" s="247" t="s">
        <v>313</v>
      </c>
      <c r="D63" s="233" t="s">
        <v>245</v>
      </c>
      <c r="E63" s="234">
        <v>12.358000000000001</v>
      </c>
      <c r="F63" s="235"/>
      <c r="G63" s="236">
        <f>ROUND(E63*F63,2)</f>
        <v>0</v>
      </c>
      <c r="H63" s="235">
        <v>34.200000000000003</v>
      </c>
      <c r="I63" s="236">
        <f>ROUND(E63*H63,2)</f>
        <v>422.64</v>
      </c>
      <c r="J63" s="235">
        <v>396.3</v>
      </c>
      <c r="K63" s="236">
        <f>ROUND(E63*J63,2)</f>
        <v>4897.4799999999996</v>
      </c>
      <c r="L63" s="236">
        <v>21</v>
      </c>
      <c r="M63" s="236">
        <f>G63*(1+L63/100)</f>
        <v>0</v>
      </c>
      <c r="N63" s="234">
        <v>1.17E-3</v>
      </c>
      <c r="O63" s="234">
        <f>ROUND(E63*N63,2)</f>
        <v>0.01</v>
      </c>
      <c r="P63" s="234">
        <v>7.5999999999999998E-2</v>
      </c>
      <c r="Q63" s="234">
        <f>ROUND(E63*P63,2)</f>
        <v>0.94</v>
      </c>
      <c r="R63" s="236" t="s">
        <v>271</v>
      </c>
      <c r="S63" s="236" t="s">
        <v>247</v>
      </c>
      <c r="T63" s="237" t="s">
        <v>247</v>
      </c>
      <c r="U63" s="222">
        <v>0.93899999999999995</v>
      </c>
      <c r="V63" s="222">
        <f>ROUND(E63*U63,2)</f>
        <v>11.6</v>
      </c>
      <c r="W63" s="222"/>
      <c r="X63" s="222" t="s">
        <v>225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226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5" t="s">
        <v>314</v>
      </c>
      <c r="D64" s="251"/>
      <c r="E64" s="252">
        <v>4.7279999999999998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5" t="s">
        <v>315</v>
      </c>
      <c r="D65" s="251"/>
      <c r="E65" s="252">
        <v>4.1369999999999996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249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5" t="s">
        <v>316</v>
      </c>
      <c r="D66" s="251"/>
      <c r="E66" s="252">
        <v>1.7729999999999999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5" t="s">
        <v>317</v>
      </c>
      <c r="D67" s="251"/>
      <c r="E67" s="252">
        <v>1.72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249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1">
        <v>12</v>
      </c>
      <c r="B68" s="232" t="s">
        <v>318</v>
      </c>
      <c r="C68" s="247" t="s">
        <v>319</v>
      </c>
      <c r="D68" s="233" t="s">
        <v>245</v>
      </c>
      <c r="E68" s="234">
        <v>79.95</v>
      </c>
      <c r="F68" s="235"/>
      <c r="G68" s="236">
        <f>ROUND(E68*F68,2)</f>
        <v>0</v>
      </c>
      <c r="H68" s="235">
        <v>0</v>
      </c>
      <c r="I68" s="236">
        <f>ROUND(E68*H68,2)</f>
        <v>0</v>
      </c>
      <c r="J68" s="235">
        <v>125.5</v>
      </c>
      <c r="K68" s="236">
        <f>ROUND(E68*J68,2)</f>
        <v>10033.73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0.05</v>
      </c>
      <c r="Q68" s="234">
        <f>ROUND(E68*P68,2)</f>
        <v>4</v>
      </c>
      <c r="R68" s="236" t="s">
        <v>271</v>
      </c>
      <c r="S68" s="236" t="s">
        <v>247</v>
      </c>
      <c r="T68" s="237" t="s">
        <v>247</v>
      </c>
      <c r="U68" s="222">
        <v>0.33</v>
      </c>
      <c r="V68" s="222">
        <f>ROUND(E68*U68,2)</f>
        <v>26.38</v>
      </c>
      <c r="W68" s="222"/>
      <c r="X68" s="222" t="s">
        <v>225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226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5" t="s">
        <v>320</v>
      </c>
      <c r="D69" s="251"/>
      <c r="E69" s="252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249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5" t="s">
        <v>278</v>
      </c>
      <c r="D70" s="251"/>
      <c r="E70" s="252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249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5" t="s">
        <v>321</v>
      </c>
      <c r="D71" s="251"/>
      <c r="E71" s="252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249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5" t="s">
        <v>322</v>
      </c>
      <c r="D72" s="251"/>
      <c r="E72" s="252">
        <v>18.7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5" t="s">
        <v>323</v>
      </c>
      <c r="D73" s="251"/>
      <c r="E73" s="252">
        <v>10.050000000000001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249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5" t="s">
        <v>291</v>
      </c>
      <c r="D74" s="251"/>
      <c r="E74" s="252">
        <v>3.7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5" t="s">
        <v>292</v>
      </c>
      <c r="D75" s="251"/>
      <c r="E75" s="252">
        <v>1.4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249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5" t="s">
        <v>324</v>
      </c>
      <c r="D76" s="251"/>
      <c r="E76" s="252">
        <v>23.2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5" t="s">
        <v>325</v>
      </c>
      <c r="D77" s="251"/>
      <c r="E77" s="252">
        <v>4.3499999999999996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249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5" t="s">
        <v>326</v>
      </c>
      <c r="D78" s="251"/>
      <c r="E78" s="252">
        <v>18.55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1">
        <v>13</v>
      </c>
      <c r="B79" s="232" t="s">
        <v>327</v>
      </c>
      <c r="C79" s="247" t="s">
        <v>328</v>
      </c>
      <c r="D79" s="233" t="s">
        <v>245</v>
      </c>
      <c r="E79" s="234">
        <v>202.9614</v>
      </c>
      <c r="F79" s="235"/>
      <c r="G79" s="236">
        <f>ROUND(E79*F79,2)</f>
        <v>0</v>
      </c>
      <c r="H79" s="235">
        <v>0</v>
      </c>
      <c r="I79" s="236">
        <f>ROUND(E79*H79,2)</f>
        <v>0</v>
      </c>
      <c r="J79" s="235">
        <v>68.3</v>
      </c>
      <c r="K79" s="236">
        <f>ROUND(E79*J79,2)</f>
        <v>13862.26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1.2E-2</v>
      </c>
      <c r="Q79" s="234">
        <f>ROUND(E79*P79,2)</f>
        <v>2.44</v>
      </c>
      <c r="R79" s="236" t="s">
        <v>271</v>
      </c>
      <c r="S79" s="236" t="s">
        <v>247</v>
      </c>
      <c r="T79" s="237" t="s">
        <v>247</v>
      </c>
      <c r="U79" s="222">
        <v>0.18</v>
      </c>
      <c r="V79" s="222">
        <f>ROUND(E79*U79,2)</f>
        <v>36.53</v>
      </c>
      <c r="W79" s="222"/>
      <c r="X79" s="222" t="s">
        <v>225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226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5" t="s">
        <v>329</v>
      </c>
      <c r="D80" s="251"/>
      <c r="E80" s="252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249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5" t="s">
        <v>278</v>
      </c>
      <c r="D81" s="251"/>
      <c r="E81" s="252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249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5" t="s">
        <v>330</v>
      </c>
      <c r="D82" s="251"/>
      <c r="E82" s="252">
        <v>42.48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5" t="s">
        <v>331</v>
      </c>
      <c r="D83" s="251"/>
      <c r="E83" s="252">
        <v>-3.58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249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5" t="s">
        <v>332</v>
      </c>
      <c r="D84" s="251"/>
      <c r="E84" s="252">
        <v>38.31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5" t="s">
        <v>333</v>
      </c>
      <c r="D85" s="251"/>
      <c r="E85" s="252">
        <v>-5.68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249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5" t="s">
        <v>334</v>
      </c>
      <c r="D86" s="251"/>
      <c r="E86" s="252">
        <v>28.32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5" t="s">
        <v>335</v>
      </c>
      <c r="D87" s="251"/>
      <c r="E87" s="252">
        <v>-5.12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249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5" t="s">
        <v>336</v>
      </c>
      <c r="D88" s="251"/>
      <c r="E88" s="252">
        <v>11.97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249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5" t="s">
        <v>337</v>
      </c>
      <c r="D89" s="251"/>
      <c r="E89" s="252">
        <v>-0.50249999999999995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249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5" t="s">
        <v>338</v>
      </c>
      <c r="D90" s="251"/>
      <c r="E90" s="252">
        <v>7.29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5" t="s">
        <v>337</v>
      </c>
      <c r="D91" s="251"/>
      <c r="E91" s="252">
        <v>-0.50249999999999995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249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5" t="s">
        <v>339</v>
      </c>
      <c r="D92" s="251"/>
      <c r="E92" s="252">
        <v>44.25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5" t="s">
        <v>340</v>
      </c>
      <c r="D93" s="251"/>
      <c r="E93" s="252">
        <v>-5.36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249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5" t="s">
        <v>341</v>
      </c>
      <c r="D94" s="251"/>
      <c r="E94" s="252">
        <v>13.8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249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5" t="s">
        <v>342</v>
      </c>
      <c r="D95" s="251"/>
      <c r="E95" s="252">
        <v>-1.4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249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5" t="s">
        <v>343</v>
      </c>
      <c r="D96" s="251"/>
      <c r="E96" s="252">
        <v>44.486400000000003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5" t="s">
        <v>344</v>
      </c>
      <c r="D97" s="251"/>
      <c r="E97" s="252">
        <v>-5.8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249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1">
        <v>14</v>
      </c>
      <c r="B98" s="232" t="s">
        <v>345</v>
      </c>
      <c r="C98" s="247" t="s">
        <v>346</v>
      </c>
      <c r="D98" s="233" t="s">
        <v>245</v>
      </c>
      <c r="E98" s="234">
        <v>23.053000000000001</v>
      </c>
      <c r="F98" s="235"/>
      <c r="G98" s="236">
        <f>ROUND(E98*F98,2)</f>
        <v>0</v>
      </c>
      <c r="H98" s="235">
        <v>0</v>
      </c>
      <c r="I98" s="236">
        <f>ROUND(E98*H98,2)</f>
        <v>0</v>
      </c>
      <c r="J98" s="235">
        <v>125</v>
      </c>
      <c r="K98" s="236">
        <f>ROUND(E98*J98,2)</f>
        <v>2881.63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6.8000000000000005E-2</v>
      </c>
      <c r="Q98" s="234">
        <f>ROUND(E98*P98,2)</f>
        <v>1.57</v>
      </c>
      <c r="R98" s="236" t="s">
        <v>271</v>
      </c>
      <c r="S98" s="236" t="s">
        <v>247</v>
      </c>
      <c r="T98" s="237" t="s">
        <v>247</v>
      </c>
      <c r="U98" s="222">
        <v>0.3</v>
      </c>
      <c r="V98" s="222">
        <f>ROUND(E98*U98,2)</f>
        <v>6.92</v>
      </c>
      <c r="W98" s="222"/>
      <c r="X98" s="222" t="s">
        <v>225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226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6" t="s">
        <v>347</v>
      </c>
      <c r="D99" s="254"/>
      <c r="E99" s="254"/>
      <c r="F99" s="254"/>
      <c r="G99" s="254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261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5" t="s">
        <v>348</v>
      </c>
      <c r="D100" s="251"/>
      <c r="E100" s="252">
        <v>16.359000000000002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5" t="s">
        <v>349</v>
      </c>
      <c r="D101" s="251"/>
      <c r="E101" s="252">
        <v>-1.6345000000000001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249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5" t="s">
        <v>350</v>
      </c>
      <c r="D102" s="251"/>
      <c r="E102" s="252">
        <v>9.9629999999999992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55" t="s">
        <v>349</v>
      </c>
      <c r="D103" s="251"/>
      <c r="E103" s="252">
        <v>-1.6345000000000001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1">
        <v>15</v>
      </c>
      <c r="B104" s="232" t="s">
        <v>351</v>
      </c>
      <c r="C104" s="247" t="s">
        <v>352</v>
      </c>
      <c r="D104" s="233" t="s">
        <v>353</v>
      </c>
      <c r="E104" s="234">
        <v>60</v>
      </c>
      <c r="F104" s="235"/>
      <c r="G104" s="236">
        <f>ROUND(E104*F104,2)</f>
        <v>0</v>
      </c>
      <c r="H104" s="235">
        <v>0</v>
      </c>
      <c r="I104" s="236">
        <f>ROUND(E104*H104,2)</f>
        <v>0</v>
      </c>
      <c r="J104" s="235">
        <v>428.5</v>
      </c>
      <c r="K104" s="236">
        <f>ROUND(E104*J104,2)</f>
        <v>25710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6" t="s">
        <v>354</v>
      </c>
      <c r="S104" s="236" t="s">
        <v>247</v>
      </c>
      <c r="T104" s="237" t="s">
        <v>247</v>
      </c>
      <c r="U104" s="222">
        <v>1</v>
      </c>
      <c r="V104" s="222">
        <f>ROUND(E104*U104,2)</f>
        <v>60</v>
      </c>
      <c r="W104" s="222"/>
      <c r="X104" s="222" t="s">
        <v>355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356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5" t="s">
        <v>357</v>
      </c>
      <c r="D105" s="251"/>
      <c r="E105" s="252">
        <v>60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249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4" t="s">
        <v>218</v>
      </c>
      <c r="B106" s="225" t="s">
        <v>109</v>
      </c>
      <c r="C106" s="245" t="s">
        <v>110</v>
      </c>
      <c r="D106" s="226"/>
      <c r="E106" s="227"/>
      <c r="F106" s="228"/>
      <c r="G106" s="228">
        <f>SUMIF(AG107:AG108,"&lt;&gt;NOR",G107:G108)</f>
        <v>0</v>
      </c>
      <c r="H106" s="228"/>
      <c r="I106" s="228">
        <f>SUM(I107:I108)</f>
        <v>0</v>
      </c>
      <c r="J106" s="228"/>
      <c r="K106" s="228">
        <f>SUM(K107:K108)</f>
        <v>1068.57</v>
      </c>
      <c r="L106" s="228"/>
      <c r="M106" s="228">
        <f>SUM(M107:M108)</f>
        <v>0</v>
      </c>
      <c r="N106" s="227"/>
      <c r="O106" s="227">
        <f>SUM(O107:O108)</f>
        <v>0</v>
      </c>
      <c r="P106" s="227"/>
      <c r="Q106" s="227">
        <f>SUM(Q107:Q108)</f>
        <v>0</v>
      </c>
      <c r="R106" s="228"/>
      <c r="S106" s="228"/>
      <c r="T106" s="229"/>
      <c r="U106" s="223"/>
      <c r="V106" s="223">
        <f>SUM(V107:V108)</f>
        <v>2.37</v>
      </c>
      <c r="W106" s="223"/>
      <c r="X106" s="223"/>
      <c r="AG106" t="s">
        <v>219</v>
      </c>
    </row>
    <row r="107" spans="1:60" ht="22.5" outlineLevel="1" x14ac:dyDescent="0.2">
      <c r="A107" s="231">
        <v>16</v>
      </c>
      <c r="B107" s="232" t="s">
        <v>358</v>
      </c>
      <c r="C107" s="247" t="s">
        <v>359</v>
      </c>
      <c r="D107" s="233" t="s">
        <v>360</v>
      </c>
      <c r="E107" s="234">
        <v>1.12957</v>
      </c>
      <c r="F107" s="235"/>
      <c r="G107" s="236">
        <f>ROUND(E107*F107,2)</f>
        <v>0</v>
      </c>
      <c r="H107" s="235">
        <v>0</v>
      </c>
      <c r="I107" s="236">
        <f>ROUND(E107*H107,2)</f>
        <v>0</v>
      </c>
      <c r="J107" s="235">
        <v>946</v>
      </c>
      <c r="K107" s="236">
        <f>ROUND(E107*J107,2)</f>
        <v>1068.57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 t="s">
        <v>361</v>
      </c>
      <c r="S107" s="236" t="s">
        <v>247</v>
      </c>
      <c r="T107" s="237" t="s">
        <v>247</v>
      </c>
      <c r="U107" s="222">
        <v>2.1</v>
      </c>
      <c r="V107" s="222">
        <f>ROUND(E107*U107,2)</f>
        <v>2.37</v>
      </c>
      <c r="W107" s="222"/>
      <c r="X107" s="222" t="s">
        <v>362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363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6" t="s">
        <v>364</v>
      </c>
      <c r="D108" s="254"/>
      <c r="E108" s="254"/>
      <c r="F108" s="254"/>
      <c r="G108" s="254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261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24" t="s">
        <v>218</v>
      </c>
      <c r="B109" s="225" t="s">
        <v>111</v>
      </c>
      <c r="C109" s="245" t="s">
        <v>112</v>
      </c>
      <c r="D109" s="226"/>
      <c r="E109" s="227"/>
      <c r="F109" s="228"/>
      <c r="G109" s="228">
        <f>SUMIF(AG110:AG120,"&lt;&gt;NOR",G110:G120)</f>
        <v>0</v>
      </c>
      <c r="H109" s="228"/>
      <c r="I109" s="228">
        <f>SUM(I110:I120)</f>
        <v>0</v>
      </c>
      <c r="J109" s="228"/>
      <c r="K109" s="228">
        <f>SUM(K110:K120)</f>
        <v>1499.78</v>
      </c>
      <c r="L109" s="228"/>
      <c r="M109" s="228">
        <f>SUM(M110:M120)</f>
        <v>0</v>
      </c>
      <c r="N109" s="227"/>
      <c r="O109" s="227">
        <f>SUM(O110:O120)</f>
        <v>0</v>
      </c>
      <c r="P109" s="227"/>
      <c r="Q109" s="227">
        <f>SUM(Q110:Q120)</f>
        <v>0.13</v>
      </c>
      <c r="R109" s="228"/>
      <c r="S109" s="228"/>
      <c r="T109" s="229"/>
      <c r="U109" s="223"/>
      <c r="V109" s="223">
        <f>SUM(V110:V120)</f>
        <v>3.2</v>
      </c>
      <c r="W109" s="223"/>
      <c r="X109" s="223"/>
      <c r="AG109" t="s">
        <v>219</v>
      </c>
    </row>
    <row r="110" spans="1:60" outlineLevel="1" x14ac:dyDescent="0.2">
      <c r="A110" s="231">
        <v>17</v>
      </c>
      <c r="B110" s="232" t="s">
        <v>365</v>
      </c>
      <c r="C110" s="247" t="s">
        <v>366</v>
      </c>
      <c r="D110" s="233" t="s">
        <v>245</v>
      </c>
      <c r="E110" s="234">
        <v>91.45</v>
      </c>
      <c r="F110" s="235"/>
      <c r="G110" s="236">
        <f>ROUND(E110*F110,2)</f>
        <v>0</v>
      </c>
      <c r="H110" s="235">
        <v>0</v>
      </c>
      <c r="I110" s="236">
        <f>ROUND(E110*H110,2)</f>
        <v>0</v>
      </c>
      <c r="J110" s="235">
        <v>16.399999999999999</v>
      </c>
      <c r="K110" s="236">
        <f>ROUND(E110*J110,2)</f>
        <v>1499.78</v>
      </c>
      <c r="L110" s="236">
        <v>21</v>
      </c>
      <c r="M110" s="236">
        <f>G110*(1+L110/100)</f>
        <v>0</v>
      </c>
      <c r="N110" s="234">
        <v>0</v>
      </c>
      <c r="O110" s="234">
        <f>ROUND(E110*N110,2)</f>
        <v>0</v>
      </c>
      <c r="P110" s="234">
        <v>1.4300000000000001E-3</v>
      </c>
      <c r="Q110" s="234">
        <f>ROUND(E110*P110,2)</f>
        <v>0.13</v>
      </c>
      <c r="R110" s="236" t="s">
        <v>367</v>
      </c>
      <c r="S110" s="236" t="s">
        <v>247</v>
      </c>
      <c r="T110" s="237" t="s">
        <v>247</v>
      </c>
      <c r="U110" s="222">
        <v>3.5000000000000003E-2</v>
      </c>
      <c r="V110" s="222">
        <f>ROUND(E110*U110,2)</f>
        <v>3.2</v>
      </c>
      <c r="W110" s="222"/>
      <c r="X110" s="222" t="s">
        <v>225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226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5" t="s">
        <v>368</v>
      </c>
      <c r="D111" s="251"/>
      <c r="E111" s="252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249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5" t="s">
        <v>278</v>
      </c>
      <c r="D112" s="251"/>
      <c r="E112" s="252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249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55" t="s">
        <v>369</v>
      </c>
      <c r="D113" s="251"/>
      <c r="E113" s="252">
        <v>11.5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249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5" t="s">
        <v>322</v>
      </c>
      <c r="D114" s="251"/>
      <c r="E114" s="252">
        <v>18.7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249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5" t="s">
        <v>323</v>
      </c>
      <c r="D115" s="251"/>
      <c r="E115" s="252">
        <v>10.050000000000001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5" t="s">
        <v>291</v>
      </c>
      <c r="D116" s="251"/>
      <c r="E116" s="252">
        <v>3.7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249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55" t="s">
        <v>292</v>
      </c>
      <c r="D117" s="251"/>
      <c r="E117" s="252">
        <v>1.4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55" t="s">
        <v>324</v>
      </c>
      <c r="D118" s="251"/>
      <c r="E118" s="252">
        <v>23.2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55" t="s">
        <v>325</v>
      </c>
      <c r="D119" s="251"/>
      <c r="E119" s="252">
        <v>4.3499999999999996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5" t="s">
        <v>326</v>
      </c>
      <c r="D120" s="251"/>
      <c r="E120" s="252">
        <v>18.55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249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24" t="s">
        <v>218</v>
      </c>
      <c r="B121" s="225" t="s">
        <v>113</v>
      </c>
      <c r="C121" s="245" t="s">
        <v>114</v>
      </c>
      <c r="D121" s="226"/>
      <c r="E121" s="227"/>
      <c r="F121" s="228"/>
      <c r="G121" s="228">
        <f>SUMIF(AG122:AG158,"&lt;&gt;NOR",G122:G158)</f>
        <v>0</v>
      </c>
      <c r="H121" s="228"/>
      <c r="I121" s="228">
        <f>SUM(I122:I158)</f>
        <v>7558.24</v>
      </c>
      <c r="J121" s="228"/>
      <c r="K121" s="228">
        <f>SUM(K122:K158)</f>
        <v>22609.79</v>
      </c>
      <c r="L121" s="228"/>
      <c r="M121" s="228">
        <f>SUM(M122:M158)</f>
        <v>0</v>
      </c>
      <c r="N121" s="227"/>
      <c r="O121" s="227">
        <f>SUM(O122:O158)</f>
        <v>0.19</v>
      </c>
      <c r="P121" s="227"/>
      <c r="Q121" s="227">
        <f>SUM(Q122:Q158)</f>
        <v>1.65</v>
      </c>
      <c r="R121" s="228"/>
      <c r="S121" s="228"/>
      <c r="T121" s="229"/>
      <c r="U121" s="223"/>
      <c r="V121" s="223">
        <f>SUM(V122:V158)</f>
        <v>30.880000000000003</v>
      </c>
      <c r="W121" s="223"/>
      <c r="X121" s="223"/>
      <c r="AG121" t="s">
        <v>219</v>
      </c>
    </row>
    <row r="122" spans="1:60" ht="22.5" outlineLevel="1" x14ac:dyDescent="0.2">
      <c r="A122" s="231">
        <v>18</v>
      </c>
      <c r="B122" s="232" t="s">
        <v>370</v>
      </c>
      <c r="C122" s="247" t="s">
        <v>371</v>
      </c>
      <c r="D122" s="233" t="s">
        <v>295</v>
      </c>
      <c r="E122" s="234">
        <v>62.37</v>
      </c>
      <c r="F122" s="235"/>
      <c r="G122" s="236">
        <f>ROUND(E122*F122,2)</f>
        <v>0</v>
      </c>
      <c r="H122" s="235">
        <v>11.54</v>
      </c>
      <c r="I122" s="236">
        <f>ROUND(E122*H122,2)</f>
        <v>719.75</v>
      </c>
      <c r="J122" s="235">
        <v>137.46</v>
      </c>
      <c r="K122" s="236">
        <f>ROUND(E122*J122,2)</f>
        <v>8573.3799999999992</v>
      </c>
      <c r="L122" s="236">
        <v>21</v>
      </c>
      <c r="M122" s="236">
        <f>G122*(1+L122/100)</f>
        <v>0</v>
      </c>
      <c r="N122" s="234">
        <v>2.0000000000000001E-4</v>
      </c>
      <c r="O122" s="234">
        <f>ROUND(E122*N122,2)</f>
        <v>0.01</v>
      </c>
      <c r="P122" s="234">
        <v>0</v>
      </c>
      <c r="Q122" s="234">
        <f>ROUND(E122*P122,2)</f>
        <v>0</v>
      </c>
      <c r="R122" s="236" t="s">
        <v>372</v>
      </c>
      <c r="S122" s="236" t="s">
        <v>247</v>
      </c>
      <c r="T122" s="237" t="s">
        <v>247</v>
      </c>
      <c r="U122" s="222">
        <v>0.252</v>
      </c>
      <c r="V122" s="222">
        <f>ROUND(E122*U122,2)</f>
        <v>15.72</v>
      </c>
      <c r="W122" s="222"/>
      <c r="X122" s="222" t="s">
        <v>225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226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55" t="s">
        <v>262</v>
      </c>
      <c r="D123" s="251"/>
      <c r="E123" s="252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249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5" t="s">
        <v>373</v>
      </c>
      <c r="D124" s="251"/>
      <c r="E124" s="252">
        <v>25.62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249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55" t="s">
        <v>374</v>
      </c>
      <c r="D125" s="251"/>
      <c r="E125" s="252">
        <v>36.75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249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31">
        <v>19</v>
      </c>
      <c r="B126" s="232" t="s">
        <v>375</v>
      </c>
      <c r="C126" s="247" t="s">
        <v>376</v>
      </c>
      <c r="D126" s="233" t="s">
        <v>245</v>
      </c>
      <c r="E126" s="234">
        <v>16.86</v>
      </c>
      <c r="F126" s="235"/>
      <c r="G126" s="236">
        <f>ROUND(E126*F126,2)</f>
        <v>0</v>
      </c>
      <c r="H126" s="235">
        <v>4.7</v>
      </c>
      <c r="I126" s="236">
        <f>ROUND(E126*H126,2)</f>
        <v>79.239999999999995</v>
      </c>
      <c r="J126" s="235">
        <v>48.2</v>
      </c>
      <c r="K126" s="236">
        <f>ROUND(E126*J126,2)</f>
        <v>812.65</v>
      </c>
      <c r="L126" s="236">
        <v>21</v>
      </c>
      <c r="M126" s="236">
        <f>G126*(1+L126/100)</f>
        <v>0</v>
      </c>
      <c r="N126" s="234">
        <v>1.6000000000000001E-4</v>
      </c>
      <c r="O126" s="234">
        <f>ROUND(E126*N126,2)</f>
        <v>0</v>
      </c>
      <c r="P126" s="234">
        <v>2.1999999999999999E-2</v>
      </c>
      <c r="Q126" s="234">
        <f>ROUND(E126*P126,2)</f>
        <v>0.37</v>
      </c>
      <c r="R126" s="236" t="s">
        <v>372</v>
      </c>
      <c r="S126" s="236" t="s">
        <v>247</v>
      </c>
      <c r="T126" s="237" t="s">
        <v>247</v>
      </c>
      <c r="U126" s="222">
        <v>0.114</v>
      </c>
      <c r="V126" s="222">
        <f>ROUND(E126*U126,2)</f>
        <v>1.92</v>
      </c>
      <c r="W126" s="222"/>
      <c r="X126" s="222" t="s">
        <v>225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226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5" t="s">
        <v>262</v>
      </c>
      <c r="D127" s="251"/>
      <c r="E127" s="252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249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55" t="s">
        <v>263</v>
      </c>
      <c r="D128" s="251"/>
      <c r="E128" s="252">
        <v>6.96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249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55" t="s">
        <v>264</v>
      </c>
      <c r="D129" s="251"/>
      <c r="E129" s="252">
        <v>9.9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249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1">
        <v>20</v>
      </c>
      <c r="B130" s="232" t="s">
        <v>377</v>
      </c>
      <c r="C130" s="247" t="s">
        <v>378</v>
      </c>
      <c r="D130" s="233" t="s">
        <v>245</v>
      </c>
      <c r="E130" s="234">
        <v>16.86</v>
      </c>
      <c r="F130" s="235"/>
      <c r="G130" s="236">
        <f>ROUND(E130*F130,2)</f>
        <v>0</v>
      </c>
      <c r="H130" s="235">
        <v>4.7</v>
      </c>
      <c r="I130" s="236">
        <f>ROUND(E130*H130,2)</f>
        <v>79.239999999999995</v>
      </c>
      <c r="J130" s="235">
        <v>69.5</v>
      </c>
      <c r="K130" s="236">
        <f>ROUND(E130*J130,2)</f>
        <v>1171.77</v>
      </c>
      <c r="L130" s="236">
        <v>21</v>
      </c>
      <c r="M130" s="236">
        <f>G130*(1+L130/100)</f>
        <v>0</v>
      </c>
      <c r="N130" s="234">
        <v>1.6000000000000001E-4</v>
      </c>
      <c r="O130" s="234">
        <f>ROUND(E130*N130,2)</f>
        <v>0</v>
      </c>
      <c r="P130" s="234">
        <v>0</v>
      </c>
      <c r="Q130" s="234">
        <f>ROUND(E130*P130,2)</f>
        <v>0</v>
      </c>
      <c r="R130" s="236" t="s">
        <v>372</v>
      </c>
      <c r="S130" s="236" t="s">
        <v>247</v>
      </c>
      <c r="T130" s="237" t="s">
        <v>247</v>
      </c>
      <c r="U130" s="222">
        <v>0.13500000000000001</v>
      </c>
      <c r="V130" s="222">
        <f>ROUND(E130*U130,2)</f>
        <v>2.2799999999999998</v>
      </c>
      <c r="W130" s="222"/>
      <c r="X130" s="222" t="s">
        <v>225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226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5" t="s">
        <v>262</v>
      </c>
      <c r="D131" s="251"/>
      <c r="E131" s="252"/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55" t="s">
        <v>263</v>
      </c>
      <c r="D132" s="251"/>
      <c r="E132" s="252">
        <v>6.96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249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5" t="s">
        <v>264</v>
      </c>
      <c r="D133" s="251"/>
      <c r="E133" s="252">
        <v>9.9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249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1">
        <v>21</v>
      </c>
      <c r="B134" s="232" t="s">
        <v>379</v>
      </c>
      <c r="C134" s="247" t="s">
        <v>380</v>
      </c>
      <c r="D134" s="233" t="s">
        <v>245</v>
      </c>
      <c r="E134" s="234">
        <v>16.86</v>
      </c>
      <c r="F134" s="235"/>
      <c r="G134" s="236">
        <f>ROUND(E134*F134,2)</f>
        <v>0</v>
      </c>
      <c r="H134" s="235">
        <v>24.7</v>
      </c>
      <c r="I134" s="236">
        <f>ROUND(E134*H134,2)</f>
        <v>416.44</v>
      </c>
      <c r="J134" s="235">
        <v>0</v>
      </c>
      <c r="K134" s="236">
        <f>ROUND(E134*J134,2)</f>
        <v>0</v>
      </c>
      <c r="L134" s="236">
        <v>21</v>
      </c>
      <c r="M134" s="236">
        <f>G134*(1+L134/100)</f>
        <v>0</v>
      </c>
      <c r="N134" s="234">
        <v>2.4000000000000001E-4</v>
      </c>
      <c r="O134" s="234">
        <f>ROUND(E134*N134,2)</f>
        <v>0</v>
      </c>
      <c r="P134" s="234">
        <v>0</v>
      </c>
      <c r="Q134" s="234">
        <f>ROUND(E134*P134,2)</f>
        <v>0</v>
      </c>
      <c r="R134" s="236" t="s">
        <v>372</v>
      </c>
      <c r="S134" s="236" t="s">
        <v>247</v>
      </c>
      <c r="T134" s="237" t="s">
        <v>247</v>
      </c>
      <c r="U134" s="222">
        <v>0</v>
      </c>
      <c r="V134" s="222">
        <f>ROUND(E134*U134,2)</f>
        <v>0</v>
      </c>
      <c r="W134" s="222"/>
      <c r="X134" s="222" t="s">
        <v>225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226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5" t="s">
        <v>381</v>
      </c>
      <c r="D135" s="251"/>
      <c r="E135" s="252">
        <v>16.86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249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1">
        <v>22</v>
      </c>
      <c r="B136" s="232" t="s">
        <v>382</v>
      </c>
      <c r="C136" s="247" t="s">
        <v>383</v>
      </c>
      <c r="D136" s="233" t="s">
        <v>245</v>
      </c>
      <c r="E136" s="234">
        <v>91.45</v>
      </c>
      <c r="F136" s="235"/>
      <c r="G136" s="236">
        <f>ROUND(E136*F136,2)</f>
        <v>0</v>
      </c>
      <c r="H136" s="235">
        <v>0</v>
      </c>
      <c r="I136" s="236">
        <f>ROUND(E136*H136,2)</f>
        <v>0</v>
      </c>
      <c r="J136" s="235">
        <v>41.4</v>
      </c>
      <c r="K136" s="236">
        <f>ROUND(E136*J136,2)</f>
        <v>3786.03</v>
      </c>
      <c r="L136" s="236">
        <v>21</v>
      </c>
      <c r="M136" s="236">
        <f>G136*(1+L136/100)</f>
        <v>0</v>
      </c>
      <c r="N136" s="234">
        <v>0</v>
      </c>
      <c r="O136" s="234">
        <f>ROUND(E136*N136,2)</f>
        <v>0</v>
      </c>
      <c r="P136" s="234">
        <v>1.4E-2</v>
      </c>
      <c r="Q136" s="234">
        <f>ROUND(E136*P136,2)</f>
        <v>1.28</v>
      </c>
      <c r="R136" s="236" t="s">
        <v>372</v>
      </c>
      <c r="S136" s="236" t="s">
        <v>247</v>
      </c>
      <c r="T136" s="237" t="s">
        <v>247</v>
      </c>
      <c r="U136" s="222">
        <v>0.08</v>
      </c>
      <c r="V136" s="222">
        <f>ROUND(E136*U136,2)</f>
        <v>7.32</v>
      </c>
      <c r="W136" s="222"/>
      <c r="X136" s="222" t="s">
        <v>225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226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5" t="s">
        <v>384</v>
      </c>
      <c r="D137" s="251"/>
      <c r="E137" s="252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249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5" t="s">
        <v>278</v>
      </c>
      <c r="D138" s="251"/>
      <c r="E138" s="252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249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5" t="s">
        <v>369</v>
      </c>
      <c r="D139" s="251"/>
      <c r="E139" s="252">
        <v>11.5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249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5" t="s">
        <v>322</v>
      </c>
      <c r="D140" s="251"/>
      <c r="E140" s="252">
        <v>18.7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249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5" t="s">
        <v>323</v>
      </c>
      <c r="D141" s="251"/>
      <c r="E141" s="252">
        <v>10.050000000000001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249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5" t="s">
        <v>291</v>
      </c>
      <c r="D142" s="251"/>
      <c r="E142" s="252">
        <v>3.7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249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5" t="s">
        <v>292</v>
      </c>
      <c r="D143" s="251"/>
      <c r="E143" s="252">
        <v>1.4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249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5" t="s">
        <v>324</v>
      </c>
      <c r="D144" s="251"/>
      <c r="E144" s="252">
        <v>23.2</v>
      </c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249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5" t="s">
        <v>325</v>
      </c>
      <c r="D145" s="251"/>
      <c r="E145" s="252">
        <v>4.3499999999999996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249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55" t="s">
        <v>326</v>
      </c>
      <c r="D146" s="251"/>
      <c r="E146" s="252">
        <v>18.55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249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31">
        <v>23</v>
      </c>
      <c r="B147" s="232" t="s">
        <v>385</v>
      </c>
      <c r="C147" s="247" t="s">
        <v>386</v>
      </c>
      <c r="D147" s="233" t="s">
        <v>245</v>
      </c>
      <c r="E147" s="234">
        <v>12</v>
      </c>
      <c r="F147" s="235"/>
      <c r="G147" s="236">
        <f>ROUND(E147*F147,2)</f>
        <v>0</v>
      </c>
      <c r="H147" s="235">
        <v>9.17</v>
      </c>
      <c r="I147" s="236">
        <f>ROUND(E147*H147,2)</f>
        <v>110.04</v>
      </c>
      <c r="J147" s="235">
        <v>688.83</v>
      </c>
      <c r="K147" s="236">
        <f>ROUND(E147*J147,2)</f>
        <v>8265.9599999999991</v>
      </c>
      <c r="L147" s="236">
        <v>21</v>
      </c>
      <c r="M147" s="236">
        <f>G147*(1+L147/100)</f>
        <v>0</v>
      </c>
      <c r="N147" s="234">
        <v>1.0000000000000001E-5</v>
      </c>
      <c r="O147" s="234">
        <f>ROUND(E147*N147,2)</f>
        <v>0</v>
      </c>
      <c r="P147" s="234">
        <v>0</v>
      </c>
      <c r="Q147" s="234">
        <f>ROUND(E147*P147,2)</f>
        <v>0</v>
      </c>
      <c r="R147" s="236"/>
      <c r="S147" s="236" t="s">
        <v>223</v>
      </c>
      <c r="T147" s="237" t="s">
        <v>224</v>
      </c>
      <c r="U147" s="222">
        <v>0.30299999999999999</v>
      </c>
      <c r="V147" s="222">
        <f>ROUND(E147*U147,2)</f>
        <v>3.64</v>
      </c>
      <c r="W147" s="222"/>
      <c r="X147" s="222" t="s">
        <v>225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226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55" t="s">
        <v>387</v>
      </c>
      <c r="D148" s="251"/>
      <c r="E148" s="252"/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249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55" t="s">
        <v>248</v>
      </c>
      <c r="D149" s="251"/>
      <c r="E149" s="252">
        <v>10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249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55" t="s">
        <v>250</v>
      </c>
      <c r="D150" s="251"/>
      <c r="E150" s="252">
        <v>2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249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1">
        <v>24</v>
      </c>
      <c r="B151" s="232" t="s">
        <v>388</v>
      </c>
      <c r="C151" s="247" t="s">
        <v>389</v>
      </c>
      <c r="D151" s="233" t="s">
        <v>295</v>
      </c>
      <c r="E151" s="234">
        <v>68.606999999999999</v>
      </c>
      <c r="F151" s="235"/>
      <c r="G151" s="236">
        <f>ROUND(E151*F151,2)</f>
        <v>0</v>
      </c>
      <c r="H151" s="235">
        <v>16.3</v>
      </c>
      <c r="I151" s="236">
        <f>ROUND(E151*H151,2)</f>
        <v>1118.29</v>
      </c>
      <c r="J151" s="235">
        <v>0</v>
      </c>
      <c r="K151" s="236">
        <f>ROUND(E151*J151,2)</f>
        <v>0</v>
      </c>
      <c r="L151" s="236">
        <v>21</v>
      </c>
      <c r="M151" s="236">
        <f>G151*(1+L151/100)</f>
        <v>0</v>
      </c>
      <c r="N151" s="234">
        <v>8.3000000000000001E-4</v>
      </c>
      <c r="O151" s="234">
        <f>ROUND(E151*N151,2)</f>
        <v>0.06</v>
      </c>
      <c r="P151" s="234">
        <v>0</v>
      </c>
      <c r="Q151" s="234">
        <f>ROUND(E151*P151,2)</f>
        <v>0</v>
      </c>
      <c r="R151" s="236" t="s">
        <v>253</v>
      </c>
      <c r="S151" s="236" t="s">
        <v>247</v>
      </c>
      <c r="T151" s="237" t="s">
        <v>247</v>
      </c>
      <c r="U151" s="222">
        <v>0</v>
      </c>
      <c r="V151" s="222">
        <f>ROUND(E151*U151,2)</f>
        <v>0</v>
      </c>
      <c r="W151" s="222"/>
      <c r="X151" s="222" t="s">
        <v>254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255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55" t="s">
        <v>390</v>
      </c>
      <c r="D152" s="251"/>
      <c r="E152" s="252"/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249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5" t="s">
        <v>373</v>
      </c>
      <c r="D153" s="251"/>
      <c r="E153" s="252">
        <v>25.62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55" t="s">
        <v>374</v>
      </c>
      <c r="D154" s="251"/>
      <c r="E154" s="252">
        <v>36.75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249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5" t="s">
        <v>391</v>
      </c>
      <c r="D155" s="251"/>
      <c r="E155" s="252">
        <v>6.2370000000000001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249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31">
        <v>25</v>
      </c>
      <c r="B156" s="232" t="s">
        <v>392</v>
      </c>
      <c r="C156" s="247" t="s">
        <v>393</v>
      </c>
      <c r="D156" s="233" t="s">
        <v>245</v>
      </c>
      <c r="E156" s="234">
        <v>18.545999999999999</v>
      </c>
      <c r="F156" s="235"/>
      <c r="G156" s="236">
        <f>ROUND(E156*F156,2)</f>
        <v>0</v>
      </c>
      <c r="H156" s="235">
        <v>271.5</v>
      </c>
      <c r="I156" s="236">
        <f>ROUND(E156*H156,2)</f>
        <v>5035.24</v>
      </c>
      <c r="J156" s="235">
        <v>0</v>
      </c>
      <c r="K156" s="236">
        <f>ROUND(E156*J156,2)</f>
        <v>0</v>
      </c>
      <c r="L156" s="236">
        <v>21</v>
      </c>
      <c r="M156" s="236">
        <f>G156*(1+L156/100)</f>
        <v>0</v>
      </c>
      <c r="N156" s="234">
        <v>6.4000000000000003E-3</v>
      </c>
      <c r="O156" s="234">
        <f>ROUND(E156*N156,2)</f>
        <v>0.12</v>
      </c>
      <c r="P156" s="234">
        <v>0</v>
      </c>
      <c r="Q156" s="234">
        <f>ROUND(E156*P156,2)</f>
        <v>0</v>
      </c>
      <c r="R156" s="236" t="s">
        <v>253</v>
      </c>
      <c r="S156" s="236" t="s">
        <v>247</v>
      </c>
      <c r="T156" s="237" t="s">
        <v>247</v>
      </c>
      <c r="U156" s="222">
        <v>0</v>
      </c>
      <c r="V156" s="222">
        <f>ROUND(E156*U156,2)</f>
        <v>0</v>
      </c>
      <c r="W156" s="222"/>
      <c r="X156" s="222" t="s">
        <v>254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255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55" t="s">
        <v>381</v>
      </c>
      <c r="D157" s="251"/>
      <c r="E157" s="252">
        <v>16.86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249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55" t="s">
        <v>394</v>
      </c>
      <c r="D158" s="251"/>
      <c r="E158" s="252">
        <v>1.6859999999999999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249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24" t="s">
        <v>218</v>
      </c>
      <c r="B159" s="225" t="s">
        <v>121</v>
      </c>
      <c r="C159" s="245" t="s">
        <v>122</v>
      </c>
      <c r="D159" s="226"/>
      <c r="E159" s="227"/>
      <c r="F159" s="228"/>
      <c r="G159" s="228">
        <f>SUMIF(AG160:AG163,"&lt;&gt;NOR",G160:G163)</f>
        <v>0</v>
      </c>
      <c r="H159" s="228"/>
      <c r="I159" s="228">
        <f>SUM(I160:I163)</f>
        <v>0</v>
      </c>
      <c r="J159" s="228"/>
      <c r="K159" s="228">
        <f>SUM(K160:K163)</f>
        <v>4453.26</v>
      </c>
      <c r="L159" s="228"/>
      <c r="M159" s="228">
        <f>SUM(M160:M163)</f>
        <v>0</v>
      </c>
      <c r="N159" s="227"/>
      <c r="O159" s="227">
        <f>SUM(O160:O163)</f>
        <v>0</v>
      </c>
      <c r="P159" s="227"/>
      <c r="Q159" s="227">
        <f>SUM(Q160:Q163)</f>
        <v>0.92</v>
      </c>
      <c r="R159" s="228"/>
      <c r="S159" s="228"/>
      <c r="T159" s="229"/>
      <c r="U159" s="223"/>
      <c r="V159" s="223">
        <f>SUM(V160:V163)</f>
        <v>10.6</v>
      </c>
      <c r="W159" s="223"/>
      <c r="X159" s="223"/>
      <c r="AG159" t="s">
        <v>219</v>
      </c>
    </row>
    <row r="160" spans="1:60" outlineLevel="1" x14ac:dyDescent="0.2">
      <c r="A160" s="231">
        <v>26</v>
      </c>
      <c r="B160" s="232" t="s">
        <v>395</v>
      </c>
      <c r="C160" s="247" t="s">
        <v>396</v>
      </c>
      <c r="D160" s="233" t="s">
        <v>245</v>
      </c>
      <c r="E160" s="234">
        <v>46.1</v>
      </c>
      <c r="F160" s="235"/>
      <c r="G160" s="236">
        <f>ROUND(E160*F160,2)</f>
        <v>0</v>
      </c>
      <c r="H160" s="235">
        <v>0</v>
      </c>
      <c r="I160" s="236">
        <f>ROUND(E160*H160,2)</f>
        <v>0</v>
      </c>
      <c r="J160" s="235">
        <v>96.6</v>
      </c>
      <c r="K160" s="236">
        <f>ROUND(E160*J160,2)</f>
        <v>4453.26</v>
      </c>
      <c r="L160" s="236">
        <v>21</v>
      </c>
      <c r="M160" s="236">
        <f>G160*(1+L160/100)</f>
        <v>0</v>
      </c>
      <c r="N160" s="234">
        <v>0</v>
      </c>
      <c r="O160" s="234">
        <f>ROUND(E160*N160,2)</f>
        <v>0</v>
      </c>
      <c r="P160" s="234">
        <v>0.02</v>
      </c>
      <c r="Q160" s="234">
        <f>ROUND(E160*P160,2)</f>
        <v>0.92</v>
      </c>
      <c r="R160" s="236" t="s">
        <v>397</v>
      </c>
      <c r="S160" s="236" t="s">
        <v>247</v>
      </c>
      <c r="T160" s="237" t="s">
        <v>247</v>
      </c>
      <c r="U160" s="222">
        <v>0.23</v>
      </c>
      <c r="V160" s="222">
        <f>ROUND(E160*U160,2)</f>
        <v>10.6</v>
      </c>
      <c r="W160" s="222"/>
      <c r="X160" s="222" t="s">
        <v>225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226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55" t="s">
        <v>398</v>
      </c>
      <c r="D161" s="251"/>
      <c r="E161" s="252">
        <v>23.2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249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55" t="s">
        <v>399</v>
      </c>
      <c r="D162" s="251"/>
      <c r="E162" s="252">
        <v>4.3499999999999996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249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55" t="s">
        <v>400</v>
      </c>
      <c r="D163" s="251"/>
      <c r="E163" s="252">
        <v>18.55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249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24" t="s">
        <v>218</v>
      </c>
      <c r="B164" s="225" t="s">
        <v>123</v>
      </c>
      <c r="C164" s="245" t="s">
        <v>124</v>
      </c>
      <c r="D164" s="226"/>
      <c r="E164" s="227"/>
      <c r="F164" s="228"/>
      <c r="G164" s="228">
        <f>SUMIF(AG165:AG174,"&lt;&gt;NOR",G165:G174)</f>
        <v>0</v>
      </c>
      <c r="H164" s="228"/>
      <c r="I164" s="228">
        <f>SUM(I165:I174)</f>
        <v>0</v>
      </c>
      <c r="J164" s="228"/>
      <c r="K164" s="228">
        <f>SUM(K165:K174)</f>
        <v>2341.86</v>
      </c>
      <c r="L164" s="228"/>
      <c r="M164" s="228">
        <f>SUM(M165:M174)</f>
        <v>0</v>
      </c>
      <c r="N164" s="227"/>
      <c r="O164" s="227">
        <f>SUM(O165:O174)</f>
        <v>0</v>
      </c>
      <c r="P164" s="227"/>
      <c r="Q164" s="227">
        <f>SUM(Q165:Q174)</f>
        <v>0.04</v>
      </c>
      <c r="R164" s="228"/>
      <c r="S164" s="228"/>
      <c r="T164" s="229"/>
      <c r="U164" s="223"/>
      <c r="V164" s="223">
        <f>SUM(V165:V174)</f>
        <v>5.58</v>
      </c>
      <c r="W164" s="223"/>
      <c r="X164" s="223"/>
      <c r="AG164" t="s">
        <v>219</v>
      </c>
    </row>
    <row r="165" spans="1:60" outlineLevel="1" x14ac:dyDescent="0.2">
      <c r="A165" s="231">
        <v>27</v>
      </c>
      <c r="B165" s="232" t="s">
        <v>401</v>
      </c>
      <c r="C165" s="247" t="s">
        <v>402</v>
      </c>
      <c r="D165" s="233" t="s">
        <v>295</v>
      </c>
      <c r="E165" s="234">
        <v>38.56</v>
      </c>
      <c r="F165" s="235"/>
      <c r="G165" s="236">
        <f>ROUND(E165*F165,2)</f>
        <v>0</v>
      </c>
      <c r="H165" s="235">
        <v>0</v>
      </c>
      <c r="I165" s="236">
        <f>ROUND(E165*H165,2)</f>
        <v>0</v>
      </c>
      <c r="J165" s="235">
        <v>14.7</v>
      </c>
      <c r="K165" s="236">
        <f>ROUND(E165*J165,2)</f>
        <v>566.83000000000004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8.0000000000000007E-5</v>
      </c>
      <c r="Q165" s="234">
        <f>ROUND(E165*P165,2)</f>
        <v>0</v>
      </c>
      <c r="R165" s="236" t="s">
        <v>397</v>
      </c>
      <c r="S165" s="236" t="s">
        <v>247</v>
      </c>
      <c r="T165" s="237" t="s">
        <v>247</v>
      </c>
      <c r="U165" s="222">
        <v>3.5000000000000003E-2</v>
      </c>
      <c r="V165" s="222">
        <f>ROUND(E165*U165,2)</f>
        <v>1.35</v>
      </c>
      <c r="W165" s="222"/>
      <c r="X165" s="222" t="s">
        <v>225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226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55" t="s">
        <v>403</v>
      </c>
      <c r="D166" s="251"/>
      <c r="E166" s="252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249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55" t="s">
        <v>404</v>
      </c>
      <c r="D167" s="251"/>
      <c r="E167" s="252">
        <v>13.34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249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55" t="s">
        <v>405</v>
      </c>
      <c r="D168" s="251"/>
      <c r="E168" s="252">
        <v>15.72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249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5" t="s">
        <v>406</v>
      </c>
      <c r="D169" s="251"/>
      <c r="E169" s="252">
        <v>9.5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249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31">
        <v>28</v>
      </c>
      <c r="B170" s="232" t="s">
        <v>407</v>
      </c>
      <c r="C170" s="247" t="s">
        <v>408</v>
      </c>
      <c r="D170" s="233" t="s">
        <v>245</v>
      </c>
      <c r="E170" s="234">
        <v>40.25</v>
      </c>
      <c r="F170" s="235"/>
      <c r="G170" s="236">
        <f>ROUND(E170*F170,2)</f>
        <v>0</v>
      </c>
      <c r="H170" s="235">
        <v>0</v>
      </c>
      <c r="I170" s="236">
        <f>ROUND(E170*H170,2)</f>
        <v>0</v>
      </c>
      <c r="J170" s="235">
        <v>44.1</v>
      </c>
      <c r="K170" s="236">
        <f>ROUND(E170*J170,2)</f>
        <v>1775.03</v>
      </c>
      <c r="L170" s="236">
        <v>21</v>
      </c>
      <c r="M170" s="236">
        <f>G170*(1+L170/100)</f>
        <v>0</v>
      </c>
      <c r="N170" s="234">
        <v>0</v>
      </c>
      <c r="O170" s="234">
        <f>ROUND(E170*N170,2)</f>
        <v>0</v>
      </c>
      <c r="P170" s="234">
        <v>1E-3</v>
      </c>
      <c r="Q170" s="234">
        <f>ROUND(E170*P170,2)</f>
        <v>0.04</v>
      </c>
      <c r="R170" s="236" t="s">
        <v>397</v>
      </c>
      <c r="S170" s="236" t="s">
        <v>247</v>
      </c>
      <c r="T170" s="237" t="s">
        <v>247</v>
      </c>
      <c r="U170" s="222">
        <v>0.105</v>
      </c>
      <c r="V170" s="222">
        <f>ROUND(E170*U170,2)</f>
        <v>4.2300000000000004</v>
      </c>
      <c r="W170" s="222"/>
      <c r="X170" s="222" t="s">
        <v>225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226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5" t="s">
        <v>403</v>
      </c>
      <c r="D171" s="251"/>
      <c r="E171" s="252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249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55" t="s">
        <v>369</v>
      </c>
      <c r="D172" s="251"/>
      <c r="E172" s="252">
        <v>11.5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249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55" t="s">
        <v>322</v>
      </c>
      <c r="D173" s="251"/>
      <c r="E173" s="252">
        <v>18.7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249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55" t="s">
        <v>323</v>
      </c>
      <c r="D174" s="251"/>
      <c r="E174" s="252">
        <v>10.050000000000001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249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">
      <c r="A175" s="224" t="s">
        <v>218</v>
      </c>
      <c r="B175" s="225" t="s">
        <v>129</v>
      </c>
      <c r="C175" s="245" t="s">
        <v>130</v>
      </c>
      <c r="D175" s="226"/>
      <c r="E175" s="227"/>
      <c r="F175" s="228"/>
      <c r="G175" s="228">
        <f>SUMIF(AG176:AG195,"&lt;&gt;NOR",G176:G195)</f>
        <v>0</v>
      </c>
      <c r="H175" s="228"/>
      <c r="I175" s="228">
        <f>SUM(I176:I195)</f>
        <v>32.17</v>
      </c>
      <c r="J175" s="228"/>
      <c r="K175" s="228">
        <f>SUM(K176:K195)</f>
        <v>11609.02</v>
      </c>
      <c r="L175" s="228"/>
      <c r="M175" s="228">
        <f>SUM(M176:M195)</f>
        <v>0</v>
      </c>
      <c r="N175" s="227"/>
      <c r="O175" s="227">
        <f>SUM(O176:O195)</f>
        <v>0</v>
      </c>
      <c r="P175" s="227"/>
      <c r="Q175" s="227">
        <f>SUM(Q176:Q195)</f>
        <v>0</v>
      </c>
      <c r="R175" s="228"/>
      <c r="S175" s="228"/>
      <c r="T175" s="229"/>
      <c r="U175" s="223"/>
      <c r="V175" s="223">
        <f>SUM(V176:V195)</f>
        <v>22.43</v>
      </c>
      <c r="W175" s="223"/>
      <c r="X175" s="223"/>
      <c r="AG175" t="s">
        <v>219</v>
      </c>
    </row>
    <row r="176" spans="1:60" outlineLevel="1" x14ac:dyDescent="0.2">
      <c r="A176" s="231">
        <v>29</v>
      </c>
      <c r="B176" s="232" t="s">
        <v>409</v>
      </c>
      <c r="C176" s="247" t="s">
        <v>410</v>
      </c>
      <c r="D176" s="233" t="s">
        <v>245</v>
      </c>
      <c r="E176" s="234">
        <v>292.49239999999998</v>
      </c>
      <c r="F176" s="235"/>
      <c r="G176" s="236">
        <f>ROUND(E176*F176,2)</f>
        <v>0</v>
      </c>
      <c r="H176" s="235">
        <v>0.11</v>
      </c>
      <c r="I176" s="236">
        <f>ROUND(E176*H176,2)</f>
        <v>32.17</v>
      </c>
      <c r="J176" s="235">
        <v>39.69</v>
      </c>
      <c r="K176" s="236">
        <f>ROUND(E176*J176,2)</f>
        <v>11609.02</v>
      </c>
      <c r="L176" s="236">
        <v>21</v>
      </c>
      <c r="M176" s="236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6" t="s">
        <v>411</v>
      </c>
      <c r="S176" s="236" t="s">
        <v>247</v>
      </c>
      <c r="T176" s="237" t="s">
        <v>247</v>
      </c>
      <c r="U176" s="222">
        <v>7.6679999999999998E-2</v>
      </c>
      <c r="V176" s="222">
        <f>ROUND(E176*U176,2)</f>
        <v>22.43</v>
      </c>
      <c r="W176" s="222"/>
      <c r="X176" s="222" t="s">
        <v>225</v>
      </c>
      <c r="Y176" s="212"/>
      <c r="Z176" s="212"/>
      <c r="AA176" s="212"/>
      <c r="AB176" s="212"/>
      <c r="AC176" s="212"/>
      <c r="AD176" s="212"/>
      <c r="AE176" s="212"/>
      <c r="AF176" s="212"/>
      <c r="AG176" s="212" t="s">
        <v>226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55" t="s">
        <v>412</v>
      </c>
      <c r="D177" s="251"/>
      <c r="E177" s="252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249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5" t="s">
        <v>413</v>
      </c>
      <c r="D178" s="251"/>
      <c r="E178" s="252">
        <v>93.286000000000001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249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55" t="s">
        <v>414</v>
      </c>
      <c r="D179" s="251"/>
      <c r="E179" s="252">
        <v>-3.7549999999999999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249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55" t="s">
        <v>330</v>
      </c>
      <c r="D180" s="251"/>
      <c r="E180" s="252">
        <v>42.48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249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5" t="s">
        <v>331</v>
      </c>
      <c r="D181" s="251"/>
      <c r="E181" s="252">
        <v>-3.58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249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55" t="s">
        <v>332</v>
      </c>
      <c r="D182" s="251"/>
      <c r="E182" s="252">
        <v>38.31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249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55" t="s">
        <v>333</v>
      </c>
      <c r="D183" s="251"/>
      <c r="E183" s="252">
        <v>-5.68</v>
      </c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12"/>
      <c r="Z183" s="212"/>
      <c r="AA183" s="212"/>
      <c r="AB183" s="212"/>
      <c r="AC183" s="212"/>
      <c r="AD183" s="212"/>
      <c r="AE183" s="212"/>
      <c r="AF183" s="212"/>
      <c r="AG183" s="212" t="s">
        <v>249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55" t="s">
        <v>334</v>
      </c>
      <c r="D184" s="251"/>
      <c r="E184" s="252">
        <v>28.32</v>
      </c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249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55" t="s">
        <v>335</v>
      </c>
      <c r="D185" s="251"/>
      <c r="E185" s="252">
        <v>-5.12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249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55" t="s">
        <v>336</v>
      </c>
      <c r="D186" s="251"/>
      <c r="E186" s="252">
        <v>11.97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249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/>
      <c r="B187" s="220"/>
      <c r="C187" s="255" t="s">
        <v>337</v>
      </c>
      <c r="D187" s="251"/>
      <c r="E187" s="252">
        <v>-0.50249999999999995</v>
      </c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12"/>
      <c r="Z187" s="212"/>
      <c r="AA187" s="212"/>
      <c r="AB187" s="212"/>
      <c r="AC187" s="212"/>
      <c r="AD187" s="212"/>
      <c r="AE187" s="212"/>
      <c r="AF187" s="212"/>
      <c r="AG187" s="212" t="s">
        <v>249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5" t="s">
        <v>338</v>
      </c>
      <c r="D188" s="251"/>
      <c r="E188" s="252">
        <v>7.29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249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55" t="s">
        <v>337</v>
      </c>
      <c r="D189" s="251"/>
      <c r="E189" s="252">
        <v>-0.50249999999999995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249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55" t="s">
        <v>339</v>
      </c>
      <c r="D190" s="251"/>
      <c r="E190" s="252">
        <v>44.25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249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55" t="s">
        <v>340</v>
      </c>
      <c r="D191" s="251"/>
      <c r="E191" s="252">
        <v>-5.36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55" t="s">
        <v>341</v>
      </c>
      <c r="D192" s="251"/>
      <c r="E192" s="252">
        <v>13.8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12"/>
      <c r="Z192" s="212"/>
      <c r="AA192" s="212"/>
      <c r="AB192" s="212"/>
      <c r="AC192" s="212"/>
      <c r="AD192" s="212"/>
      <c r="AE192" s="212"/>
      <c r="AF192" s="212"/>
      <c r="AG192" s="212" t="s">
        <v>249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55" t="s">
        <v>342</v>
      </c>
      <c r="D193" s="251"/>
      <c r="E193" s="252">
        <v>-1.4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249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55" t="s">
        <v>343</v>
      </c>
      <c r="D194" s="251"/>
      <c r="E194" s="252">
        <v>44.486400000000003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249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55" t="s">
        <v>344</v>
      </c>
      <c r="D195" s="251"/>
      <c r="E195" s="252">
        <v>-5.8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249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x14ac:dyDescent="0.2">
      <c r="A196" s="224" t="s">
        <v>218</v>
      </c>
      <c r="B196" s="225" t="s">
        <v>165</v>
      </c>
      <c r="C196" s="245" t="s">
        <v>166</v>
      </c>
      <c r="D196" s="226"/>
      <c r="E196" s="227"/>
      <c r="F196" s="228"/>
      <c r="G196" s="228">
        <f>SUMIF(AG197:AG198,"&lt;&gt;NOR",G197:G198)</f>
        <v>0</v>
      </c>
      <c r="H196" s="228"/>
      <c r="I196" s="228">
        <f>SUM(I197:I198)</f>
        <v>0</v>
      </c>
      <c r="J196" s="228"/>
      <c r="K196" s="228">
        <f>SUM(K197:K198)</f>
        <v>16500</v>
      </c>
      <c r="L196" s="228"/>
      <c r="M196" s="228">
        <f>SUM(M197:M198)</f>
        <v>0</v>
      </c>
      <c r="N196" s="227"/>
      <c r="O196" s="227">
        <f>SUM(O197:O198)</f>
        <v>0</v>
      </c>
      <c r="P196" s="227"/>
      <c r="Q196" s="227">
        <f>SUM(Q197:Q198)</f>
        <v>0</v>
      </c>
      <c r="R196" s="228"/>
      <c r="S196" s="228"/>
      <c r="T196" s="229"/>
      <c r="U196" s="223"/>
      <c r="V196" s="223">
        <f>SUM(V197:V198)</f>
        <v>0</v>
      </c>
      <c r="W196" s="223"/>
      <c r="X196" s="223"/>
      <c r="AG196" t="s">
        <v>219</v>
      </c>
    </row>
    <row r="197" spans="1:60" outlineLevel="1" x14ac:dyDescent="0.2">
      <c r="A197" s="231">
        <v>30</v>
      </c>
      <c r="B197" s="232" t="s">
        <v>415</v>
      </c>
      <c r="C197" s="247" t="s">
        <v>416</v>
      </c>
      <c r="D197" s="233" t="s">
        <v>417</v>
      </c>
      <c r="E197" s="234">
        <v>30</v>
      </c>
      <c r="F197" s="235"/>
      <c r="G197" s="236">
        <f>ROUND(E197*F197,2)</f>
        <v>0</v>
      </c>
      <c r="H197" s="235">
        <v>0</v>
      </c>
      <c r="I197" s="236">
        <f>ROUND(E197*H197,2)</f>
        <v>0</v>
      </c>
      <c r="J197" s="235">
        <v>550</v>
      </c>
      <c r="K197" s="236">
        <f>ROUND(E197*J197,2)</f>
        <v>16500</v>
      </c>
      <c r="L197" s="236">
        <v>21</v>
      </c>
      <c r="M197" s="236">
        <f>G197*(1+L197/100)</f>
        <v>0</v>
      </c>
      <c r="N197" s="234">
        <v>0</v>
      </c>
      <c r="O197" s="234">
        <f>ROUND(E197*N197,2)</f>
        <v>0</v>
      </c>
      <c r="P197" s="234">
        <v>0</v>
      </c>
      <c r="Q197" s="234">
        <f>ROUND(E197*P197,2)</f>
        <v>0</v>
      </c>
      <c r="R197" s="236"/>
      <c r="S197" s="236" t="s">
        <v>223</v>
      </c>
      <c r="T197" s="237" t="s">
        <v>224</v>
      </c>
      <c r="U197" s="222">
        <v>0</v>
      </c>
      <c r="V197" s="222">
        <f>ROUND(E197*U197,2)</f>
        <v>0</v>
      </c>
      <c r="W197" s="222"/>
      <c r="X197" s="222" t="s">
        <v>225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226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5" t="s">
        <v>418</v>
      </c>
      <c r="D198" s="251"/>
      <c r="E198" s="252">
        <v>30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4" t="s">
        <v>218</v>
      </c>
      <c r="B199" s="225" t="s">
        <v>179</v>
      </c>
      <c r="C199" s="245" t="s">
        <v>180</v>
      </c>
      <c r="D199" s="226"/>
      <c r="E199" s="227"/>
      <c r="F199" s="228"/>
      <c r="G199" s="228">
        <f>SUMIF(AG200:AG282,"&lt;&gt;NOR",G200:G282)</f>
        <v>0</v>
      </c>
      <c r="H199" s="228"/>
      <c r="I199" s="228">
        <f>SUM(I200:I282)</f>
        <v>0</v>
      </c>
      <c r="J199" s="228"/>
      <c r="K199" s="228">
        <f>SUM(K200:K282)</f>
        <v>171077.27999999997</v>
      </c>
      <c r="L199" s="228"/>
      <c r="M199" s="228">
        <f>SUM(M200:M282)</f>
        <v>0</v>
      </c>
      <c r="N199" s="227"/>
      <c r="O199" s="227">
        <f>SUM(O200:O282)</f>
        <v>0</v>
      </c>
      <c r="P199" s="227"/>
      <c r="Q199" s="227">
        <f>SUM(Q200:Q282)</f>
        <v>0</v>
      </c>
      <c r="R199" s="228"/>
      <c r="S199" s="228"/>
      <c r="T199" s="229"/>
      <c r="U199" s="223"/>
      <c r="V199" s="223">
        <f>SUM(V200:V282)</f>
        <v>124.51999999999998</v>
      </c>
      <c r="W199" s="223"/>
      <c r="X199" s="223"/>
      <c r="AG199" t="s">
        <v>219</v>
      </c>
    </row>
    <row r="200" spans="1:60" outlineLevel="1" x14ac:dyDescent="0.2">
      <c r="A200" s="231">
        <v>31</v>
      </c>
      <c r="B200" s="232" t="s">
        <v>419</v>
      </c>
      <c r="C200" s="247" t="s">
        <v>420</v>
      </c>
      <c r="D200" s="233" t="s">
        <v>360</v>
      </c>
      <c r="E200" s="234">
        <v>58.369370000000004</v>
      </c>
      <c r="F200" s="235"/>
      <c r="G200" s="236">
        <f>ROUND(E200*F200,2)</f>
        <v>0</v>
      </c>
      <c r="H200" s="235">
        <v>0</v>
      </c>
      <c r="I200" s="236">
        <f>ROUND(E200*H200,2)</f>
        <v>0</v>
      </c>
      <c r="J200" s="235">
        <v>208.5</v>
      </c>
      <c r="K200" s="236">
        <f>ROUND(E200*J200,2)</f>
        <v>12170.01</v>
      </c>
      <c r="L200" s="236">
        <v>21</v>
      </c>
      <c r="M200" s="236">
        <f>G200*(1+L200/100)</f>
        <v>0</v>
      </c>
      <c r="N200" s="234">
        <v>0</v>
      </c>
      <c r="O200" s="234">
        <f>ROUND(E200*N200,2)</f>
        <v>0</v>
      </c>
      <c r="P200" s="234">
        <v>0</v>
      </c>
      <c r="Q200" s="234">
        <f>ROUND(E200*P200,2)</f>
        <v>0</v>
      </c>
      <c r="R200" s="236" t="s">
        <v>271</v>
      </c>
      <c r="S200" s="236" t="s">
        <v>247</v>
      </c>
      <c r="T200" s="237" t="s">
        <v>247</v>
      </c>
      <c r="U200" s="222">
        <v>0.55000000000000004</v>
      </c>
      <c r="V200" s="222">
        <f>ROUND(E200*U200,2)</f>
        <v>32.1</v>
      </c>
      <c r="W200" s="222"/>
      <c r="X200" s="222" t="s">
        <v>225</v>
      </c>
      <c r="Y200" s="212"/>
      <c r="Z200" s="212"/>
      <c r="AA200" s="212"/>
      <c r="AB200" s="212"/>
      <c r="AC200" s="212"/>
      <c r="AD200" s="212"/>
      <c r="AE200" s="212"/>
      <c r="AF200" s="212"/>
      <c r="AG200" s="212" t="s">
        <v>226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55" t="s">
        <v>421</v>
      </c>
      <c r="D201" s="251"/>
      <c r="E201" s="252">
        <v>13.65001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249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55" t="s">
        <v>422</v>
      </c>
      <c r="D202" s="251"/>
      <c r="E202" s="252">
        <v>7.3221499999999997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249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55" t="s">
        <v>423</v>
      </c>
      <c r="D203" s="251"/>
      <c r="E203" s="252">
        <v>0.10199999999999999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249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5" t="s">
        <v>424</v>
      </c>
      <c r="D204" s="251"/>
      <c r="E204" s="252">
        <v>2.0400000000000001E-3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249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55" t="s">
        <v>425</v>
      </c>
      <c r="D205" s="251"/>
      <c r="E205" s="252">
        <v>25.606000000000002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249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55" t="s">
        <v>426</v>
      </c>
      <c r="D206" s="251"/>
      <c r="E206" s="252">
        <v>0.93920999999999999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249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55" t="s">
        <v>427</v>
      </c>
      <c r="D207" s="251"/>
      <c r="E207" s="252">
        <v>6.4330400000000001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249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55" t="s">
        <v>428</v>
      </c>
      <c r="D208" s="251"/>
      <c r="E208" s="252">
        <v>1.5676000000000001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55" t="s">
        <v>429</v>
      </c>
      <c r="D209" s="251"/>
      <c r="E209" s="252">
        <v>0.13077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12"/>
      <c r="Z209" s="212"/>
      <c r="AA209" s="212"/>
      <c r="AB209" s="212"/>
      <c r="AC209" s="212"/>
      <c r="AD209" s="212"/>
      <c r="AE209" s="212"/>
      <c r="AF209" s="212"/>
      <c r="AG209" s="212" t="s">
        <v>249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5" t="s">
        <v>430</v>
      </c>
      <c r="D210" s="251"/>
      <c r="E210" s="252">
        <v>1.2803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249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5" t="s">
        <v>431</v>
      </c>
      <c r="D211" s="251"/>
      <c r="E211" s="252">
        <v>3.0799999999999998E-3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249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55" t="s">
        <v>432</v>
      </c>
      <c r="D212" s="251"/>
      <c r="E212" s="252">
        <v>4.0250000000000001E-2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249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55" t="s">
        <v>433</v>
      </c>
      <c r="D213" s="251"/>
      <c r="E213" s="252">
        <v>0.37092000000000003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249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5" t="s">
        <v>434</v>
      </c>
      <c r="D214" s="251"/>
      <c r="E214" s="252">
        <v>0.92200000000000004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31">
        <v>32</v>
      </c>
      <c r="B215" s="232" t="s">
        <v>435</v>
      </c>
      <c r="C215" s="247" t="s">
        <v>436</v>
      </c>
      <c r="D215" s="233" t="s">
        <v>309</v>
      </c>
      <c r="E215" s="234">
        <v>1</v>
      </c>
      <c r="F215" s="235"/>
      <c r="G215" s="236">
        <f>ROUND(E215*F215,2)</f>
        <v>0</v>
      </c>
      <c r="H215" s="235">
        <v>0</v>
      </c>
      <c r="I215" s="236">
        <f>ROUND(E215*H215,2)</f>
        <v>0</v>
      </c>
      <c r="J215" s="235">
        <v>4090</v>
      </c>
      <c r="K215" s="236">
        <f>ROUND(E215*J215,2)</f>
        <v>4090</v>
      </c>
      <c r="L215" s="236">
        <v>21</v>
      </c>
      <c r="M215" s="236">
        <f>G215*(1+L215/100)</f>
        <v>0</v>
      </c>
      <c r="N215" s="234">
        <v>0</v>
      </c>
      <c r="O215" s="234">
        <f>ROUND(E215*N215,2)</f>
        <v>0</v>
      </c>
      <c r="P215" s="234">
        <v>0</v>
      </c>
      <c r="Q215" s="234">
        <f>ROUND(E215*P215,2)</f>
        <v>0</v>
      </c>
      <c r="R215" s="236" t="s">
        <v>271</v>
      </c>
      <c r="S215" s="236" t="s">
        <v>247</v>
      </c>
      <c r="T215" s="237" t="s">
        <v>247</v>
      </c>
      <c r="U215" s="222">
        <v>8.84</v>
      </c>
      <c r="V215" s="222">
        <f>ROUND(E215*U215,2)</f>
        <v>8.84</v>
      </c>
      <c r="W215" s="222"/>
      <c r="X215" s="222" t="s">
        <v>225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226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55" t="s">
        <v>437</v>
      </c>
      <c r="D216" s="251"/>
      <c r="E216" s="252">
        <v>1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249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1">
        <v>33</v>
      </c>
      <c r="B217" s="232" t="s">
        <v>438</v>
      </c>
      <c r="C217" s="247" t="s">
        <v>439</v>
      </c>
      <c r="D217" s="233" t="s">
        <v>440</v>
      </c>
      <c r="E217" s="234">
        <v>14</v>
      </c>
      <c r="F217" s="235"/>
      <c r="G217" s="236">
        <f>ROUND(E217*F217,2)</f>
        <v>0</v>
      </c>
      <c r="H217" s="235">
        <v>0</v>
      </c>
      <c r="I217" s="236">
        <f>ROUND(E217*H217,2)</f>
        <v>0</v>
      </c>
      <c r="J217" s="235">
        <v>37.200000000000003</v>
      </c>
      <c r="K217" s="236">
        <f>ROUND(E217*J217,2)</f>
        <v>520.79999999999995</v>
      </c>
      <c r="L217" s="236">
        <v>21</v>
      </c>
      <c r="M217" s="236">
        <f>G217*(1+L217/100)</f>
        <v>0</v>
      </c>
      <c r="N217" s="234">
        <v>0</v>
      </c>
      <c r="O217" s="234">
        <f>ROUND(E217*N217,2)</f>
        <v>0</v>
      </c>
      <c r="P217" s="234">
        <v>0</v>
      </c>
      <c r="Q217" s="234">
        <f>ROUND(E217*P217,2)</f>
        <v>0</v>
      </c>
      <c r="R217" s="236" t="s">
        <v>271</v>
      </c>
      <c r="S217" s="236" t="s">
        <v>247</v>
      </c>
      <c r="T217" s="237" t="s">
        <v>247</v>
      </c>
      <c r="U217" s="222">
        <v>0</v>
      </c>
      <c r="V217" s="222">
        <f>ROUND(E217*U217,2)</f>
        <v>0</v>
      </c>
      <c r="W217" s="222"/>
      <c r="X217" s="222" t="s">
        <v>225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226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55" t="s">
        <v>441</v>
      </c>
      <c r="D218" s="251"/>
      <c r="E218" s="252">
        <v>14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249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1">
        <v>34</v>
      </c>
      <c r="B219" s="232" t="s">
        <v>442</v>
      </c>
      <c r="C219" s="247" t="s">
        <v>443</v>
      </c>
      <c r="D219" s="233" t="s">
        <v>360</v>
      </c>
      <c r="E219" s="234">
        <v>58.369370000000004</v>
      </c>
      <c r="F219" s="235"/>
      <c r="G219" s="236">
        <f>ROUND(E219*F219,2)</f>
        <v>0</v>
      </c>
      <c r="H219" s="235">
        <v>0</v>
      </c>
      <c r="I219" s="236">
        <f>ROUND(E219*H219,2)</f>
        <v>0</v>
      </c>
      <c r="J219" s="235">
        <v>256.5</v>
      </c>
      <c r="K219" s="236">
        <f>ROUND(E219*J219,2)</f>
        <v>14971.74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 t="s">
        <v>271</v>
      </c>
      <c r="S219" s="236" t="s">
        <v>247</v>
      </c>
      <c r="T219" s="237" t="s">
        <v>247</v>
      </c>
      <c r="U219" s="222">
        <v>0.49</v>
      </c>
      <c r="V219" s="222">
        <f>ROUND(E219*U219,2)</f>
        <v>28.6</v>
      </c>
      <c r="W219" s="222"/>
      <c r="X219" s="222" t="s">
        <v>225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226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55" t="s">
        <v>421</v>
      </c>
      <c r="D220" s="251"/>
      <c r="E220" s="252">
        <v>13.65001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12"/>
      <c r="Z220" s="212"/>
      <c r="AA220" s="212"/>
      <c r="AB220" s="212"/>
      <c r="AC220" s="212"/>
      <c r="AD220" s="212"/>
      <c r="AE220" s="212"/>
      <c r="AF220" s="212"/>
      <c r="AG220" s="212" t="s">
        <v>249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55" t="s">
        <v>422</v>
      </c>
      <c r="D221" s="251"/>
      <c r="E221" s="252">
        <v>7.3221499999999997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249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55" t="s">
        <v>423</v>
      </c>
      <c r="D222" s="251"/>
      <c r="E222" s="252">
        <v>0.10199999999999999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249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55" t="s">
        <v>424</v>
      </c>
      <c r="D223" s="251"/>
      <c r="E223" s="252">
        <v>2.0400000000000001E-3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249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55" t="s">
        <v>425</v>
      </c>
      <c r="D224" s="251"/>
      <c r="E224" s="252">
        <v>25.606000000000002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249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55" t="s">
        <v>426</v>
      </c>
      <c r="D225" s="251"/>
      <c r="E225" s="252">
        <v>0.93920999999999999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249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55" t="s">
        <v>427</v>
      </c>
      <c r="D226" s="251"/>
      <c r="E226" s="252">
        <v>6.4330400000000001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249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55" t="s">
        <v>428</v>
      </c>
      <c r="D227" s="251"/>
      <c r="E227" s="252">
        <v>1.5676000000000001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249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55" t="s">
        <v>429</v>
      </c>
      <c r="D228" s="251"/>
      <c r="E228" s="252">
        <v>0.13077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249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55" t="s">
        <v>444</v>
      </c>
      <c r="D229" s="251"/>
      <c r="E229" s="252">
        <v>1.2803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249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55" t="s">
        <v>431</v>
      </c>
      <c r="D230" s="251"/>
      <c r="E230" s="252">
        <v>3.0799999999999998E-3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249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55" t="s">
        <v>432</v>
      </c>
      <c r="D231" s="251"/>
      <c r="E231" s="252">
        <v>4.0250000000000001E-2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249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55" t="s">
        <v>433</v>
      </c>
      <c r="D232" s="251"/>
      <c r="E232" s="252">
        <v>0.37092000000000003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12"/>
      <c r="Z232" s="212"/>
      <c r="AA232" s="212"/>
      <c r="AB232" s="212"/>
      <c r="AC232" s="212"/>
      <c r="AD232" s="212"/>
      <c r="AE232" s="212"/>
      <c r="AF232" s="212"/>
      <c r="AG232" s="212" t="s">
        <v>249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55" t="s">
        <v>434</v>
      </c>
      <c r="D233" s="251"/>
      <c r="E233" s="252">
        <v>0.92200000000000004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249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31">
        <v>35</v>
      </c>
      <c r="B234" s="232" t="s">
        <v>445</v>
      </c>
      <c r="C234" s="247" t="s">
        <v>446</v>
      </c>
      <c r="D234" s="233" t="s">
        <v>360</v>
      </c>
      <c r="E234" s="234">
        <v>291.84685000000002</v>
      </c>
      <c r="F234" s="235"/>
      <c r="G234" s="236">
        <f>ROUND(E234*F234,2)</f>
        <v>0</v>
      </c>
      <c r="H234" s="235">
        <v>0</v>
      </c>
      <c r="I234" s="236">
        <f>ROUND(E234*H234,2)</f>
        <v>0</v>
      </c>
      <c r="J234" s="235">
        <v>24.6</v>
      </c>
      <c r="K234" s="236">
        <f>ROUND(E234*J234,2)</f>
        <v>7179.43</v>
      </c>
      <c r="L234" s="236">
        <v>21</v>
      </c>
      <c r="M234" s="236">
        <f>G234*(1+L234/100)</f>
        <v>0</v>
      </c>
      <c r="N234" s="234">
        <v>0</v>
      </c>
      <c r="O234" s="234">
        <f>ROUND(E234*N234,2)</f>
        <v>0</v>
      </c>
      <c r="P234" s="234">
        <v>0</v>
      </c>
      <c r="Q234" s="234">
        <f>ROUND(E234*P234,2)</f>
        <v>0</v>
      </c>
      <c r="R234" s="236" t="s">
        <v>271</v>
      </c>
      <c r="S234" s="236" t="s">
        <v>247</v>
      </c>
      <c r="T234" s="237" t="s">
        <v>247</v>
      </c>
      <c r="U234" s="222">
        <v>0</v>
      </c>
      <c r="V234" s="222">
        <f>ROUND(E234*U234,2)</f>
        <v>0</v>
      </c>
      <c r="W234" s="222"/>
      <c r="X234" s="222" t="s">
        <v>225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226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55" t="s">
        <v>447</v>
      </c>
      <c r="D235" s="251"/>
      <c r="E235" s="252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249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55" t="s">
        <v>448</v>
      </c>
      <c r="D236" s="251"/>
      <c r="E236" s="252">
        <v>68.250050000000002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249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55" t="s">
        <v>449</v>
      </c>
      <c r="D237" s="251"/>
      <c r="E237" s="252">
        <v>36.610750000000003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249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55" t="s">
        <v>450</v>
      </c>
      <c r="D238" s="251"/>
      <c r="E238" s="252">
        <v>0.51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249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55" t="s">
        <v>451</v>
      </c>
      <c r="D239" s="251"/>
      <c r="E239" s="252">
        <v>1.0200000000000001E-2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249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55" t="s">
        <v>452</v>
      </c>
      <c r="D240" s="251"/>
      <c r="E240" s="252">
        <v>128.03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249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55" t="s">
        <v>453</v>
      </c>
      <c r="D241" s="251"/>
      <c r="E241" s="252">
        <v>4.6960499999999996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249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55" t="s">
        <v>454</v>
      </c>
      <c r="D242" s="251"/>
      <c r="E242" s="252">
        <v>32.165199999999999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249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55" t="s">
        <v>455</v>
      </c>
      <c r="D243" s="251"/>
      <c r="E243" s="252">
        <v>7.8380000000000001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249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55" t="s">
        <v>456</v>
      </c>
      <c r="D244" s="251"/>
      <c r="E244" s="252">
        <v>0.65385000000000004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249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55" t="s">
        <v>457</v>
      </c>
      <c r="D245" s="251"/>
      <c r="E245" s="252">
        <v>6.4015000000000004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249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55" t="s">
        <v>458</v>
      </c>
      <c r="D246" s="251"/>
      <c r="E246" s="252">
        <v>1.54E-2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249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55" t="s">
        <v>459</v>
      </c>
      <c r="D247" s="251"/>
      <c r="E247" s="252">
        <v>0.20125000000000001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249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55" t="s">
        <v>460</v>
      </c>
      <c r="D248" s="251"/>
      <c r="E248" s="252">
        <v>1.8546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249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55" t="s">
        <v>461</v>
      </c>
      <c r="D249" s="251"/>
      <c r="E249" s="252">
        <v>4.6100000000000003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12"/>
      <c r="Z249" s="212"/>
      <c r="AA249" s="212"/>
      <c r="AB249" s="212"/>
      <c r="AC249" s="212"/>
      <c r="AD249" s="212"/>
      <c r="AE249" s="212"/>
      <c r="AF249" s="212"/>
      <c r="AG249" s="212" t="s">
        <v>249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1">
        <v>36</v>
      </c>
      <c r="B250" s="232" t="s">
        <v>462</v>
      </c>
      <c r="C250" s="247" t="s">
        <v>463</v>
      </c>
      <c r="D250" s="233" t="s">
        <v>360</v>
      </c>
      <c r="E250" s="234">
        <v>58.369370000000004</v>
      </c>
      <c r="F250" s="235"/>
      <c r="G250" s="236">
        <f>ROUND(E250*F250,2)</f>
        <v>0</v>
      </c>
      <c r="H250" s="235">
        <v>0</v>
      </c>
      <c r="I250" s="236">
        <f>ROUND(E250*H250,2)</f>
        <v>0</v>
      </c>
      <c r="J250" s="235">
        <v>357.5</v>
      </c>
      <c r="K250" s="236">
        <f>ROUND(E250*J250,2)</f>
        <v>20867.05</v>
      </c>
      <c r="L250" s="236">
        <v>21</v>
      </c>
      <c r="M250" s="236">
        <f>G250*(1+L250/100)</f>
        <v>0</v>
      </c>
      <c r="N250" s="234">
        <v>0</v>
      </c>
      <c r="O250" s="234">
        <f>ROUND(E250*N250,2)</f>
        <v>0</v>
      </c>
      <c r="P250" s="234">
        <v>0</v>
      </c>
      <c r="Q250" s="234">
        <f>ROUND(E250*P250,2)</f>
        <v>0</v>
      </c>
      <c r="R250" s="236" t="s">
        <v>271</v>
      </c>
      <c r="S250" s="236" t="s">
        <v>247</v>
      </c>
      <c r="T250" s="237" t="s">
        <v>247</v>
      </c>
      <c r="U250" s="222">
        <v>0.94199999999999995</v>
      </c>
      <c r="V250" s="222">
        <f>ROUND(E250*U250,2)</f>
        <v>54.98</v>
      </c>
      <c r="W250" s="222"/>
      <c r="X250" s="222" t="s">
        <v>225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226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55" t="s">
        <v>464</v>
      </c>
      <c r="D251" s="251"/>
      <c r="E251" s="252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249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55" t="s">
        <v>421</v>
      </c>
      <c r="D252" s="251"/>
      <c r="E252" s="252">
        <v>13.65001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249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55" t="s">
        <v>422</v>
      </c>
      <c r="D253" s="251"/>
      <c r="E253" s="252">
        <v>7.3221499999999997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249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55" t="s">
        <v>423</v>
      </c>
      <c r="D254" s="251"/>
      <c r="E254" s="252">
        <v>0.10199999999999999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12"/>
      <c r="Z254" s="212"/>
      <c r="AA254" s="212"/>
      <c r="AB254" s="212"/>
      <c r="AC254" s="212"/>
      <c r="AD254" s="212"/>
      <c r="AE254" s="212"/>
      <c r="AF254" s="212"/>
      <c r="AG254" s="212" t="s">
        <v>249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55" t="s">
        <v>424</v>
      </c>
      <c r="D255" s="251"/>
      <c r="E255" s="252">
        <v>2.0400000000000001E-3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249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55" t="s">
        <v>425</v>
      </c>
      <c r="D256" s="251"/>
      <c r="E256" s="252">
        <v>25.606000000000002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249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55" t="s">
        <v>426</v>
      </c>
      <c r="D257" s="251"/>
      <c r="E257" s="252">
        <v>0.93920999999999999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249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55" t="s">
        <v>427</v>
      </c>
      <c r="D258" s="251"/>
      <c r="E258" s="252">
        <v>6.4330400000000001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249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55" t="s">
        <v>428</v>
      </c>
      <c r="D259" s="251"/>
      <c r="E259" s="252">
        <v>1.5676000000000001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249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55" t="s">
        <v>429</v>
      </c>
      <c r="D260" s="251"/>
      <c r="E260" s="252">
        <v>0.13077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12"/>
      <c r="Z260" s="212"/>
      <c r="AA260" s="212"/>
      <c r="AB260" s="212"/>
      <c r="AC260" s="212"/>
      <c r="AD260" s="212"/>
      <c r="AE260" s="212"/>
      <c r="AF260" s="212"/>
      <c r="AG260" s="212" t="s">
        <v>249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55" t="s">
        <v>444</v>
      </c>
      <c r="D261" s="251"/>
      <c r="E261" s="252">
        <v>1.2803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249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55" t="s">
        <v>431</v>
      </c>
      <c r="D262" s="251"/>
      <c r="E262" s="252">
        <v>3.0799999999999998E-3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249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55" t="s">
        <v>432</v>
      </c>
      <c r="D263" s="251"/>
      <c r="E263" s="252">
        <v>4.0250000000000001E-2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249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55" t="s">
        <v>433</v>
      </c>
      <c r="D264" s="251"/>
      <c r="E264" s="252">
        <v>0.37092000000000003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12"/>
      <c r="Z264" s="212"/>
      <c r="AA264" s="212"/>
      <c r="AB264" s="212"/>
      <c r="AC264" s="212"/>
      <c r="AD264" s="212"/>
      <c r="AE264" s="212"/>
      <c r="AF264" s="212"/>
      <c r="AG264" s="212" t="s">
        <v>249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55" t="s">
        <v>434</v>
      </c>
      <c r="D265" s="251"/>
      <c r="E265" s="252">
        <v>0.92200000000000004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249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31">
        <v>37</v>
      </c>
      <c r="B266" s="232" t="s">
        <v>465</v>
      </c>
      <c r="C266" s="247" t="s">
        <v>466</v>
      </c>
      <c r="D266" s="233" t="s">
        <v>360</v>
      </c>
      <c r="E266" s="234">
        <v>55.75282</v>
      </c>
      <c r="F266" s="235"/>
      <c r="G266" s="236">
        <f>ROUND(E266*F266,2)</f>
        <v>0</v>
      </c>
      <c r="H266" s="235">
        <v>0</v>
      </c>
      <c r="I266" s="236">
        <f>ROUND(E266*H266,2)</f>
        <v>0</v>
      </c>
      <c r="J266" s="235">
        <v>1925</v>
      </c>
      <c r="K266" s="236">
        <f>ROUND(E266*J266,2)</f>
        <v>107324.18</v>
      </c>
      <c r="L266" s="236">
        <v>21</v>
      </c>
      <c r="M266" s="236">
        <f>G266*(1+L266/100)</f>
        <v>0</v>
      </c>
      <c r="N266" s="234">
        <v>0</v>
      </c>
      <c r="O266" s="234">
        <f>ROUND(E266*N266,2)</f>
        <v>0</v>
      </c>
      <c r="P266" s="234">
        <v>0</v>
      </c>
      <c r="Q266" s="234">
        <f>ROUND(E266*P266,2)</f>
        <v>0</v>
      </c>
      <c r="R266" s="236" t="s">
        <v>271</v>
      </c>
      <c r="S266" s="236" t="s">
        <v>247</v>
      </c>
      <c r="T266" s="237" t="s">
        <v>247</v>
      </c>
      <c r="U266" s="222">
        <v>0</v>
      </c>
      <c r="V266" s="222">
        <f>ROUND(E266*U266,2)</f>
        <v>0</v>
      </c>
      <c r="W266" s="222"/>
      <c r="X266" s="222" t="s">
        <v>225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226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55" t="s">
        <v>421</v>
      </c>
      <c r="D267" s="251"/>
      <c r="E267" s="252">
        <v>13.65001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249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55" t="s">
        <v>422</v>
      </c>
      <c r="D268" s="251"/>
      <c r="E268" s="252">
        <v>7.3221499999999997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12"/>
      <c r="Z268" s="212"/>
      <c r="AA268" s="212"/>
      <c r="AB268" s="212"/>
      <c r="AC268" s="212"/>
      <c r="AD268" s="212"/>
      <c r="AE268" s="212"/>
      <c r="AF268" s="212"/>
      <c r="AG268" s="212" t="s">
        <v>249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55" t="s">
        <v>423</v>
      </c>
      <c r="D269" s="251"/>
      <c r="E269" s="252">
        <v>0.10199999999999999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55" t="s">
        <v>424</v>
      </c>
      <c r="D270" s="251"/>
      <c r="E270" s="252">
        <v>2.0400000000000001E-3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12"/>
      <c r="Z270" s="212"/>
      <c r="AA270" s="212"/>
      <c r="AB270" s="212"/>
      <c r="AC270" s="212"/>
      <c r="AD270" s="212"/>
      <c r="AE270" s="212"/>
      <c r="AF270" s="212"/>
      <c r="AG270" s="212" t="s">
        <v>249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55" t="s">
        <v>425</v>
      </c>
      <c r="D271" s="251"/>
      <c r="E271" s="252">
        <v>25.606000000000002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249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55" t="s">
        <v>426</v>
      </c>
      <c r="D272" s="251"/>
      <c r="E272" s="252">
        <v>0.93920999999999999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249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55" t="s">
        <v>427</v>
      </c>
      <c r="D273" s="251"/>
      <c r="E273" s="252">
        <v>6.4330400000000001</v>
      </c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12"/>
      <c r="Z273" s="212"/>
      <c r="AA273" s="212"/>
      <c r="AB273" s="212"/>
      <c r="AC273" s="212"/>
      <c r="AD273" s="212"/>
      <c r="AE273" s="212"/>
      <c r="AF273" s="212"/>
      <c r="AG273" s="212" t="s">
        <v>249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55" t="s">
        <v>428</v>
      </c>
      <c r="D274" s="251"/>
      <c r="E274" s="252">
        <v>1.5676000000000001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249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55" t="s">
        <v>429</v>
      </c>
      <c r="D275" s="251"/>
      <c r="E275" s="252">
        <v>0.13077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12"/>
      <c r="Z275" s="212"/>
      <c r="AA275" s="212"/>
      <c r="AB275" s="212"/>
      <c r="AC275" s="212"/>
      <c r="AD275" s="212"/>
      <c r="AE275" s="212"/>
      <c r="AF275" s="212"/>
      <c r="AG275" s="212" t="s">
        <v>249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31">
        <v>38</v>
      </c>
      <c r="B276" s="232" t="s">
        <v>467</v>
      </c>
      <c r="C276" s="247" t="s">
        <v>468</v>
      </c>
      <c r="D276" s="233" t="s">
        <v>360</v>
      </c>
      <c r="E276" s="234">
        <v>2.5732200000000001</v>
      </c>
      <c r="F276" s="235"/>
      <c r="G276" s="236">
        <f>ROUND(E276*F276,2)</f>
        <v>0</v>
      </c>
      <c r="H276" s="235">
        <v>0</v>
      </c>
      <c r="I276" s="236">
        <f>ROUND(E276*H276,2)</f>
        <v>0</v>
      </c>
      <c r="J276" s="235">
        <v>1500</v>
      </c>
      <c r="K276" s="236">
        <f>ROUND(E276*J276,2)</f>
        <v>3859.83</v>
      </c>
      <c r="L276" s="236">
        <v>21</v>
      </c>
      <c r="M276" s="236">
        <f>G276*(1+L276/100)</f>
        <v>0</v>
      </c>
      <c r="N276" s="234">
        <v>0</v>
      </c>
      <c r="O276" s="234">
        <f>ROUND(E276*N276,2)</f>
        <v>0</v>
      </c>
      <c r="P276" s="234">
        <v>0</v>
      </c>
      <c r="Q276" s="234">
        <f>ROUND(E276*P276,2)</f>
        <v>0</v>
      </c>
      <c r="R276" s="236" t="s">
        <v>271</v>
      </c>
      <c r="S276" s="236" t="s">
        <v>247</v>
      </c>
      <c r="T276" s="237" t="s">
        <v>247</v>
      </c>
      <c r="U276" s="222">
        <v>0</v>
      </c>
      <c r="V276" s="222">
        <f>ROUND(E276*U276,2)</f>
        <v>0</v>
      </c>
      <c r="W276" s="222"/>
      <c r="X276" s="222" t="s">
        <v>225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226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55" t="s">
        <v>444</v>
      </c>
      <c r="D277" s="251"/>
      <c r="E277" s="252">
        <v>1.2803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249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55" t="s">
        <v>433</v>
      </c>
      <c r="D278" s="251"/>
      <c r="E278" s="252">
        <v>0.37092000000000003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249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55" t="s">
        <v>434</v>
      </c>
      <c r="D279" s="251"/>
      <c r="E279" s="252">
        <v>0.92200000000000004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249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31">
        <v>39</v>
      </c>
      <c r="B280" s="232" t="s">
        <v>469</v>
      </c>
      <c r="C280" s="247" t="s">
        <v>470</v>
      </c>
      <c r="D280" s="233" t="s">
        <v>360</v>
      </c>
      <c r="E280" s="234">
        <v>4.333E-2</v>
      </c>
      <c r="F280" s="235"/>
      <c r="G280" s="236">
        <f>ROUND(E280*F280,2)</f>
        <v>0</v>
      </c>
      <c r="H280" s="235">
        <v>0</v>
      </c>
      <c r="I280" s="236">
        <f>ROUND(E280*H280,2)</f>
        <v>0</v>
      </c>
      <c r="J280" s="235">
        <v>2175</v>
      </c>
      <c r="K280" s="236">
        <f>ROUND(E280*J280,2)</f>
        <v>94.24</v>
      </c>
      <c r="L280" s="236">
        <v>21</v>
      </c>
      <c r="M280" s="236">
        <f>G280*(1+L280/100)</f>
        <v>0</v>
      </c>
      <c r="N280" s="234">
        <v>0</v>
      </c>
      <c r="O280" s="234">
        <f>ROUND(E280*N280,2)</f>
        <v>0</v>
      </c>
      <c r="P280" s="234">
        <v>0</v>
      </c>
      <c r="Q280" s="234">
        <f>ROUND(E280*P280,2)</f>
        <v>0</v>
      </c>
      <c r="R280" s="236" t="s">
        <v>271</v>
      </c>
      <c r="S280" s="236" t="s">
        <v>247</v>
      </c>
      <c r="T280" s="237" t="s">
        <v>247</v>
      </c>
      <c r="U280" s="222">
        <v>0</v>
      </c>
      <c r="V280" s="222">
        <f>ROUND(E280*U280,2)</f>
        <v>0</v>
      </c>
      <c r="W280" s="222"/>
      <c r="X280" s="222" t="s">
        <v>225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226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55" t="s">
        <v>431</v>
      </c>
      <c r="D281" s="251"/>
      <c r="E281" s="252">
        <v>3.0799999999999998E-3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249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55" t="s">
        <v>432</v>
      </c>
      <c r="D282" s="251"/>
      <c r="E282" s="252">
        <v>4.0250000000000001E-2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249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x14ac:dyDescent="0.2">
      <c r="A283" s="3"/>
      <c r="B283" s="4"/>
      <c r="C283" s="248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AE283">
        <v>15</v>
      </c>
      <c r="AF283">
        <v>21</v>
      </c>
      <c r="AG283" t="s">
        <v>205</v>
      </c>
    </row>
    <row r="284" spans="1:60" x14ac:dyDescent="0.2">
      <c r="A284" s="215"/>
      <c r="B284" s="216" t="s">
        <v>29</v>
      </c>
      <c r="C284" s="249"/>
      <c r="D284" s="217"/>
      <c r="E284" s="218"/>
      <c r="F284" s="218"/>
      <c r="G284" s="230">
        <f>G8+G16+G22+G25+G106+G109+G121+G159+G164+G175+G196+G199</f>
        <v>0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E284">
        <f>SUMIF(L7:L282,AE283,G7:G282)</f>
        <v>0</v>
      </c>
      <c r="AF284">
        <f>SUMIF(L7:L282,AF283,G7:G282)</f>
        <v>0</v>
      </c>
      <c r="AG284" t="s">
        <v>241</v>
      </c>
    </row>
    <row r="285" spans="1:60" x14ac:dyDescent="0.2">
      <c r="C285" s="250"/>
      <c r="D285" s="10"/>
      <c r="AG285" t="s">
        <v>242</v>
      </c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LDUMuNJOvkLMvBi8vvbOnXvw1U69raO+wT2UbT89FgpETdaON2Zd5ttBRohmxUCeCXRCTRgeuQ7faCYd1tf0g==" saltValue="3UirLxFjMyui/Hiq1eQNog==" spinCount="100000" sheet="1"/>
  <mergeCells count="10">
    <mergeCell ref="C41:G41"/>
    <mergeCell ref="C61:G61"/>
    <mergeCell ref="C99:G99"/>
    <mergeCell ref="C108:G108"/>
    <mergeCell ref="A1:G1"/>
    <mergeCell ref="C2:G2"/>
    <mergeCell ref="C3:G3"/>
    <mergeCell ref="C4:G4"/>
    <mergeCell ref="C18:G18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8C71-B377-4530-9274-ACFE63EA6508}">
  <sheetPr>
    <outlinePr summaryBelow="0"/>
  </sheetPr>
  <dimension ref="A1:BH5000"/>
  <sheetViews>
    <sheetView workbookViewId="0">
      <pane ySplit="7" topLeftCell="A476" activePane="bottomLeft" state="frozen"/>
      <selection pane="bottomLeft" activeCell="F512" activeCellId="4" sqref="F494 F499 F503 F508 F512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91</v>
      </c>
      <c r="C8" s="245" t="s">
        <v>92</v>
      </c>
      <c r="D8" s="226"/>
      <c r="E8" s="227"/>
      <c r="F8" s="228"/>
      <c r="G8" s="228">
        <f>SUMIF(AG9:AG29,"&lt;&gt;NOR",G9:G29)</f>
        <v>0</v>
      </c>
      <c r="H8" s="228"/>
      <c r="I8" s="228">
        <f>SUM(I9:I29)</f>
        <v>41691.149999999994</v>
      </c>
      <c r="J8" s="228"/>
      <c r="K8" s="228">
        <f>SUM(K9:K29)</f>
        <v>47377.530000000006</v>
      </c>
      <c r="L8" s="228"/>
      <c r="M8" s="228">
        <f>SUM(M9:M29)</f>
        <v>0</v>
      </c>
      <c r="N8" s="227"/>
      <c r="O8" s="227">
        <f>SUM(O9:O29)</f>
        <v>2.14</v>
      </c>
      <c r="P8" s="227"/>
      <c r="Q8" s="227">
        <f>SUM(Q9:Q29)</f>
        <v>0</v>
      </c>
      <c r="R8" s="228"/>
      <c r="S8" s="228"/>
      <c r="T8" s="229"/>
      <c r="U8" s="223"/>
      <c r="V8" s="223">
        <f>SUM(V9:V29)</f>
        <v>69.760000000000005</v>
      </c>
      <c r="W8" s="223"/>
      <c r="X8" s="223"/>
      <c r="AG8" t="s">
        <v>219</v>
      </c>
    </row>
    <row r="9" spans="1:60" ht="22.5" outlineLevel="1" x14ac:dyDescent="0.2">
      <c r="A9" s="231">
        <v>1</v>
      </c>
      <c r="B9" s="232" t="s">
        <v>471</v>
      </c>
      <c r="C9" s="247" t="s">
        <v>472</v>
      </c>
      <c r="D9" s="233" t="s">
        <v>277</v>
      </c>
      <c r="E9" s="234">
        <v>0.16</v>
      </c>
      <c r="F9" s="235"/>
      <c r="G9" s="236">
        <f>ROUND(E9*F9,2)</f>
        <v>0</v>
      </c>
      <c r="H9" s="235">
        <v>5409.02</v>
      </c>
      <c r="I9" s="236">
        <f>ROUND(E9*H9,2)</f>
        <v>865.44</v>
      </c>
      <c r="J9" s="235">
        <v>1525.98</v>
      </c>
      <c r="K9" s="236">
        <f>ROUND(E9*J9,2)</f>
        <v>244.16</v>
      </c>
      <c r="L9" s="236">
        <v>21</v>
      </c>
      <c r="M9" s="236">
        <f>G9*(1+L9/100)</f>
        <v>0</v>
      </c>
      <c r="N9" s="234">
        <v>0.76182000000000005</v>
      </c>
      <c r="O9" s="234">
        <f>ROUND(E9*N9,2)</f>
        <v>0.12</v>
      </c>
      <c r="P9" s="234">
        <v>0</v>
      </c>
      <c r="Q9" s="234">
        <f>ROUND(E9*P9,2)</f>
        <v>0</v>
      </c>
      <c r="R9" s="236" t="s">
        <v>361</v>
      </c>
      <c r="S9" s="236" t="s">
        <v>247</v>
      </c>
      <c r="T9" s="237" t="s">
        <v>247</v>
      </c>
      <c r="U9" s="222">
        <v>3.08188</v>
      </c>
      <c r="V9" s="222">
        <f>ROUND(E9*U9,2)</f>
        <v>0.49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6" t="s">
        <v>473</v>
      </c>
      <c r="D10" s="254"/>
      <c r="E10" s="254"/>
      <c r="F10" s="254"/>
      <c r="G10" s="254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261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5" t="s">
        <v>474</v>
      </c>
      <c r="D11" s="251"/>
      <c r="E11" s="252">
        <v>0.16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249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45" outlineLevel="1" x14ac:dyDescent="0.2">
      <c r="A12" s="231">
        <v>2</v>
      </c>
      <c r="B12" s="232" t="s">
        <v>475</v>
      </c>
      <c r="C12" s="247" t="s">
        <v>476</v>
      </c>
      <c r="D12" s="233" t="s">
        <v>245</v>
      </c>
      <c r="E12" s="234">
        <v>27.49</v>
      </c>
      <c r="F12" s="235"/>
      <c r="G12" s="236">
        <f>ROUND(E12*F12,2)</f>
        <v>0</v>
      </c>
      <c r="H12" s="235">
        <v>1061.54</v>
      </c>
      <c r="I12" s="236">
        <f>ROUND(E12*H12,2)</f>
        <v>29181.73</v>
      </c>
      <c r="J12" s="235">
        <v>700.46</v>
      </c>
      <c r="K12" s="236">
        <f>ROUND(E12*J12,2)</f>
        <v>19255.650000000001</v>
      </c>
      <c r="L12" s="236">
        <v>21</v>
      </c>
      <c r="M12" s="236">
        <f>G12*(1+L12/100)</f>
        <v>0</v>
      </c>
      <c r="N12" s="234">
        <v>4.2419999999999999E-2</v>
      </c>
      <c r="O12" s="234">
        <f>ROUND(E12*N12,2)</f>
        <v>1.17</v>
      </c>
      <c r="P12" s="234">
        <v>0</v>
      </c>
      <c r="Q12" s="234">
        <f>ROUND(E12*P12,2)</f>
        <v>0</v>
      </c>
      <c r="R12" s="236" t="s">
        <v>259</v>
      </c>
      <c r="S12" s="236" t="s">
        <v>247</v>
      </c>
      <c r="T12" s="237" t="s">
        <v>247</v>
      </c>
      <c r="U12" s="222">
        <v>1.4039999999999999</v>
      </c>
      <c r="V12" s="222">
        <f>ROUND(E12*U12,2)</f>
        <v>38.6</v>
      </c>
      <c r="W12" s="222"/>
      <c r="X12" s="222" t="s">
        <v>225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226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56" t="s">
        <v>477</v>
      </c>
      <c r="D13" s="254"/>
      <c r="E13" s="254"/>
      <c r="F13" s="254"/>
      <c r="G13" s="254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261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3" t="str">
        <f>C13</f>
        <v>zřízení nosné konstrukce příčky, vložení tepelné izolace tl. do 5 cm, montáž desek, tmelení spár Q2 a úprava rohů. Včetně dodávek materiálu.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5" t="s">
        <v>478</v>
      </c>
      <c r="D14" s="251"/>
      <c r="E14" s="252">
        <v>10.68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249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 t="s">
        <v>479</v>
      </c>
      <c r="D15" s="251"/>
      <c r="E15" s="252">
        <v>-2.8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249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5" t="s">
        <v>480</v>
      </c>
      <c r="D16" s="251"/>
      <c r="E16" s="252">
        <v>17.010000000000002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249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5" t="s">
        <v>481</v>
      </c>
      <c r="D17" s="251"/>
      <c r="E17" s="252">
        <v>-1.4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249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 t="s">
        <v>482</v>
      </c>
      <c r="D18" s="251"/>
      <c r="E18" s="252">
        <v>5.4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249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5" t="s">
        <v>481</v>
      </c>
      <c r="D19" s="251"/>
      <c r="E19" s="252">
        <v>-1.4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249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45" outlineLevel="1" x14ac:dyDescent="0.2">
      <c r="A20" s="231">
        <v>3</v>
      </c>
      <c r="B20" s="232" t="s">
        <v>483</v>
      </c>
      <c r="C20" s="247" t="s">
        <v>484</v>
      </c>
      <c r="D20" s="233" t="s">
        <v>245</v>
      </c>
      <c r="E20" s="234">
        <v>3</v>
      </c>
      <c r="F20" s="235"/>
      <c r="G20" s="236">
        <f>ROUND(E20*F20,2)</f>
        <v>0</v>
      </c>
      <c r="H20" s="235">
        <v>1227.69</v>
      </c>
      <c r="I20" s="236">
        <f>ROUND(E20*H20,2)</f>
        <v>3683.07</v>
      </c>
      <c r="J20" s="235">
        <v>725.31</v>
      </c>
      <c r="K20" s="236">
        <f>ROUND(E20*J20,2)</f>
        <v>2175.9299999999998</v>
      </c>
      <c r="L20" s="236">
        <v>21</v>
      </c>
      <c r="M20" s="236">
        <f>G20*(1+L20/100)</f>
        <v>0</v>
      </c>
      <c r="N20" s="234">
        <v>4.4119999999999999E-2</v>
      </c>
      <c r="O20" s="234">
        <f>ROUND(E20*N20,2)</f>
        <v>0.13</v>
      </c>
      <c r="P20" s="234">
        <v>0</v>
      </c>
      <c r="Q20" s="234">
        <f>ROUND(E20*P20,2)</f>
        <v>0</v>
      </c>
      <c r="R20" s="236" t="s">
        <v>259</v>
      </c>
      <c r="S20" s="236" t="s">
        <v>247</v>
      </c>
      <c r="T20" s="237" t="s">
        <v>247</v>
      </c>
      <c r="U20" s="222">
        <v>1.452</v>
      </c>
      <c r="V20" s="222">
        <f>ROUND(E20*U20,2)</f>
        <v>4.3600000000000003</v>
      </c>
      <c r="W20" s="222"/>
      <c r="X20" s="222" t="s">
        <v>225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226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56" t="s">
        <v>477</v>
      </c>
      <c r="D21" s="254"/>
      <c r="E21" s="254"/>
      <c r="F21" s="254"/>
      <c r="G21" s="254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261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53" t="str">
        <f>C21</f>
        <v>zřízení nosné konstrukce příčky, vložení tepelné izolace tl. do 5 cm, montáž desek, tmelení spár Q2 a úprava rohů. Včetně dodávek materiálu.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 t="s">
        <v>485</v>
      </c>
      <c r="D22" s="251"/>
      <c r="E22" s="252">
        <v>3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249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31">
        <v>4</v>
      </c>
      <c r="B23" s="232" t="s">
        <v>486</v>
      </c>
      <c r="C23" s="247" t="s">
        <v>487</v>
      </c>
      <c r="D23" s="233" t="s">
        <v>245</v>
      </c>
      <c r="E23" s="234">
        <v>9.25</v>
      </c>
      <c r="F23" s="235"/>
      <c r="G23" s="236">
        <f>ROUND(E23*F23,2)</f>
        <v>0</v>
      </c>
      <c r="H23" s="235">
        <v>0</v>
      </c>
      <c r="I23" s="236">
        <f>ROUND(E23*H23,2)</f>
        <v>0</v>
      </c>
      <c r="J23" s="235">
        <v>1719</v>
      </c>
      <c r="K23" s="236">
        <f>ROUND(E23*J23,2)</f>
        <v>15900.75</v>
      </c>
      <c r="L23" s="236">
        <v>21</v>
      </c>
      <c r="M23" s="236">
        <f>G23*(1+L23/100)</f>
        <v>0</v>
      </c>
      <c r="N23" s="234">
        <v>4.4119999999999999E-2</v>
      </c>
      <c r="O23" s="234">
        <f>ROUND(E23*N23,2)</f>
        <v>0.41</v>
      </c>
      <c r="P23" s="234">
        <v>0</v>
      </c>
      <c r="Q23" s="234">
        <f>ROUND(E23*P23,2)</f>
        <v>0</v>
      </c>
      <c r="R23" s="236"/>
      <c r="S23" s="236" t="s">
        <v>223</v>
      </c>
      <c r="T23" s="237" t="s">
        <v>247</v>
      </c>
      <c r="U23" s="222">
        <v>1.452</v>
      </c>
      <c r="V23" s="222">
        <f>ROUND(E23*U23,2)</f>
        <v>13.43</v>
      </c>
      <c r="W23" s="222"/>
      <c r="X23" s="222" t="s">
        <v>225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5" t="s">
        <v>488</v>
      </c>
      <c r="D24" s="251"/>
      <c r="E24" s="252">
        <v>13.65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249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5" t="s">
        <v>489</v>
      </c>
      <c r="D25" s="251"/>
      <c r="E25" s="252">
        <v>-4.4000000000000004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249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1">
        <v>5</v>
      </c>
      <c r="B26" s="232" t="s">
        <v>490</v>
      </c>
      <c r="C26" s="247" t="s">
        <v>491</v>
      </c>
      <c r="D26" s="233" t="s">
        <v>245</v>
      </c>
      <c r="E26" s="234">
        <v>4.05</v>
      </c>
      <c r="F26" s="235"/>
      <c r="G26" s="236">
        <f>ROUND(E26*F26,2)</f>
        <v>0</v>
      </c>
      <c r="H26" s="235">
        <v>1103.3499999999999</v>
      </c>
      <c r="I26" s="236">
        <f>ROUND(E26*H26,2)</f>
        <v>4468.57</v>
      </c>
      <c r="J26" s="235">
        <v>1371.65</v>
      </c>
      <c r="K26" s="236">
        <f>ROUND(E26*J26,2)</f>
        <v>5555.18</v>
      </c>
      <c r="L26" s="236">
        <v>21</v>
      </c>
      <c r="M26" s="236">
        <f>G26*(1+L26/100)</f>
        <v>0</v>
      </c>
      <c r="N26" s="234">
        <v>4.5990000000000003E-2</v>
      </c>
      <c r="O26" s="234">
        <f>ROUND(E26*N26,2)</f>
        <v>0.19</v>
      </c>
      <c r="P26" s="234">
        <v>0</v>
      </c>
      <c r="Q26" s="234">
        <f>ROUND(E26*P26,2)</f>
        <v>0</v>
      </c>
      <c r="R26" s="236"/>
      <c r="S26" s="236" t="s">
        <v>223</v>
      </c>
      <c r="T26" s="237" t="s">
        <v>224</v>
      </c>
      <c r="U26" s="222">
        <v>2.0609999999999999</v>
      </c>
      <c r="V26" s="222">
        <f>ROUND(E26*U26,2)</f>
        <v>8.35</v>
      </c>
      <c r="W26" s="222"/>
      <c r="X26" s="222" t="s">
        <v>225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226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 t="s">
        <v>492</v>
      </c>
      <c r="D27" s="251"/>
      <c r="E27" s="252">
        <v>4.05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249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1">
        <v>6</v>
      </c>
      <c r="B28" s="232" t="s">
        <v>493</v>
      </c>
      <c r="C28" s="247" t="s">
        <v>494</v>
      </c>
      <c r="D28" s="233" t="s">
        <v>245</v>
      </c>
      <c r="E28" s="234">
        <v>5.4</v>
      </c>
      <c r="F28" s="235"/>
      <c r="G28" s="236">
        <f>ROUND(E28*F28,2)</f>
        <v>0</v>
      </c>
      <c r="H28" s="235">
        <v>646.73</v>
      </c>
      <c r="I28" s="236">
        <f>ROUND(E28*H28,2)</f>
        <v>3492.34</v>
      </c>
      <c r="J28" s="235">
        <v>786.27</v>
      </c>
      <c r="K28" s="236">
        <f>ROUND(E28*J28,2)</f>
        <v>4245.8599999999997</v>
      </c>
      <c r="L28" s="236">
        <v>21</v>
      </c>
      <c r="M28" s="236">
        <f>G28*(1+L28/100)</f>
        <v>0</v>
      </c>
      <c r="N28" s="234">
        <v>2.265E-2</v>
      </c>
      <c r="O28" s="234">
        <f>ROUND(E28*N28,2)</f>
        <v>0.12</v>
      </c>
      <c r="P28" s="234">
        <v>0</v>
      </c>
      <c r="Q28" s="234">
        <f>ROUND(E28*P28,2)</f>
        <v>0</v>
      </c>
      <c r="R28" s="236"/>
      <c r="S28" s="236" t="s">
        <v>223</v>
      </c>
      <c r="T28" s="237" t="s">
        <v>224</v>
      </c>
      <c r="U28" s="222">
        <v>0.83848999999999996</v>
      </c>
      <c r="V28" s="222">
        <f>ROUND(E28*U28,2)</f>
        <v>4.53</v>
      </c>
      <c r="W28" s="222"/>
      <c r="X28" s="222" t="s">
        <v>225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226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5" t="s">
        <v>495</v>
      </c>
      <c r="D29" s="251"/>
      <c r="E29" s="252">
        <v>5.4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249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4" t="s">
        <v>218</v>
      </c>
      <c r="B30" s="225" t="s">
        <v>93</v>
      </c>
      <c r="C30" s="245" t="s">
        <v>94</v>
      </c>
      <c r="D30" s="226"/>
      <c r="E30" s="227"/>
      <c r="F30" s="228"/>
      <c r="G30" s="228">
        <f>SUMIF(AG31:AG40,"&lt;&gt;NOR",G31:G40)</f>
        <v>0</v>
      </c>
      <c r="H30" s="228"/>
      <c r="I30" s="228">
        <f>SUM(I31:I40)</f>
        <v>120224.56</v>
      </c>
      <c r="J30" s="228"/>
      <c r="K30" s="228">
        <f>SUM(K31:K40)</f>
        <v>26175.19</v>
      </c>
      <c r="L30" s="228"/>
      <c r="M30" s="228">
        <f>SUM(M31:M40)</f>
        <v>0</v>
      </c>
      <c r="N30" s="227"/>
      <c r="O30" s="227">
        <f>SUM(O31:O40)</f>
        <v>0.78</v>
      </c>
      <c r="P30" s="227"/>
      <c r="Q30" s="227">
        <f>SUM(Q31:Q40)</f>
        <v>0</v>
      </c>
      <c r="R30" s="228"/>
      <c r="S30" s="228"/>
      <c r="T30" s="229"/>
      <c r="U30" s="223"/>
      <c r="V30" s="223">
        <f>SUM(V31:V40)</f>
        <v>45.33</v>
      </c>
      <c r="W30" s="223"/>
      <c r="X30" s="223"/>
      <c r="AG30" t="s">
        <v>219</v>
      </c>
    </row>
    <row r="31" spans="1:60" ht="33.75" outlineLevel="1" x14ac:dyDescent="0.2">
      <c r="A31" s="231">
        <v>7</v>
      </c>
      <c r="B31" s="232" t="s">
        <v>496</v>
      </c>
      <c r="C31" s="247" t="s">
        <v>497</v>
      </c>
      <c r="D31" s="233" t="s">
        <v>245</v>
      </c>
      <c r="E31" s="234">
        <v>90.65</v>
      </c>
      <c r="F31" s="235"/>
      <c r="G31" s="236">
        <f>ROUND(E31*F31,2)</f>
        <v>0</v>
      </c>
      <c r="H31" s="235">
        <v>1326.25</v>
      </c>
      <c r="I31" s="236">
        <f>ROUND(E31*H31,2)</f>
        <v>120224.56</v>
      </c>
      <c r="J31" s="235">
        <v>288.75</v>
      </c>
      <c r="K31" s="236">
        <f>ROUND(E31*J31,2)</f>
        <v>26175.19</v>
      </c>
      <c r="L31" s="236">
        <v>21</v>
      </c>
      <c r="M31" s="236">
        <f>G31*(1+L31/100)</f>
        <v>0</v>
      </c>
      <c r="N31" s="234">
        <v>8.6E-3</v>
      </c>
      <c r="O31" s="234">
        <f>ROUND(E31*N31,2)</f>
        <v>0.78</v>
      </c>
      <c r="P31" s="234">
        <v>0</v>
      </c>
      <c r="Q31" s="234">
        <f>ROUND(E31*P31,2)</f>
        <v>0</v>
      </c>
      <c r="R31" s="236" t="s">
        <v>259</v>
      </c>
      <c r="S31" s="236" t="s">
        <v>247</v>
      </c>
      <c r="T31" s="237" t="s">
        <v>247</v>
      </c>
      <c r="U31" s="222">
        <v>0.5</v>
      </c>
      <c r="V31" s="222">
        <f>ROUND(E31*U31,2)</f>
        <v>45.33</v>
      </c>
      <c r="W31" s="222"/>
      <c r="X31" s="222" t="s">
        <v>225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226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5" t="s">
        <v>369</v>
      </c>
      <c r="D32" s="251"/>
      <c r="E32" s="252">
        <v>11.5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249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5" t="s">
        <v>498</v>
      </c>
      <c r="D33" s="251"/>
      <c r="E33" s="252">
        <v>6.95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249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5" t="s">
        <v>499</v>
      </c>
      <c r="D34" s="251"/>
      <c r="E34" s="252">
        <v>18.25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249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5" t="s">
        <v>500</v>
      </c>
      <c r="D35" s="251"/>
      <c r="E35" s="252">
        <v>4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249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5" t="s">
        <v>501</v>
      </c>
      <c r="D36" s="251"/>
      <c r="E36" s="252">
        <v>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249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5" t="s">
        <v>324</v>
      </c>
      <c r="D37" s="251"/>
      <c r="E37" s="252">
        <v>23.2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249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5" t="s">
        <v>502</v>
      </c>
      <c r="D38" s="251"/>
      <c r="E38" s="252">
        <v>3.25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249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5" t="s">
        <v>503</v>
      </c>
      <c r="D39" s="251"/>
      <c r="E39" s="252">
        <v>1.45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249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5" t="s">
        <v>504</v>
      </c>
      <c r="D40" s="251"/>
      <c r="E40" s="252">
        <v>18.05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249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4" t="s">
        <v>218</v>
      </c>
      <c r="B41" s="225" t="s">
        <v>95</v>
      </c>
      <c r="C41" s="245" t="s">
        <v>96</v>
      </c>
      <c r="D41" s="226"/>
      <c r="E41" s="227"/>
      <c r="F41" s="228"/>
      <c r="G41" s="228">
        <f>SUMIF(AG42:AG78,"&lt;&gt;NOR",G42:G78)</f>
        <v>0</v>
      </c>
      <c r="H41" s="228"/>
      <c r="I41" s="228">
        <f>SUM(I42:I78)</f>
        <v>13224.07</v>
      </c>
      <c r="J41" s="228"/>
      <c r="K41" s="228">
        <f>SUM(K42:K78)</f>
        <v>64835.479999999996</v>
      </c>
      <c r="L41" s="228"/>
      <c r="M41" s="228">
        <f>SUM(M42:M78)</f>
        <v>0</v>
      </c>
      <c r="N41" s="227"/>
      <c r="O41" s="227">
        <f>SUM(O42:O78)</f>
        <v>1.6199999999999999</v>
      </c>
      <c r="P41" s="227"/>
      <c r="Q41" s="227">
        <f>SUM(Q42:Q78)</f>
        <v>0</v>
      </c>
      <c r="R41" s="228"/>
      <c r="S41" s="228"/>
      <c r="T41" s="229"/>
      <c r="U41" s="223"/>
      <c r="V41" s="223">
        <f>SUM(V42:V78)</f>
        <v>96.95</v>
      </c>
      <c r="W41" s="223"/>
      <c r="X41" s="223"/>
      <c r="AG41" t="s">
        <v>219</v>
      </c>
    </row>
    <row r="42" spans="1:60" ht="22.5" outlineLevel="1" x14ac:dyDescent="0.2">
      <c r="A42" s="231">
        <v>8</v>
      </c>
      <c r="B42" s="232" t="s">
        <v>505</v>
      </c>
      <c r="C42" s="247" t="s">
        <v>506</v>
      </c>
      <c r="D42" s="233" t="s">
        <v>245</v>
      </c>
      <c r="E42" s="234">
        <v>31.5</v>
      </c>
      <c r="F42" s="235"/>
      <c r="G42" s="236">
        <f>ROUND(E42*F42,2)</f>
        <v>0</v>
      </c>
      <c r="H42" s="235">
        <v>39.82</v>
      </c>
      <c r="I42" s="236">
        <f>ROUND(E42*H42,2)</f>
        <v>1254.33</v>
      </c>
      <c r="J42" s="235">
        <v>181.18</v>
      </c>
      <c r="K42" s="236">
        <f>ROUND(E42*J42,2)</f>
        <v>5707.17</v>
      </c>
      <c r="L42" s="236">
        <v>21</v>
      </c>
      <c r="M42" s="236">
        <f>G42*(1+L42/100)</f>
        <v>0</v>
      </c>
      <c r="N42" s="234">
        <v>4.8500000000000001E-3</v>
      </c>
      <c r="O42" s="234">
        <f>ROUND(E42*N42,2)</f>
        <v>0.15</v>
      </c>
      <c r="P42" s="234">
        <v>0</v>
      </c>
      <c r="Q42" s="234">
        <f>ROUND(E42*P42,2)</f>
        <v>0</v>
      </c>
      <c r="R42" s="236" t="s">
        <v>259</v>
      </c>
      <c r="S42" s="236" t="s">
        <v>247</v>
      </c>
      <c r="T42" s="237" t="s">
        <v>247</v>
      </c>
      <c r="U42" s="222">
        <v>0.36499999999999999</v>
      </c>
      <c r="V42" s="222">
        <f>ROUND(E42*U42,2)</f>
        <v>11.5</v>
      </c>
      <c r="W42" s="222"/>
      <c r="X42" s="222" t="s">
        <v>225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226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6" t="s">
        <v>507</v>
      </c>
      <c r="D43" s="254"/>
      <c r="E43" s="254"/>
      <c r="F43" s="254"/>
      <c r="G43" s="254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261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5" t="s">
        <v>508</v>
      </c>
      <c r="D44" s="251"/>
      <c r="E44" s="252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249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5" t="s">
        <v>509</v>
      </c>
      <c r="D45" s="251"/>
      <c r="E45" s="252">
        <v>20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249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5" t="s">
        <v>369</v>
      </c>
      <c r="D46" s="251"/>
      <c r="E46" s="252">
        <v>11.5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249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31">
        <v>9</v>
      </c>
      <c r="B47" s="232" t="s">
        <v>510</v>
      </c>
      <c r="C47" s="247" t="s">
        <v>511</v>
      </c>
      <c r="D47" s="233" t="s">
        <v>245</v>
      </c>
      <c r="E47" s="234">
        <v>333.15499999999997</v>
      </c>
      <c r="F47" s="235"/>
      <c r="G47" s="236">
        <f>ROUND(E47*F47,2)</f>
        <v>0</v>
      </c>
      <c r="H47" s="235">
        <v>25.56</v>
      </c>
      <c r="I47" s="236">
        <f>ROUND(E47*H47,2)</f>
        <v>8515.44</v>
      </c>
      <c r="J47" s="235">
        <v>124.44</v>
      </c>
      <c r="K47" s="236">
        <f>ROUND(E47*J47,2)</f>
        <v>41457.81</v>
      </c>
      <c r="L47" s="236">
        <v>21</v>
      </c>
      <c r="M47" s="236">
        <f>G47*(1+L47/100)</f>
        <v>0</v>
      </c>
      <c r="N47" s="234">
        <v>4.1999999999999997E-3</v>
      </c>
      <c r="O47" s="234">
        <f>ROUND(E47*N47,2)</f>
        <v>1.4</v>
      </c>
      <c r="P47" s="234">
        <v>0</v>
      </c>
      <c r="Q47" s="234">
        <f>ROUND(E47*P47,2)</f>
        <v>0</v>
      </c>
      <c r="R47" s="236" t="s">
        <v>259</v>
      </c>
      <c r="S47" s="236" t="s">
        <v>247</v>
      </c>
      <c r="T47" s="237" t="s">
        <v>247</v>
      </c>
      <c r="U47" s="222">
        <v>0.245</v>
      </c>
      <c r="V47" s="222">
        <f>ROUND(E47*U47,2)</f>
        <v>81.62</v>
      </c>
      <c r="W47" s="222"/>
      <c r="X47" s="222" t="s">
        <v>225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226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6" t="s">
        <v>507</v>
      </c>
      <c r="D48" s="254"/>
      <c r="E48" s="254"/>
      <c r="F48" s="254"/>
      <c r="G48" s="254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261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5" t="s">
        <v>512</v>
      </c>
      <c r="D49" s="251"/>
      <c r="E49" s="252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249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5" t="s">
        <v>513</v>
      </c>
      <c r="D50" s="251"/>
      <c r="E50" s="252">
        <v>83.286000000000001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249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5" t="s">
        <v>330</v>
      </c>
      <c r="D51" s="251"/>
      <c r="E51" s="252">
        <v>42.48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249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5" t="s">
        <v>514</v>
      </c>
      <c r="D52" s="251"/>
      <c r="E52" s="252">
        <v>32.58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249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5" t="s">
        <v>515</v>
      </c>
      <c r="D53" s="251"/>
      <c r="E53" s="252">
        <v>51.66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249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5" t="s">
        <v>516</v>
      </c>
      <c r="D54" s="251"/>
      <c r="E54" s="252">
        <v>4.0549999999999997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249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5" t="s">
        <v>517</v>
      </c>
      <c r="D55" s="251"/>
      <c r="E55" s="252">
        <v>4.0549999999999997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249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5" t="s">
        <v>518</v>
      </c>
      <c r="D56" s="251"/>
      <c r="E56" s="252">
        <v>57.9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249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5" t="s">
        <v>519</v>
      </c>
      <c r="D57" s="251"/>
      <c r="E57" s="252">
        <v>20.7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249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5" t="s">
        <v>520</v>
      </c>
      <c r="D58" s="251"/>
      <c r="E58" s="252">
        <v>15.6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249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5" t="s">
        <v>521</v>
      </c>
      <c r="D59" s="251"/>
      <c r="E59" s="252">
        <v>64.899000000000001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249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5" t="s">
        <v>414</v>
      </c>
      <c r="D60" s="251"/>
      <c r="E60" s="252">
        <v>-3.7549999999999999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249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5" t="s">
        <v>522</v>
      </c>
      <c r="D61" s="251"/>
      <c r="E61" s="252">
        <v>-7.2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249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5" t="s">
        <v>331</v>
      </c>
      <c r="D62" s="251"/>
      <c r="E62" s="252">
        <v>-3.58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249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5" t="s">
        <v>523</v>
      </c>
      <c r="D63" s="251"/>
      <c r="E63" s="252">
        <v>-7.6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249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5" t="s">
        <v>524</v>
      </c>
      <c r="D64" s="251"/>
      <c r="E64" s="252">
        <v>-9.9600000000000009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249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5" t="s">
        <v>525</v>
      </c>
      <c r="D65" s="251"/>
      <c r="E65" s="252">
        <v>-1.9025000000000001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249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5" t="s">
        <v>525</v>
      </c>
      <c r="D66" s="251"/>
      <c r="E66" s="252">
        <v>-1.9025000000000001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249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5" t="s">
        <v>526</v>
      </c>
      <c r="D67" s="251"/>
      <c r="E67" s="252">
        <v>-3.96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249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5" t="s">
        <v>342</v>
      </c>
      <c r="D68" s="251"/>
      <c r="E68" s="252">
        <v>-1.4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249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5" t="s">
        <v>527</v>
      </c>
      <c r="D69" s="251"/>
      <c r="E69" s="252">
        <v>-2.8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249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1">
        <v>10</v>
      </c>
      <c r="B70" s="232" t="s">
        <v>528</v>
      </c>
      <c r="C70" s="247" t="s">
        <v>529</v>
      </c>
      <c r="D70" s="233" t="s">
        <v>245</v>
      </c>
      <c r="E70" s="234">
        <v>15.648</v>
      </c>
      <c r="F70" s="235"/>
      <c r="G70" s="236">
        <f>ROUND(E70*F70,2)</f>
        <v>0</v>
      </c>
      <c r="H70" s="235">
        <v>220.75</v>
      </c>
      <c r="I70" s="236">
        <f>ROUND(E70*H70,2)</f>
        <v>3454.3</v>
      </c>
      <c r="J70" s="235">
        <v>1129.25</v>
      </c>
      <c r="K70" s="236">
        <f>ROUND(E70*J70,2)</f>
        <v>17670.5</v>
      </c>
      <c r="L70" s="236">
        <v>21</v>
      </c>
      <c r="M70" s="236">
        <f>G70*(1+L70/100)</f>
        <v>0</v>
      </c>
      <c r="N70" s="234">
        <v>4.1999999999999997E-3</v>
      </c>
      <c r="O70" s="234">
        <f>ROUND(E70*N70,2)</f>
        <v>7.0000000000000007E-2</v>
      </c>
      <c r="P70" s="234">
        <v>0</v>
      </c>
      <c r="Q70" s="234">
        <f>ROUND(E70*P70,2)</f>
        <v>0</v>
      </c>
      <c r="R70" s="236"/>
      <c r="S70" s="236" t="s">
        <v>223</v>
      </c>
      <c r="T70" s="237" t="s">
        <v>224</v>
      </c>
      <c r="U70" s="222">
        <v>0.245</v>
      </c>
      <c r="V70" s="222">
        <f>ROUND(E70*U70,2)</f>
        <v>3.83</v>
      </c>
      <c r="W70" s="222"/>
      <c r="X70" s="222" t="s">
        <v>225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226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5" t="s">
        <v>530</v>
      </c>
      <c r="D71" s="251"/>
      <c r="E71" s="252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249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5" t="s">
        <v>531</v>
      </c>
      <c r="D72" s="251"/>
      <c r="E72" s="252">
        <v>2.851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249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5" t="s">
        <v>532</v>
      </c>
      <c r="D73" s="251"/>
      <c r="E73" s="252">
        <v>2.5550000000000002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249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5" t="s">
        <v>533</v>
      </c>
      <c r="D74" s="251"/>
      <c r="E74" s="252">
        <v>3.15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249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5" t="s">
        <v>534</v>
      </c>
      <c r="D75" s="251"/>
      <c r="E75" s="252">
        <v>0.65100000000000002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249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5" t="s">
        <v>535</v>
      </c>
      <c r="D76" s="251"/>
      <c r="E76" s="252">
        <v>0.65100000000000002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249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5" t="s">
        <v>536</v>
      </c>
      <c r="D77" s="251"/>
      <c r="E77" s="252">
        <v>3.15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249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5" t="s">
        <v>537</v>
      </c>
      <c r="D78" s="251"/>
      <c r="E78" s="252">
        <v>2.64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249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x14ac:dyDescent="0.2">
      <c r="A79" s="224" t="s">
        <v>218</v>
      </c>
      <c r="B79" s="225" t="s">
        <v>97</v>
      </c>
      <c r="C79" s="245" t="s">
        <v>98</v>
      </c>
      <c r="D79" s="226"/>
      <c r="E79" s="227"/>
      <c r="F79" s="228"/>
      <c r="G79" s="228">
        <f>SUMIF(AG80:AG143,"&lt;&gt;NOR",G80:G143)</f>
        <v>0</v>
      </c>
      <c r="H79" s="228"/>
      <c r="I79" s="228">
        <f>SUM(I80:I143)</f>
        <v>41048.400000000001</v>
      </c>
      <c r="J79" s="228"/>
      <c r="K79" s="228">
        <f>SUM(K80:K143)</f>
        <v>83931.38</v>
      </c>
      <c r="L79" s="228"/>
      <c r="M79" s="228">
        <f>SUM(M80:M143)</f>
        <v>0</v>
      </c>
      <c r="N79" s="227"/>
      <c r="O79" s="227">
        <f>SUM(O80:O143)</f>
        <v>6.8299999999999992</v>
      </c>
      <c r="P79" s="227"/>
      <c r="Q79" s="227">
        <f>SUM(Q80:Q143)</f>
        <v>0</v>
      </c>
      <c r="R79" s="228"/>
      <c r="S79" s="228"/>
      <c r="T79" s="229"/>
      <c r="U79" s="223"/>
      <c r="V79" s="223">
        <f>SUM(V80:V143)</f>
        <v>166.67000000000002</v>
      </c>
      <c r="W79" s="223"/>
      <c r="X79" s="223"/>
      <c r="AG79" t="s">
        <v>219</v>
      </c>
    </row>
    <row r="80" spans="1:60" ht="22.5" outlineLevel="1" x14ac:dyDescent="0.2">
      <c r="A80" s="231">
        <v>11</v>
      </c>
      <c r="B80" s="232" t="s">
        <v>538</v>
      </c>
      <c r="C80" s="247" t="s">
        <v>539</v>
      </c>
      <c r="D80" s="233" t="s">
        <v>245</v>
      </c>
      <c r="E80" s="234">
        <v>3.09</v>
      </c>
      <c r="F80" s="235"/>
      <c r="G80" s="236">
        <f>ROUND(E80*F80,2)</f>
        <v>0</v>
      </c>
      <c r="H80" s="235">
        <v>383.02</v>
      </c>
      <c r="I80" s="236">
        <f>ROUND(E80*H80,2)</f>
        <v>1183.53</v>
      </c>
      <c r="J80" s="235">
        <v>929.98</v>
      </c>
      <c r="K80" s="236">
        <f>ROUND(E80*J80,2)</f>
        <v>2873.64</v>
      </c>
      <c r="L80" s="236">
        <v>21</v>
      </c>
      <c r="M80" s="236">
        <f>G80*(1+L80/100)</f>
        <v>0</v>
      </c>
      <c r="N80" s="234">
        <v>4.3150000000000001E-2</v>
      </c>
      <c r="O80" s="234">
        <f>ROUND(E80*N80,2)</f>
        <v>0.13</v>
      </c>
      <c r="P80" s="234">
        <v>0</v>
      </c>
      <c r="Q80" s="234">
        <f>ROUND(E80*P80,2)</f>
        <v>0</v>
      </c>
      <c r="R80" s="236" t="s">
        <v>361</v>
      </c>
      <c r="S80" s="236" t="s">
        <v>247</v>
      </c>
      <c r="T80" s="237" t="s">
        <v>247</v>
      </c>
      <c r="U80" s="222">
        <v>1.8719600000000001</v>
      </c>
      <c r="V80" s="222">
        <f>ROUND(E80*U80,2)</f>
        <v>5.78</v>
      </c>
      <c r="W80" s="222"/>
      <c r="X80" s="222" t="s">
        <v>225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226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56" t="s">
        <v>540</v>
      </c>
      <c r="D81" s="254"/>
      <c r="E81" s="254"/>
      <c r="F81" s="254"/>
      <c r="G81" s="254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261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5" t="s">
        <v>541</v>
      </c>
      <c r="D82" s="251"/>
      <c r="E82" s="252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249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5" t="s">
        <v>542</v>
      </c>
      <c r="D83" s="251"/>
      <c r="E83" s="252">
        <v>0.79200000000000004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249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5" t="s">
        <v>543</v>
      </c>
      <c r="D84" s="251"/>
      <c r="E84" s="252">
        <v>0.29599999999999999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249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5" t="s">
        <v>544</v>
      </c>
      <c r="D85" s="251"/>
      <c r="E85" s="252">
        <v>1.0920000000000001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249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5" t="s">
        <v>545</v>
      </c>
      <c r="D86" s="251"/>
      <c r="E86" s="252">
        <v>0.91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249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31">
        <v>12</v>
      </c>
      <c r="B87" s="232" t="s">
        <v>546</v>
      </c>
      <c r="C87" s="247" t="s">
        <v>547</v>
      </c>
      <c r="D87" s="233" t="s">
        <v>245</v>
      </c>
      <c r="E87" s="234">
        <v>3.6</v>
      </c>
      <c r="F87" s="235"/>
      <c r="G87" s="236">
        <f>ROUND(E87*F87,2)</f>
        <v>0</v>
      </c>
      <c r="H87" s="235">
        <v>111.92</v>
      </c>
      <c r="I87" s="236">
        <f>ROUND(E87*H87,2)</f>
        <v>402.91</v>
      </c>
      <c r="J87" s="235">
        <v>707.08</v>
      </c>
      <c r="K87" s="236">
        <f>ROUND(E87*J87,2)</f>
        <v>2545.4899999999998</v>
      </c>
      <c r="L87" s="236">
        <v>21</v>
      </c>
      <c r="M87" s="236">
        <f>G87*(1+L87/100)</f>
        <v>0</v>
      </c>
      <c r="N87" s="234">
        <v>5.2749999999999998E-2</v>
      </c>
      <c r="O87" s="234">
        <f>ROUND(E87*N87,2)</f>
        <v>0.19</v>
      </c>
      <c r="P87" s="234">
        <v>0</v>
      </c>
      <c r="Q87" s="234">
        <f>ROUND(E87*P87,2)</f>
        <v>0</v>
      </c>
      <c r="R87" s="236" t="s">
        <v>361</v>
      </c>
      <c r="S87" s="236" t="s">
        <v>247</v>
      </c>
      <c r="T87" s="237" t="s">
        <v>247</v>
      </c>
      <c r="U87" s="222">
        <v>1.4007000000000001</v>
      </c>
      <c r="V87" s="222">
        <f>ROUND(E87*U87,2)</f>
        <v>5.04</v>
      </c>
      <c r="W87" s="222"/>
      <c r="X87" s="222" t="s">
        <v>225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226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6" t="s">
        <v>540</v>
      </c>
      <c r="D88" s="254"/>
      <c r="E88" s="254"/>
      <c r="F88" s="254"/>
      <c r="G88" s="254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261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5" t="s">
        <v>541</v>
      </c>
      <c r="D89" s="251"/>
      <c r="E89" s="252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249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5" t="s">
        <v>548</v>
      </c>
      <c r="D90" s="251"/>
      <c r="E90" s="252">
        <v>0.6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249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5" t="s">
        <v>549</v>
      </c>
      <c r="D91" s="251"/>
      <c r="E91" s="252">
        <v>1.2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249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5" t="s">
        <v>550</v>
      </c>
      <c r="D92" s="251"/>
      <c r="E92" s="252">
        <v>0.6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249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5" t="s">
        <v>551</v>
      </c>
      <c r="D93" s="251"/>
      <c r="E93" s="252">
        <v>1.2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249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 x14ac:dyDescent="0.2">
      <c r="A94" s="231">
        <v>13</v>
      </c>
      <c r="B94" s="232" t="s">
        <v>552</v>
      </c>
      <c r="C94" s="247" t="s">
        <v>553</v>
      </c>
      <c r="D94" s="233" t="s">
        <v>245</v>
      </c>
      <c r="E94" s="234">
        <v>277.92099999999999</v>
      </c>
      <c r="F94" s="235"/>
      <c r="G94" s="236">
        <f>ROUND(E94*F94,2)</f>
        <v>0</v>
      </c>
      <c r="H94" s="235">
        <v>32.18</v>
      </c>
      <c r="I94" s="236">
        <f>ROUND(E94*H94,2)</f>
        <v>8943.5</v>
      </c>
      <c r="J94" s="235">
        <v>136.32</v>
      </c>
      <c r="K94" s="236">
        <f>ROUND(E94*J94,2)</f>
        <v>37886.19</v>
      </c>
      <c r="L94" s="236">
        <v>21</v>
      </c>
      <c r="M94" s="236">
        <f>G94*(1+L94/100)</f>
        <v>0</v>
      </c>
      <c r="N94" s="234">
        <v>1.21E-2</v>
      </c>
      <c r="O94" s="234">
        <f>ROUND(E94*N94,2)</f>
        <v>3.36</v>
      </c>
      <c r="P94" s="234">
        <v>0</v>
      </c>
      <c r="Q94" s="234">
        <f>ROUND(E94*P94,2)</f>
        <v>0</v>
      </c>
      <c r="R94" s="236" t="s">
        <v>361</v>
      </c>
      <c r="S94" s="236" t="s">
        <v>247</v>
      </c>
      <c r="T94" s="237" t="s">
        <v>247</v>
      </c>
      <c r="U94" s="222">
        <v>0.27110000000000001</v>
      </c>
      <c r="V94" s="222">
        <f>ROUND(E94*U94,2)</f>
        <v>75.34</v>
      </c>
      <c r="W94" s="222"/>
      <c r="X94" s="222" t="s">
        <v>225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226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55" t="s">
        <v>554</v>
      </c>
      <c r="D95" s="251"/>
      <c r="E95" s="252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249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5" t="s">
        <v>369</v>
      </c>
      <c r="D96" s="251"/>
      <c r="E96" s="252">
        <v>11.5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249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5" t="s">
        <v>555</v>
      </c>
      <c r="D97" s="251"/>
      <c r="E97" s="252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249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55" t="s">
        <v>532</v>
      </c>
      <c r="D98" s="251"/>
      <c r="E98" s="252">
        <v>2.5550000000000002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12"/>
      <c r="Z98" s="212"/>
      <c r="AA98" s="212"/>
      <c r="AB98" s="212"/>
      <c r="AC98" s="212"/>
      <c r="AD98" s="212"/>
      <c r="AE98" s="212"/>
      <c r="AF98" s="212"/>
      <c r="AG98" s="212" t="s">
        <v>249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5" t="s">
        <v>533</v>
      </c>
      <c r="D99" s="251"/>
      <c r="E99" s="252">
        <v>3.15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249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5" t="s">
        <v>534</v>
      </c>
      <c r="D100" s="251"/>
      <c r="E100" s="252">
        <v>0.65100000000000002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249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5" t="s">
        <v>535</v>
      </c>
      <c r="D101" s="251"/>
      <c r="E101" s="252">
        <v>0.65100000000000002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249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5" t="s">
        <v>536</v>
      </c>
      <c r="D102" s="251"/>
      <c r="E102" s="252">
        <v>3.15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249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55" t="s">
        <v>537</v>
      </c>
      <c r="D103" s="251"/>
      <c r="E103" s="252">
        <v>2.64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249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5" t="s">
        <v>556</v>
      </c>
      <c r="D104" s="251"/>
      <c r="E104" s="252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249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5" t="s">
        <v>512</v>
      </c>
      <c r="D105" s="251"/>
      <c r="E105" s="252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249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55" t="s">
        <v>278</v>
      </c>
      <c r="D106" s="251"/>
      <c r="E106" s="252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249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55" t="s">
        <v>330</v>
      </c>
      <c r="D107" s="251"/>
      <c r="E107" s="252">
        <v>42.48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249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5" t="s">
        <v>514</v>
      </c>
      <c r="D108" s="251"/>
      <c r="E108" s="252">
        <v>32.58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249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55" t="s">
        <v>515</v>
      </c>
      <c r="D109" s="251"/>
      <c r="E109" s="252">
        <v>51.66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249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55" t="s">
        <v>516</v>
      </c>
      <c r="D110" s="251"/>
      <c r="E110" s="252">
        <v>4.0549999999999997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249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5" t="s">
        <v>517</v>
      </c>
      <c r="D111" s="251"/>
      <c r="E111" s="252">
        <v>4.0549999999999997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249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5" t="s">
        <v>518</v>
      </c>
      <c r="D112" s="251"/>
      <c r="E112" s="252">
        <v>57.9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249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55" t="s">
        <v>519</v>
      </c>
      <c r="D113" s="251"/>
      <c r="E113" s="252">
        <v>20.7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249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55" t="s">
        <v>520</v>
      </c>
      <c r="D114" s="251"/>
      <c r="E114" s="252">
        <v>15.6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249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5" t="s">
        <v>521</v>
      </c>
      <c r="D115" s="251"/>
      <c r="E115" s="252">
        <v>64.899000000000001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5" t="s">
        <v>522</v>
      </c>
      <c r="D116" s="251"/>
      <c r="E116" s="252">
        <v>-7.2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249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55" t="s">
        <v>331</v>
      </c>
      <c r="D117" s="251"/>
      <c r="E117" s="252">
        <v>-3.58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249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55" t="s">
        <v>523</v>
      </c>
      <c r="D118" s="251"/>
      <c r="E118" s="252">
        <v>-7.6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249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55" t="s">
        <v>524</v>
      </c>
      <c r="D119" s="251"/>
      <c r="E119" s="252">
        <v>-9.9600000000000009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5" t="s">
        <v>525</v>
      </c>
      <c r="D120" s="251"/>
      <c r="E120" s="252">
        <v>-1.9025000000000001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249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5" t="s">
        <v>525</v>
      </c>
      <c r="D121" s="251"/>
      <c r="E121" s="252">
        <v>-1.9025000000000001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249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5" t="s">
        <v>526</v>
      </c>
      <c r="D122" s="251"/>
      <c r="E122" s="252">
        <v>-3.96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249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55" t="s">
        <v>342</v>
      </c>
      <c r="D123" s="251"/>
      <c r="E123" s="252">
        <v>-1.4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249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5" t="s">
        <v>527</v>
      </c>
      <c r="D124" s="251"/>
      <c r="E124" s="252">
        <v>-2.8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249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31">
        <v>14</v>
      </c>
      <c r="B125" s="232" t="s">
        <v>557</v>
      </c>
      <c r="C125" s="247" t="s">
        <v>558</v>
      </c>
      <c r="D125" s="233" t="s">
        <v>245</v>
      </c>
      <c r="E125" s="234">
        <v>64.394999999999996</v>
      </c>
      <c r="F125" s="235"/>
      <c r="G125" s="236">
        <f>ROUND(E125*F125,2)</f>
        <v>0</v>
      </c>
      <c r="H125" s="235">
        <v>53.22</v>
      </c>
      <c r="I125" s="236">
        <f>ROUND(E125*H125,2)</f>
        <v>3427.1</v>
      </c>
      <c r="J125" s="235">
        <v>309.27999999999997</v>
      </c>
      <c r="K125" s="236">
        <f>ROUND(E125*J125,2)</f>
        <v>19916.09</v>
      </c>
      <c r="L125" s="236">
        <v>21</v>
      </c>
      <c r="M125" s="236">
        <f>G125*(1+L125/100)</f>
        <v>0</v>
      </c>
      <c r="N125" s="234">
        <v>4.5580000000000002E-2</v>
      </c>
      <c r="O125" s="234">
        <f>ROUND(E125*N125,2)</f>
        <v>2.94</v>
      </c>
      <c r="P125" s="234">
        <v>0</v>
      </c>
      <c r="Q125" s="234">
        <f>ROUND(E125*P125,2)</f>
        <v>0</v>
      </c>
      <c r="R125" s="236" t="s">
        <v>259</v>
      </c>
      <c r="S125" s="236" t="s">
        <v>247</v>
      </c>
      <c r="T125" s="237" t="s">
        <v>247</v>
      </c>
      <c r="U125" s="222">
        <v>0.60799999999999998</v>
      </c>
      <c r="V125" s="222">
        <f>ROUND(E125*U125,2)</f>
        <v>39.15</v>
      </c>
      <c r="W125" s="222"/>
      <c r="X125" s="222" t="s">
        <v>225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226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56" t="s">
        <v>559</v>
      </c>
      <c r="D126" s="254"/>
      <c r="E126" s="254"/>
      <c r="F126" s="254"/>
      <c r="G126" s="254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261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5" t="s">
        <v>560</v>
      </c>
      <c r="D127" s="251"/>
      <c r="E127" s="252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249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55" t="s">
        <v>561</v>
      </c>
      <c r="D128" s="251"/>
      <c r="E128" s="252">
        <v>20.274999999999999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249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55" t="s">
        <v>525</v>
      </c>
      <c r="D129" s="251"/>
      <c r="E129" s="252">
        <v>-1.9025000000000001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249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5" t="s">
        <v>562</v>
      </c>
      <c r="D130" s="251"/>
      <c r="E130" s="252">
        <v>20.274999999999999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249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5" t="s">
        <v>525</v>
      </c>
      <c r="D131" s="251"/>
      <c r="E131" s="252">
        <v>-1.9025000000000001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55" t="s">
        <v>563</v>
      </c>
      <c r="D132" s="251"/>
      <c r="E132" s="252">
        <v>17.25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249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5" t="s">
        <v>342</v>
      </c>
      <c r="D133" s="251"/>
      <c r="E133" s="252">
        <v>-1.4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249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5" t="s">
        <v>564</v>
      </c>
      <c r="D134" s="251"/>
      <c r="E134" s="252">
        <v>13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249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5" t="s">
        <v>527</v>
      </c>
      <c r="D135" s="251"/>
      <c r="E135" s="252">
        <v>-2.8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249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5" t="s">
        <v>565</v>
      </c>
      <c r="D136" s="251"/>
      <c r="E136" s="252">
        <v>1.6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249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1">
        <v>15</v>
      </c>
      <c r="B137" s="232" t="s">
        <v>566</v>
      </c>
      <c r="C137" s="247" t="s">
        <v>567</v>
      </c>
      <c r="D137" s="233" t="s">
        <v>245</v>
      </c>
      <c r="E137" s="234">
        <v>590.86929999999995</v>
      </c>
      <c r="F137" s="235"/>
      <c r="G137" s="236">
        <f>ROUND(E137*F137,2)</f>
        <v>0</v>
      </c>
      <c r="H137" s="235">
        <v>45.85</v>
      </c>
      <c r="I137" s="236">
        <f>ROUND(E137*H137,2)</f>
        <v>27091.360000000001</v>
      </c>
      <c r="J137" s="235">
        <v>35.049999999999997</v>
      </c>
      <c r="K137" s="236">
        <f>ROUND(E137*J137,2)</f>
        <v>20709.97</v>
      </c>
      <c r="L137" s="236">
        <v>21</v>
      </c>
      <c r="M137" s="236">
        <f>G137*(1+L137/100)</f>
        <v>0</v>
      </c>
      <c r="N137" s="234">
        <v>3.5E-4</v>
      </c>
      <c r="O137" s="234">
        <f>ROUND(E137*N137,2)</f>
        <v>0.21</v>
      </c>
      <c r="P137" s="234">
        <v>0</v>
      </c>
      <c r="Q137" s="234">
        <f>ROUND(E137*P137,2)</f>
        <v>0</v>
      </c>
      <c r="R137" s="236" t="s">
        <v>259</v>
      </c>
      <c r="S137" s="236" t="s">
        <v>247</v>
      </c>
      <c r="T137" s="237" t="s">
        <v>247</v>
      </c>
      <c r="U137" s="222">
        <v>7.0000000000000007E-2</v>
      </c>
      <c r="V137" s="222">
        <f>ROUND(E137*U137,2)</f>
        <v>41.36</v>
      </c>
      <c r="W137" s="222"/>
      <c r="X137" s="222" t="s">
        <v>225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226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5" t="s">
        <v>568</v>
      </c>
      <c r="D138" s="251"/>
      <c r="E138" s="252">
        <v>333.15499999999997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249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5" t="s">
        <v>569</v>
      </c>
      <c r="D139" s="251"/>
      <c r="E139" s="252">
        <v>15.648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249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5" t="s">
        <v>570</v>
      </c>
      <c r="D140" s="251"/>
      <c r="E140" s="252">
        <v>83.376300000000001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249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5" t="s">
        <v>571</v>
      </c>
      <c r="D141" s="251"/>
      <c r="E141" s="252">
        <v>64.394999999999996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249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5" t="s">
        <v>572</v>
      </c>
      <c r="D142" s="251"/>
      <c r="E142" s="252">
        <v>62.795000000000002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249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5" t="s">
        <v>573</v>
      </c>
      <c r="D143" s="251"/>
      <c r="E143" s="252">
        <v>31.5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249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x14ac:dyDescent="0.2">
      <c r="A144" s="224" t="s">
        <v>218</v>
      </c>
      <c r="B144" s="225" t="s">
        <v>99</v>
      </c>
      <c r="C144" s="245" t="s">
        <v>100</v>
      </c>
      <c r="D144" s="226"/>
      <c r="E144" s="227"/>
      <c r="F144" s="228"/>
      <c r="G144" s="228">
        <f>SUMIF(AG145:AG157,"&lt;&gt;NOR",G145:G157)</f>
        <v>0</v>
      </c>
      <c r="H144" s="228"/>
      <c r="I144" s="228">
        <f>SUM(I145:I157)</f>
        <v>91044.19</v>
      </c>
      <c r="J144" s="228"/>
      <c r="K144" s="228">
        <f>SUM(K145:K157)</f>
        <v>25511.309999999998</v>
      </c>
      <c r="L144" s="228"/>
      <c r="M144" s="228">
        <f>SUM(M145:M157)</f>
        <v>0</v>
      </c>
      <c r="N144" s="227"/>
      <c r="O144" s="227">
        <f>SUM(O145:O157)</f>
        <v>2.5099999999999998</v>
      </c>
      <c r="P144" s="227"/>
      <c r="Q144" s="227">
        <f>SUM(Q145:Q157)</f>
        <v>0</v>
      </c>
      <c r="R144" s="228"/>
      <c r="S144" s="228"/>
      <c r="T144" s="229"/>
      <c r="U144" s="223"/>
      <c r="V144" s="223">
        <f>SUM(V145:V157)</f>
        <v>27.2</v>
      </c>
      <c r="W144" s="223"/>
      <c r="X144" s="223"/>
      <c r="AG144" t="s">
        <v>219</v>
      </c>
    </row>
    <row r="145" spans="1:60" outlineLevel="1" x14ac:dyDescent="0.2">
      <c r="A145" s="231">
        <v>16</v>
      </c>
      <c r="B145" s="232" t="s">
        <v>574</v>
      </c>
      <c r="C145" s="247" t="s">
        <v>575</v>
      </c>
      <c r="D145" s="233" t="s">
        <v>245</v>
      </c>
      <c r="E145" s="234">
        <v>77.95</v>
      </c>
      <c r="F145" s="235"/>
      <c r="G145" s="236">
        <f>ROUND(E145*F145,2)</f>
        <v>0</v>
      </c>
      <c r="H145" s="235">
        <v>888.01</v>
      </c>
      <c r="I145" s="236">
        <f>ROUND(E145*H145,2)</f>
        <v>69220.38</v>
      </c>
      <c r="J145" s="235">
        <v>291.99</v>
      </c>
      <c r="K145" s="236">
        <f>ROUND(E145*J145,2)</f>
        <v>22760.62</v>
      </c>
      <c r="L145" s="236">
        <v>21</v>
      </c>
      <c r="M145" s="236">
        <f>G145*(1+L145/100)</f>
        <v>0</v>
      </c>
      <c r="N145" s="234">
        <v>2.7890000000000002E-2</v>
      </c>
      <c r="O145" s="234">
        <f>ROUND(E145*N145,2)</f>
        <v>2.17</v>
      </c>
      <c r="P145" s="234">
        <v>0</v>
      </c>
      <c r="Q145" s="234">
        <f>ROUND(E145*P145,2)</f>
        <v>0</v>
      </c>
      <c r="R145" s="236"/>
      <c r="S145" s="236" t="s">
        <v>223</v>
      </c>
      <c r="T145" s="237" t="s">
        <v>224</v>
      </c>
      <c r="U145" s="222">
        <v>0.3</v>
      </c>
      <c r="V145" s="222">
        <f>ROUND(E145*U145,2)</f>
        <v>23.39</v>
      </c>
      <c r="W145" s="222"/>
      <c r="X145" s="222" t="s">
        <v>225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226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55" t="s">
        <v>576</v>
      </c>
      <c r="D146" s="251"/>
      <c r="E146" s="252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249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5" t="s">
        <v>369</v>
      </c>
      <c r="D147" s="251"/>
      <c r="E147" s="252">
        <v>11.5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249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55" t="s">
        <v>498</v>
      </c>
      <c r="D148" s="251"/>
      <c r="E148" s="252">
        <v>6.95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249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55" t="s">
        <v>499</v>
      </c>
      <c r="D149" s="251"/>
      <c r="E149" s="252">
        <v>18.25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249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55" t="s">
        <v>324</v>
      </c>
      <c r="D150" s="251"/>
      <c r="E150" s="252">
        <v>23.2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249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55" t="s">
        <v>504</v>
      </c>
      <c r="D151" s="251"/>
      <c r="E151" s="252">
        <v>18.05</v>
      </c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12"/>
      <c r="Z151" s="212"/>
      <c r="AA151" s="212"/>
      <c r="AB151" s="212"/>
      <c r="AC151" s="212"/>
      <c r="AD151" s="212"/>
      <c r="AE151" s="212"/>
      <c r="AF151" s="212"/>
      <c r="AG151" s="212" t="s">
        <v>249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1">
        <v>17</v>
      </c>
      <c r="B152" s="232" t="s">
        <v>577</v>
      </c>
      <c r="C152" s="247" t="s">
        <v>578</v>
      </c>
      <c r="D152" s="233" t="s">
        <v>245</v>
      </c>
      <c r="E152" s="234">
        <v>12.7</v>
      </c>
      <c r="F152" s="235"/>
      <c r="G152" s="236">
        <f>ROUND(E152*F152,2)</f>
        <v>0</v>
      </c>
      <c r="H152" s="235">
        <v>1718.41</v>
      </c>
      <c r="I152" s="236">
        <f>ROUND(E152*H152,2)</f>
        <v>21823.81</v>
      </c>
      <c r="J152" s="235">
        <v>216.59</v>
      </c>
      <c r="K152" s="236">
        <f>ROUND(E152*J152,2)</f>
        <v>2750.69</v>
      </c>
      <c r="L152" s="236">
        <v>21</v>
      </c>
      <c r="M152" s="236">
        <f>G152*(1+L152/100)</f>
        <v>0</v>
      </c>
      <c r="N152" s="234">
        <v>2.7089999999999999E-2</v>
      </c>
      <c r="O152" s="234">
        <f>ROUND(E152*N152,2)</f>
        <v>0.34</v>
      </c>
      <c r="P152" s="234">
        <v>0</v>
      </c>
      <c r="Q152" s="234">
        <f>ROUND(E152*P152,2)</f>
        <v>0</v>
      </c>
      <c r="R152" s="236"/>
      <c r="S152" s="236" t="s">
        <v>223</v>
      </c>
      <c r="T152" s="237" t="s">
        <v>224</v>
      </c>
      <c r="U152" s="222">
        <v>0.3</v>
      </c>
      <c r="V152" s="222">
        <f>ROUND(E152*U152,2)</f>
        <v>3.81</v>
      </c>
      <c r="W152" s="222"/>
      <c r="X152" s="222" t="s">
        <v>225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226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5" t="s">
        <v>579</v>
      </c>
      <c r="D153" s="251"/>
      <c r="E153" s="252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249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55" t="s">
        <v>580</v>
      </c>
      <c r="D154" s="251"/>
      <c r="E154" s="252">
        <v>4</v>
      </c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249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5" t="s">
        <v>581</v>
      </c>
      <c r="D155" s="251"/>
      <c r="E155" s="252">
        <v>4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249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55" t="s">
        <v>582</v>
      </c>
      <c r="D156" s="251"/>
      <c r="E156" s="252">
        <v>3.25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249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55" t="s">
        <v>583</v>
      </c>
      <c r="D157" s="251"/>
      <c r="E157" s="252">
        <v>1.45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249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">
      <c r="A158" s="224" t="s">
        <v>218</v>
      </c>
      <c r="B158" s="225" t="s">
        <v>101</v>
      </c>
      <c r="C158" s="245" t="s">
        <v>102</v>
      </c>
      <c r="D158" s="226"/>
      <c r="E158" s="227"/>
      <c r="F158" s="228"/>
      <c r="G158" s="228">
        <f>SUMIF(AG159:AG166,"&lt;&gt;NOR",G159:G166)</f>
        <v>0</v>
      </c>
      <c r="H158" s="228"/>
      <c r="I158" s="228">
        <f>SUM(I159:I166)</f>
        <v>53222.36</v>
      </c>
      <c r="J158" s="228"/>
      <c r="K158" s="228">
        <f>SUM(K159:K166)</f>
        <v>9757.64</v>
      </c>
      <c r="L158" s="228"/>
      <c r="M158" s="228">
        <f>SUM(M159:M166)</f>
        <v>0</v>
      </c>
      <c r="N158" s="227"/>
      <c r="O158" s="227">
        <f>SUM(O159:O166)</f>
        <v>0.36</v>
      </c>
      <c r="P158" s="227"/>
      <c r="Q158" s="227">
        <f>SUM(Q159:Q166)</f>
        <v>0</v>
      </c>
      <c r="R158" s="228"/>
      <c r="S158" s="228"/>
      <c r="T158" s="229"/>
      <c r="U158" s="223"/>
      <c r="V158" s="223">
        <f>SUM(V159:V166)</f>
        <v>18.880000000000003</v>
      </c>
      <c r="W158" s="223"/>
      <c r="X158" s="223"/>
      <c r="AG158" t="s">
        <v>219</v>
      </c>
    </row>
    <row r="159" spans="1:60" ht="78.75" outlineLevel="1" x14ac:dyDescent="0.2">
      <c r="A159" s="231">
        <v>18</v>
      </c>
      <c r="B159" s="232" t="s">
        <v>584</v>
      </c>
      <c r="C159" s="247" t="s">
        <v>585</v>
      </c>
      <c r="D159" s="233" t="s">
        <v>309</v>
      </c>
      <c r="E159" s="234">
        <v>2</v>
      </c>
      <c r="F159" s="235"/>
      <c r="G159" s="236">
        <f>ROUND(E159*F159,2)</f>
        <v>0</v>
      </c>
      <c r="H159" s="235">
        <v>19227.419999999998</v>
      </c>
      <c r="I159" s="236">
        <f>ROUND(E159*H159,2)</f>
        <v>38454.839999999997</v>
      </c>
      <c r="J159" s="235">
        <v>1062.58</v>
      </c>
      <c r="K159" s="236">
        <f>ROUND(E159*J159,2)</f>
        <v>2125.16</v>
      </c>
      <c r="L159" s="236">
        <v>21</v>
      </c>
      <c r="M159" s="236">
        <f>G159*(1+L159/100)</f>
        <v>0</v>
      </c>
      <c r="N159" s="234">
        <v>5.8860000000000003E-2</v>
      </c>
      <c r="O159" s="234">
        <f>ROUND(E159*N159,2)</f>
        <v>0.12</v>
      </c>
      <c r="P159" s="234">
        <v>0</v>
      </c>
      <c r="Q159" s="234">
        <f>ROUND(E159*P159,2)</f>
        <v>0</v>
      </c>
      <c r="R159" s="236" t="s">
        <v>259</v>
      </c>
      <c r="S159" s="236" t="s">
        <v>247</v>
      </c>
      <c r="T159" s="237" t="s">
        <v>247</v>
      </c>
      <c r="U159" s="222">
        <v>2</v>
      </c>
      <c r="V159" s="222">
        <f>ROUND(E159*U159,2)</f>
        <v>4</v>
      </c>
      <c r="W159" s="222"/>
      <c r="X159" s="222" t="s">
        <v>225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226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56" t="s">
        <v>586</v>
      </c>
      <c r="D160" s="254"/>
      <c r="E160" s="254"/>
      <c r="F160" s="254"/>
      <c r="G160" s="254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261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55" t="s">
        <v>587</v>
      </c>
      <c r="D161" s="251"/>
      <c r="E161" s="252">
        <v>2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12"/>
      <c r="Z161" s="212"/>
      <c r="AA161" s="212"/>
      <c r="AB161" s="212"/>
      <c r="AC161" s="212"/>
      <c r="AD161" s="212"/>
      <c r="AE161" s="212"/>
      <c r="AF161" s="212"/>
      <c r="AG161" s="212" t="s">
        <v>249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33.75" outlineLevel="1" x14ac:dyDescent="0.2">
      <c r="A162" s="231">
        <v>19</v>
      </c>
      <c r="B162" s="232" t="s">
        <v>588</v>
      </c>
      <c r="C162" s="247" t="s">
        <v>589</v>
      </c>
      <c r="D162" s="233" t="s">
        <v>309</v>
      </c>
      <c r="E162" s="234">
        <v>4</v>
      </c>
      <c r="F162" s="235"/>
      <c r="G162" s="236">
        <f>ROUND(E162*F162,2)</f>
        <v>0</v>
      </c>
      <c r="H162" s="235">
        <v>1830.94</v>
      </c>
      <c r="I162" s="236">
        <f>ROUND(E162*H162,2)</f>
        <v>7323.76</v>
      </c>
      <c r="J162" s="235">
        <v>954.06</v>
      </c>
      <c r="K162" s="236">
        <f>ROUND(E162*J162,2)</f>
        <v>3816.24</v>
      </c>
      <c r="L162" s="236">
        <v>21</v>
      </c>
      <c r="M162" s="236">
        <f>G162*(1+L162/100)</f>
        <v>0</v>
      </c>
      <c r="N162" s="234">
        <v>2.937E-2</v>
      </c>
      <c r="O162" s="234">
        <f>ROUND(E162*N162,2)</f>
        <v>0.12</v>
      </c>
      <c r="P162" s="234">
        <v>0</v>
      </c>
      <c r="Q162" s="234">
        <f>ROUND(E162*P162,2)</f>
        <v>0</v>
      </c>
      <c r="R162" s="236" t="s">
        <v>259</v>
      </c>
      <c r="S162" s="236" t="s">
        <v>247</v>
      </c>
      <c r="T162" s="237" t="s">
        <v>247</v>
      </c>
      <c r="U162" s="222">
        <v>1.86</v>
      </c>
      <c r="V162" s="222">
        <f>ROUND(E162*U162,2)</f>
        <v>7.44</v>
      </c>
      <c r="W162" s="222"/>
      <c r="X162" s="222" t="s">
        <v>225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226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55" t="s">
        <v>590</v>
      </c>
      <c r="D163" s="251"/>
      <c r="E163" s="252">
        <v>1</v>
      </c>
      <c r="F163" s="222"/>
      <c r="G163" s="222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12"/>
      <c r="Z163" s="212"/>
      <c r="AA163" s="212"/>
      <c r="AB163" s="212"/>
      <c r="AC163" s="212"/>
      <c r="AD163" s="212"/>
      <c r="AE163" s="212"/>
      <c r="AF163" s="212"/>
      <c r="AG163" s="212" t="s">
        <v>249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55" t="s">
        <v>591</v>
      </c>
      <c r="D164" s="251"/>
      <c r="E164" s="252">
        <v>3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249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33.75" outlineLevel="1" x14ac:dyDescent="0.2">
      <c r="A165" s="231">
        <v>20</v>
      </c>
      <c r="B165" s="232" t="s">
        <v>592</v>
      </c>
      <c r="C165" s="247" t="s">
        <v>593</v>
      </c>
      <c r="D165" s="233" t="s">
        <v>309</v>
      </c>
      <c r="E165" s="234">
        <v>4</v>
      </c>
      <c r="F165" s="235"/>
      <c r="G165" s="236">
        <f>ROUND(E165*F165,2)</f>
        <v>0</v>
      </c>
      <c r="H165" s="235">
        <v>1860.94</v>
      </c>
      <c r="I165" s="236">
        <f>ROUND(E165*H165,2)</f>
        <v>7443.76</v>
      </c>
      <c r="J165" s="235">
        <v>954.06</v>
      </c>
      <c r="K165" s="236">
        <f>ROUND(E165*J165,2)</f>
        <v>3816.24</v>
      </c>
      <c r="L165" s="236">
        <v>21</v>
      </c>
      <c r="M165" s="236">
        <f>G165*(1+L165/100)</f>
        <v>0</v>
      </c>
      <c r="N165" s="234">
        <v>2.9569999999999999E-2</v>
      </c>
      <c r="O165" s="234">
        <f>ROUND(E165*N165,2)</f>
        <v>0.12</v>
      </c>
      <c r="P165" s="234">
        <v>0</v>
      </c>
      <c r="Q165" s="234">
        <f>ROUND(E165*P165,2)</f>
        <v>0</v>
      </c>
      <c r="R165" s="236" t="s">
        <v>259</v>
      </c>
      <c r="S165" s="236" t="s">
        <v>247</v>
      </c>
      <c r="T165" s="237" t="s">
        <v>247</v>
      </c>
      <c r="U165" s="222">
        <v>1.86</v>
      </c>
      <c r="V165" s="222">
        <f>ROUND(E165*U165,2)</f>
        <v>7.44</v>
      </c>
      <c r="W165" s="222"/>
      <c r="X165" s="222" t="s">
        <v>225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226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55" t="s">
        <v>594</v>
      </c>
      <c r="D166" s="251"/>
      <c r="E166" s="252">
        <v>4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249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24" t="s">
        <v>218</v>
      </c>
      <c r="B167" s="225" t="s">
        <v>103</v>
      </c>
      <c r="C167" s="245" t="s">
        <v>104</v>
      </c>
      <c r="D167" s="226"/>
      <c r="E167" s="227"/>
      <c r="F167" s="228"/>
      <c r="G167" s="228">
        <f>SUMIF(AG168:AG169,"&lt;&gt;NOR",G168:G169)</f>
        <v>0</v>
      </c>
      <c r="H167" s="228"/>
      <c r="I167" s="228">
        <f>SUM(I168:I169)</f>
        <v>24007.75</v>
      </c>
      <c r="J167" s="228"/>
      <c r="K167" s="228">
        <f>SUM(K168:K169)</f>
        <v>32693.83</v>
      </c>
      <c r="L167" s="228"/>
      <c r="M167" s="228">
        <f>SUM(M168:M169)</f>
        <v>0</v>
      </c>
      <c r="N167" s="227"/>
      <c r="O167" s="227">
        <f>SUM(O168:O169)</f>
        <v>1.61</v>
      </c>
      <c r="P167" s="227"/>
      <c r="Q167" s="227">
        <f>SUM(Q168:Q169)</f>
        <v>0</v>
      </c>
      <c r="R167" s="228"/>
      <c r="S167" s="228"/>
      <c r="T167" s="229"/>
      <c r="U167" s="223"/>
      <c r="V167" s="223">
        <f>SUM(V168:V169)</f>
        <v>70.709999999999994</v>
      </c>
      <c r="W167" s="223"/>
      <c r="X167" s="223"/>
      <c r="AG167" t="s">
        <v>219</v>
      </c>
    </row>
    <row r="168" spans="1:60" outlineLevel="1" x14ac:dyDescent="0.2">
      <c r="A168" s="231">
        <v>21</v>
      </c>
      <c r="B168" s="232" t="s">
        <v>265</v>
      </c>
      <c r="C168" s="247" t="s">
        <v>266</v>
      </c>
      <c r="D168" s="233" t="s">
        <v>245</v>
      </c>
      <c r="E168" s="234">
        <v>271.95</v>
      </c>
      <c r="F168" s="235"/>
      <c r="G168" s="236">
        <f>ROUND(E168*F168,2)</f>
        <v>0</v>
      </c>
      <c r="H168" s="235">
        <v>88.28</v>
      </c>
      <c r="I168" s="236">
        <f>ROUND(E168*H168,2)</f>
        <v>24007.75</v>
      </c>
      <c r="J168" s="235">
        <v>120.22</v>
      </c>
      <c r="K168" s="236">
        <f>ROUND(E168*J168,2)</f>
        <v>32693.83</v>
      </c>
      <c r="L168" s="236">
        <v>21</v>
      </c>
      <c r="M168" s="236">
        <f>G168*(1+L168/100)</f>
        <v>0</v>
      </c>
      <c r="N168" s="234">
        <v>5.9199999999999999E-3</v>
      </c>
      <c r="O168" s="234">
        <f>ROUND(E168*N168,2)</f>
        <v>1.61</v>
      </c>
      <c r="P168" s="234">
        <v>0</v>
      </c>
      <c r="Q168" s="234">
        <f>ROUND(E168*P168,2)</f>
        <v>0</v>
      </c>
      <c r="R168" s="236" t="s">
        <v>267</v>
      </c>
      <c r="S168" s="236" t="s">
        <v>247</v>
      </c>
      <c r="T168" s="237" t="s">
        <v>247</v>
      </c>
      <c r="U168" s="222">
        <v>0.26</v>
      </c>
      <c r="V168" s="222">
        <f>ROUND(E168*U168,2)</f>
        <v>70.709999999999994</v>
      </c>
      <c r="W168" s="222"/>
      <c r="X168" s="222" t="s">
        <v>225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226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5" t="s">
        <v>595</v>
      </c>
      <c r="D169" s="251"/>
      <c r="E169" s="252">
        <v>271.95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249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x14ac:dyDescent="0.2">
      <c r="A170" s="224" t="s">
        <v>218</v>
      </c>
      <c r="B170" s="225" t="s">
        <v>105</v>
      </c>
      <c r="C170" s="245" t="s">
        <v>106</v>
      </c>
      <c r="D170" s="226"/>
      <c r="E170" s="227"/>
      <c r="F170" s="228"/>
      <c r="G170" s="228">
        <f>SUMIF(AG171:AG182,"&lt;&gt;NOR",G171:G182)</f>
        <v>0</v>
      </c>
      <c r="H170" s="228"/>
      <c r="I170" s="228">
        <f>SUM(I171:I182)</f>
        <v>160.03</v>
      </c>
      <c r="J170" s="228"/>
      <c r="K170" s="228">
        <f>SUM(K171:K182)</f>
        <v>15525.12</v>
      </c>
      <c r="L170" s="228"/>
      <c r="M170" s="228">
        <f>SUM(M171:M182)</f>
        <v>0</v>
      </c>
      <c r="N170" s="227"/>
      <c r="O170" s="227">
        <f>SUM(O171:O182)</f>
        <v>0</v>
      </c>
      <c r="P170" s="227"/>
      <c r="Q170" s="227">
        <f>SUM(Q171:Q182)</f>
        <v>0</v>
      </c>
      <c r="R170" s="228"/>
      <c r="S170" s="228"/>
      <c r="T170" s="229"/>
      <c r="U170" s="223"/>
      <c r="V170" s="223">
        <f>SUM(V171:V182)</f>
        <v>31</v>
      </c>
      <c r="W170" s="223"/>
      <c r="X170" s="223"/>
      <c r="AG170" t="s">
        <v>219</v>
      </c>
    </row>
    <row r="171" spans="1:60" ht="56.25" outlineLevel="1" x14ac:dyDescent="0.2">
      <c r="A171" s="231">
        <v>22</v>
      </c>
      <c r="B171" s="232" t="s">
        <v>596</v>
      </c>
      <c r="C171" s="247" t="s">
        <v>597</v>
      </c>
      <c r="D171" s="233" t="s">
        <v>245</v>
      </c>
      <c r="E171" s="234">
        <v>100.65</v>
      </c>
      <c r="F171" s="235"/>
      <c r="G171" s="236">
        <f>ROUND(E171*F171,2)</f>
        <v>0</v>
      </c>
      <c r="H171" s="235">
        <v>1.59</v>
      </c>
      <c r="I171" s="236">
        <f>ROUND(E171*H171,2)</f>
        <v>160.03</v>
      </c>
      <c r="J171" s="235">
        <v>129.41</v>
      </c>
      <c r="K171" s="236">
        <f>ROUND(E171*J171,2)</f>
        <v>13025.12</v>
      </c>
      <c r="L171" s="236">
        <v>21</v>
      </c>
      <c r="M171" s="236">
        <f>G171*(1+L171/100)</f>
        <v>0</v>
      </c>
      <c r="N171" s="234">
        <v>4.0000000000000003E-5</v>
      </c>
      <c r="O171" s="234">
        <f>ROUND(E171*N171,2)</f>
        <v>0</v>
      </c>
      <c r="P171" s="234">
        <v>0</v>
      </c>
      <c r="Q171" s="234">
        <f>ROUND(E171*P171,2)</f>
        <v>0</v>
      </c>
      <c r="R171" s="236" t="s">
        <v>259</v>
      </c>
      <c r="S171" s="236" t="s">
        <v>247</v>
      </c>
      <c r="T171" s="237" t="s">
        <v>247</v>
      </c>
      <c r="U171" s="222">
        <v>0.308</v>
      </c>
      <c r="V171" s="222">
        <f>ROUND(E171*U171,2)</f>
        <v>31</v>
      </c>
      <c r="W171" s="222"/>
      <c r="X171" s="222" t="s">
        <v>225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226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55" t="s">
        <v>598</v>
      </c>
      <c r="D172" s="251"/>
      <c r="E172" s="252">
        <v>10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249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55" t="s">
        <v>369</v>
      </c>
      <c r="D173" s="251"/>
      <c r="E173" s="252">
        <v>11.5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249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55" t="s">
        <v>498</v>
      </c>
      <c r="D174" s="251"/>
      <c r="E174" s="252">
        <v>6.95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12"/>
      <c r="Z174" s="212"/>
      <c r="AA174" s="212"/>
      <c r="AB174" s="212"/>
      <c r="AC174" s="212"/>
      <c r="AD174" s="212"/>
      <c r="AE174" s="212"/>
      <c r="AF174" s="212"/>
      <c r="AG174" s="212" t="s">
        <v>249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55" t="s">
        <v>499</v>
      </c>
      <c r="D175" s="251"/>
      <c r="E175" s="252">
        <v>18.25</v>
      </c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249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55" t="s">
        <v>580</v>
      </c>
      <c r="D176" s="251"/>
      <c r="E176" s="252">
        <v>4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249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55" t="s">
        <v>581</v>
      </c>
      <c r="D177" s="251"/>
      <c r="E177" s="252">
        <v>4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249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5" t="s">
        <v>324</v>
      </c>
      <c r="D178" s="251"/>
      <c r="E178" s="252">
        <v>23.2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249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55" t="s">
        <v>582</v>
      </c>
      <c r="D179" s="251"/>
      <c r="E179" s="252">
        <v>3.25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249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55" t="s">
        <v>583</v>
      </c>
      <c r="D180" s="251"/>
      <c r="E180" s="252">
        <v>1.45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249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5" t="s">
        <v>504</v>
      </c>
      <c r="D181" s="251"/>
      <c r="E181" s="252">
        <v>18.05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249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8">
        <v>23</v>
      </c>
      <c r="B182" s="239" t="s">
        <v>599</v>
      </c>
      <c r="C182" s="246" t="s">
        <v>600</v>
      </c>
      <c r="D182" s="240" t="s">
        <v>601</v>
      </c>
      <c r="E182" s="241">
        <v>1</v>
      </c>
      <c r="F182" s="242"/>
      <c r="G182" s="243">
        <f>ROUND(E182*F182,2)</f>
        <v>0</v>
      </c>
      <c r="H182" s="242">
        <v>0</v>
      </c>
      <c r="I182" s="243">
        <f>ROUND(E182*H182,2)</f>
        <v>0</v>
      </c>
      <c r="J182" s="242">
        <v>2500</v>
      </c>
      <c r="K182" s="243">
        <f>ROUND(E182*J182,2)</f>
        <v>2500</v>
      </c>
      <c r="L182" s="243">
        <v>21</v>
      </c>
      <c r="M182" s="243">
        <f>G182*(1+L182/100)</f>
        <v>0</v>
      </c>
      <c r="N182" s="241">
        <v>0</v>
      </c>
      <c r="O182" s="241">
        <f>ROUND(E182*N182,2)</f>
        <v>0</v>
      </c>
      <c r="P182" s="241">
        <v>0</v>
      </c>
      <c r="Q182" s="241">
        <f>ROUND(E182*P182,2)</f>
        <v>0</v>
      </c>
      <c r="R182" s="243"/>
      <c r="S182" s="243" t="s">
        <v>223</v>
      </c>
      <c r="T182" s="244" t="s">
        <v>224</v>
      </c>
      <c r="U182" s="222">
        <v>0</v>
      </c>
      <c r="V182" s="222">
        <f>ROUND(E182*U182,2)</f>
        <v>0</v>
      </c>
      <c r="W182" s="222"/>
      <c r="X182" s="222" t="s">
        <v>225</v>
      </c>
      <c r="Y182" s="212"/>
      <c r="Z182" s="212"/>
      <c r="AA182" s="212"/>
      <c r="AB182" s="212"/>
      <c r="AC182" s="212"/>
      <c r="AD182" s="212"/>
      <c r="AE182" s="212"/>
      <c r="AF182" s="212"/>
      <c r="AG182" s="212" t="s">
        <v>226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x14ac:dyDescent="0.2">
      <c r="A183" s="224" t="s">
        <v>218</v>
      </c>
      <c r="B183" s="225" t="s">
        <v>109</v>
      </c>
      <c r="C183" s="245" t="s">
        <v>110</v>
      </c>
      <c r="D183" s="226"/>
      <c r="E183" s="227"/>
      <c r="F183" s="228"/>
      <c r="G183" s="228">
        <f>SUMIF(AG184:AG185,"&lt;&gt;NOR",G184:G185)</f>
        <v>0</v>
      </c>
      <c r="H183" s="228"/>
      <c r="I183" s="228">
        <f>SUM(I184:I185)</f>
        <v>0</v>
      </c>
      <c r="J183" s="228"/>
      <c r="K183" s="228">
        <f>SUM(K184:K185)</f>
        <v>14992.13</v>
      </c>
      <c r="L183" s="228"/>
      <c r="M183" s="228">
        <f>SUM(M184:M185)</f>
        <v>0</v>
      </c>
      <c r="N183" s="227"/>
      <c r="O183" s="227">
        <f>SUM(O184:O185)</f>
        <v>0</v>
      </c>
      <c r="P183" s="227"/>
      <c r="Q183" s="227">
        <f>SUM(Q184:Q185)</f>
        <v>0</v>
      </c>
      <c r="R183" s="228"/>
      <c r="S183" s="228"/>
      <c r="T183" s="229"/>
      <c r="U183" s="223"/>
      <c r="V183" s="223">
        <f>SUM(V184:V185)</f>
        <v>33.28</v>
      </c>
      <c r="W183" s="223"/>
      <c r="X183" s="223"/>
      <c r="AG183" t="s">
        <v>219</v>
      </c>
    </row>
    <row r="184" spans="1:60" ht="22.5" outlineLevel="1" x14ac:dyDescent="0.2">
      <c r="A184" s="231">
        <v>24</v>
      </c>
      <c r="B184" s="232" t="s">
        <v>358</v>
      </c>
      <c r="C184" s="247" t="s">
        <v>359</v>
      </c>
      <c r="D184" s="233" t="s">
        <v>360</v>
      </c>
      <c r="E184" s="234">
        <v>15.84792</v>
      </c>
      <c r="F184" s="235"/>
      <c r="G184" s="236">
        <f>ROUND(E184*F184,2)</f>
        <v>0</v>
      </c>
      <c r="H184" s="235">
        <v>0</v>
      </c>
      <c r="I184" s="236">
        <f>ROUND(E184*H184,2)</f>
        <v>0</v>
      </c>
      <c r="J184" s="235">
        <v>946</v>
      </c>
      <c r="K184" s="236">
        <f>ROUND(E184*J184,2)</f>
        <v>14992.13</v>
      </c>
      <c r="L184" s="236">
        <v>21</v>
      </c>
      <c r="M184" s="236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6" t="s">
        <v>361</v>
      </c>
      <c r="S184" s="236" t="s">
        <v>247</v>
      </c>
      <c r="T184" s="237" t="s">
        <v>247</v>
      </c>
      <c r="U184" s="222">
        <v>2.1</v>
      </c>
      <c r="V184" s="222">
        <f>ROUND(E184*U184,2)</f>
        <v>33.28</v>
      </c>
      <c r="W184" s="222"/>
      <c r="X184" s="222" t="s">
        <v>362</v>
      </c>
      <c r="Y184" s="212"/>
      <c r="Z184" s="212"/>
      <c r="AA184" s="212"/>
      <c r="AB184" s="212"/>
      <c r="AC184" s="212"/>
      <c r="AD184" s="212"/>
      <c r="AE184" s="212"/>
      <c r="AF184" s="212"/>
      <c r="AG184" s="212" t="s">
        <v>363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56" t="s">
        <v>364</v>
      </c>
      <c r="D185" s="254"/>
      <c r="E185" s="254"/>
      <c r="F185" s="254"/>
      <c r="G185" s="254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261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x14ac:dyDescent="0.2">
      <c r="A186" s="224" t="s">
        <v>218</v>
      </c>
      <c r="B186" s="225" t="s">
        <v>111</v>
      </c>
      <c r="C186" s="245" t="s">
        <v>112</v>
      </c>
      <c r="D186" s="226"/>
      <c r="E186" s="227"/>
      <c r="F186" s="228"/>
      <c r="G186" s="228">
        <f>SUMIF(AG187:AG218,"&lt;&gt;NOR",G187:G218)</f>
        <v>0</v>
      </c>
      <c r="H186" s="228"/>
      <c r="I186" s="228">
        <f>SUM(I187:I218)</f>
        <v>37921.75</v>
      </c>
      <c r="J186" s="228"/>
      <c r="K186" s="228">
        <f>SUM(K187:K218)</f>
        <v>21859.149999999994</v>
      </c>
      <c r="L186" s="228"/>
      <c r="M186" s="228">
        <f>SUM(M187:M218)</f>
        <v>0</v>
      </c>
      <c r="N186" s="227"/>
      <c r="O186" s="227">
        <f>SUM(O187:O218)</f>
        <v>0.30000000000000004</v>
      </c>
      <c r="P186" s="227"/>
      <c r="Q186" s="227">
        <f>SUM(Q187:Q218)</f>
        <v>0</v>
      </c>
      <c r="R186" s="228"/>
      <c r="S186" s="228"/>
      <c r="T186" s="229"/>
      <c r="U186" s="223"/>
      <c r="V186" s="223">
        <f>SUM(V187:V218)</f>
        <v>41</v>
      </c>
      <c r="W186" s="223"/>
      <c r="X186" s="223"/>
      <c r="AG186" t="s">
        <v>219</v>
      </c>
    </row>
    <row r="187" spans="1:60" outlineLevel="1" x14ac:dyDescent="0.2">
      <c r="A187" s="231">
        <v>25</v>
      </c>
      <c r="B187" s="232" t="s">
        <v>602</v>
      </c>
      <c r="C187" s="247" t="s">
        <v>603</v>
      </c>
      <c r="D187" s="233" t="s">
        <v>245</v>
      </c>
      <c r="E187" s="234">
        <v>12.7</v>
      </c>
      <c r="F187" s="235"/>
      <c r="G187" s="236">
        <f>ROUND(E187*F187,2)</f>
        <v>0</v>
      </c>
      <c r="H187" s="235">
        <v>15.32</v>
      </c>
      <c r="I187" s="236">
        <f>ROUND(E187*H187,2)</f>
        <v>194.56</v>
      </c>
      <c r="J187" s="235">
        <v>46.28</v>
      </c>
      <c r="K187" s="236">
        <f>ROUND(E187*J187,2)</f>
        <v>587.76</v>
      </c>
      <c r="L187" s="236">
        <v>21</v>
      </c>
      <c r="M187" s="236">
        <f>G187*(1+L187/100)</f>
        <v>0</v>
      </c>
      <c r="N187" s="234">
        <v>2.1000000000000001E-4</v>
      </c>
      <c r="O187" s="234">
        <f>ROUND(E187*N187,2)</f>
        <v>0</v>
      </c>
      <c r="P187" s="234">
        <v>0</v>
      </c>
      <c r="Q187" s="234">
        <f>ROUND(E187*P187,2)</f>
        <v>0</v>
      </c>
      <c r="R187" s="236" t="s">
        <v>367</v>
      </c>
      <c r="S187" s="236" t="s">
        <v>247</v>
      </c>
      <c r="T187" s="237" t="s">
        <v>247</v>
      </c>
      <c r="U187" s="222">
        <v>9.5000000000000001E-2</v>
      </c>
      <c r="V187" s="222">
        <f>ROUND(E187*U187,2)</f>
        <v>1.21</v>
      </c>
      <c r="W187" s="222"/>
      <c r="X187" s="222" t="s">
        <v>225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226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5" t="s">
        <v>580</v>
      </c>
      <c r="D188" s="251"/>
      <c r="E188" s="252">
        <v>4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249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55" t="s">
        <v>581</v>
      </c>
      <c r="D189" s="251"/>
      <c r="E189" s="252">
        <v>4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249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55" t="s">
        <v>582</v>
      </c>
      <c r="D190" s="251"/>
      <c r="E190" s="252">
        <v>3.25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249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55" t="s">
        <v>583</v>
      </c>
      <c r="D191" s="251"/>
      <c r="E191" s="252">
        <v>1.45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249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1">
        <v>26</v>
      </c>
      <c r="B192" s="232" t="s">
        <v>604</v>
      </c>
      <c r="C192" s="247" t="s">
        <v>605</v>
      </c>
      <c r="D192" s="233" t="s">
        <v>245</v>
      </c>
      <c r="E192" s="234">
        <v>76.894999999999996</v>
      </c>
      <c r="F192" s="235"/>
      <c r="G192" s="236">
        <f>ROUND(E192*F192,2)</f>
        <v>0</v>
      </c>
      <c r="H192" s="235">
        <v>352.44</v>
      </c>
      <c r="I192" s="236">
        <f>ROUND(E192*H192,2)</f>
        <v>27100.87</v>
      </c>
      <c r="J192" s="235">
        <v>204.56</v>
      </c>
      <c r="K192" s="236">
        <f>ROUND(E192*J192,2)</f>
        <v>15729.64</v>
      </c>
      <c r="L192" s="236">
        <v>21</v>
      </c>
      <c r="M192" s="236">
        <f>G192*(1+L192/100)</f>
        <v>0</v>
      </c>
      <c r="N192" s="234">
        <v>3.6800000000000001E-3</v>
      </c>
      <c r="O192" s="234">
        <f>ROUND(E192*N192,2)</f>
        <v>0.28000000000000003</v>
      </c>
      <c r="P192" s="234">
        <v>0</v>
      </c>
      <c r="Q192" s="234">
        <f>ROUND(E192*P192,2)</f>
        <v>0</v>
      </c>
      <c r="R192" s="236" t="s">
        <v>367</v>
      </c>
      <c r="S192" s="236" t="s">
        <v>247</v>
      </c>
      <c r="T192" s="237" t="s">
        <v>247</v>
      </c>
      <c r="U192" s="222">
        <v>0.38500000000000001</v>
      </c>
      <c r="V192" s="222">
        <f>ROUND(E192*U192,2)</f>
        <v>29.6</v>
      </c>
      <c r="W192" s="222"/>
      <c r="X192" s="222" t="s">
        <v>225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226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55" t="s">
        <v>606</v>
      </c>
      <c r="D193" s="251"/>
      <c r="E193" s="252"/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249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55" t="s">
        <v>580</v>
      </c>
      <c r="D194" s="251"/>
      <c r="E194" s="252">
        <v>4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249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55" t="s">
        <v>581</v>
      </c>
      <c r="D195" s="251"/>
      <c r="E195" s="252">
        <v>4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249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55" t="s">
        <v>582</v>
      </c>
      <c r="D196" s="251"/>
      <c r="E196" s="252">
        <v>3.25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12"/>
      <c r="Z196" s="212"/>
      <c r="AA196" s="212"/>
      <c r="AB196" s="212"/>
      <c r="AC196" s="212"/>
      <c r="AD196" s="212"/>
      <c r="AE196" s="212"/>
      <c r="AF196" s="212"/>
      <c r="AG196" s="212" t="s">
        <v>249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55" t="s">
        <v>583</v>
      </c>
      <c r="D197" s="251"/>
      <c r="E197" s="252">
        <v>1.45</v>
      </c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249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5" t="s">
        <v>560</v>
      </c>
      <c r="D198" s="251"/>
      <c r="E198" s="252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249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55" t="s">
        <v>607</v>
      </c>
      <c r="D199" s="251"/>
      <c r="E199" s="252">
        <v>18.372499999999999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249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55" t="s">
        <v>608</v>
      </c>
      <c r="D200" s="251"/>
      <c r="E200" s="252">
        <v>18.372499999999999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249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55" t="s">
        <v>609</v>
      </c>
      <c r="D201" s="251"/>
      <c r="E201" s="252">
        <v>15.85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249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55" t="s">
        <v>610</v>
      </c>
      <c r="D202" s="251"/>
      <c r="E202" s="252">
        <v>11.6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12"/>
      <c r="Z202" s="212"/>
      <c r="AA202" s="212"/>
      <c r="AB202" s="212"/>
      <c r="AC202" s="212"/>
      <c r="AD202" s="212"/>
      <c r="AE202" s="212"/>
      <c r="AF202" s="212"/>
      <c r="AG202" s="212" t="s">
        <v>249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31">
        <v>27</v>
      </c>
      <c r="B203" s="232" t="s">
        <v>611</v>
      </c>
      <c r="C203" s="247" t="s">
        <v>612</v>
      </c>
      <c r="D203" s="233" t="s">
        <v>295</v>
      </c>
      <c r="E203" s="234">
        <v>28.32</v>
      </c>
      <c r="F203" s="235"/>
      <c r="G203" s="236">
        <f>ROUND(E203*F203,2)</f>
        <v>0</v>
      </c>
      <c r="H203" s="235">
        <v>124.06</v>
      </c>
      <c r="I203" s="236">
        <f>ROUND(E203*H203,2)</f>
        <v>3513.38</v>
      </c>
      <c r="J203" s="235">
        <v>58.44</v>
      </c>
      <c r="K203" s="236">
        <f>ROUND(E203*J203,2)</f>
        <v>1655.02</v>
      </c>
      <c r="L203" s="236">
        <v>21</v>
      </c>
      <c r="M203" s="236">
        <f>G203*(1+L203/100)</f>
        <v>0</v>
      </c>
      <c r="N203" s="234">
        <v>3.2000000000000003E-4</v>
      </c>
      <c r="O203" s="234">
        <f>ROUND(E203*N203,2)</f>
        <v>0.01</v>
      </c>
      <c r="P203" s="234">
        <v>0</v>
      </c>
      <c r="Q203" s="234">
        <f>ROUND(E203*P203,2)</f>
        <v>0</v>
      </c>
      <c r="R203" s="236" t="s">
        <v>367</v>
      </c>
      <c r="S203" s="236" t="s">
        <v>247</v>
      </c>
      <c r="T203" s="237" t="s">
        <v>247</v>
      </c>
      <c r="U203" s="222">
        <v>0.11</v>
      </c>
      <c r="V203" s="222">
        <f>ROUND(E203*U203,2)</f>
        <v>3.12</v>
      </c>
      <c r="W203" s="222"/>
      <c r="X203" s="222" t="s">
        <v>225</v>
      </c>
      <c r="Y203" s="212"/>
      <c r="Z203" s="212"/>
      <c r="AA203" s="212"/>
      <c r="AB203" s="212"/>
      <c r="AC203" s="212"/>
      <c r="AD203" s="212"/>
      <c r="AE203" s="212"/>
      <c r="AF203" s="212"/>
      <c r="AG203" s="212" t="s">
        <v>226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5" t="s">
        <v>613</v>
      </c>
      <c r="D204" s="251"/>
      <c r="E204" s="252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249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55" t="s">
        <v>614</v>
      </c>
      <c r="D205" s="251"/>
      <c r="E205" s="252">
        <v>8.11</v>
      </c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249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55" t="s">
        <v>615</v>
      </c>
      <c r="D206" s="251"/>
      <c r="E206" s="252">
        <v>8.11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249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55" t="s">
        <v>616</v>
      </c>
      <c r="D207" s="251"/>
      <c r="E207" s="252">
        <v>6.9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249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55" t="s">
        <v>617</v>
      </c>
      <c r="D208" s="251"/>
      <c r="E208" s="252">
        <v>5.2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249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31">
        <v>28</v>
      </c>
      <c r="B209" s="232" t="s">
        <v>618</v>
      </c>
      <c r="C209" s="247" t="s">
        <v>619</v>
      </c>
      <c r="D209" s="233" t="s">
        <v>295</v>
      </c>
      <c r="E209" s="234">
        <v>45</v>
      </c>
      <c r="F209" s="235"/>
      <c r="G209" s="236">
        <f>ROUND(E209*F209,2)</f>
        <v>0</v>
      </c>
      <c r="H209" s="235">
        <v>124.12</v>
      </c>
      <c r="I209" s="236">
        <f>ROUND(E209*H209,2)</f>
        <v>5585.4</v>
      </c>
      <c r="J209" s="235">
        <v>74.38</v>
      </c>
      <c r="K209" s="236">
        <f>ROUND(E209*J209,2)</f>
        <v>3347.1</v>
      </c>
      <c r="L209" s="236">
        <v>21</v>
      </c>
      <c r="M209" s="236">
        <f>G209*(1+L209/100)</f>
        <v>0</v>
      </c>
      <c r="N209" s="234">
        <v>3.2000000000000003E-4</v>
      </c>
      <c r="O209" s="234">
        <f>ROUND(E209*N209,2)</f>
        <v>0.01</v>
      </c>
      <c r="P209" s="234">
        <v>0</v>
      </c>
      <c r="Q209" s="234">
        <f>ROUND(E209*P209,2)</f>
        <v>0</v>
      </c>
      <c r="R209" s="236" t="s">
        <v>367</v>
      </c>
      <c r="S209" s="236" t="s">
        <v>247</v>
      </c>
      <c r="T209" s="237" t="s">
        <v>247</v>
      </c>
      <c r="U209" s="222">
        <v>0.14000000000000001</v>
      </c>
      <c r="V209" s="222">
        <f>ROUND(E209*U209,2)</f>
        <v>6.3</v>
      </c>
      <c r="W209" s="222"/>
      <c r="X209" s="222" t="s">
        <v>225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226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5" t="s">
        <v>620</v>
      </c>
      <c r="D210" s="251"/>
      <c r="E210" s="252"/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249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5" t="s">
        <v>621</v>
      </c>
      <c r="D211" s="251"/>
      <c r="E211" s="252">
        <v>12.5</v>
      </c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249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55" t="s">
        <v>622</v>
      </c>
      <c r="D212" s="251"/>
      <c r="E212" s="252">
        <v>12.5</v>
      </c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249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55" t="s">
        <v>623</v>
      </c>
      <c r="D213" s="251"/>
      <c r="E213" s="252">
        <v>10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249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5" t="s">
        <v>624</v>
      </c>
      <c r="D214" s="251"/>
      <c r="E214" s="252">
        <v>10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249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22.5" outlineLevel="1" x14ac:dyDescent="0.2">
      <c r="A215" s="231">
        <v>29</v>
      </c>
      <c r="B215" s="232" t="s">
        <v>625</v>
      </c>
      <c r="C215" s="247" t="s">
        <v>626</v>
      </c>
      <c r="D215" s="233" t="s">
        <v>309</v>
      </c>
      <c r="E215" s="234">
        <v>3</v>
      </c>
      <c r="F215" s="235"/>
      <c r="G215" s="236">
        <f>ROUND(E215*F215,2)</f>
        <v>0</v>
      </c>
      <c r="H215" s="235">
        <v>509.18</v>
      </c>
      <c r="I215" s="236">
        <f>ROUND(E215*H215,2)</f>
        <v>1527.54</v>
      </c>
      <c r="J215" s="235">
        <v>47.82</v>
      </c>
      <c r="K215" s="236">
        <f>ROUND(E215*J215,2)</f>
        <v>143.46</v>
      </c>
      <c r="L215" s="236">
        <v>21</v>
      </c>
      <c r="M215" s="236">
        <f>G215*(1+L215/100)</f>
        <v>0</v>
      </c>
      <c r="N215" s="234">
        <v>5.4000000000000001E-4</v>
      </c>
      <c r="O215" s="234">
        <f>ROUND(E215*N215,2)</f>
        <v>0</v>
      </c>
      <c r="P215" s="234">
        <v>0</v>
      </c>
      <c r="Q215" s="234">
        <f>ROUND(E215*P215,2)</f>
        <v>0</v>
      </c>
      <c r="R215" s="236" t="s">
        <v>367</v>
      </c>
      <c r="S215" s="236" t="s">
        <v>247</v>
      </c>
      <c r="T215" s="237" t="s">
        <v>247</v>
      </c>
      <c r="U215" s="222">
        <v>0.09</v>
      </c>
      <c r="V215" s="222">
        <f>ROUND(E215*U215,2)</f>
        <v>0.27</v>
      </c>
      <c r="W215" s="222"/>
      <c r="X215" s="222" t="s">
        <v>225</v>
      </c>
      <c r="Y215" s="212"/>
      <c r="Z215" s="212"/>
      <c r="AA215" s="212"/>
      <c r="AB215" s="212"/>
      <c r="AC215" s="212"/>
      <c r="AD215" s="212"/>
      <c r="AE215" s="212"/>
      <c r="AF215" s="212"/>
      <c r="AG215" s="212" t="s">
        <v>226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55" t="s">
        <v>627</v>
      </c>
      <c r="D216" s="251"/>
      <c r="E216" s="252">
        <v>3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12"/>
      <c r="Z216" s="212"/>
      <c r="AA216" s="212"/>
      <c r="AB216" s="212"/>
      <c r="AC216" s="212"/>
      <c r="AD216" s="212"/>
      <c r="AE216" s="212"/>
      <c r="AF216" s="212"/>
      <c r="AG216" s="212" t="s">
        <v>249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1">
        <v>30</v>
      </c>
      <c r="B217" s="232" t="s">
        <v>628</v>
      </c>
      <c r="C217" s="247" t="s">
        <v>629</v>
      </c>
      <c r="D217" s="233" t="s">
        <v>360</v>
      </c>
      <c r="E217" s="234">
        <v>0.31072</v>
      </c>
      <c r="F217" s="235"/>
      <c r="G217" s="236">
        <f>ROUND(E217*F217,2)</f>
        <v>0</v>
      </c>
      <c r="H217" s="235">
        <v>0</v>
      </c>
      <c r="I217" s="236">
        <f>ROUND(E217*H217,2)</f>
        <v>0</v>
      </c>
      <c r="J217" s="235">
        <v>1275</v>
      </c>
      <c r="K217" s="236">
        <f>ROUND(E217*J217,2)</f>
        <v>396.17</v>
      </c>
      <c r="L217" s="236">
        <v>21</v>
      </c>
      <c r="M217" s="236">
        <f>G217*(1+L217/100)</f>
        <v>0</v>
      </c>
      <c r="N217" s="234">
        <v>0</v>
      </c>
      <c r="O217" s="234">
        <f>ROUND(E217*N217,2)</f>
        <v>0</v>
      </c>
      <c r="P217" s="234">
        <v>0</v>
      </c>
      <c r="Q217" s="234">
        <f>ROUND(E217*P217,2)</f>
        <v>0</v>
      </c>
      <c r="R217" s="236" t="s">
        <v>367</v>
      </c>
      <c r="S217" s="236" t="s">
        <v>247</v>
      </c>
      <c r="T217" s="237" t="s">
        <v>247</v>
      </c>
      <c r="U217" s="222">
        <v>1.5980000000000001</v>
      </c>
      <c r="V217" s="222">
        <f>ROUND(E217*U217,2)</f>
        <v>0.5</v>
      </c>
      <c r="W217" s="222"/>
      <c r="X217" s="222" t="s">
        <v>362</v>
      </c>
      <c r="Y217" s="212"/>
      <c r="Z217" s="212"/>
      <c r="AA217" s="212"/>
      <c r="AB217" s="212"/>
      <c r="AC217" s="212"/>
      <c r="AD217" s="212"/>
      <c r="AE217" s="212"/>
      <c r="AF217" s="212"/>
      <c r="AG217" s="212" t="s">
        <v>363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56" t="s">
        <v>630</v>
      </c>
      <c r="D218" s="254"/>
      <c r="E218" s="254"/>
      <c r="F218" s="254"/>
      <c r="G218" s="254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261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x14ac:dyDescent="0.2">
      <c r="A219" s="224" t="s">
        <v>218</v>
      </c>
      <c r="B219" s="225" t="s">
        <v>113</v>
      </c>
      <c r="C219" s="245" t="s">
        <v>114</v>
      </c>
      <c r="D219" s="226"/>
      <c r="E219" s="227"/>
      <c r="F219" s="228"/>
      <c r="G219" s="228">
        <f>SUMIF(AG220:AG248,"&lt;&gt;NOR",G220:G248)</f>
        <v>0</v>
      </c>
      <c r="H219" s="228"/>
      <c r="I219" s="228">
        <f>SUM(I220:I248)</f>
        <v>89974.77</v>
      </c>
      <c r="J219" s="228"/>
      <c r="K219" s="228">
        <f>SUM(K220:K248)</f>
        <v>45740.07</v>
      </c>
      <c r="L219" s="228"/>
      <c r="M219" s="228">
        <f>SUM(M220:M248)</f>
        <v>0</v>
      </c>
      <c r="N219" s="227"/>
      <c r="O219" s="227">
        <f>SUM(O220:O248)</f>
        <v>2.4</v>
      </c>
      <c r="P219" s="227"/>
      <c r="Q219" s="227">
        <f>SUM(Q220:Q248)</f>
        <v>0</v>
      </c>
      <c r="R219" s="228"/>
      <c r="S219" s="228"/>
      <c r="T219" s="229"/>
      <c r="U219" s="223"/>
      <c r="V219" s="223">
        <f>SUM(V220:V248)</f>
        <v>63.13</v>
      </c>
      <c r="W219" s="223"/>
      <c r="X219" s="223"/>
      <c r="AG219" t="s">
        <v>219</v>
      </c>
    </row>
    <row r="220" spans="1:60" outlineLevel="1" x14ac:dyDescent="0.2">
      <c r="A220" s="231">
        <v>31</v>
      </c>
      <c r="B220" s="232" t="s">
        <v>631</v>
      </c>
      <c r="C220" s="247" t="s">
        <v>632</v>
      </c>
      <c r="D220" s="233" t="s">
        <v>245</v>
      </c>
      <c r="E220" s="234">
        <v>90.65</v>
      </c>
      <c r="F220" s="235"/>
      <c r="G220" s="236">
        <f>ROUND(E220*F220,2)</f>
        <v>0</v>
      </c>
      <c r="H220" s="235">
        <v>0</v>
      </c>
      <c r="I220" s="236">
        <f>ROUND(E220*H220,2)</f>
        <v>0</v>
      </c>
      <c r="J220" s="235">
        <v>159</v>
      </c>
      <c r="K220" s="236">
        <f>ROUND(E220*J220,2)</f>
        <v>14413.35</v>
      </c>
      <c r="L220" s="236">
        <v>21</v>
      </c>
      <c r="M220" s="236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6" t="s">
        <v>372</v>
      </c>
      <c r="S220" s="236" t="s">
        <v>247</v>
      </c>
      <c r="T220" s="237" t="s">
        <v>247</v>
      </c>
      <c r="U220" s="222">
        <v>0.28100000000000003</v>
      </c>
      <c r="V220" s="222">
        <f>ROUND(E220*U220,2)</f>
        <v>25.47</v>
      </c>
      <c r="W220" s="222"/>
      <c r="X220" s="222" t="s">
        <v>225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226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55" t="s">
        <v>633</v>
      </c>
      <c r="D221" s="251"/>
      <c r="E221" s="252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249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55" t="s">
        <v>278</v>
      </c>
      <c r="D222" s="251"/>
      <c r="E222" s="252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249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55" t="s">
        <v>369</v>
      </c>
      <c r="D223" s="251"/>
      <c r="E223" s="252">
        <v>11.5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249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55" t="s">
        <v>498</v>
      </c>
      <c r="D224" s="251"/>
      <c r="E224" s="252">
        <v>6.95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249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55" t="s">
        <v>499</v>
      </c>
      <c r="D225" s="251"/>
      <c r="E225" s="252">
        <v>18.25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249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55" t="s">
        <v>580</v>
      </c>
      <c r="D226" s="251"/>
      <c r="E226" s="252">
        <v>4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249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55" t="s">
        <v>581</v>
      </c>
      <c r="D227" s="251"/>
      <c r="E227" s="252">
        <v>4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12"/>
      <c r="Z227" s="212"/>
      <c r="AA227" s="212"/>
      <c r="AB227" s="212"/>
      <c r="AC227" s="212"/>
      <c r="AD227" s="212"/>
      <c r="AE227" s="212"/>
      <c r="AF227" s="212"/>
      <c r="AG227" s="212" t="s">
        <v>249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55" t="s">
        <v>324</v>
      </c>
      <c r="D228" s="251"/>
      <c r="E228" s="252">
        <v>23.2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249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55" t="s">
        <v>582</v>
      </c>
      <c r="D229" s="251"/>
      <c r="E229" s="252">
        <v>3.25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249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55" t="s">
        <v>583</v>
      </c>
      <c r="D230" s="251"/>
      <c r="E230" s="252">
        <v>1.45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249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55" t="s">
        <v>504</v>
      </c>
      <c r="D231" s="251"/>
      <c r="E231" s="252">
        <v>18.05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249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ht="22.5" outlineLevel="1" x14ac:dyDescent="0.2">
      <c r="A232" s="231">
        <v>32</v>
      </c>
      <c r="B232" s="232" t="s">
        <v>634</v>
      </c>
      <c r="C232" s="247" t="s">
        <v>635</v>
      </c>
      <c r="D232" s="233" t="s">
        <v>295</v>
      </c>
      <c r="E232" s="234">
        <v>185.88</v>
      </c>
      <c r="F232" s="235"/>
      <c r="G232" s="236">
        <f>ROUND(E232*F232,2)</f>
        <v>0</v>
      </c>
      <c r="H232" s="235">
        <v>101.56</v>
      </c>
      <c r="I232" s="236">
        <f>ROUND(E232*H232,2)</f>
        <v>18877.97</v>
      </c>
      <c r="J232" s="235">
        <v>146.44</v>
      </c>
      <c r="K232" s="236">
        <f>ROUND(E232*J232,2)</f>
        <v>27220.27</v>
      </c>
      <c r="L232" s="236">
        <v>21</v>
      </c>
      <c r="M232" s="236">
        <f>G232*(1+L232/100)</f>
        <v>0</v>
      </c>
      <c r="N232" s="234">
        <v>5.4400000000000004E-3</v>
      </c>
      <c r="O232" s="234">
        <f>ROUND(E232*N232,2)</f>
        <v>1.01</v>
      </c>
      <c r="P232" s="234">
        <v>0</v>
      </c>
      <c r="Q232" s="234">
        <f>ROUND(E232*P232,2)</f>
        <v>0</v>
      </c>
      <c r="R232" s="236"/>
      <c r="S232" s="236" t="s">
        <v>223</v>
      </c>
      <c r="T232" s="237" t="s">
        <v>224</v>
      </c>
      <c r="U232" s="222">
        <v>0.18</v>
      </c>
      <c r="V232" s="222">
        <f>ROUND(E232*U232,2)</f>
        <v>33.46</v>
      </c>
      <c r="W232" s="222"/>
      <c r="X232" s="222" t="s">
        <v>225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226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55" t="s">
        <v>636</v>
      </c>
      <c r="D233" s="251"/>
      <c r="E233" s="252">
        <v>185.88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249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31">
        <v>33</v>
      </c>
      <c r="B234" s="232" t="s">
        <v>637</v>
      </c>
      <c r="C234" s="247" t="s">
        <v>638</v>
      </c>
      <c r="D234" s="233" t="s">
        <v>245</v>
      </c>
      <c r="E234" s="234">
        <v>99.715000000000003</v>
      </c>
      <c r="F234" s="235"/>
      <c r="G234" s="236">
        <f>ROUND(E234*F234,2)</f>
        <v>0</v>
      </c>
      <c r="H234" s="235">
        <v>713</v>
      </c>
      <c r="I234" s="236">
        <f>ROUND(E234*H234,2)</f>
        <v>71096.800000000003</v>
      </c>
      <c r="J234" s="235">
        <v>0</v>
      </c>
      <c r="K234" s="236">
        <f>ROUND(E234*J234,2)</f>
        <v>0</v>
      </c>
      <c r="L234" s="236">
        <v>21</v>
      </c>
      <c r="M234" s="236">
        <f>G234*(1+L234/100)</f>
        <v>0</v>
      </c>
      <c r="N234" s="234">
        <v>1.3899999999999999E-2</v>
      </c>
      <c r="O234" s="234">
        <f>ROUND(E234*N234,2)</f>
        <v>1.39</v>
      </c>
      <c r="P234" s="234">
        <v>0</v>
      </c>
      <c r="Q234" s="234">
        <f>ROUND(E234*P234,2)</f>
        <v>0</v>
      </c>
      <c r="R234" s="236" t="s">
        <v>253</v>
      </c>
      <c r="S234" s="236" t="s">
        <v>247</v>
      </c>
      <c r="T234" s="237" t="s">
        <v>247</v>
      </c>
      <c r="U234" s="222">
        <v>0</v>
      </c>
      <c r="V234" s="222">
        <f>ROUND(E234*U234,2)</f>
        <v>0</v>
      </c>
      <c r="W234" s="222"/>
      <c r="X234" s="222" t="s">
        <v>254</v>
      </c>
      <c r="Y234" s="212"/>
      <c r="Z234" s="212"/>
      <c r="AA234" s="212"/>
      <c r="AB234" s="212"/>
      <c r="AC234" s="212"/>
      <c r="AD234" s="212"/>
      <c r="AE234" s="212"/>
      <c r="AF234" s="212"/>
      <c r="AG234" s="212" t="s">
        <v>255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55" t="s">
        <v>639</v>
      </c>
      <c r="D235" s="251"/>
      <c r="E235" s="252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249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55" t="s">
        <v>278</v>
      </c>
      <c r="D236" s="251"/>
      <c r="E236" s="252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249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55" t="s">
        <v>369</v>
      </c>
      <c r="D237" s="251"/>
      <c r="E237" s="252">
        <v>11.5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12"/>
      <c r="Z237" s="212"/>
      <c r="AA237" s="212"/>
      <c r="AB237" s="212"/>
      <c r="AC237" s="212"/>
      <c r="AD237" s="212"/>
      <c r="AE237" s="212"/>
      <c r="AF237" s="212"/>
      <c r="AG237" s="212" t="s">
        <v>249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55" t="s">
        <v>498</v>
      </c>
      <c r="D238" s="251"/>
      <c r="E238" s="252">
        <v>6.95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249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55" t="s">
        <v>499</v>
      </c>
      <c r="D239" s="251"/>
      <c r="E239" s="252">
        <v>18.25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249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55" t="s">
        <v>580</v>
      </c>
      <c r="D240" s="251"/>
      <c r="E240" s="252">
        <v>4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12"/>
      <c r="Z240" s="212"/>
      <c r="AA240" s="212"/>
      <c r="AB240" s="212"/>
      <c r="AC240" s="212"/>
      <c r="AD240" s="212"/>
      <c r="AE240" s="212"/>
      <c r="AF240" s="212"/>
      <c r="AG240" s="212" t="s">
        <v>249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55" t="s">
        <v>581</v>
      </c>
      <c r="D241" s="251"/>
      <c r="E241" s="252">
        <v>4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249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55" t="s">
        <v>324</v>
      </c>
      <c r="D242" s="251"/>
      <c r="E242" s="252">
        <v>23.2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12"/>
      <c r="Z242" s="212"/>
      <c r="AA242" s="212"/>
      <c r="AB242" s="212"/>
      <c r="AC242" s="212"/>
      <c r="AD242" s="212"/>
      <c r="AE242" s="212"/>
      <c r="AF242" s="212"/>
      <c r="AG242" s="212" t="s">
        <v>249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55" t="s">
        <v>582</v>
      </c>
      <c r="D243" s="251"/>
      <c r="E243" s="252">
        <v>3.25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249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55" t="s">
        <v>583</v>
      </c>
      <c r="D244" s="251"/>
      <c r="E244" s="252">
        <v>1.45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249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55" t="s">
        <v>504</v>
      </c>
      <c r="D245" s="251"/>
      <c r="E245" s="252">
        <v>18.05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249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55" t="s">
        <v>640</v>
      </c>
      <c r="D246" s="251"/>
      <c r="E246" s="252">
        <v>9.0649999999999995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12"/>
      <c r="Z246" s="212"/>
      <c r="AA246" s="212"/>
      <c r="AB246" s="212"/>
      <c r="AC246" s="212"/>
      <c r="AD246" s="212"/>
      <c r="AE246" s="212"/>
      <c r="AF246" s="212"/>
      <c r="AG246" s="212" t="s">
        <v>249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31">
        <v>34</v>
      </c>
      <c r="B247" s="232" t="s">
        <v>641</v>
      </c>
      <c r="C247" s="247" t="s">
        <v>642</v>
      </c>
      <c r="D247" s="233" t="s">
        <v>360</v>
      </c>
      <c r="E247" s="234">
        <v>2.39723</v>
      </c>
      <c r="F247" s="235"/>
      <c r="G247" s="236">
        <f>ROUND(E247*F247,2)</f>
        <v>0</v>
      </c>
      <c r="H247" s="235">
        <v>0</v>
      </c>
      <c r="I247" s="236">
        <f>ROUND(E247*H247,2)</f>
        <v>0</v>
      </c>
      <c r="J247" s="235">
        <v>1713</v>
      </c>
      <c r="K247" s="236">
        <f>ROUND(E247*J247,2)</f>
        <v>4106.45</v>
      </c>
      <c r="L247" s="236">
        <v>21</v>
      </c>
      <c r="M247" s="236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6" t="s">
        <v>372</v>
      </c>
      <c r="S247" s="236" t="s">
        <v>247</v>
      </c>
      <c r="T247" s="237" t="s">
        <v>247</v>
      </c>
      <c r="U247" s="222">
        <v>1.7509999999999999</v>
      </c>
      <c r="V247" s="222">
        <f>ROUND(E247*U247,2)</f>
        <v>4.2</v>
      </c>
      <c r="W247" s="222"/>
      <c r="X247" s="222" t="s">
        <v>362</v>
      </c>
      <c r="Y247" s="212"/>
      <c r="Z247" s="212"/>
      <c r="AA247" s="212"/>
      <c r="AB247" s="212"/>
      <c r="AC247" s="212"/>
      <c r="AD247" s="212"/>
      <c r="AE247" s="212"/>
      <c r="AF247" s="212"/>
      <c r="AG247" s="212" t="s">
        <v>363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56" t="s">
        <v>643</v>
      </c>
      <c r="D248" s="254"/>
      <c r="E248" s="254"/>
      <c r="F248" s="254"/>
      <c r="G248" s="254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12"/>
      <c r="Z248" s="212"/>
      <c r="AA248" s="212"/>
      <c r="AB248" s="212"/>
      <c r="AC248" s="212"/>
      <c r="AD248" s="212"/>
      <c r="AE248" s="212"/>
      <c r="AF248" s="212"/>
      <c r="AG248" s="212" t="s">
        <v>261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x14ac:dyDescent="0.2">
      <c r="A249" s="224" t="s">
        <v>218</v>
      </c>
      <c r="B249" s="225" t="s">
        <v>115</v>
      </c>
      <c r="C249" s="245" t="s">
        <v>116</v>
      </c>
      <c r="D249" s="226"/>
      <c r="E249" s="227"/>
      <c r="F249" s="228"/>
      <c r="G249" s="228">
        <f>SUMIF(AG250:AG271,"&lt;&gt;NOR",G250:G271)</f>
        <v>0</v>
      </c>
      <c r="H249" s="228"/>
      <c r="I249" s="228">
        <f>SUM(I250:I271)</f>
        <v>85953.44</v>
      </c>
      <c r="J249" s="228"/>
      <c r="K249" s="228">
        <f>SUM(K250:K271)</f>
        <v>13453.779999999999</v>
      </c>
      <c r="L249" s="228"/>
      <c r="M249" s="228">
        <f>SUM(M250:M271)</f>
        <v>0</v>
      </c>
      <c r="N249" s="227"/>
      <c r="O249" s="227">
        <f>SUM(O250:O271)</f>
        <v>0.25</v>
      </c>
      <c r="P249" s="227"/>
      <c r="Q249" s="227">
        <f>SUM(Q250:Q271)</f>
        <v>0</v>
      </c>
      <c r="R249" s="228"/>
      <c r="S249" s="228"/>
      <c r="T249" s="229"/>
      <c r="U249" s="223"/>
      <c r="V249" s="223">
        <f>SUM(V250:V271)</f>
        <v>27.619999999999997</v>
      </c>
      <c r="W249" s="223"/>
      <c r="X249" s="223"/>
      <c r="AG249" t="s">
        <v>219</v>
      </c>
    </row>
    <row r="250" spans="1:60" ht="22.5" outlineLevel="1" x14ac:dyDescent="0.2">
      <c r="A250" s="231">
        <v>35</v>
      </c>
      <c r="B250" s="232" t="s">
        <v>644</v>
      </c>
      <c r="C250" s="247" t="s">
        <v>645</v>
      </c>
      <c r="D250" s="233" t="s">
        <v>309</v>
      </c>
      <c r="E250" s="234">
        <v>8</v>
      </c>
      <c r="F250" s="235"/>
      <c r="G250" s="236">
        <f>ROUND(E250*F250,2)</f>
        <v>0</v>
      </c>
      <c r="H250" s="235">
        <v>0</v>
      </c>
      <c r="I250" s="236">
        <f>ROUND(E250*H250,2)</f>
        <v>0</v>
      </c>
      <c r="J250" s="235">
        <v>707</v>
      </c>
      <c r="K250" s="236">
        <f>ROUND(E250*J250,2)</f>
        <v>5656</v>
      </c>
      <c r="L250" s="236">
        <v>21</v>
      </c>
      <c r="M250" s="236">
        <f>G250*(1+L250/100)</f>
        <v>0</v>
      </c>
      <c r="N250" s="234">
        <v>0</v>
      </c>
      <c r="O250" s="234">
        <f>ROUND(E250*N250,2)</f>
        <v>0</v>
      </c>
      <c r="P250" s="234">
        <v>0</v>
      </c>
      <c r="Q250" s="234">
        <f>ROUND(E250*P250,2)</f>
        <v>0</v>
      </c>
      <c r="R250" s="236" t="s">
        <v>646</v>
      </c>
      <c r="S250" s="236" t="s">
        <v>247</v>
      </c>
      <c r="T250" s="237" t="s">
        <v>247</v>
      </c>
      <c r="U250" s="222">
        <v>1.45</v>
      </c>
      <c r="V250" s="222">
        <f>ROUND(E250*U250,2)</f>
        <v>11.6</v>
      </c>
      <c r="W250" s="222"/>
      <c r="X250" s="222" t="s">
        <v>225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226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55" t="s">
        <v>590</v>
      </c>
      <c r="D251" s="251"/>
      <c r="E251" s="252">
        <v>1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249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55" t="s">
        <v>591</v>
      </c>
      <c r="D252" s="251"/>
      <c r="E252" s="252">
        <v>3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249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55" t="s">
        <v>594</v>
      </c>
      <c r="D253" s="251"/>
      <c r="E253" s="252">
        <v>4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249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31">
        <v>36</v>
      </c>
      <c r="B254" s="232" t="s">
        <v>647</v>
      </c>
      <c r="C254" s="247" t="s">
        <v>648</v>
      </c>
      <c r="D254" s="233" t="s">
        <v>309</v>
      </c>
      <c r="E254" s="234">
        <v>1</v>
      </c>
      <c r="F254" s="235"/>
      <c r="G254" s="236">
        <f>ROUND(E254*F254,2)</f>
        <v>0</v>
      </c>
      <c r="H254" s="235">
        <v>0</v>
      </c>
      <c r="I254" s="236">
        <f>ROUND(E254*H254,2)</f>
        <v>0</v>
      </c>
      <c r="J254" s="235">
        <v>2350</v>
      </c>
      <c r="K254" s="236">
        <f>ROUND(E254*J254,2)</f>
        <v>2350</v>
      </c>
      <c r="L254" s="236">
        <v>21</v>
      </c>
      <c r="M254" s="236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6" t="s">
        <v>646</v>
      </c>
      <c r="S254" s="236" t="s">
        <v>247</v>
      </c>
      <c r="T254" s="237" t="s">
        <v>247</v>
      </c>
      <c r="U254" s="222">
        <v>4.42</v>
      </c>
      <c r="V254" s="222">
        <f>ROUND(E254*U254,2)</f>
        <v>4.42</v>
      </c>
      <c r="W254" s="222"/>
      <c r="X254" s="222" t="s">
        <v>225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226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55" t="s">
        <v>649</v>
      </c>
      <c r="D255" s="251"/>
      <c r="E255" s="252">
        <v>1</v>
      </c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249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31">
        <v>37</v>
      </c>
      <c r="B256" s="232" t="s">
        <v>650</v>
      </c>
      <c r="C256" s="247" t="s">
        <v>651</v>
      </c>
      <c r="D256" s="233" t="s">
        <v>309</v>
      </c>
      <c r="E256" s="234">
        <v>8</v>
      </c>
      <c r="F256" s="235"/>
      <c r="G256" s="236">
        <f>ROUND(E256*F256,2)</f>
        <v>0</v>
      </c>
      <c r="H256" s="235">
        <v>0</v>
      </c>
      <c r="I256" s="236">
        <f>ROUND(E256*H256,2)</f>
        <v>0</v>
      </c>
      <c r="J256" s="235">
        <v>412</v>
      </c>
      <c r="K256" s="236">
        <f>ROUND(E256*J256,2)</f>
        <v>3296</v>
      </c>
      <c r="L256" s="236">
        <v>21</v>
      </c>
      <c r="M256" s="236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6" t="s">
        <v>646</v>
      </c>
      <c r="S256" s="236" t="s">
        <v>247</v>
      </c>
      <c r="T256" s="237" t="s">
        <v>247</v>
      </c>
      <c r="U256" s="222">
        <v>0.77500000000000002</v>
      </c>
      <c r="V256" s="222">
        <f>ROUND(E256*U256,2)</f>
        <v>6.2</v>
      </c>
      <c r="W256" s="222"/>
      <c r="X256" s="222" t="s">
        <v>225</v>
      </c>
      <c r="Y256" s="212"/>
      <c r="Z256" s="212"/>
      <c r="AA256" s="212"/>
      <c r="AB256" s="212"/>
      <c r="AC256" s="212"/>
      <c r="AD256" s="212"/>
      <c r="AE256" s="212"/>
      <c r="AF256" s="212"/>
      <c r="AG256" s="212" t="s">
        <v>226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55" t="s">
        <v>590</v>
      </c>
      <c r="D257" s="251"/>
      <c r="E257" s="252">
        <v>1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249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55" t="s">
        <v>591</v>
      </c>
      <c r="D258" s="251"/>
      <c r="E258" s="252">
        <v>3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12"/>
      <c r="Z258" s="212"/>
      <c r="AA258" s="212"/>
      <c r="AB258" s="212"/>
      <c r="AC258" s="212"/>
      <c r="AD258" s="212"/>
      <c r="AE258" s="212"/>
      <c r="AF258" s="212"/>
      <c r="AG258" s="212" t="s">
        <v>249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55" t="s">
        <v>594</v>
      </c>
      <c r="D259" s="251"/>
      <c r="E259" s="252">
        <v>4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249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31">
        <v>38</v>
      </c>
      <c r="B260" s="232" t="s">
        <v>652</v>
      </c>
      <c r="C260" s="247" t="s">
        <v>653</v>
      </c>
      <c r="D260" s="233" t="s">
        <v>309</v>
      </c>
      <c r="E260" s="234">
        <v>1</v>
      </c>
      <c r="F260" s="235"/>
      <c r="G260" s="236">
        <f>ROUND(E260*F260,2)</f>
        <v>0</v>
      </c>
      <c r="H260" s="235">
        <v>63.44</v>
      </c>
      <c r="I260" s="236">
        <f>ROUND(E260*H260,2)</f>
        <v>63.44</v>
      </c>
      <c r="J260" s="235">
        <v>1906.56</v>
      </c>
      <c r="K260" s="236">
        <f>ROUND(E260*J260,2)</f>
        <v>1906.56</v>
      </c>
      <c r="L260" s="236">
        <v>21</v>
      </c>
      <c r="M260" s="236">
        <f>G260*(1+L260/100)</f>
        <v>0</v>
      </c>
      <c r="N260" s="234">
        <v>2.0000000000000002E-5</v>
      </c>
      <c r="O260" s="234">
        <f>ROUND(E260*N260,2)</f>
        <v>0</v>
      </c>
      <c r="P260" s="234">
        <v>0</v>
      </c>
      <c r="Q260" s="234">
        <f>ROUND(E260*P260,2)</f>
        <v>0</v>
      </c>
      <c r="R260" s="236"/>
      <c r="S260" s="236" t="s">
        <v>223</v>
      </c>
      <c r="T260" s="237" t="s">
        <v>224</v>
      </c>
      <c r="U260" s="222">
        <v>4.8250000000000002</v>
      </c>
      <c r="V260" s="222">
        <f>ROUND(E260*U260,2)</f>
        <v>4.83</v>
      </c>
      <c r="W260" s="222"/>
      <c r="X260" s="222" t="s">
        <v>225</v>
      </c>
      <c r="Y260" s="212"/>
      <c r="Z260" s="212"/>
      <c r="AA260" s="212"/>
      <c r="AB260" s="212"/>
      <c r="AC260" s="212"/>
      <c r="AD260" s="212"/>
      <c r="AE260" s="212"/>
      <c r="AF260" s="212"/>
      <c r="AG260" s="212" t="s">
        <v>226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55" t="s">
        <v>649</v>
      </c>
      <c r="D261" s="251"/>
      <c r="E261" s="252">
        <v>1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12"/>
      <c r="Z261" s="212"/>
      <c r="AA261" s="212"/>
      <c r="AB261" s="212"/>
      <c r="AC261" s="212"/>
      <c r="AD261" s="212"/>
      <c r="AE261" s="212"/>
      <c r="AF261" s="212"/>
      <c r="AG261" s="212" t="s">
        <v>249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31">
        <v>39</v>
      </c>
      <c r="B262" s="232" t="s">
        <v>654</v>
      </c>
      <c r="C262" s="247" t="s">
        <v>655</v>
      </c>
      <c r="D262" s="233" t="s">
        <v>309</v>
      </c>
      <c r="E262" s="234">
        <v>1</v>
      </c>
      <c r="F262" s="235"/>
      <c r="G262" s="236">
        <f>ROUND(E262*F262,2)</f>
        <v>0</v>
      </c>
      <c r="H262" s="235">
        <v>7275</v>
      </c>
      <c r="I262" s="236">
        <f>ROUND(E262*H262,2)</f>
        <v>7275</v>
      </c>
      <c r="J262" s="235">
        <v>0</v>
      </c>
      <c r="K262" s="236">
        <f>ROUND(E262*J262,2)</f>
        <v>0</v>
      </c>
      <c r="L262" s="236">
        <v>21</v>
      </c>
      <c r="M262" s="236">
        <f>G262*(1+L262/100)</f>
        <v>0</v>
      </c>
      <c r="N262" s="234">
        <v>1.7999999999999999E-2</v>
      </c>
      <c r="O262" s="234">
        <f>ROUND(E262*N262,2)</f>
        <v>0.02</v>
      </c>
      <c r="P262" s="234">
        <v>0</v>
      </c>
      <c r="Q262" s="234">
        <f>ROUND(E262*P262,2)</f>
        <v>0</v>
      </c>
      <c r="R262" s="236"/>
      <c r="S262" s="236" t="s">
        <v>223</v>
      </c>
      <c r="T262" s="237" t="s">
        <v>224</v>
      </c>
      <c r="U262" s="222">
        <v>0</v>
      </c>
      <c r="V262" s="222">
        <f>ROUND(E262*U262,2)</f>
        <v>0</v>
      </c>
      <c r="W262" s="222"/>
      <c r="X262" s="222" t="s">
        <v>254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255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55" t="s">
        <v>590</v>
      </c>
      <c r="D263" s="251"/>
      <c r="E263" s="252">
        <v>1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249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31">
        <v>40</v>
      </c>
      <c r="B264" s="232" t="s">
        <v>656</v>
      </c>
      <c r="C264" s="247" t="s">
        <v>657</v>
      </c>
      <c r="D264" s="233" t="s">
        <v>309</v>
      </c>
      <c r="E264" s="234">
        <v>3</v>
      </c>
      <c r="F264" s="235"/>
      <c r="G264" s="236">
        <f>ROUND(E264*F264,2)</f>
        <v>0</v>
      </c>
      <c r="H264" s="235">
        <v>7875</v>
      </c>
      <c r="I264" s="236">
        <f>ROUND(E264*H264,2)</f>
        <v>23625</v>
      </c>
      <c r="J264" s="235">
        <v>0</v>
      </c>
      <c r="K264" s="236">
        <f>ROUND(E264*J264,2)</f>
        <v>0</v>
      </c>
      <c r="L264" s="236">
        <v>21</v>
      </c>
      <c r="M264" s="236">
        <f>G264*(1+L264/100)</f>
        <v>0</v>
      </c>
      <c r="N264" s="234">
        <v>1.7999999999999999E-2</v>
      </c>
      <c r="O264" s="234">
        <f>ROUND(E264*N264,2)</f>
        <v>0.05</v>
      </c>
      <c r="P264" s="234">
        <v>0</v>
      </c>
      <c r="Q264" s="234">
        <f>ROUND(E264*P264,2)</f>
        <v>0</v>
      </c>
      <c r="R264" s="236"/>
      <c r="S264" s="236" t="s">
        <v>223</v>
      </c>
      <c r="T264" s="237" t="s">
        <v>224</v>
      </c>
      <c r="U264" s="222">
        <v>0</v>
      </c>
      <c r="V264" s="222">
        <f>ROUND(E264*U264,2)</f>
        <v>0</v>
      </c>
      <c r="W264" s="222"/>
      <c r="X264" s="222" t="s">
        <v>254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255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55" t="s">
        <v>591</v>
      </c>
      <c r="D265" s="251"/>
      <c r="E265" s="252">
        <v>3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249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31">
        <v>41</v>
      </c>
      <c r="B266" s="232" t="s">
        <v>658</v>
      </c>
      <c r="C266" s="247" t="s">
        <v>659</v>
      </c>
      <c r="D266" s="233" t="s">
        <v>309</v>
      </c>
      <c r="E266" s="234">
        <v>4</v>
      </c>
      <c r="F266" s="235"/>
      <c r="G266" s="236">
        <f>ROUND(E266*F266,2)</f>
        <v>0</v>
      </c>
      <c r="H266" s="235">
        <v>8275</v>
      </c>
      <c r="I266" s="236">
        <f>ROUND(E266*H266,2)</f>
        <v>33100</v>
      </c>
      <c r="J266" s="235">
        <v>0</v>
      </c>
      <c r="K266" s="236">
        <f>ROUND(E266*J266,2)</f>
        <v>0</v>
      </c>
      <c r="L266" s="236">
        <v>21</v>
      </c>
      <c r="M266" s="236">
        <f>G266*(1+L266/100)</f>
        <v>0</v>
      </c>
      <c r="N266" s="234">
        <v>0.02</v>
      </c>
      <c r="O266" s="234">
        <f>ROUND(E266*N266,2)</f>
        <v>0.08</v>
      </c>
      <c r="P266" s="234">
        <v>0</v>
      </c>
      <c r="Q266" s="234">
        <f>ROUND(E266*P266,2)</f>
        <v>0</v>
      </c>
      <c r="R266" s="236"/>
      <c r="S266" s="236" t="s">
        <v>223</v>
      </c>
      <c r="T266" s="237" t="s">
        <v>224</v>
      </c>
      <c r="U266" s="222">
        <v>0</v>
      </c>
      <c r="V266" s="222">
        <f>ROUND(E266*U266,2)</f>
        <v>0</v>
      </c>
      <c r="W266" s="222"/>
      <c r="X266" s="222" t="s">
        <v>254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255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55" t="s">
        <v>594</v>
      </c>
      <c r="D267" s="251"/>
      <c r="E267" s="252">
        <v>4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249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31">
        <v>42</v>
      </c>
      <c r="B268" s="232" t="s">
        <v>660</v>
      </c>
      <c r="C268" s="247" t="s">
        <v>661</v>
      </c>
      <c r="D268" s="233" t="s">
        <v>309</v>
      </c>
      <c r="E268" s="234">
        <v>1</v>
      </c>
      <c r="F268" s="235"/>
      <c r="G268" s="236">
        <f>ROUND(E268*F268,2)</f>
        <v>0</v>
      </c>
      <c r="H268" s="235">
        <v>21890</v>
      </c>
      <c r="I268" s="236">
        <f>ROUND(E268*H268,2)</f>
        <v>21890</v>
      </c>
      <c r="J268" s="235">
        <v>0</v>
      </c>
      <c r="K268" s="236">
        <f>ROUND(E268*J268,2)</f>
        <v>0</v>
      </c>
      <c r="L268" s="236">
        <v>21</v>
      </c>
      <c r="M268" s="236">
        <f>G268*(1+L268/100)</f>
        <v>0</v>
      </c>
      <c r="N268" s="234">
        <v>0.1</v>
      </c>
      <c r="O268" s="234">
        <f>ROUND(E268*N268,2)</f>
        <v>0.1</v>
      </c>
      <c r="P268" s="234">
        <v>0</v>
      </c>
      <c r="Q268" s="234">
        <f>ROUND(E268*P268,2)</f>
        <v>0</v>
      </c>
      <c r="R268" s="236"/>
      <c r="S268" s="236" t="s">
        <v>223</v>
      </c>
      <c r="T268" s="237" t="s">
        <v>224</v>
      </c>
      <c r="U268" s="222">
        <v>0</v>
      </c>
      <c r="V268" s="222">
        <f>ROUND(E268*U268,2)</f>
        <v>0</v>
      </c>
      <c r="W268" s="222"/>
      <c r="X268" s="222" t="s">
        <v>254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255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55" t="s">
        <v>649</v>
      </c>
      <c r="D269" s="251"/>
      <c r="E269" s="252">
        <v>1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249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31">
        <v>43</v>
      </c>
      <c r="B270" s="232" t="s">
        <v>662</v>
      </c>
      <c r="C270" s="247" t="s">
        <v>663</v>
      </c>
      <c r="D270" s="233" t="s">
        <v>360</v>
      </c>
      <c r="E270" s="234">
        <v>0.25202000000000002</v>
      </c>
      <c r="F270" s="235"/>
      <c r="G270" s="236">
        <f>ROUND(E270*F270,2)</f>
        <v>0</v>
      </c>
      <c r="H270" s="235">
        <v>0</v>
      </c>
      <c r="I270" s="236">
        <f>ROUND(E270*H270,2)</f>
        <v>0</v>
      </c>
      <c r="J270" s="235">
        <v>973</v>
      </c>
      <c r="K270" s="236">
        <f>ROUND(E270*J270,2)</f>
        <v>245.22</v>
      </c>
      <c r="L270" s="236">
        <v>21</v>
      </c>
      <c r="M270" s="236">
        <f>G270*(1+L270/100)</f>
        <v>0</v>
      </c>
      <c r="N270" s="234">
        <v>0</v>
      </c>
      <c r="O270" s="234">
        <f>ROUND(E270*N270,2)</f>
        <v>0</v>
      </c>
      <c r="P270" s="234">
        <v>0</v>
      </c>
      <c r="Q270" s="234">
        <f>ROUND(E270*P270,2)</f>
        <v>0</v>
      </c>
      <c r="R270" s="236" t="s">
        <v>646</v>
      </c>
      <c r="S270" s="236" t="s">
        <v>247</v>
      </c>
      <c r="T270" s="237" t="s">
        <v>247</v>
      </c>
      <c r="U270" s="222">
        <v>2.2549999999999999</v>
      </c>
      <c r="V270" s="222">
        <f>ROUND(E270*U270,2)</f>
        <v>0.56999999999999995</v>
      </c>
      <c r="W270" s="222"/>
      <c r="X270" s="222" t="s">
        <v>362</v>
      </c>
      <c r="Y270" s="212"/>
      <c r="Z270" s="212"/>
      <c r="AA270" s="212"/>
      <c r="AB270" s="212"/>
      <c r="AC270" s="212"/>
      <c r="AD270" s="212"/>
      <c r="AE270" s="212"/>
      <c r="AF270" s="212"/>
      <c r="AG270" s="212" t="s">
        <v>363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56" t="s">
        <v>643</v>
      </c>
      <c r="D271" s="254"/>
      <c r="E271" s="254"/>
      <c r="F271" s="254"/>
      <c r="G271" s="254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12"/>
      <c r="Z271" s="212"/>
      <c r="AA271" s="212"/>
      <c r="AB271" s="212"/>
      <c r="AC271" s="212"/>
      <c r="AD271" s="212"/>
      <c r="AE271" s="212"/>
      <c r="AF271" s="212"/>
      <c r="AG271" s="212" t="s">
        <v>261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x14ac:dyDescent="0.2">
      <c r="A272" s="224" t="s">
        <v>218</v>
      </c>
      <c r="B272" s="225" t="s">
        <v>117</v>
      </c>
      <c r="C272" s="245" t="s">
        <v>118</v>
      </c>
      <c r="D272" s="226"/>
      <c r="E272" s="227"/>
      <c r="F272" s="228"/>
      <c r="G272" s="228">
        <f>SUMIF(AG273:AG322,"&lt;&gt;NOR",G273:G322)</f>
        <v>0</v>
      </c>
      <c r="H272" s="228"/>
      <c r="I272" s="228">
        <f>SUM(I273:I322)</f>
        <v>13362.560000000001</v>
      </c>
      <c r="J272" s="228"/>
      <c r="K272" s="228">
        <f>SUM(K273:K322)</f>
        <v>8869.67</v>
      </c>
      <c r="L272" s="228"/>
      <c r="M272" s="228">
        <f>SUM(M273:M322)</f>
        <v>0</v>
      </c>
      <c r="N272" s="227"/>
      <c r="O272" s="227">
        <f>SUM(O273:O322)</f>
        <v>0.32</v>
      </c>
      <c r="P272" s="227"/>
      <c r="Q272" s="227">
        <f>SUM(Q273:Q322)</f>
        <v>0</v>
      </c>
      <c r="R272" s="228"/>
      <c r="S272" s="228"/>
      <c r="T272" s="229"/>
      <c r="U272" s="223"/>
      <c r="V272" s="223">
        <f>SUM(V273:V322)</f>
        <v>16.71</v>
      </c>
      <c r="W272" s="223"/>
      <c r="X272" s="223"/>
      <c r="AG272" t="s">
        <v>219</v>
      </c>
    </row>
    <row r="273" spans="1:60" ht="22.5" outlineLevel="1" x14ac:dyDescent="0.2">
      <c r="A273" s="231">
        <v>44</v>
      </c>
      <c r="B273" s="232" t="s">
        <v>664</v>
      </c>
      <c r="C273" s="247" t="s">
        <v>665</v>
      </c>
      <c r="D273" s="233" t="s">
        <v>245</v>
      </c>
      <c r="E273" s="234">
        <v>12.7</v>
      </c>
      <c r="F273" s="235"/>
      <c r="G273" s="236">
        <f>ROUND(E273*F273,2)</f>
        <v>0</v>
      </c>
      <c r="H273" s="235">
        <v>0</v>
      </c>
      <c r="I273" s="236">
        <f>ROUND(E273*H273,2)</f>
        <v>0</v>
      </c>
      <c r="J273" s="235">
        <v>7.7</v>
      </c>
      <c r="K273" s="236">
        <f>ROUND(E273*J273,2)</f>
        <v>97.79</v>
      </c>
      <c r="L273" s="236">
        <v>21</v>
      </c>
      <c r="M273" s="236">
        <f>G273*(1+L273/100)</f>
        <v>0</v>
      </c>
      <c r="N273" s="234">
        <v>0</v>
      </c>
      <c r="O273" s="234">
        <f>ROUND(E273*N273,2)</f>
        <v>0</v>
      </c>
      <c r="P273" s="234">
        <v>0</v>
      </c>
      <c r="Q273" s="234">
        <f>ROUND(E273*P273,2)</f>
        <v>0</v>
      </c>
      <c r="R273" s="236" t="s">
        <v>666</v>
      </c>
      <c r="S273" s="236" t="s">
        <v>247</v>
      </c>
      <c r="T273" s="237" t="s">
        <v>247</v>
      </c>
      <c r="U273" s="222">
        <v>1.6E-2</v>
      </c>
      <c r="V273" s="222">
        <f>ROUND(E273*U273,2)</f>
        <v>0.2</v>
      </c>
      <c r="W273" s="222"/>
      <c r="X273" s="222" t="s">
        <v>225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226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55" t="s">
        <v>579</v>
      </c>
      <c r="D274" s="251"/>
      <c r="E274" s="252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249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55" t="s">
        <v>580</v>
      </c>
      <c r="D275" s="251"/>
      <c r="E275" s="252">
        <v>4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12"/>
      <c r="Z275" s="212"/>
      <c r="AA275" s="212"/>
      <c r="AB275" s="212"/>
      <c r="AC275" s="212"/>
      <c r="AD275" s="212"/>
      <c r="AE275" s="212"/>
      <c r="AF275" s="212"/>
      <c r="AG275" s="212" t="s">
        <v>249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55" t="s">
        <v>581</v>
      </c>
      <c r="D276" s="251"/>
      <c r="E276" s="252">
        <v>4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12"/>
      <c r="Z276" s="212"/>
      <c r="AA276" s="212"/>
      <c r="AB276" s="212"/>
      <c r="AC276" s="212"/>
      <c r="AD276" s="212"/>
      <c r="AE276" s="212"/>
      <c r="AF276" s="212"/>
      <c r="AG276" s="212" t="s">
        <v>249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55" t="s">
        <v>582</v>
      </c>
      <c r="D277" s="251"/>
      <c r="E277" s="252">
        <v>3.25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249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55" t="s">
        <v>583</v>
      </c>
      <c r="D278" s="251"/>
      <c r="E278" s="252">
        <v>1.45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12"/>
      <c r="Z278" s="212"/>
      <c r="AA278" s="212"/>
      <c r="AB278" s="212"/>
      <c r="AC278" s="212"/>
      <c r="AD278" s="212"/>
      <c r="AE278" s="212"/>
      <c r="AF278" s="212"/>
      <c r="AG278" s="212" t="s">
        <v>249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31">
        <v>45</v>
      </c>
      <c r="B279" s="232" t="s">
        <v>667</v>
      </c>
      <c r="C279" s="247" t="s">
        <v>668</v>
      </c>
      <c r="D279" s="233" t="s">
        <v>245</v>
      </c>
      <c r="E279" s="234">
        <v>12.7</v>
      </c>
      <c r="F279" s="235"/>
      <c r="G279" s="236">
        <f>ROUND(E279*F279,2)</f>
        <v>0</v>
      </c>
      <c r="H279" s="235">
        <v>29.34</v>
      </c>
      <c r="I279" s="236">
        <f>ROUND(E279*H279,2)</f>
        <v>372.62</v>
      </c>
      <c r="J279" s="235">
        <v>26.56</v>
      </c>
      <c r="K279" s="236">
        <f>ROUND(E279*J279,2)</f>
        <v>337.31</v>
      </c>
      <c r="L279" s="236">
        <v>21</v>
      </c>
      <c r="M279" s="236">
        <f>G279*(1+L279/100)</f>
        <v>0</v>
      </c>
      <c r="N279" s="234">
        <v>2.1000000000000001E-4</v>
      </c>
      <c r="O279" s="234">
        <f>ROUND(E279*N279,2)</f>
        <v>0</v>
      </c>
      <c r="P279" s="234">
        <v>0</v>
      </c>
      <c r="Q279" s="234">
        <f>ROUND(E279*P279,2)</f>
        <v>0</v>
      </c>
      <c r="R279" s="236" t="s">
        <v>666</v>
      </c>
      <c r="S279" s="236" t="s">
        <v>247</v>
      </c>
      <c r="T279" s="237" t="s">
        <v>247</v>
      </c>
      <c r="U279" s="222">
        <v>0.05</v>
      </c>
      <c r="V279" s="222">
        <f>ROUND(E279*U279,2)</f>
        <v>0.64</v>
      </c>
      <c r="W279" s="222"/>
      <c r="X279" s="222" t="s">
        <v>225</v>
      </c>
      <c r="Y279" s="212"/>
      <c r="Z279" s="212"/>
      <c r="AA279" s="212"/>
      <c r="AB279" s="212"/>
      <c r="AC279" s="212"/>
      <c r="AD279" s="212"/>
      <c r="AE279" s="212"/>
      <c r="AF279" s="212"/>
      <c r="AG279" s="212" t="s">
        <v>226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55" t="s">
        <v>579</v>
      </c>
      <c r="D280" s="251"/>
      <c r="E280" s="252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12"/>
      <c r="Z280" s="212"/>
      <c r="AA280" s="212"/>
      <c r="AB280" s="212"/>
      <c r="AC280" s="212"/>
      <c r="AD280" s="212"/>
      <c r="AE280" s="212"/>
      <c r="AF280" s="212"/>
      <c r="AG280" s="212" t="s">
        <v>249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55" t="s">
        <v>580</v>
      </c>
      <c r="D281" s="251"/>
      <c r="E281" s="252">
        <v>4</v>
      </c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249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55" t="s">
        <v>581</v>
      </c>
      <c r="D282" s="251"/>
      <c r="E282" s="252">
        <v>4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249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55" t="s">
        <v>582</v>
      </c>
      <c r="D283" s="251"/>
      <c r="E283" s="252">
        <v>3.25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12"/>
      <c r="Z283" s="212"/>
      <c r="AA283" s="212"/>
      <c r="AB283" s="212"/>
      <c r="AC283" s="212"/>
      <c r="AD283" s="212"/>
      <c r="AE283" s="212"/>
      <c r="AF283" s="212"/>
      <c r="AG283" s="212" t="s">
        <v>249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55" t="s">
        <v>583</v>
      </c>
      <c r="D284" s="251"/>
      <c r="E284" s="252">
        <v>1.45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249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31">
        <v>46</v>
      </c>
      <c r="B285" s="232" t="s">
        <v>669</v>
      </c>
      <c r="C285" s="247" t="s">
        <v>670</v>
      </c>
      <c r="D285" s="233" t="s">
        <v>295</v>
      </c>
      <c r="E285" s="234">
        <v>6</v>
      </c>
      <c r="F285" s="235"/>
      <c r="G285" s="236">
        <f>ROUND(E285*F285,2)</f>
        <v>0</v>
      </c>
      <c r="H285" s="235">
        <v>0</v>
      </c>
      <c r="I285" s="236">
        <f>ROUND(E285*H285,2)</f>
        <v>0</v>
      </c>
      <c r="J285" s="235">
        <v>79.7</v>
      </c>
      <c r="K285" s="236">
        <f>ROUND(E285*J285,2)</f>
        <v>478.2</v>
      </c>
      <c r="L285" s="236">
        <v>21</v>
      </c>
      <c r="M285" s="236">
        <f>G285*(1+L285/100)</f>
        <v>0</v>
      </c>
      <c r="N285" s="234">
        <v>0</v>
      </c>
      <c r="O285" s="234">
        <f>ROUND(E285*N285,2)</f>
        <v>0</v>
      </c>
      <c r="P285" s="234">
        <v>0</v>
      </c>
      <c r="Q285" s="234">
        <f>ROUND(E285*P285,2)</f>
        <v>0</v>
      </c>
      <c r="R285" s="236" t="s">
        <v>666</v>
      </c>
      <c r="S285" s="236" t="s">
        <v>247</v>
      </c>
      <c r="T285" s="237" t="s">
        <v>247</v>
      </c>
      <c r="U285" s="222">
        <v>0.15</v>
      </c>
      <c r="V285" s="222">
        <f>ROUND(E285*U285,2)</f>
        <v>0.9</v>
      </c>
      <c r="W285" s="222"/>
      <c r="X285" s="222" t="s">
        <v>225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226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55" t="s">
        <v>671</v>
      </c>
      <c r="D286" s="251"/>
      <c r="E286" s="252">
        <v>4.2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249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9"/>
      <c r="B287" s="220"/>
      <c r="C287" s="255" t="s">
        <v>672</v>
      </c>
      <c r="D287" s="251"/>
      <c r="E287" s="252">
        <v>1.8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12"/>
      <c r="Z287" s="212"/>
      <c r="AA287" s="212"/>
      <c r="AB287" s="212"/>
      <c r="AC287" s="212"/>
      <c r="AD287" s="212"/>
      <c r="AE287" s="212"/>
      <c r="AF287" s="212"/>
      <c r="AG287" s="212" t="s">
        <v>249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 x14ac:dyDescent="0.2">
      <c r="A288" s="231">
        <v>47</v>
      </c>
      <c r="B288" s="232" t="s">
        <v>673</v>
      </c>
      <c r="C288" s="247" t="s">
        <v>674</v>
      </c>
      <c r="D288" s="233" t="s">
        <v>245</v>
      </c>
      <c r="E288" s="234">
        <v>12.7</v>
      </c>
      <c r="F288" s="235"/>
      <c r="G288" s="236">
        <f>ROUND(E288*F288,2)</f>
        <v>0</v>
      </c>
      <c r="H288" s="235">
        <v>261.41000000000003</v>
      </c>
      <c r="I288" s="236">
        <f>ROUND(E288*H288,2)</f>
        <v>3319.91</v>
      </c>
      <c r="J288" s="235">
        <v>519.59</v>
      </c>
      <c r="K288" s="236">
        <f>ROUND(E288*J288,2)</f>
        <v>6598.79</v>
      </c>
      <c r="L288" s="236">
        <v>21</v>
      </c>
      <c r="M288" s="236">
        <f>G288*(1+L288/100)</f>
        <v>0</v>
      </c>
      <c r="N288" s="234">
        <v>3.9899999999999996E-3</v>
      </c>
      <c r="O288" s="234">
        <f>ROUND(E288*N288,2)</f>
        <v>0.05</v>
      </c>
      <c r="P288" s="234">
        <v>0</v>
      </c>
      <c r="Q288" s="234">
        <f>ROUND(E288*P288,2)</f>
        <v>0</v>
      </c>
      <c r="R288" s="236" t="s">
        <v>666</v>
      </c>
      <c r="S288" s="236" t="s">
        <v>247</v>
      </c>
      <c r="T288" s="237" t="s">
        <v>247</v>
      </c>
      <c r="U288" s="222">
        <v>0.97799999999999998</v>
      </c>
      <c r="V288" s="222">
        <f>ROUND(E288*U288,2)</f>
        <v>12.42</v>
      </c>
      <c r="W288" s="222"/>
      <c r="X288" s="222" t="s">
        <v>225</v>
      </c>
      <c r="Y288" s="212"/>
      <c r="Z288" s="212"/>
      <c r="AA288" s="212"/>
      <c r="AB288" s="212"/>
      <c r="AC288" s="212"/>
      <c r="AD288" s="212"/>
      <c r="AE288" s="212"/>
      <c r="AF288" s="212"/>
      <c r="AG288" s="212" t="s">
        <v>226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55" t="s">
        <v>579</v>
      </c>
      <c r="D289" s="251"/>
      <c r="E289" s="252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12"/>
      <c r="Z289" s="212"/>
      <c r="AA289" s="212"/>
      <c r="AB289" s="212"/>
      <c r="AC289" s="212"/>
      <c r="AD289" s="212"/>
      <c r="AE289" s="212"/>
      <c r="AF289" s="212"/>
      <c r="AG289" s="212" t="s">
        <v>249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55" t="s">
        <v>580</v>
      </c>
      <c r="D290" s="251"/>
      <c r="E290" s="252">
        <v>4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249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55" t="s">
        <v>581</v>
      </c>
      <c r="D291" s="251"/>
      <c r="E291" s="252">
        <v>4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12"/>
      <c r="Z291" s="212"/>
      <c r="AA291" s="212"/>
      <c r="AB291" s="212"/>
      <c r="AC291" s="212"/>
      <c r="AD291" s="212"/>
      <c r="AE291" s="212"/>
      <c r="AF291" s="212"/>
      <c r="AG291" s="212" t="s">
        <v>249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55" t="s">
        <v>582</v>
      </c>
      <c r="D292" s="251"/>
      <c r="E292" s="252">
        <v>3.25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12"/>
      <c r="Z292" s="212"/>
      <c r="AA292" s="212"/>
      <c r="AB292" s="212"/>
      <c r="AC292" s="212"/>
      <c r="AD292" s="212"/>
      <c r="AE292" s="212"/>
      <c r="AF292" s="212"/>
      <c r="AG292" s="212" t="s">
        <v>249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55" t="s">
        <v>583</v>
      </c>
      <c r="D293" s="251"/>
      <c r="E293" s="252">
        <v>1.45</v>
      </c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249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31">
        <v>48</v>
      </c>
      <c r="B294" s="232" t="s">
        <v>675</v>
      </c>
      <c r="C294" s="247" t="s">
        <v>676</v>
      </c>
      <c r="D294" s="233" t="s">
        <v>295</v>
      </c>
      <c r="E294" s="234">
        <v>25.12</v>
      </c>
      <c r="F294" s="235"/>
      <c r="G294" s="236">
        <f>ROUND(E294*F294,2)</f>
        <v>0</v>
      </c>
      <c r="H294" s="235">
        <v>46.91</v>
      </c>
      <c r="I294" s="236">
        <f>ROUND(E294*H294,2)</f>
        <v>1178.3800000000001</v>
      </c>
      <c r="J294" s="235">
        <v>37.19</v>
      </c>
      <c r="K294" s="236">
        <f>ROUND(E294*J294,2)</f>
        <v>934.21</v>
      </c>
      <c r="L294" s="236">
        <v>21</v>
      </c>
      <c r="M294" s="236">
        <f>G294*(1+L294/100)</f>
        <v>0</v>
      </c>
      <c r="N294" s="234">
        <v>4.0000000000000003E-5</v>
      </c>
      <c r="O294" s="234">
        <f>ROUND(E294*N294,2)</f>
        <v>0</v>
      </c>
      <c r="P294" s="234">
        <v>0</v>
      </c>
      <c r="Q294" s="234">
        <f>ROUND(E294*P294,2)</f>
        <v>0</v>
      </c>
      <c r="R294" s="236" t="s">
        <v>666</v>
      </c>
      <c r="S294" s="236" t="s">
        <v>247</v>
      </c>
      <c r="T294" s="237" t="s">
        <v>247</v>
      </c>
      <c r="U294" s="222">
        <v>7.0000000000000007E-2</v>
      </c>
      <c r="V294" s="222">
        <f>ROUND(E294*U294,2)</f>
        <v>1.76</v>
      </c>
      <c r="W294" s="222"/>
      <c r="X294" s="222" t="s">
        <v>225</v>
      </c>
      <c r="Y294" s="212"/>
      <c r="Z294" s="212"/>
      <c r="AA294" s="212"/>
      <c r="AB294" s="212"/>
      <c r="AC294" s="212"/>
      <c r="AD294" s="212"/>
      <c r="AE294" s="212"/>
      <c r="AF294" s="212"/>
      <c r="AG294" s="212" t="s">
        <v>226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55" t="s">
        <v>613</v>
      </c>
      <c r="D295" s="251"/>
      <c r="E295" s="252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12"/>
      <c r="Z295" s="212"/>
      <c r="AA295" s="212"/>
      <c r="AB295" s="212"/>
      <c r="AC295" s="212"/>
      <c r="AD295" s="212"/>
      <c r="AE295" s="212"/>
      <c r="AF295" s="212"/>
      <c r="AG295" s="212" t="s">
        <v>249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55" t="s">
        <v>677</v>
      </c>
      <c r="D296" s="251"/>
      <c r="E296" s="252">
        <v>7.31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12"/>
      <c r="Z296" s="212"/>
      <c r="AA296" s="212"/>
      <c r="AB296" s="212"/>
      <c r="AC296" s="212"/>
      <c r="AD296" s="212"/>
      <c r="AE296" s="212"/>
      <c r="AF296" s="212"/>
      <c r="AG296" s="212" t="s">
        <v>249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55" t="s">
        <v>678</v>
      </c>
      <c r="D297" s="251"/>
      <c r="E297" s="252">
        <v>7.31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12"/>
      <c r="Z297" s="212"/>
      <c r="AA297" s="212"/>
      <c r="AB297" s="212"/>
      <c r="AC297" s="212"/>
      <c r="AD297" s="212"/>
      <c r="AE297" s="212"/>
      <c r="AF297" s="212"/>
      <c r="AG297" s="212" t="s">
        <v>249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55" t="s">
        <v>679</v>
      </c>
      <c r="D298" s="251"/>
      <c r="E298" s="252">
        <v>6.1</v>
      </c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12"/>
      <c r="Z298" s="212"/>
      <c r="AA298" s="212"/>
      <c r="AB298" s="212"/>
      <c r="AC298" s="212"/>
      <c r="AD298" s="212"/>
      <c r="AE298" s="212"/>
      <c r="AF298" s="212"/>
      <c r="AG298" s="212" t="s">
        <v>249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55" t="s">
        <v>680</v>
      </c>
      <c r="D299" s="251"/>
      <c r="E299" s="252">
        <v>4.4000000000000004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12"/>
      <c r="Z299" s="212"/>
      <c r="AA299" s="212"/>
      <c r="AB299" s="212"/>
      <c r="AC299" s="212"/>
      <c r="AD299" s="212"/>
      <c r="AE299" s="212"/>
      <c r="AF299" s="212"/>
      <c r="AG299" s="212" t="s">
        <v>249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1" x14ac:dyDescent="0.2">
      <c r="A300" s="231">
        <v>49</v>
      </c>
      <c r="B300" s="232" t="s">
        <v>681</v>
      </c>
      <c r="C300" s="247" t="s">
        <v>682</v>
      </c>
      <c r="D300" s="233" t="s">
        <v>245</v>
      </c>
      <c r="E300" s="234">
        <v>12.7</v>
      </c>
      <c r="F300" s="235"/>
      <c r="G300" s="236">
        <f>ROUND(E300*F300,2)</f>
        <v>0</v>
      </c>
      <c r="H300" s="235">
        <v>0</v>
      </c>
      <c r="I300" s="236">
        <f>ROUND(E300*H300,2)</f>
        <v>0</v>
      </c>
      <c r="J300" s="235">
        <v>16</v>
      </c>
      <c r="K300" s="236">
        <f>ROUND(E300*J300,2)</f>
        <v>203.2</v>
      </c>
      <c r="L300" s="236">
        <v>21</v>
      </c>
      <c r="M300" s="236">
        <f>G300*(1+L300/100)</f>
        <v>0</v>
      </c>
      <c r="N300" s="234">
        <v>0</v>
      </c>
      <c r="O300" s="234">
        <f>ROUND(E300*N300,2)</f>
        <v>0</v>
      </c>
      <c r="P300" s="234">
        <v>0</v>
      </c>
      <c r="Q300" s="234">
        <f>ROUND(E300*P300,2)</f>
        <v>0</v>
      </c>
      <c r="R300" s="236" t="s">
        <v>666</v>
      </c>
      <c r="S300" s="236" t="s">
        <v>247</v>
      </c>
      <c r="T300" s="237" t="s">
        <v>247</v>
      </c>
      <c r="U300" s="222">
        <v>0.03</v>
      </c>
      <c r="V300" s="222">
        <f>ROUND(E300*U300,2)</f>
        <v>0.38</v>
      </c>
      <c r="W300" s="222"/>
      <c r="X300" s="222" t="s">
        <v>225</v>
      </c>
      <c r="Y300" s="212"/>
      <c r="Z300" s="212"/>
      <c r="AA300" s="212"/>
      <c r="AB300" s="212"/>
      <c r="AC300" s="212"/>
      <c r="AD300" s="212"/>
      <c r="AE300" s="212"/>
      <c r="AF300" s="212"/>
      <c r="AG300" s="212" t="s">
        <v>226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55" t="s">
        <v>579</v>
      </c>
      <c r="D301" s="251"/>
      <c r="E301" s="252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12"/>
      <c r="Z301" s="212"/>
      <c r="AA301" s="212"/>
      <c r="AB301" s="212"/>
      <c r="AC301" s="212"/>
      <c r="AD301" s="212"/>
      <c r="AE301" s="212"/>
      <c r="AF301" s="212"/>
      <c r="AG301" s="212" t="s">
        <v>249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55" t="s">
        <v>580</v>
      </c>
      <c r="D302" s="251"/>
      <c r="E302" s="252">
        <v>4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12"/>
      <c r="Z302" s="212"/>
      <c r="AA302" s="212"/>
      <c r="AB302" s="212"/>
      <c r="AC302" s="212"/>
      <c r="AD302" s="212"/>
      <c r="AE302" s="212"/>
      <c r="AF302" s="212"/>
      <c r="AG302" s="212" t="s">
        <v>249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55" t="s">
        <v>581</v>
      </c>
      <c r="D303" s="251"/>
      <c r="E303" s="252">
        <v>4</v>
      </c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12"/>
      <c r="Z303" s="212"/>
      <c r="AA303" s="212"/>
      <c r="AB303" s="212"/>
      <c r="AC303" s="212"/>
      <c r="AD303" s="212"/>
      <c r="AE303" s="212"/>
      <c r="AF303" s="212"/>
      <c r="AG303" s="212" t="s">
        <v>249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55" t="s">
        <v>582</v>
      </c>
      <c r="D304" s="251"/>
      <c r="E304" s="252">
        <v>3.25</v>
      </c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12"/>
      <c r="Z304" s="212"/>
      <c r="AA304" s="212"/>
      <c r="AB304" s="212"/>
      <c r="AC304" s="212"/>
      <c r="AD304" s="212"/>
      <c r="AE304" s="212"/>
      <c r="AF304" s="212"/>
      <c r="AG304" s="212" t="s">
        <v>249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55" t="s">
        <v>583</v>
      </c>
      <c r="D305" s="251"/>
      <c r="E305" s="252">
        <v>1.45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12"/>
      <c r="Z305" s="212"/>
      <c r="AA305" s="212"/>
      <c r="AB305" s="212"/>
      <c r="AC305" s="212"/>
      <c r="AD305" s="212"/>
      <c r="AE305" s="212"/>
      <c r="AF305" s="212"/>
      <c r="AG305" s="212" t="s">
        <v>249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31">
        <v>50</v>
      </c>
      <c r="B306" s="232" t="s">
        <v>683</v>
      </c>
      <c r="C306" s="247" t="s">
        <v>684</v>
      </c>
      <c r="D306" s="233" t="s">
        <v>245</v>
      </c>
      <c r="E306" s="234">
        <v>12.7</v>
      </c>
      <c r="F306" s="235"/>
      <c r="G306" s="236">
        <f>ROUND(E306*F306,2)</f>
        <v>0</v>
      </c>
      <c r="H306" s="235">
        <v>15.9</v>
      </c>
      <c r="I306" s="236">
        <f>ROUND(E306*H306,2)</f>
        <v>201.93</v>
      </c>
      <c r="J306" s="235">
        <v>0</v>
      </c>
      <c r="K306" s="236">
        <f>ROUND(E306*J306,2)</f>
        <v>0</v>
      </c>
      <c r="L306" s="236">
        <v>21</v>
      </c>
      <c r="M306" s="236">
        <f>G306*(1+L306/100)</f>
        <v>0</v>
      </c>
      <c r="N306" s="234">
        <v>1.1999999999999999E-3</v>
      </c>
      <c r="O306" s="234">
        <f>ROUND(E306*N306,2)</f>
        <v>0.02</v>
      </c>
      <c r="P306" s="234">
        <v>0</v>
      </c>
      <c r="Q306" s="234">
        <f>ROUND(E306*P306,2)</f>
        <v>0</v>
      </c>
      <c r="R306" s="236" t="s">
        <v>666</v>
      </c>
      <c r="S306" s="236" t="s">
        <v>247</v>
      </c>
      <c r="T306" s="237" t="s">
        <v>247</v>
      </c>
      <c r="U306" s="222">
        <v>0</v>
      </c>
      <c r="V306" s="222">
        <f>ROUND(E306*U306,2)</f>
        <v>0</v>
      </c>
      <c r="W306" s="222"/>
      <c r="X306" s="222" t="s">
        <v>225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226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55" t="s">
        <v>579</v>
      </c>
      <c r="D307" s="251"/>
      <c r="E307" s="252"/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12"/>
      <c r="Z307" s="212"/>
      <c r="AA307" s="212"/>
      <c r="AB307" s="212"/>
      <c r="AC307" s="212"/>
      <c r="AD307" s="212"/>
      <c r="AE307" s="212"/>
      <c r="AF307" s="212"/>
      <c r="AG307" s="212" t="s">
        <v>249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55" t="s">
        <v>580</v>
      </c>
      <c r="D308" s="251"/>
      <c r="E308" s="252">
        <v>4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12"/>
      <c r="Z308" s="212"/>
      <c r="AA308" s="212"/>
      <c r="AB308" s="212"/>
      <c r="AC308" s="212"/>
      <c r="AD308" s="212"/>
      <c r="AE308" s="212"/>
      <c r="AF308" s="212"/>
      <c r="AG308" s="212" t="s">
        <v>249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55" t="s">
        <v>581</v>
      </c>
      <c r="D309" s="251"/>
      <c r="E309" s="252">
        <v>4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12"/>
      <c r="Z309" s="212"/>
      <c r="AA309" s="212"/>
      <c r="AB309" s="212"/>
      <c r="AC309" s="212"/>
      <c r="AD309" s="212"/>
      <c r="AE309" s="212"/>
      <c r="AF309" s="212"/>
      <c r="AG309" s="212" t="s">
        <v>249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55" t="s">
        <v>582</v>
      </c>
      <c r="D310" s="251"/>
      <c r="E310" s="252">
        <v>3.25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12"/>
      <c r="Z310" s="212"/>
      <c r="AA310" s="212"/>
      <c r="AB310" s="212"/>
      <c r="AC310" s="212"/>
      <c r="AD310" s="212"/>
      <c r="AE310" s="212"/>
      <c r="AF310" s="212"/>
      <c r="AG310" s="212" t="s">
        <v>249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55" t="s">
        <v>583</v>
      </c>
      <c r="D311" s="251"/>
      <c r="E311" s="252">
        <v>1.45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12"/>
      <c r="Z311" s="212"/>
      <c r="AA311" s="212"/>
      <c r="AB311" s="212"/>
      <c r="AC311" s="212"/>
      <c r="AD311" s="212"/>
      <c r="AE311" s="212"/>
      <c r="AF311" s="212"/>
      <c r="AG311" s="212" t="s">
        <v>249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2.5" outlineLevel="1" x14ac:dyDescent="0.2">
      <c r="A312" s="231">
        <v>51</v>
      </c>
      <c r="B312" s="232" t="s">
        <v>685</v>
      </c>
      <c r="C312" s="247" t="s">
        <v>686</v>
      </c>
      <c r="D312" s="233" t="s">
        <v>309</v>
      </c>
      <c r="E312" s="234">
        <v>2.4444400000000002</v>
      </c>
      <c r="F312" s="235"/>
      <c r="G312" s="236">
        <f>ROUND(E312*F312,2)</f>
        <v>0</v>
      </c>
      <c r="H312" s="235">
        <v>248</v>
      </c>
      <c r="I312" s="236">
        <f>ROUND(E312*H312,2)</f>
        <v>606.22</v>
      </c>
      <c r="J312" s="235">
        <v>0</v>
      </c>
      <c r="K312" s="236">
        <f>ROUND(E312*J312,2)</f>
        <v>0</v>
      </c>
      <c r="L312" s="236">
        <v>21</v>
      </c>
      <c r="M312" s="236">
        <f>G312*(1+L312/100)</f>
        <v>0</v>
      </c>
      <c r="N312" s="234">
        <v>3.4000000000000002E-4</v>
      </c>
      <c r="O312" s="234">
        <f>ROUND(E312*N312,2)</f>
        <v>0</v>
      </c>
      <c r="P312" s="234">
        <v>0</v>
      </c>
      <c r="Q312" s="234">
        <f>ROUND(E312*P312,2)</f>
        <v>0</v>
      </c>
      <c r="R312" s="236" t="s">
        <v>253</v>
      </c>
      <c r="S312" s="236" t="s">
        <v>247</v>
      </c>
      <c r="T312" s="237" t="s">
        <v>247</v>
      </c>
      <c r="U312" s="222">
        <v>0</v>
      </c>
      <c r="V312" s="222">
        <f>ROUND(E312*U312,2)</f>
        <v>0</v>
      </c>
      <c r="W312" s="222"/>
      <c r="X312" s="222" t="s">
        <v>254</v>
      </c>
      <c r="Y312" s="212"/>
      <c r="Z312" s="212"/>
      <c r="AA312" s="212"/>
      <c r="AB312" s="212"/>
      <c r="AC312" s="212"/>
      <c r="AD312" s="212"/>
      <c r="AE312" s="212"/>
      <c r="AF312" s="212"/>
      <c r="AG312" s="212" t="s">
        <v>255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55" t="s">
        <v>687</v>
      </c>
      <c r="D313" s="251"/>
      <c r="E313" s="252">
        <v>2.4444400000000002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12"/>
      <c r="Z313" s="212"/>
      <c r="AA313" s="212"/>
      <c r="AB313" s="212"/>
      <c r="AC313" s="212"/>
      <c r="AD313" s="212"/>
      <c r="AE313" s="212"/>
      <c r="AF313" s="212"/>
      <c r="AG313" s="212" t="s">
        <v>249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31">
        <v>52</v>
      </c>
      <c r="B314" s="232" t="s">
        <v>688</v>
      </c>
      <c r="C314" s="247" t="s">
        <v>689</v>
      </c>
      <c r="D314" s="233" t="s">
        <v>245</v>
      </c>
      <c r="E314" s="234">
        <v>13.97</v>
      </c>
      <c r="F314" s="235"/>
      <c r="G314" s="236">
        <f>ROUND(E314*F314,2)</f>
        <v>0</v>
      </c>
      <c r="H314" s="235">
        <v>550</v>
      </c>
      <c r="I314" s="236">
        <f>ROUND(E314*H314,2)</f>
        <v>7683.5</v>
      </c>
      <c r="J314" s="235">
        <v>0</v>
      </c>
      <c r="K314" s="236">
        <f>ROUND(E314*J314,2)</f>
        <v>0</v>
      </c>
      <c r="L314" s="236">
        <v>21</v>
      </c>
      <c r="M314" s="236">
        <f>G314*(1+L314/100)</f>
        <v>0</v>
      </c>
      <c r="N314" s="234">
        <v>1.7999999999999999E-2</v>
      </c>
      <c r="O314" s="234">
        <f>ROUND(E314*N314,2)</f>
        <v>0.25</v>
      </c>
      <c r="P314" s="234">
        <v>0</v>
      </c>
      <c r="Q314" s="234">
        <f>ROUND(E314*P314,2)</f>
        <v>0</v>
      </c>
      <c r="R314" s="236"/>
      <c r="S314" s="236" t="s">
        <v>223</v>
      </c>
      <c r="T314" s="237" t="s">
        <v>224</v>
      </c>
      <c r="U314" s="222">
        <v>0</v>
      </c>
      <c r="V314" s="222">
        <f>ROUND(E314*U314,2)</f>
        <v>0</v>
      </c>
      <c r="W314" s="222"/>
      <c r="X314" s="222" t="s">
        <v>254</v>
      </c>
      <c r="Y314" s="212"/>
      <c r="Z314" s="212"/>
      <c r="AA314" s="212"/>
      <c r="AB314" s="212"/>
      <c r="AC314" s="212"/>
      <c r="AD314" s="212"/>
      <c r="AE314" s="212"/>
      <c r="AF314" s="212"/>
      <c r="AG314" s="212" t="s">
        <v>255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55" t="s">
        <v>579</v>
      </c>
      <c r="D315" s="251"/>
      <c r="E315" s="252"/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12"/>
      <c r="Z315" s="212"/>
      <c r="AA315" s="212"/>
      <c r="AB315" s="212"/>
      <c r="AC315" s="212"/>
      <c r="AD315" s="212"/>
      <c r="AE315" s="212"/>
      <c r="AF315" s="212"/>
      <c r="AG315" s="212" t="s">
        <v>249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55" t="s">
        <v>580</v>
      </c>
      <c r="D316" s="251"/>
      <c r="E316" s="252">
        <v>4</v>
      </c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12"/>
      <c r="Z316" s="212"/>
      <c r="AA316" s="212"/>
      <c r="AB316" s="212"/>
      <c r="AC316" s="212"/>
      <c r="AD316" s="212"/>
      <c r="AE316" s="212"/>
      <c r="AF316" s="212"/>
      <c r="AG316" s="212" t="s">
        <v>249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55" t="s">
        <v>581</v>
      </c>
      <c r="D317" s="251"/>
      <c r="E317" s="252">
        <v>4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12"/>
      <c r="Z317" s="212"/>
      <c r="AA317" s="212"/>
      <c r="AB317" s="212"/>
      <c r="AC317" s="212"/>
      <c r="AD317" s="212"/>
      <c r="AE317" s="212"/>
      <c r="AF317" s="212"/>
      <c r="AG317" s="212" t="s">
        <v>249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55" t="s">
        <v>582</v>
      </c>
      <c r="D318" s="251"/>
      <c r="E318" s="252">
        <v>3.25</v>
      </c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12"/>
      <c r="Z318" s="212"/>
      <c r="AA318" s="212"/>
      <c r="AB318" s="212"/>
      <c r="AC318" s="212"/>
      <c r="AD318" s="212"/>
      <c r="AE318" s="212"/>
      <c r="AF318" s="212"/>
      <c r="AG318" s="212" t="s">
        <v>249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55" t="s">
        <v>583</v>
      </c>
      <c r="D319" s="251"/>
      <c r="E319" s="252">
        <v>1.45</v>
      </c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12"/>
      <c r="Z319" s="212"/>
      <c r="AA319" s="212"/>
      <c r="AB319" s="212"/>
      <c r="AC319" s="212"/>
      <c r="AD319" s="212"/>
      <c r="AE319" s="212"/>
      <c r="AF319" s="212"/>
      <c r="AG319" s="212" t="s">
        <v>249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55" t="s">
        <v>690</v>
      </c>
      <c r="D320" s="251"/>
      <c r="E320" s="252">
        <v>1.27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12"/>
      <c r="Z320" s="212"/>
      <c r="AA320" s="212"/>
      <c r="AB320" s="212"/>
      <c r="AC320" s="212"/>
      <c r="AD320" s="212"/>
      <c r="AE320" s="212"/>
      <c r="AF320" s="212"/>
      <c r="AG320" s="212" t="s">
        <v>249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31">
        <v>53</v>
      </c>
      <c r="B321" s="232" t="s">
        <v>691</v>
      </c>
      <c r="C321" s="247" t="s">
        <v>692</v>
      </c>
      <c r="D321" s="233" t="s">
        <v>360</v>
      </c>
      <c r="E321" s="234">
        <v>0.32188</v>
      </c>
      <c r="F321" s="235"/>
      <c r="G321" s="236">
        <f>ROUND(E321*F321,2)</f>
        <v>0</v>
      </c>
      <c r="H321" s="235">
        <v>0</v>
      </c>
      <c r="I321" s="236">
        <f>ROUND(E321*H321,2)</f>
        <v>0</v>
      </c>
      <c r="J321" s="235">
        <v>684</v>
      </c>
      <c r="K321" s="236">
        <f>ROUND(E321*J321,2)</f>
        <v>220.17</v>
      </c>
      <c r="L321" s="236">
        <v>21</v>
      </c>
      <c r="M321" s="236">
        <f>G321*(1+L321/100)</f>
        <v>0</v>
      </c>
      <c r="N321" s="234">
        <v>0</v>
      </c>
      <c r="O321" s="234">
        <f>ROUND(E321*N321,2)</f>
        <v>0</v>
      </c>
      <c r="P321" s="234">
        <v>0</v>
      </c>
      <c r="Q321" s="234">
        <f>ROUND(E321*P321,2)</f>
        <v>0</v>
      </c>
      <c r="R321" s="236" t="s">
        <v>666</v>
      </c>
      <c r="S321" s="236" t="s">
        <v>247</v>
      </c>
      <c r="T321" s="237" t="s">
        <v>247</v>
      </c>
      <c r="U321" s="222">
        <v>1.2649999999999999</v>
      </c>
      <c r="V321" s="222">
        <f>ROUND(E321*U321,2)</f>
        <v>0.41</v>
      </c>
      <c r="W321" s="222"/>
      <c r="X321" s="222" t="s">
        <v>362</v>
      </c>
      <c r="Y321" s="212"/>
      <c r="Z321" s="212"/>
      <c r="AA321" s="212"/>
      <c r="AB321" s="212"/>
      <c r="AC321" s="212"/>
      <c r="AD321" s="212"/>
      <c r="AE321" s="212"/>
      <c r="AF321" s="212"/>
      <c r="AG321" s="212" t="s">
        <v>363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56" t="s">
        <v>643</v>
      </c>
      <c r="D322" s="254"/>
      <c r="E322" s="254"/>
      <c r="F322" s="254"/>
      <c r="G322" s="254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12"/>
      <c r="Z322" s="212"/>
      <c r="AA322" s="212"/>
      <c r="AB322" s="212"/>
      <c r="AC322" s="212"/>
      <c r="AD322" s="212"/>
      <c r="AE322" s="212"/>
      <c r="AF322" s="212"/>
      <c r="AG322" s="212" t="s">
        <v>261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x14ac:dyDescent="0.2">
      <c r="A323" s="224" t="s">
        <v>218</v>
      </c>
      <c r="B323" s="225" t="s">
        <v>119</v>
      </c>
      <c r="C323" s="245" t="s">
        <v>120</v>
      </c>
      <c r="D323" s="226"/>
      <c r="E323" s="227"/>
      <c r="F323" s="228"/>
      <c r="G323" s="228">
        <f>SUMIF(AG324:AG325,"&lt;&gt;NOR",G324:G325)</f>
        <v>0</v>
      </c>
      <c r="H323" s="228"/>
      <c r="I323" s="228">
        <f>SUM(I324:I325)</f>
        <v>3986</v>
      </c>
      <c r="J323" s="228"/>
      <c r="K323" s="228">
        <f>SUM(K324:K325)</f>
        <v>7244</v>
      </c>
      <c r="L323" s="228"/>
      <c r="M323" s="228">
        <f>SUM(M324:M325)</f>
        <v>0</v>
      </c>
      <c r="N323" s="227"/>
      <c r="O323" s="227">
        <f>SUM(O324:O325)</f>
        <v>0.77</v>
      </c>
      <c r="P323" s="227"/>
      <c r="Q323" s="227">
        <f>SUM(Q324:Q325)</f>
        <v>0</v>
      </c>
      <c r="R323" s="228"/>
      <c r="S323" s="228"/>
      <c r="T323" s="229"/>
      <c r="U323" s="223"/>
      <c r="V323" s="223">
        <f>SUM(V324:V325)</f>
        <v>14.08</v>
      </c>
      <c r="W323" s="223"/>
      <c r="X323" s="223"/>
      <c r="AG323" t="s">
        <v>219</v>
      </c>
    </row>
    <row r="324" spans="1:60" outlineLevel="1" x14ac:dyDescent="0.2">
      <c r="A324" s="231">
        <v>54</v>
      </c>
      <c r="B324" s="232" t="s">
        <v>693</v>
      </c>
      <c r="C324" s="247" t="s">
        <v>694</v>
      </c>
      <c r="D324" s="233" t="s">
        <v>245</v>
      </c>
      <c r="E324" s="234">
        <v>10</v>
      </c>
      <c r="F324" s="235"/>
      <c r="G324" s="236">
        <f>ROUND(E324*F324,2)</f>
        <v>0</v>
      </c>
      <c r="H324" s="235">
        <v>398.6</v>
      </c>
      <c r="I324" s="236">
        <f>ROUND(E324*H324,2)</f>
        <v>3986</v>
      </c>
      <c r="J324" s="235">
        <v>724.4</v>
      </c>
      <c r="K324" s="236">
        <f>ROUND(E324*J324,2)</f>
        <v>7244</v>
      </c>
      <c r="L324" s="236">
        <v>21</v>
      </c>
      <c r="M324" s="236">
        <f>G324*(1+L324/100)</f>
        <v>0</v>
      </c>
      <c r="N324" s="234">
        <v>7.6539999999999997E-2</v>
      </c>
      <c r="O324" s="234">
        <f>ROUND(E324*N324,2)</f>
        <v>0.77</v>
      </c>
      <c r="P324" s="234">
        <v>0</v>
      </c>
      <c r="Q324" s="234">
        <f>ROUND(E324*P324,2)</f>
        <v>0</v>
      </c>
      <c r="R324" s="236" t="s">
        <v>695</v>
      </c>
      <c r="S324" s="236" t="s">
        <v>247</v>
      </c>
      <c r="T324" s="237" t="s">
        <v>247</v>
      </c>
      <c r="U324" s="222">
        <v>1.4079999999999999</v>
      </c>
      <c r="V324" s="222">
        <f>ROUND(E324*U324,2)</f>
        <v>14.08</v>
      </c>
      <c r="W324" s="222"/>
      <c r="X324" s="222" t="s">
        <v>225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226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55" t="s">
        <v>696</v>
      </c>
      <c r="D325" s="251"/>
      <c r="E325" s="252">
        <v>10</v>
      </c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12"/>
      <c r="Z325" s="212"/>
      <c r="AA325" s="212"/>
      <c r="AB325" s="212"/>
      <c r="AC325" s="212"/>
      <c r="AD325" s="212"/>
      <c r="AE325" s="212"/>
      <c r="AF325" s="212"/>
      <c r="AG325" s="212" t="s">
        <v>249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x14ac:dyDescent="0.2">
      <c r="A326" s="224" t="s">
        <v>218</v>
      </c>
      <c r="B326" s="225" t="s">
        <v>121</v>
      </c>
      <c r="C326" s="245" t="s">
        <v>122</v>
      </c>
      <c r="D326" s="226"/>
      <c r="E326" s="227"/>
      <c r="F326" s="228"/>
      <c r="G326" s="228">
        <f>SUMIF(AG327:AG352,"&lt;&gt;NOR",G327:G352)</f>
        <v>0</v>
      </c>
      <c r="H326" s="228"/>
      <c r="I326" s="228">
        <f>SUM(I327:I352)</f>
        <v>21306.38</v>
      </c>
      <c r="J326" s="228"/>
      <c r="K326" s="228">
        <f>SUM(K327:K352)</f>
        <v>26069.09</v>
      </c>
      <c r="L326" s="228"/>
      <c r="M326" s="228">
        <f>SUM(M327:M352)</f>
        <v>0</v>
      </c>
      <c r="N326" s="227"/>
      <c r="O326" s="227">
        <f>SUM(O327:O352)</f>
        <v>0.04</v>
      </c>
      <c r="P326" s="227"/>
      <c r="Q326" s="227">
        <f>SUM(Q327:Q352)</f>
        <v>0</v>
      </c>
      <c r="R326" s="228"/>
      <c r="S326" s="228"/>
      <c r="T326" s="229"/>
      <c r="U326" s="223"/>
      <c r="V326" s="223">
        <f>SUM(V327:V352)</f>
        <v>42.71</v>
      </c>
      <c r="W326" s="223"/>
      <c r="X326" s="223"/>
      <c r="AG326" t="s">
        <v>219</v>
      </c>
    </row>
    <row r="327" spans="1:60" outlineLevel="1" x14ac:dyDescent="0.2">
      <c r="A327" s="231">
        <v>55</v>
      </c>
      <c r="B327" s="232" t="s">
        <v>697</v>
      </c>
      <c r="C327" s="247" t="s">
        <v>698</v>
      </c>
      <c r="D327" s="233" t="s">
        <v>245</v>
      </c>
      <c r="E327" s="234">
        <v>90.65</v>
      </c>
      <c r="F327" s="235"/>
      <c r="G327" s="236">
        <f>ROUND(E327*F327,2)</f>
        <v>0</v>
      </c>
      <c r="H327" s="235">
        <v>24.61</v>
      </c>
      <c r="I327" s="236">
        <f>ROUND(E327*H327,2)</f>
        <v>2230.9</v>
      </c>
      <c r="J327" s="235">
        <v>217.89</v>
      </c>
      <c r="K327" s="236">
        <f>ROUND(E327*J327,2)</f>
        <v>19751.73</v>
      </c>
      <c r="L327" s="236">
        <v>21</v>
      </c>
      <c r="M327" s="236">
        <f>G327*(1+L327/100)</f>
        <v>0</v>
      </c>
      <c r="N327" s="234">
        <v>1.0000000000000001E-5</v>
      </c>
      <c r="O327" s="234">
        <f>ROUND(E327*N327,2)</f>
        <v>0</v>
      </c>
      <c r="P327" s="234">
        <v>0</v>
      </c>
      <c r="Q327" s="234">
        <f>ROUND(E327*P327,2)</f>
        <v>0</v>
      </c>
      <c r="R327" s="236" t="s">
        <v>397</v>
      </c>
      <c r="S327" s="236" t="s">
        <v>247</v>
      </c>
      <c r="T327" s="237" t="s">
        <v>247</v>
      </c>
      <c r="U327" s="222">
        <v>0.34</v>
      </c>
      <c r="V327" s="222">
        <f>ROUND(E327*U327,2)</f>
        <v>30.82</v>
      </c>
      <c r="W327" s="222"/>
      <c r="X327" s="222" t="s">
        <v>225</v>
      </c>
      <c r="Y327" s="212"/>
      <c r="Z327" s="212"/>
      <c r="AA327" s="212"/>
      <c r="AB327" s="212"/>
      <c r="AC327" s="212"/>
      <c r="AD327" s="212"/>
      <c r="AE327" s="212"/>
      <c r="AF327" s="212"/>
      <c r="AG327" s="212" t="s">
        <v>226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55" t="s">
        <v>699</v>
      </c>
      <c r="D328" s="251"/>
      <c r="E328" s="252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12"/>
      <c r="Z328" s="212"/>
      <c r="AA328" s="212"/>
      <c r="AB328" s="212"/>
      <c r="AC328" s="212"/>
      <c r="AD328" s="212"/>
      <c r="AE328" s="212"/>
      <c r="AF328" s="212"/>
      <c r="AG328" s="212" t="s">
        <v>249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19"/>
      <c r="B329" s="220"/>
      <c r="C329" s="255" t="s">
        <v>700</v>
      </c>
      <c r="D329" s="251"/>
      <c r="E329" s="252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12"/>
      <c r="Z329" s="212"/>
      <c r="AA329" s="212"/>
      <c r="AB329" s="212"/>
      <c r="AC329" s="212"/>
      <c r="AD329" s="212"/>
      <c r="AE329" s="212"/>
      <c r="AF329" s="212"/>
      <c r="AG329" s="212" t="s">
        <v>249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55" t="s">
        <v>278</v>
      </c>
      <c r="D330" s="251"/>
      <c r="E330" s="252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12"/>
      <c r="Z330" s="212"/>
      <c r="AA330" s="212"/>
      <c r="AB330" s="212"/>
      <c r="AC330" s="212"/>
      <c r="AD330" s="212"/>
      <c r="AE330" s="212"/>
      <c r="AF330" s="212"/>
      <c r="AG330" s="212" t="s">
        <v>249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55" t="s">
        <v>369</v>
      </c>
      <c r="D331" s="251"/>
      <c r="E331" s="252">
        <v>11.5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249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55" t="s">
        <v>498</v>
      </c>
      <c r="D332" s="251"/>
      <c r="E332" s="252">
        <v>6.95</v>
      </c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12"/>
      <c r="Z332" s="212"/>
      <c r="AA332" s="212"/>
      <c r="AB332" s="212"/>
      <c r="AC332" s="212"/>
      <c r="AD332" s="212"/>
      <c r="AE332" s="212"/>
      <c r="AF332" s="212"/>
      <c r="AG332" s="212" t="s">
        <v>249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55" t="s">
        <v>499</v>
      </c>
      <c r="D333" s="251"/>
      <c r="E333" s="252">
        <v>18.25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12"/>
      <c r="Z333" s="212"/>
      <c r="AA333" s="212"/>
      <c r="AB333" s="212"/>
      <c r="AC333" s="212"/>
      <c r="AD333" s="212"/>
      <c r="AE333" s="212"/>
      <c r="AF333" s="212"/>
      <c r="AG333" s="212" t="s">
        <v>249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55" t="s">
        <v>580</v>
      </c>
      <c r="D334" s="251"/>
      <c r="E334" s="252">
        <v>4</v>
      </c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12"/>
      <c r="Z334" s="212"/>
      <c r="AA334" s="212"/>
      <c r="AB334" s="212"/>
      <c r="AC334" s="212"/>
      <c r="AD334" s="212"/>
      <c r="AE334" s="212"/>
      <c r="AF334" s="212"/>
      <c r="AG334" s="212" t="s">
        <v>249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55" t="s">
        <v>581</v>
      </c>
      <c r="D335" s="251"/>
      <c r="E335" s="252">
        <v>4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12"/>
      <c r="Z335" s="212"/>
      <c r="AA335" s="212"/>
      <c r="AB335" s="212"/>
      <c r="AC335" s="212"/>
      <c r="AD335" s="212"/>
      <c r="AE335" s="212"/>
      <c r="AF335" s="212"/>
      <c r="AG335" s="212" t="s">
        <v>249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55" t="s">
        <v>324</v>
      </c>
      <c r="D336" s="251"/>
      <c r="E336" s="252">
        <v>23.2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12"/>
      <c r="Z336" s="212"/>
      <c r="AA336" s="212"/>
      <c r="AB336" s="212"/>
      <c r="AC336" s="212"/>
      <c r="AD336" s="212"/>
      <c r="AE336" s="212"/>
      <c r="AF336" s="212"/>
      <c r="AG336" s="212" t="s">
        <v>249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55" t="s">
        <v>582</v>
      </c>
      <c r="D337" s="251"/>
      <c r="E337" s="252">
        <v>3.25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12"/>
      <c r="Z337" s="212"/>
      <c r="AA337" s="212"/>
      <c r="AB337" s="212"/>
      <c r="AC337" s="212"/>
      <c r="AD337" s="212"/>
      <c r="AE337" s="212"/>
      <c r="AF337" s="212"/>
      <c r="AG337" s="212" t="s">
        <v>249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55" t="s">
        <v>583</v>
      </c>
      <c r="D338" s="251"/>
      <c r="E338" s="252">
        <v>1.45</v>
      </c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249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55" t="s">
        <v>504</v>
      </c>
      <c r="D339" s="251"/>
      <c r="E339" s="252">
        <v>18.05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12"/>
      <c r="Z339" s="212"/>
      <c r="AA339" s="212"/>
      <c r="AB339" s="212"/>
      <c r="AC339" s="212"/>
      <c r="AD339" s="212"/>
      <c r="AE339" s="212"/>
      <c r="AF339" s="212"/>
      <c r="AG339" s="212" t="s">
        <v>249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31">
        <v>56</v>
      </c>
      <c r="B340" s="232" t="s">
        <v>701</v>
      </c>
      <c r="C340" s="247" t="s">
        <v>702</v>
      </c>
      <c r="D340" s="233" t="s">
        <v>245</v>
      </c>
      <c r="E340" s="234">
        <v>90.65</v>
      </c>
      <c r="F340" s="235"/>
      <c r="G340" s="236">
        <f>ROUND(E340*F340,2)</f>
        <v>0</v>
      </c>
      <c r="H340" s="235">
        <v>210.43</v>
      </c>
      <c r="I340" s="236">
        <f>ROUND(E340*H340,2)</f>
        <v>19075.48</v>
      </c>
      <c r="J340" s="235">
        <v>69.069999999999993</v>
      </c>
      <c r="K340" s="236">
        <f>ROUND(E340*J340,2)</f>
        <v>6261.2</v>
      </c>
      <c r="L340" s="236">
        <v>21</v>
      </c>
      <c r="M340" s="236">
        <f>G340*(1+L340/100)</f>
        <v>0</v>
      </c>
      <c r="N340" s="234">
        <v>4.8999999999999998E-4</v>
      </c>
      <c r="O340" s="234">
        <f>ROUND(E340*N340,2)</f>
        <v>0.04</v>
      </c>
      <c r="P340" s="234">
        <v>0</v>
      </c>
      <c r="Q340" s="234">
        <f>ROUND(E340*P340,2)</f>
        <v>0</v>
      </c>
      <c r="R340" s="236" t="s">
        <v>397</v>
      </c>
      <c r="S340" s="236" t="s">
        <v>247</v>
      </c>
      <c r="T340" s="237" t="s">
        <v>247</v>
      </c>
      <c r="U340" s="222">
        <v>0.13</v>
      </c>
      <c r="V340" s="222">
        <f>ROUND(E340*U340,2)</f>
        <v>11.78</v>
      </c>
      <c r="W340" s="222"/>
      <c r="X340" s="222" t="s">
        <v>225</v>
      </c>
      <c r="Y340" s="212"/>
      <c r="Z340" s="212"/>
      <c r="AA340" s="212"/>
      <c r="AB340" s="212"/>
      <c r="AC340" s="212"/>
      <c r="AD340" s="212"/>
      <c r="AE340" s="212"/>
      <c r="AF340" s="212"/>
      <c r="AG340" s="212" t="s">
        <v>226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55" t="s">
        <v>703</v>
      </c>
      <c r="D341" s="251"/>
      <c r="E341" s="252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12"/>
      <c r="Z341" s="212"/>
      <c r="AA341" s="212"/>
      <c r="AB341" s="212"/>
      <c r="AC341" s="212"/>
      <c r="AD341" s="212"/>
      <c r="AE341" s="212"/>
      <c r="AF341" s="212"/>
      <c r="AG341" s="212" t="s">
        <v>249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55" t="s">
        <v>369</v>
      </c>
      <c r="D342" s="251"/>
      <c r="E342" s="252">
        <v>11.5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12"/>
      <c r="Z342" s="212"/>
      <c r="AA342" s="212"/>
      <c r="AB342" s="212"/>
      <c r="AC342" s="212"/>
      <c r="AD342" s="212"/>
      <c r="AE342" s="212"/>
      <c r="AF342" s="212"/>
      <c r="AG342" s="212" t="s">
        <v>249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55" t="s">
        <v>498</v>
      </c>
      <c r="D343" s="251"/>
      <c r="E343" s="252">
        <v>6.95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12"/>
      <c r="Z343" s="212"/>
      <c r="AA343" s="212"/>
      <c r="AB343" s="212"/>
      <c r="AC343" s="212"/>
      <c r="AD343" s="212"/>
      <c r="AE343" s="212"/>
      <c r="AF343" s="212"/>
      <c r="AG343" s="212" t="s">
        <v>249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55" t="s">
        <v>499</v>
      </c>
      <c r="D344" s="251"/>
      <c r="E344" s="252">
        <v>18.25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12"/>
      <c r="Z344" s="212"/>
      <c r="AA344" s="212"/>
      <c r="AB344" s="212"/>
      <c r="AC344" s="212"/>
      <c r="AD344" s="212"/>
      <c r="AE344" s="212"/>
      <c r="AF344" s="212"/>
      <c r="AG344" s="212" t="s">
        <v>249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9"/>
      <c r="B345" s="220"/>
      <c r="C345" s="255" t="s">
        <v>580</v>
      </c>
      <c r="D345" s="251"/>
      <c r="E345" s="252">
        <v>4</v>
      </c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12"/>
      <c r="Z345" s="212"/>
      <c r="AA345" s="212"/>
      <c r="AB345" s="212"/>
      <c r="AC345" s="212"/>
      <c r="AD345" s="212"/>
      <c r="AE345" s="212"/>
      <c r="AF345" s="212"/>
      <c r="AG345" s="212" t="s">
        <v>249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55" t="s">
        <v>581</v>
      </c>
      <c r="D346" s="251"/>
      <c r="E346" s="252">
        <v>4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249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55" t="s">
        <v>324</v>
      </c>
      <c r="D347" s="251"/>
      <c r="E347" s="252">
        <v>23.2</v>
      </c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12"/>
      <c r="Z347" s="212"/>
      <c r="AA347" s="212"/>
      <c r="AB347" s="212"/>
      <c r="AC347" s="212"/>
      <c r="AD347" s="212"/>
      <c r="AE347" s="212"/>
      <c r="AF347" s="212"/>
      <c r="AG347" s="212" t="s">
        <v>249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55" t="s">
        <v>582</v>
      </c>
      <c r="D348" s="251"/>
      <c r="E348" s="252">
        <v>3.25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12"/>
      <c r="Z348" s="212"/>
      <c r="AA348" s="212"/>
      <c r="AB348" s="212"/>
      <c r="AC348" s="212"/>
      <c r="AD348" s="212"/>
      <c r="AE348" s="212"/>
      <c r="AF348" s="212"/>
      <c r="AG348" s="212" t="s">
        <v>249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55" t="s">
        <v>583</v>
      </c>
      <c r="D349" s="251"/>
      <c r="E349" s="252">
        <v>1.45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12"/>
      <c r="Z349" s="212"/>
      <c r="AA349" s="212"/>
      <c r="AB349" s="212"/>
      <c r="AC349" s="212"/>
      <c r="AD349" s="212"/>
      <c r="AE349" s="212"/>
      <c r="AF349" s="212"/>
      <c r="AG349" s="212" t="s">
        <v>249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55" t="s">
        <v>504</v>
      </c>
      <c r="D350" s="251"/>
      <c r="E350" s="252">
        <v>18.05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12"/>
      <c r="Z350" s="212"/>
      <c r="AA350" s="212"/>
      <c r="AB350" s="212"/>
      <c r="AC350" s="212"/>
      <c r="AD350" s="212"/>
      <c r="AE350" s="212"/>
      <c r="AF350" s="212"/>
      <c r="AG350" s="212" t="s">
        <v>249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31">
        <v>57</v>
      </c>
      <c r="B351" s="232" t="s">
        <v>704</v>
      </c>
      <c r="C351" s="247" t="s">
        <v>705</v>
      </c>
      <c r="D351" s="233" t="s">
        <v>360</v>
      </c>
      <c r="E351" s="234">
        <v>4.5330000000000002E-2</v>
      </c>
      <c r="F351" s="235"/>
      <c r="G351" s="236">
        <f>ROUND(E351*F351,2)</f>
        <v>0</v>
      </c>
      <c r="H351" s="235">
        <v>0</v>
      </c>
      <c r="I351" s="236">
        <f>ROUND(E351*H351,2)</f>
        <v>0</v>
      </c>
      <c r="J351" s="235">
        <v>1239</v>
      </c>
      <c r="K351" s="236">
        <f>ROUND(E351*J351,2)</f>
        <v>56.16</v>
      </c>
      <c r="L351" s="236">
        <v>21</v>
      </c>
      <c r="M351" s="236">
        <f>G351*(1+L351/100)</f>
        <v>0</v>
      </c>
      <c r="N351" s="234">
        <v>0</v>
      </c>
      <c r="O351" s="234">
        <f>ROUND(E351*N351,2)</f>
        <v>0</v>
      </c>
      <c r="P351" s="234">
        <v>0</v>
      </c>
      <c r="Q351" s="234">
        <f>ROUND(E351*P351,2)</f>
        <v>0</v>
      </c>
      <c r="R351" s="236" t="s">
        <v>397</v>
      </c>
      <c r="S351" s="236" t="s">
        <v>247</v>
      </c>
      <c r="T351" s="237" t="s">
        <v>247</v>
      </c>
      <c r="U351" s="222">
        <v>2.4009999999999998</v>
      </c>
      <c r="V351" s="222">
        <f>ROUND(E351*U351,2)</f>
        <v>0.11</v>
      </c>
      <c r="W351" s="222"/>
      <c r="X351" s="222" t="s">
        <v>362</v>
      </c>
      <c r="Y351" s="212"/>
      <c r="Z351" s="212"/>
      <c r="AA351" s="212"/>
      <c r="AB351" s="212"/>
      <c r="AC351" s="212"/>
      <c r="AD351" s="212"/>
      <c r="AE351" s="212"/>
      <c r="AF351" s="212"/>
      <c r="AG351" s="212" t="s">
        <v>363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56" t="s">
        <v>643</v>
      </c>
      <c r="D352" s="254"/>
      <c r="E352" s="254"/>
      <c r="F352" s="254"/>
      <c r="G352" s="254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12"/>
      <c r="Z352" s="212"/>
      <c r="AA352" s="212"/>
      <c r="AB352" s="212"/>
      <c r="AC352" s="212"/>
      <c r="AD352" s="212"/>
      <c r="AE352" s="212"/>
      <c r="AF352" s="212"/>
      <c r="AG352" s="212" t="s">
        <v>261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x14ac:dyDescent="0.2">
      <c r="A353" s="224" t="s">
        <v>218</v>
      </c>
      <c r="B353" s="225" t="s">
        <v>123</v>
      </c>
      <c r="C353" s="245" t="s">
        <v>124</v>
      </c>
      <c r="D353" s="226"/>
      <c r="E353" s="227"/>
      <c r="F353" s="228"/>
      <c r="G353" s="228">
        <f>SUMIF(AG354:AG433,"&lt;&gt;NOR",G354:G433)</f>
        <v>0</v>
      </c>
      <c r="H353" s="228"/>
      <c r="I353" s="228">
        <f>SUM(I354:I433)</f>
        <v>131096.78</v>
      </c>
      <c r="J353" s="228"/>
      <c r="K353" s="228">
        <f>SUM(K354:K433)</f>
        <v>33409.35</v>
      </c>
      <c r="L353" s="228"/>
      <c r="M353" s="228">
        <f>SUM(M354:M433)</f>
        <v>0</v>
      </c>
      <c r="N353" s="227"/>
      <c r="O353" s="227">
        <f>SUM(O354:O433)</f>
        <v>1.06</v>
      </c>
      <c r="P353" s="227"/>
      <c r="Q353" s="227">
        <f>SUM(Q354:Q433)</f>
        <v>0</v>
      </c>
      <c r="R353" s="228"/>
      <c r="S353" s="228"/>
      <c r="T353" s="229"/>
      <c r="U353" s="223"/>
      <c r="V353" s="223">
        <f>SUM(V354:V433)</f>
        <v>63.01</v>
      </c>
      <c r="W353" s="223"/>
      <c r="X353" s="223"/>
      <c r="AG353" t="s">
        <v>219</v>
      </c>
    </row>
    <row r="354" spans="1:60" outlineLevel="1" x14ac:dyDescent="0.2">
      <c r="A354" s="231">
        <v>58</v>
      </c>
      <c r="B354" s="232" t="s">
        <v>706</v>
      </c>
      <c r="C354" s="247" t="s">
        <v>707</v>
      </c>
      <c r="D354" s="233" t="s">
        <v>245</v>
      </c>
      <c r="E354" s="234">
        <v>77.95</v>
      </c>
      <c r="F354" s="235"/>
      <c r="G354" s="236">
        <f>ROUND(E354*F354,2)</f>
        <v>0</v>
      </c>
      <c r="H354" s="235">
        <v>0</v>
      </c>
      <c r="I354" s="236">
        <f>ROUND(E354*H354,2)</f>
        <v>0</v>
      </c>
      <c r="J354" s="235">
        <v>7.7</v>
      </c>
      <c r="K354" s="236">
        <f>ROUND(E354*J354,2)</f>
        <v>600.22</v>
      </c>
      <c r="L354" s="236">
        <v>21</v>
      </c>
      <c r="M354" s="236">
        <f>G354*(1+L354/100)</f>
        <v>0</v>
      </c>
      <c r="N354" s="234">
        <v>0</v>
      </c>
      <c r="O354" s="234">
        <f>ROUND(E354*N354,2)</f>
        <v>0</v>
      </c>
      <c r="P354" s="234">
        <v>0</v>
      </c>
      <c r="Q354" s="234">
        <f>ROUND(E354*P354,2)</f>
        <v>0</v>
      </c>
      <c r="R354" s="236" t="s">
        <v>397</v>
      </c>
      <c r="S354" s="236" t="s">
        <v>247</v>
      </c>
      <c r="T354" s="237" t="s">
        <v>247</v>
      </c>
      <c r="U354" s="222">
        <v>1.6E-2</v>
      </c>
      <c r="V354" s="222">
        <f>ROUND(E354*U354,2)</f>
        <v>1.25</v>
      </c>
      <c r="W354" s="222"/>
      <c r="X354" s="222" t="s">
        <v>225</v>
      </c>
      <c r="Y354" s="212"/>
      <c r="Z354" s="212"/>
      <c r="AA354" s="212"/>
      <c r="AB354" s="212"/>
      <c r="AC354" s="212"/>
      <c r="AD354" s="212"/>
      <c r="AE354" s="212"/>
      <c r="AF354" s="212"/>
      <c r="AG354" s="212" t="s">
        <v>226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56" t="s">
        <v>708</v>
      </c>
      <c r="D355" s="254"/>
      <c r="E355" s="254"/>
      <c r="F355" s="254"/>
      <c r="G355" s="254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12"/>
      <c r="Z355" s="212"/>
      <c r="AA355" s="212"/>
      <c r="AB355" s="212"/>
      <c r="AC355" s="212"/>
      <c r="AD355" s="212"/>
      <c r="AE355" s="212"/>
      <c r="AF355" s="212"/>
      <c r="AG355" s="212" t="s">
        <v>261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55" t="s">
        <v>576</v>
      </c>
      <c r="D356" s="251"/>
      <c r="E356" s="252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12"/>
      <c r="Z356" s="212"/>
      <c r="AA356" s="212"/>
      <c r="AB356" s="212"/>
      <c r="AC356" s="212"/>
      <c r="AD356" s="212"/>
      <c r="AE356" s="212"/>
      <c r="AF356" s="212"/>
      <c r="AG356" s="212" t="s">
        <v>249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55" t="s">
        <v>369</v>
      </c>
      <c r="D357" s="251"/>
      <c r="E357" s="252">
        <v>11.5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12"/>
      <c r="Z357" s="212"/>
      <c r="AA357" s="212"/>
      <c r="AB357" s="212"/>
      <c r="AC357" s="212"/>
      <c r="AD357" s="212"/>
      <c r="AE357" s="212"/>
      <c r="AF357" s="212"/>
      <c r="AG357" s="212" t="s">
        <v>249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55" t="s">
        <v>498</v>
      </c>
      <c r="D358" s="251"/>
      <c r="E358" s="252">
        <v>6.95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12"/>
      <c r="Z358" s="212"/>
      <c r="AA358" s="212"/>
      <c r="AB358" s="212"/>
      <c r="AC358" s="212"/>
      <c r="AD358" s="212"/>
      <c r="AE358" s="212"/>
      <c r="AF358" s="212"/>
      <c r="AG358" s="212" t="s">
        <v>249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55" t="s">
        <v>499</v>
      </c>
      <c r="D359" s="251"/>
      <c r="E359" s="252">
        <v>18.25</v>
      </c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12"/>
      <c r="Z359" s="212"/>
      <c r="AA359" s="212"/>
      <c r="AB359" s="212"/>
      <c r="AC359" s="212"/>
      <c r="AD359" s="212"/>
      <c r="AE359" s="212"/>
      <c r="AF359" s="212"/>
      <c r="AG359" s="212" t="s">
        <v>249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9"/>
      <c r="B360" s="220"/>
      <c r="C360" s="255" t="s">
        <v>324</v>
      </c>
      <c r="D360" s="251"/>
      <c r="E360" s="252">
        <v>23.2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12"/>
      <c r="Z360" s="212"/>
      <c r="AA360" s="212"/>
      <c r="AB360" s="212"/>
      <c r="AC360" s="212"/>
      <c r="AD360" s="212"/>
      <c r="AE360" s="212"/>
      <c r="AF360" s="212"/>
      <c r="AG360" s="212" t="s">
        <v>249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55" t="s">
        <v>504</v>
      </c>
      <c r="D361" s="251"/>
      <c r="E361" s="252">
        <v>18.05</v>
      </c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12"/>
      <c r="Z361" s="212"/>
      <c r="AA361" s="212"/>
      <c r="AB361" s="212"/>
      <c r="AC361" s="212"/>
      <c r="AD361" s="212"/>
      <c r="AE361" s="212"/>
      <c r="AF361" s="212"/>
      <c r="AG361" s="212" t="s">
        <v>249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31">
        <v>59</v>
      </c>
      <c r="B362" s="232" t="s">
        <v>709</v>
      </c>
      <c r="C362" s="247" t="s">
        <v>710</v>
      </c>
      <c r="D362" s="233" t="s">
        <v>245</v>
      </c>
      <c r="E362" s="234">
        <v>90.65</v>
      </c>
      <c r="F362" s="235"/>
      <c r="G362" s="236">
        <f>ROUND(E362*F362,2)</f>
        <v>0</v>
      </c>
      <c r="H362" s="235">
        <v>0</v>
      </c>
      <c r="I362" s="236">
        <f>ROUND(E362*H362,2)</f>
        <v>0</v>
      </c>
      <c r="J362" s="235">
        <v>78.099999999999994</v>
      </c>
      <c r="K362" s="236">
        <f>ROUND(E362*J362,2)</f>
        <v>7079.77</v>
      </c>
      <c r="L362" s="236">
        <v>21</v>
      </c>
      <c r="M362" s="236">
        <f>G362*(1+L362/100)</f>
        <v>0</v>
      </c>
      <c r="N362" s="234">
        <v>0</v>
      </c>
      <c r="O362" s="234">
        <f>ROUND(E362*N362,2)</f>
        <v>0</v>
      </c>
      <c r="P362" s="234">
        <v>0</v>
      </c>
      <c r="Q362" s="234">
        <f>ROUND(E362*P362,2)</f>
        <v>0</v>
      </c>
      <c r="R362" s="236" t="s">
        <v>397</v>
      </c>
      <c r="S362" s="236" t="s">
        <v>247</v>
      </c>
      <c r="T362" s="237" t="s">
        <v>247</v>
      </c>
      <c r="U362" s="222">
        <v>0.14699999999999999</v>
      </c>
      <c r="V362" s="222">
        <f>ROUND(E362*U362,2)</f>
        <v>13.33</v>
      </c>
      <c r="W362" s="222"/>
      <c r="X362" s="222" t="s">
        <v>225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226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56" t="s">
        <v>708</v>
      </c>
      <c r="D363" s="254"/>
      <c r="E363" s="254"/>
      <c r="F363" s="254"/>
      <c r="G363" s="254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12"/>
      <c r="Z363" s="212"/>
      <c r="AA363" s="212"/>
      <c r="AB363" s="212"/>
      <c r="AC363" s="212"/>
      <c r="AD363" s="212"/>
      <c r="AE363" s="212"/>
      <c r="AF363" s="212"/>
      <c r="AG363" s="212" t="s">
        <v>261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9"/>
      <c r="B364" s="220"/>
      <c r="C364" s="255" t="s">
        <v>576</v>
      </c>
      <c r="D364" s="251"/>
      <c r="E364" s="252"/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12"/>
      <c r="Z364" s="212"/>
      <c r="AA364" s="212"/>
      <c r="AB364" s="212"/>
      <c r="AC364" s="212"/>
      <c r="AD364" s="212"/>
      <c r="AE364" s="212"/>
      <c r="AF364" s="212"/>
      <c r="AG364" s="212" t="s">
        <v>249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55" t="s">
        <v>369</v>
      </c>
      <c r="D365" s="251"/>
      <c r="E365" s="252">
        <v>11.5</v>
      </c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12"/>
      <c r="Z365" s="212"/>
      <c r="AA365" s="212"/>
      <c r="AB365" s="212"/>
      <c r="AC365" s="212"/>
      <c r="AD365" s="212"/>
      <c r="AE365" s="212"/>
      <c r="AF365" s="212"/>
      <c r="AG365" s="212" t="s">
        <v>249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55" t="s">
        <v>498</v>
      </c>
      <c r="D366" s="251"/>
      <c r="E366" s="252">
        <v>6.95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12"/>
      <c r="Z366" s="212"/>
      <c r="AA366" s="212"/>
      <c r="AB366" s="212"/>
      <c r="AC366" s="212"/>
      <c r="AD366" s="212"/>
      <c r="AE366" s="212"/>
      <c r="AF366" s="212"/>
      <c r="AG366" s="212" t="s">
        <v>249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55" t="s">
        <v>499</v>
      </c>
      <c r="D367" s="251"/>
      <c r="E367" s="252">
        <v>18.25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249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55" t="s">
        <v>324</v>
      </c>
      <c r="D368" s="251"/>
      <c r="E368" s="252">
        <v>23.2</v>
      </c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12"/>
      <c r="Z368" s="212"/>
      <c r="AA368" s="212"/>
      <c r="AB368" s="212"/>
      <c r="AC368" s="212"/>
      <c r="AD368" s="212"/>
      <c r="AE368" s="212"/>
      <c r="AF368" s="212"/>
      <c r="AG368" s="212" t="s">
        <v>249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55" t="s">
        <v>504</v>
      </c>
      <c r="D369" s="251"/>
      <c r="E369" s="252">
        <v>18.05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12"/>
      <c r="Z369" s="212"/>
      <c r="AA369" s="212"/>
      <c r="AB369" s="212"/>
      <c r="AC369" s="212"/>
      <c r="AD369" s="212"/>
      <c r="AE369" s="212"/>
      <c r="AF369" s="212"/>
      <c r="AG369" s="212" t="s">
        <v>249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55" t="s">
        <v>579</v>
      </c>
      <c r="D370" s="251"/>
      <c r="E370" s="252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12"/>
      <c r="Z370" s="212"/>
      <c r="AA370" s="212"/>
      <c r="AB370" s="212"/>
      <c r="AC370" s="212"/>
      <c r="AD370" s="212"/>
      <c r="AE370" s="212"/>
      <c r="AF370" s="212"/>
      <c r="AG370" s="212" t="s">
        <v>249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55" t="s">
        <v>580</v>
      </c>
      <c r="D371" s="251"/>
      <c r="E371" s="252">
        <v>4</v>
      </c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12"/>
      <c r="Z371" s="212"/>
      <c r="AA371" s="212"/>
      <c r="AB371" s="212"/>
      <c r="AC371" s="212"/>
      <c r="AD371" s="212"/>
      <c r="AE371" s="212"/>
      <c r="AF371" s="212"/>
      <c r="AG371" s="212" t="s">
        <v>249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55" t="s">
        <v>581</v>
      </c>
      <c r="D372" s="251"/>
      <c r="E372" s="252">
        <v>4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12"/>
      <c r="Z372" s="212"/>
      <c r="AA372" s="212"/>
      <c r="AB372" s="212"/>
      <c r="AC372" s="212"/>
      <c r="AD372" s="212"/>
      <c r="AE372" s="212"/>
      <c r="AF372" s="212"/>
      <c r="AG372" s="212" t="s">
        <v>249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55" t="s">
        <v>582</v>
      </c>
      <c r="D373" s="251"/>
      <c r="E373" s="252">
        <v>3.25</v>
      </c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12"/>
      <c r="Z373" s="212"/>
      <c r="AA373" s="212"/>
      <c r="AB373" s="212"/>
      <c r="AC373" s="212"/>
      <c r="AD373" s="212"/>
      <c r="AE373" s="212"/>
      <c r="AF373" s="212"/>
      <c r="AG373" s="212" t="s">
        <v>249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55" t="s">
        <v>583</v>
      </c>
      <c r="D374" s="251"/>
      <c r="E374" s="252">
        <v>1.45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12"/>
      <c r="Z374" s="212"/>
      <c r="AA374" s="212"/>
      <c r="AB374" s="212"/>
      <c r="AC374" s="212"/>
      <c r="AD374" s="212"/>
      <c r="AE374" s="212"/>
      <c r="AF374" s="212"/>
      <c r="AG374" s="212" t="s">
        <v>249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31">
        <v>60</v>
      </c>
      <c r="B375" s="232" t="s">
        <v>711</v>
      </c>
      <c r="C375" s="247" t="s">
        <v>712</v>
      </c>
      <c r="D375" s="233" t="s">
        <v>245</v>
      </c>
      <c r="E375" s="234">
        <v>77.95</v>
      </c>
      <c r="F375" s="235"/>
      <c r="G375" s="236">
        <f>ROUND(E375*F375,2)</f>
        <v>0</v>
      </c>
      <c r="H375" s="235">
        <v>0</v>
      </c>
      <c r="I375" s="236">
        <f>ROUND(E375*H375,2)</f>
        <v>0</v>
      </c>
      <c r="J375" s="235">
        <v>24.5</v>
      </c>
      <c r="K375" s="236">
        <f>ROUND(E375*J375,2)</f>
        <v>1909.78</v>
      </c>
      <c r="L375" s="236">
        <v>21</v>
      </c>
      <c r="M375" s="236">
        <f>G375*(1+L375/100)</f>
        <v>0</v>
      </c>
      <c r="N375" s="234">
        <v>0</v>
      </c>
      <c r="O375" s="234">
        <f>ROUND(E375*N375,2)</f>
        <v>0</v>
      </c>
      <c r="P375" s="234">
        <v>0</v>
      </c>
      <c r="Q375" s="234">
        <f>ROUND(E375*P375,2)</f>
        <v>0</v>
      </c>
      <c r="R375" s="236" t="s">
        <v>397</v>
      </c>
      <c r="S375" s="236" t="s">
        <v>247</v>
      </c>
      <c r="T375" s="237" t="s">
        <v>247</v>
      </c>
      <c r="U375" s="222">
        <v>4.5999999999999999E-2</v>
      </c>
      <c r="V375" s="222">
        <f>ROUND(E375*U375,2)</f>
        <v>3.59</v>
      </c>
      <c r="W375" s="222"/>
      <c r="X375" s="222" t="s">
        <v>225</v>
      </c>
      <c r="Y375" s="212"/>
      <c r="Z375" s="212"/>
      <c r="AA375" s="212"/>
      <c r="AB375" s="212"/>
      <c r="AC375" s="212"/>
      <c r="AD375" s="212"/>
      <c r="AE375" s="212"/>
      <c r="AF375" s="212"/>
      <c r="AG375" s="212" t="s">
        <v>226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56" t="s">
        <v>708</v>
      </c>
      <c r="D376" s="254"/>
      <c r="E376" s="254"/>
      <c r="F376" s="254"/>
      <c r="G376" s="254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12"/>
      <c r="Z376" s="212"/>
      <c r="AA376" s="212"/>
      <c r="AB376" s="212"/>
      <c r="AC376" s="212"/>
      <c r="AD376" s="212"/>
      <c r="AE376" s="212"/>
      <c r="AF376" s="212"/>
      <c r="AG376" s="212" t="s">
        <v>261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55" t="s">
        <v>576</v>
      </c>
      <c r="D377" s="251"/>
      <c r="E377" s="252"/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249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55" t="s">
        <v>369</v>
      </c>
      <c r="D378" s="251"/>
      <c r="E378" s="252">
        <v>11.5</v>
      </c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12"/>
      <c r="Z378" s="212"/>
      <c r="AA378" s="212"/>
      <c r="AB378" s="212"/>
      <c r="AC378" s="212"/>
      <c r="AD378" s="212"/>
      <c r="AE378" s="212"/>
      <c r="AF378" s="212"/>
      <c r="AG378" s="212" t="s">
        <v>249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55" t="s">
        <v>498</v>
      </c>
      <c r="D379" s="251"/>
      <c r="E379" s="252">
        <v>6.95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12"/>
      <c r="Z379" s="212"/>
      <c r="AA379" s="212"/>
      <c r="AB379" s="212"/>
      <c r="AC379" s="212"/>
      <c r="AD379" s="212"/>
      <c r="AE379" s="212"/>
      <c r="AF379" s="212"/>
      <c r="AG379" s="212" t="s">
        <v>249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55" t="s">
        <v>499</v>
      </c>
      <c r="D380" s="251"/>
      <c r="E380" s="252">
        <v>18.25</v>
      </c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12"/>
      <c r="Z380" s="212"/>
      <c r="AA380" s="212"/>
      <c r="AB380" s="212"/>
      <c r="AC380" s="212"/>
      <c r="AD380" s="212"/>
      <c r="AE380" s="212"/>
      <c r="AF380" s="212"/>
      <c r="AG380" s="212" t="s">
        <v>249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55" t="s">
        <v>324</v>
      </c>
      <c r="D381" s="251"/>
      <c r="E381" s="252">
        <v>23.2</v>
      </c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12"/>
      <c r="Z381" s="212"/>
      <c r="AA381" s="212"/>
      <c r="AB381" s="212"/>
      <c r="AC381" s="212"/>
      <c r="AD381" s="212"/>
      <c r="AE381" s="212"/>
      <c r="AF381" s="212"/>
      <c r="AG381" s="212" t="s">
        <v>249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55" t="s">
        <v>504</v>
      </c>
      <c r="D382" s="251"/>
      <c r="E382" s="252">
        <v>18.05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12"/>
      <c r="Z382" s="212"/>
      <c r="AA382" s="212"/>
      <c r="AB382" s="212"/>
      <c r="AC382" s="212"/>
      <c r="AD382" s="212"/>
      <c r="AE382" s="212"/>
      <c r="AF382" s="212"/>
      <c r="AG382" s="212" t="s">
        <v>249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22.5" outlineLevel="1" x14ac:dyDescent="0.2">
      <c r="A383" s="231">
        <v>61</v>
      </c>
      <c r="B383" s="232" t="s">
        <v>713</v>
      </c>
      <c r="C383" s="247" t="s">
        <v>714</v>
      </c>
      <c r="D383" s="233" t="s">
        <v>295</v>
      </c>
      <c r="E383" s="234">
        <v>72.08</v>
      </c>
      <c r="F383" s="235"/>
      <c r="G383" s="236">
        <f>ROUND(E383*F383,2)</f>
        <v>0</v>
      </c>
      <c r="H383" s="235">
        <v>11.27</v>
      </c>
      <c r="I383" s="236">
        <f>ROUND(E383*H383,2)</f>
        <v>812.34</v>
      </c>
      <c r="J383" s="235">
        <v>72.930000000000007</v>
      </c>
      <c r="K383" s="236">
        <f>ROUND(E383*J383,2)</f>
        <v>5256.79</v>
      </c>
      <c r="L383" s="236">
        <v>21</v>
      </c>
      <c r="M383" s="236">
        <f>G383*(1+L383/100)</f>
        <v>0</v>
      </c>
      <c r="N383" s="234">
        <v>3.0000000000000001E-5</v>
      </c>
      <c r="O383" s="234">
        <f>ROUND(E383*N383,2)</f>
        <v>0</v>
      </c>
      <c r="P383" s="234">
        <v>0</v>
      </c>
      <c r="Q383" s="234">
        <f>ROUND(E383*P383,2)</f>
        <v>0</v>
      </c>
      <c r="R383" s="236" t="s">
        <v>397</v>
      </c>
      <c r="S383" s="236" t="s">
        <v>247</v>
      </c>
      <c r="T383" s="237" t="s">
        <v>247</v>
      </c>
      <c r="U383" s="222">
        <v>0.13719999999999999</v>
      </c>
      <c r="V383" s="222">
        <f>ROUND(E383*U383,2)</f>
        <v>9.89</v>
      </c>
      <c r="W383" s="222"/>
      <c r="X383" s="222" t="s">
        <v>225</v>
      </c>
      <c r="Y383" s="212"/>
      <c r="Z383" s="212"/>
      <c r="AA383" s="212"/>
      <c r="AB383" s="212"/>
      <c r="AC383" s="212"/>
      <c r="AD383" s="212"/>
      <c r="AE383" s="212"/>
      <c r="AF383" s="212"/>
      <c r="AG383" s="212" t="s">
        <v>226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55" t="s">
        <v>576</v>
      </c>
      <c r="D384" s="251"/>
      <c r="E384" s="252"/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12"/>
      <c r="Z384" s="212"/>
      <c r="AA384" s="212"/>
      <c r="AB384" s="212"/>
      <c r="AC384" s="212"/>
      <c r="AD384" s="212"/>
      <c r="AE384" s="212"/>
      <c r="AF384" s="212"/>
      <c r="AG384" s="212" t="s">
        <v>249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55" t="s">
        <v>715</v>
      </c>
      <c r="D385" s="251"/>
      <c r="E385" s="252">
        <v>13.26</v>
      </c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12"/>
      <c r="Z385" s="212"/>
      <c r="AA385" s="212"/>
      <c r="AB385" s="212"/>
      <c r="AC385" s="212"/>
      <c r="AD385" s="212"/>
      <c r="AE385" s="212"/>
      <c r="AF385" s="212"/>
      <c r="AG385" s="212" t="s">
        <v>249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9"/>
      <c r="B386" s="220"/>
      <c r="C386" s="255" t="s">
        <v>716</v>
      </c>
      <c r="D386" s="251"/>
      <c r="E386" s="252">
        <v>6.56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12"/>
      <c r="Z386" s="212"/>
      <c r="AA386" s="212"/>
      <c r="AB386" s="212"/>
      <c r="AC386" s="212"/>
      <c r="AD386" s="212"/>
      <c r="AE386" s="212"/>
      <c r="AF386" s="212"/>
      <c r="AG386" s="212" t="s">
        <v>249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55" t="s">
        <v>717</v>
      </c>
      <c r="D387" s="251"/>
      <c r="E387" s="252">
        <v>14.12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12"/>
      <c r="Z387" s="212"/>
      <c r="AA387" s="212"/>
      <c r="AB387" s="212"/>
      <c r="AC387" s="212"/>
      <c r="AD387" s="212"/>
      <c r="AE387" s="212"/>
      <c r="AF387" s="212"/>
      <c r="AG387" s="212" t="s">
        <v>249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55" t="s">
        <v>718</v>
      </c>
      <c r="D388" s="251"/>
      <c r="E388" s="252">
        <v>17.100000000000001</v>
      </c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12"/>
      <c r="Z388" s="212"/>
      <c r="AA388" s="212"/>
      <c r="AB388" s="212"/>
      <c r="AC388" s="212"/>
      <c r="AD388" s="212"/>
      <c r="AE388" s="212"/>
      <c r="AF388" s="212"/>
      <c r="AG388" s="212" t="s">
        <v>249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55" t="s">
        <v>719</v>
      </c>
      <c r="D389" s="251"/>
      <c r="E389" s="252">
        <v>21.04</v>
      </c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12"/>
      <c r="Z389" s="212"/>
      <c r="AA389" s="212"/>
      <c r="AB389" s="212"/>
      <c r="AC389" s="212"/>
      <c r="AD389" s="212"/>
      <c r="AE389" s="212"/>
      <c r="AF389" s="212"/>
      <c r="AG389" s="212" t="s">
        <v>249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ht="22.5" outlineLevel="1" x14ac:dyDescent="0.2">
      <c r="A390" s="231">
        <v>62</v>
      </c>
      <c r="B390" s="232" t="s">
        <v>720</v>
      </c>
      <c r="C390" s="247" t="s">
        <v>721</v>
      </c>
      <c r="D390" s="233" t="s">
        <v>245</v>
      </c>
      <c r="E390" s="234">
        <v>18.45</v>
      </c>
      <c r="F390" s="235"/>
      <c r="G390" s="236">
        <f>ROUND(E390*F390,2)</f>
        <v>0</v>
      </c>
      <c r="H390" s="235">
        <v>46.5</v>
      </c>
      <c r="I390" s="236">
        <f>ROUND(E390*H390,2)</f>
        <v>857.93</v>
      </c>
      <c r="J390" s="235">
        <v>202</v>
      </c>
      <c r="K390" s="236">
        <f>ROUND(E390*J390,2)</f>
        <v>3726.9</v>
      </c>
      <c r="L390" s="236">
        <v>21</v>
      </c>
      <c r="M390" s="236">
        <f>G390*(1+L390/100)</f>
        <v>0</v>
      </c>
      <c r="N390" s="234">
        <v>4.0000000000000002E-4</v>
      </c>
      <c r="O390" s="234">
        <f>ROUND(E390*N390,2)</f>
        <v>0.01</v>
      </c>
      <c r="P390" s="234">
        <v>0</v>
      </c>
      <c r="Q390" s="234">
        <f>ROUND(E390*P390,2)</f>
        <v>0</v>
      </c>
      <c r="R390" s="236" t="s">
        <v>397</v>
      </c>
      <c r="S390" s="236" t="s">
        <v>247</v>
      </c>
      <c r="T390" s="237" t="s">
        <v>247</v>
      </c>
      <c r="U390" s="222">
        <v>0.38</v>
      </c>
      <c r="V390" s="222">
        <f>ROUND(E390*U390,2)</f>
        <v>7.01</v>
      </c>
      <c r="W390" s="222"/>
      <c r="X390" s="222" t="s">
        <v>225</v>
      </c>
      <c r="Y390" s="212"/>
      <c r="Z390" s="212"/>
      <c r="AA390" s="212"/>
      <c r="AB390" s="212"/>
      <c r="AC390" s="212"/>
      <c r="AD390" s="212"/>
      <c r="AE390" s="212"/>
      <c r="AF390" s="212"/>
      <c r="AG390" s="212" t="s">
        <v>226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55" t="s">
        <v>722</v>
      </c>
      <c r="D391" s="251"/>
      <c r="E391" s="252"/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12"/>
      <c r="Z391" s="212"/>
      <c r="AA391" s="212"/>
      <c r="AB391" s="212"/>
      <c r="AC391" s="212"/>
      <c r="AD391" s="212"/>
      <c r="AE391" s="212"/>
      <c r="AF391" s="212"/>
      <c r="AG391" s="212" t="s">
        <v>249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55" t="s">
        <v>369</v>
      </c>
      <c r="D392" s="251"/>
      <c r="E392" s="252">
        <v>11.5</v>
      </c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12"/>
      <c r="Z392" s="212"/>
      <c r="AA392" s="212"/>
      <c r="AB392" s="212"/>
      <c r="AC392" s="212"/>
      <c r="AD392" s="212"/>
      <c r="AE392" s="212"/>
      <c r="AF392" s="212"/>
      <c r="AG392" s="212" t="s">
        <v>249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9"/>
      <c r="B393" s="220"/>
      <c r="C393" s="255" t="s">
        <v>498</v>
      </c>
      <c r="D393" s="251"/>
      <c r="E393" s="252">
        <v>6.95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12"/>
      <c r="Z393" s="212"/>
      <c r="AA393" s="212"/>
      <c r="AB393" s="212"/>
      <c r="AC393" s="212"/>
      <c r="AD393" s="212"/>
      <c r="AE393" s="212"/>
      <c r="AF393" s="212"/>
      <c r="AG393" s="212" t="s">
        <v>249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ht="22.5" outlineLevel="1" x14ac:dyDescent="0.2">
      <c r="A394" s="231">
        <v>63</v>
      </c>
      <c r="B394" s="232" t="s">
        <v>723</v>
      </c>
      <c r="C394" s="247" t="s">
        <v>724</v>
      </c>
      <c r="D394" s="233" t="s">
        <v>245</v>
      </c>
      <c r="E394" s="234">
        <v>59.5</v>
      </c>
      <c r="F394" s="235"/>
      <c r="G394" s="236">
        <f>ROUND(E394*F394,2)</f>
        <v>0</v>
      </c>
      <c r="H394" s="235">
        <v>54.73</v>
      </c>
      <c r="I394" s="236">
        <f>ROUND(E394*H394,2)</f>
        <v>3256.44</v>
      </c>
      <c r="J394" s="235">
        <v>239.27</v>
      </c>
      <c r="K394" s="236">
        <f>ROUND(E394*J394,2)</f>
        <v>14236.57</v>
      </c>
      <c r="L394" s="236">
        <v>21</v>
      </c>
      <c r="M394" s="236">
        <f>G394*(1+L394/100)</f>
        <v>0</v>
      </c>
      <c r="N394" s="234">
        <v>3.3E-4</v>
      </c>
      <c r="O394" s="234">
        <f>ROUND(E394*N394,2)</f>
        <v>0.02</v>
      </c>
      <c r="P394" s="234">
        <v>0</v>
      </c>
      <c r="Q394" s="234">
        <f>ROUND(E394*P394,2)</f>
        <v>0</v>
      </c>
      <c r="R394" s="236" t="s">
        <v>397</v>
      </c>
      <c r="S394" s="236" t="s">
        <v>247</v>
      </c>
      <c r="T394" s="237" t="s">
        <v>247</v>
      </c>
      <c r="U394" s="222">
        <v>0.45</v>
      </c>
      <c r="V394" s="222">
        <f>ROUND(E394*U394,2)</f>
        <v>26.78</v>
      </c>
      <c r="W394" s="222"/>
      <c r="X394" s="222" t="s">
        <v>225</v>
      </c>
      <c r="Y394" s="212"/>
      <c r="Z394" s="212"/>
      <c r="AA394" s="212"/>
      <c r="AB394" s="212"/>
      <c r="AC394" s="212"/>
      <c r="AD394" s="212"/>
      <c r="AE394" s="212"/>
      <c r="AF394" s="212"/>
      <c r="AG394" s="212" t="s">
        <v>226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55" t="s">
        <v>725</v>
      </c>
      <c r="D395" s="251"/>
      <c r="E395" s="252"/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12"/>
      <c r="Z395" s="212"/>
      <c r="AA395" s="212"/>
      <c r="AB395" s="212"/>
      <c r="AC395" s="212"/>
      <c r="AD395" s="212"/>
      <c r="AE395" s="212"/>
      <c r="AF395" s="212"/>
      <c r="AG395" s="212" t="s">
        <v>249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55" t="s">
        <v>499</v>
      </c>
      <c r="D396" s="251"/>
      <c r="E396" s="252">
        <v>18.25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12"/>
      <c r="Z396" s="212"/>
      <c r="AA396" s="212"/>
      <c r="AB396" s="212"/>
      <c r="AC396" s="212"/>
      <c r="AD396" s="212"/>
      <c r="AE396" s="212"/>
      <c r="AF396" s="212"/>
      <c r="AG396" s="212" t="s">
        <v>249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55" t="s">
        <v>324</v>
      </c>
      <c r="D397" s="251"/>
      <c r="E397" s="252">
        <v>23.2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12"/>
      <c r="Z397" s="212"/>
      <c r="AA397" s="212"/>
      <c r="AB397" s="212"/>
      <c r="AC397" s="212"/>
      <c r="AD397" s="212"/>
      <c r="AE397" s="212"/>
      <c r="AF397" s="212"/>
      <c r="AG397" s="212" t="s">
        <v>249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55" t="s">
        <v>504</v>
      </c>
      <c r="D398" s="251"/>
      <c r="E398" s="252">
        <v>18.05</v>
      </c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12"/>
      <c r="Z398" s="212"/>
      <c r="AA398" s="212"/>
      <c r="AB398" s="212"/>
      <c r="AC398" s="212"/>
      <c r="AD398" s="212"/>
      <c r="AE398" s="212"/>
      <c r="AF398" s="212"/>
      <c r="AG398" s="212" t="s">
        <v>249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31">
        <v>64</v>
      </c>
      <c r="B399" s="232" t="s">
        <v>726</v>
      </c>
      <c r="C399" s="247" t="s">
        <v>727</v>
      </c>
      <c r="D399" s="233" t="s">
        <v>295</v>
      </c>
      <c r="E399" s="234">
        <v>79.287999999999997</v>
      </c>
      <c r="F399" s="235"/>
      <c r="G399" s="236">
        <f>ROUND(E399*F399,2)</f>
        <v>0</v>
      </c>
      <c r="H399" s="235">
        <v>28.2</v>
      </c>
      <c r="I399" s="236">
        <f>ROUND(E399*H399,2)</f>
        <v>2235.92</v>
      </c>
      <c r="J399" s="235">
        <v>0</v>
      </c>
      <c r="K399" s="236">
        <f>ROUND(E399*J399,2)</f>
        <v>0</v>
      </c>
      <c r="L399" s="236">
        <v>21</v>
      </c>
      <c r="M399" s="236">
        <f>G399*(1+L399/100)</f>
        <v>0</v>
      </c>
      <c r="N399" s="234">
        <v>6.0000000000000002E-5</v>
      </c>
      <c r="O399" s="234">
        <f>ROUND(E399*N399,2)</f>
        <v>0</v>
      </c>
      <c r="P399" s="234">
        <v>0</v>
      </c>
      <c r="Q399" s="234">
        <f>ROUND(E399*P399,2)</f>
        <v>0</v>
      </c>
      <c r="R399" s="236" t="s">
        <v>253</v>
      </c>
      <c r="S399" s="236" t="s">
        <v>247</v>
      </c>
      <c r="T399" s="237" t="s">
        <v>247</v>
      </c>
      <c r="U399" s="222">
        <v>0</v>
      </c>
      <c r="V399" s="222">
        <f>ROUND(E399*U399,2)</f>
        <v>0</v>
      </c>
      <c r="W399" s="222"/>
      <c r="X399" s="222" t="s">
        <v>254</v>
      </c>
      <c r="Y399" s="212"/>
      <c r="Z399" s="212"/>
      <c r="AA399" s="212"/>
      <c r="AB399" s="212"/>
      <c r="AC399" s="212"/>
      <c r="AD399" s="212"/>
      <c r="AE399" s="212"/>
      <c r="AF399" s="212"/>
      <c r="AG399" s="212" t="s">
        <v>255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9"/>
      <c r="B400" s="220"/>
      <c r="C400" s="255" t="s">
        <v>576</v>
      </c>
      <c r="D400" s="251"/>
      <c r="E400" s="252"/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12"/>
      <c r="Z400" s="212"/>
      <c r="AA400" s="212"/>
      <c r="AB400" s="212"/>
      <c r="AC400" s="212"/>
      <c r="AD400" s="212"/>
      <c r="AE400" s="212"/>
      <c r="AF400" s="212"/>
      <c r="AG400" s="212" t="s">
        <v>249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1" x14ac:dyDescent="0.2">
      <c r="A401" s="219"/>
      <c r="B401" s="220"/>
      <c r="C401" s="255" t="s">
        <v>715</v>
      </c>
      <c r="D401" s="251"/>
      <c r="E401" s="252">
        <v>13.26</v>
      </c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12"/>
      <c r="Z401" s="212"/>
      <c r="AA401" s="212"/>
      <c r="AB401" s="212"/>
      <c r="AC401" s="212"/>
      <c r="AD401" s="212"/>
      <c r="AE401" s="212"/>
      <c r="AF401" s="212"/>
      <c r="AG401" s="212" t="s">
        <v>249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55" t="s">
        <v>716</v>
      </c>
      <c r="D402" s="251"/>
      <c r="E402" s="252">
        <v>6.56</v>
      </c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12"/>
      <c r="Z402" s="212"/>
      <c r="AA402" s="212"/>
      <c r="AB402" s="212"/>
      <c r="AC402" s="212"/>
      <c r="AD402" s="212"/>
      <c r="AE402" s="212"/>
      <c r="AF402" s="212"/>
      <c r="AG402" s="212" t="s">
        <v>249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9"/>
      <c r="B403" s="220"/>
      <c r="C403" s="255" t="s">
        <v>717</v>
      </c>
      <c r="D403" s="251"/>
      <c r="E403" s="252">
        <v>14.12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12"/>
      <c r="Z403" s="212"/>
      <c r="AA403" s="212"/>
      <c r="AB403" s="212"/>
      <c r="AC403" s="212"/>
      <c r="AD403" s="212"/>
      <c r="AE403" s="212"/>
      <c r="AF403" s="212"/>
      <c r="AG403" s="212" t="s">
        <v>249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55" t="s">
        <v>718</v>
      </c>
      <c r="D404" s="251"/>
      <c r="E404" s="252">
        <v>17.100000000000001</v>
      </c>
      <c r="F404" s="222"/>
      <c r="G404" s="222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12"/>
      <c r="Z404" s="212"/>
      <c r="AA404" s="212"/>
      <c r="AB404" s="212"/>
      <c r="AC404" s="212"/>
      <c r="AD404" s="212"/>
      <c r="AE404" s="212"/>
      <c r="AF404" s="212"/>
      <c r="AG404" s="212" t="s">
        <v>249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9"/>
      <c r="B405" s="220"/>
      <c r="C405" s="255" t="s">
        <v>719</v>
      </c>
      <c r="D405" s="251"/>
      <c r="E405" s="252">
        <v>21.04</v>
      </c>
      <c r="F405" s="222"/>
      <c r="G405" s="222"/>
      <c r="H405" s="222"/>
      <c r="I405" s="222"/>
      <c r="J405" s="222"/>
      <c r="K405" s="222"/>
      <c r="L405" s="222"/>
      <c r="M405" s="222"/>
      <c r="N405" s="221"/>
      <c r="O405" s="221"/>
      <c r="P405" s="221"/>
      <c r="Q405" s="221"/>
      <c r="R405" s="222"/>
      <c r="S405" s="222"/>
      <c r="T405" s="222"/>
      <c r="U405" s="222"/>
      <c r="V405" s="222"/>
      <c r="W405" s="222"/>
      <c r="X405" s="222"/>
      <c r="Y405" s="212"/>
      <c r="Z405" s="212"/>
      <c r="AA405" s="212"/>
      <c r="AB405" s="212"/>
      <c r="AC405" s="212"/>
      <c r="AD405" s="212"/>
      <c r="AE405" s="212"/>
      <c r="AF405" s="212"/>
      <c r="AG405" s="212" t="s">
        <v>249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55" t="s">
        <v>728</v>
      </c>
      <c r="D406" s="251"/>
      <c r="E406" s="252">
        <v>7.2080000000000002</v>
      </c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12"/>
      <c r="Z406" s="212"/>
      <c r="AA406" s="212"/>
      <c r="AB406" s="212"/>
      <c r="AC406" s="212"/>
      <c r="AD406" s="212"/>
      <c r="AE406" s="212"/>
      <c r="AF406" s="212"/>
      <c r="AG406" s="212" t="s">
        <v>249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 x14ac:dyDescent="0.2">
      <c r="A407" s="231">
        <v>65</v>
      </c>
      <c r="B407" s="232" t="s">
        <v>729</v>
      </c>
      <c r="C407" s="247" t="s">
        <v>730</v>
      </c>
      <c r="D407" s="233" t="s">
        <v>245</v>
      </c>
      <c r="E407" s="234">
        <v>68.324299999999994</v>
      </c>
      <c r="F407" s="235"/>
      <c r="G407" s="236">
        <f>ROUND(E407*F407,2)</f>
        <v>0</v>
      </c>
      <c r="H407" s="235">
        <v>1390</v>
      </c>
      <c r="I407" s="236">
        <f>ROUND(E407*H407,2)</f>
        <v>94970.78</v>
      </c>
      <c r="J407" s="235">
        <v>0</v>
      </c>
      <c r="K407" s="236">
        <f>ROUND(E407*J407,2)</f>
        <v>0</v>
      </c>
      <c r="L407" s="236">
        <v>21</v>
      </c>
      <c r="M407" s="236">
        <f>G407*(1+L407/100)</f>
        <v>0</v>
      </c>
      <c r="N407" s="234">
        <v>8.6E-3</v>
      </c>
      <c r="O407" s="234">
        <f>ROUND(E407*N407,2)</f>
        <v>0.59</v>
      </c>
      <c r="P407" s="234">
        <v>0</v>
      </c>
      <c r="Q407" s="234">
        <f>ROUND(E407*P407,2)</f>
        <v>0</v>
      </c>
      <c r="R407" s="236"/>
      <c r="S407" s="236" t="s">
        <v>223</v>
      </c>
      <c r="T407" s="237" t="s">
        <v>224</v>
      </c>
      <c r="U407" s="222">
        <v>0</v>
      </c>
      <c r="V407" s="222">
        <f>ROUND(E407*U407,2)</f>
        <v>0</v>
      </c>
      <c r="W407" s="222"/>
      <c r="X407" s="222" t="s">
        <v>254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255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55" t="s">
        <v>725</v>
      </c>
      <c r="D408" s="251"/>
      <c r="E408" s="252"/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12"/>
      <c r="Z408" s="212"/>
      <c r="AA408" s="212"/>
      <c r="AB408" s="212"/>
      <c r="AC408" s="212"/>
      <c r="AD408" s="212"/>
      <c r="AE408" s="212"/>
      <c r="AF408" s="212"/>
      <c r="AG408" s="212" t="s">
        <v>249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9"/>
      <c r="B409" s="220"/>
      <c r="C409" s="255" t="s">
        <v>499</v>
      </c>
      <c r="D409" s="251"/>
      <c r="E409" s="252">
        <v>18.25</v>
      </c>
      <c r="F409" s="222"/>
      <c r="G409" s="222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12"/>
      <c r="Z409" s="212"/>
      <c r="AA409" s="212"/>
      <c r="AB409" s="212"/>
      <c r="AC409" s="212"/>
      <c r="AD409" s="212"/>
      <c r="AE409" s="212"/>
      <c r="AF409" s="212"/>
      <c r="AG409" s="212" t="s">
        <v>249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55" t="s">
        <v>324</v>
      </c>
      <c r="D410" s="251"/>
      <c r="E410" s="252">
        <v>23.2</v>
      </c>
      <c r="F410" s="222"/>
      <c r="G410" s="222"/>
      <c r="H410" s="222"/>
      <c r="I410" s="222"/>
      <c r="J410" s="222"/>
      <c r="K410" s="222"/>
      <c r="L410" s="222"/>
      <c r="M410" s="222"/>
      <c r="N410" s="221"/>
      <c r="O410" s="221"/>
      <c r="P410" s="221"/>
      <c r="Q410" s="221"/>
      <c r="R410" s="222"/>
      <c r="S410" s="222"/>
      <c r="T410" s="222"/>
      <c r="U410" s="222"/>
      <c r="V410" s="222"/>
      <c r="W410" s="222"/>
      <c r="X410" s="222"/>
      <c r="Y410" s="212"/>
      <c r="Z410" s="212"/>
      <c r="AA410" s="212"/>
      <c r="AB410" s="212"/>
      <c r="AC410" s="212"/>
      <c r="AD410" s="212"/>
      <c r="AE410" s="212"/>
      <c r="AF410" s="212"/>
      <c r="AG410" s="212" t="s">
        <v>249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55" t="s">
        <v>504</v>
      </c>
      <c r="D411" s="251"/>
      <c r="E411" s="252">
        <v>18.05</v>
      </c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12"/>
      <c r="Z411" s="212"/>
      <c r="AA411" s="212"/>
      <c r="AB411" s="212"/>
      <c r="AC411" s="212"/>
      <c r="AD411" s="212"/>
      <c r="AE411" s="212"/>
      <c r="AF411" s="212"/>
      <c r="AG411" s="212" t="s">
        <v>249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9"/>
      <c r="B412" s="220"/>
      <c r="C412" s="255" t="s">
        <v>731</v>
      </c>
      <c r="D412" s="251"/>
      <c r="E412" s="252">
        <v>2.613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12"/>
      <c r="Z412" s="212"/>
      <c r="AA412" s="212"/>
      <c r="AB412" s="212"/>
      <c r="AC412" s="212"/>
      <c r="AD412" s="212"/>
      <c r="AE412" s="212"/>
      <c r="AF412" s="212"/>
      <c r="AG412" s="212" t="s">
        <v>249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55" t="s">
        <v>732</v>
      </c>
      <c r="D413" s="251"/>
      <c r="E413" s="252">
        <v>6.2112999999999996</v>
      </c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12"/>
      <c r="Z413" s="212"/>
      <c r="AA413" s="212"/>
      <c r="AB413" s="212"/>
      <c r="AC413" s="212"/>
      <c r="AD413" s="212"/>
      <c r="AE413" s="212"/>
      <c r="AF413" s="212"/>
      <c r="AG413" s="212" t="s">
        <v>249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31">
        <v>66</v>
      </c>
      <c r="B414" s="232" t="s">
        <v>733</v>
      </c>
      <c r="C414" s="247" t="s">
        <v>734</v>
      </c>
      <c r="D414" s="233" t="s">
        <v>245</v>
      </c>
      <c r="E414" s="234">
        <v>21.385100000000001</v>
      </c>
      <c r="F414" s="235"/>
      <c r="G414" s="236">
        <f>ROUND(E414*F414,2)</f>
        <v>0</v>
      </c>
      <c r="H414" s="235">
        <v>790</v>
      </c>
      <c r="I414" s="236">
        <f>ROUND(E414*H414,2)</f>
        <v>16894.23</v>
      </c>
      <c r="J414" s="235">
        <v>0</v>
      </c>
      <c r="K414" s="236">
        <f>ROUND(E414*J414,2)</f>
        <v>0</v>
      </c>
      <c r="L414" s="236">
        <v>21</v>
      </c>
      <c r="M414" s="236">
        <f>G414*(1+L414/100)</f>
        <v>0</v>
      </c>
      <c r="N414" s="234">
        <v>3.0000000000000001E-3</v>
      </c>
      <c r="O414" s="234">
        <f>ROUND(E414*N414,2)</f>
        <v>0.06</v>
      </c>
      <c r="P414" s="234">
        <v>0</v>
      </c>
      <c r="Q414" s="234">
        <f>ROUND(E414*P414,2)</f>
        <v>0</v>
      </c>
      <c r="R414" s="236"/>
      <c r="S414" s="236" t="s">
        <v>223</v>
      </c>
      <c r="T414" s="237" t="s">
        <v>224</v>
      </c>
      <c r="U414" s="222">
        <v>0</v>
      </c>
      <c r="V414" s="222">
        <f>ROUND(E414*U414,2)</f>
        <v>0</v>
      </c>
      <c r="W414" s="222"/>
      <c r="X414" s="222" t="s">
        <v>254</v>
      </c>
      <c r="Y414" s="212"/>
      <c r="Z414" s="212"/>
      <c r="AA414" s="212"/>
      <c r="AB414" s="212"/>
      <c r="AC414" s="212"/>
      <c r="AD414" s="212"/>
      <c r="AE414" s="212"/>
      <c r="AF414" s="212"/>
      <c r="AG414" s="212" t="s">
        <v>255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55" t="s">
        <v>722</v>
      </c>
      <c r="D415" s="251"/>
      <c r="E415" s="252"/>
      <c r="F415" s="222"/>
      <c r="G415" s="222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12"/>
      <c r="Z415" s="212"/>
      <c r="AA415" s="212"/>
      <c r="AB415" s="212"/>
      <c r="AC415" s="212"/>
      <c r="AD415" s="212"/>
      <c r="AE415" s="212"/>
      <c r="AF415" s="212"/>
      <c r="AG415" s="212" t="s">
        <v>249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55" t="s">
        <v>369</v>
      </c>
      <c r="D416" s="251"/>
      <c r="E416" s="252">
        <v>11.5</v>
      </c>
      <c r="F416" s="222"/>
      <c r="G416" s="222"/>
      <c r="H416" s="222"/>
      <c r="I416" s="222"/>
      <c r="J416" s="222"/>
      <c r="K416" s="222"/>
      <c r="L416" s="222"/>
      <c r="M416" s="222"/>
      <c r="N416" s="221"/>
      <c r="O416" s="221"/>
      <c r="P416" s="221"/>
      <c r="Q416" s="221"/>
      <c r="R416" s="222"/>
      <c r="S416" s="222"/>
      <c r="T416" s="222"/>
      <c r="U416" s="222"/>
      <c r="V416" s="222"/>
      <c r="W416" s="222"/>
      <c r="X416" s="222"/>
      <c r="Y416" s="212"/>
      <c r="Z416" s="212"/>
      <c r="AA416" s="212"/>
      <c r="AB416" s="212"/>
      <c r="AC416" s="212"/>
      <c r="AD416" s="212"/>
      <c r="AE416" s="212"/>
      <c r="AF416" s="212"/>
      <c r="AG416" s="212" t="s">
        <v>249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55" t="s">
        <v>498</v>
      </c>
      <c r="D417" s="251"/>
      <c r="E417" s="252">
        <v>6.95</v>
      </c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12"/>
      <c r="Z417" s="212"/>
      <c r="AA417" s="212"/>
      <c r="AB417" s="212"/>
      <c r="AC417" s="212"/>
      <c r="AD417" s="212"/>
      <c r="AE417" s="212"/>
      <c r="AF417" s="212"/>
      <c r="AG417" s="212" t="s">
        <v>249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9"/>
      <c r="B418" s="220"/>
      <c r="C418" s="255" t="s">
        <v>735</v>
      </c>
      <c r="D418" s="251"/>
      <c r="E418" s="252">
        <v>0.99099999999999999</v>
      </c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12"/>
      <c r="Z418" s="212"/>
      <c r="AA418" s="212"/>
      <c r="AB418" s="212"/>
      <c r="AC418" s="212"/>
      <c r="AD418" s="212"/>
      <c r="AE418" s="212"/>
      <c r="AF418" s="212"/>
      <c r="AG418" s="212" t="s">
        <v>249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9"/>
      <c r="B419" s="220"/>
      <c r="C419" s="255" t="s">
        <v>736</v>
      </c>
      <c r="D419" s="251"/>
      <c r="E419" s="252">
        <v>1.9440999999999999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12"/>
      <c r="Z419" s="212"/>
      <c r="AA419" s="212"/>
      <c r="AB419" s="212"/>
      <c r="AC419" s="212"/>
      <c r="AD419" s="212"/>
      <c r="AE419" s="212"/>
      <c r="AF419" s="212"/>
      <c r="AG419" s="212" t="s">
        <v>249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31">
        <v>67</v>
      </c>
      <c r="B420" s="232" t="s">
        <v>737</v>
      </c>
      <c r="C420" s="247" t="s">
        <v>738</v>
      </c>
      <c r="D420" s="233" t="s">
        <v>739</v>
      </c>
      <c r="E420" s="234">
        <v>380.73</v>
      </c>
      <c r="F420" s="235"/>
      <c r="G420" s="236">
        <f>ROUND(E420*F420,2)</f>
        <v>0</v>
      </c>
      <c r="H420" s="235">
        <v>31.7</v>
      </c>
      <c r="I420" s="236">
        <f>ROUND(E420*H420,2)</f>
        <v>12069.14</v>
      </c>
      <c r="J420" s="235">
        <v>0</v>
      </c>
      <c r="K420" s="236">
        <f>ROUND(E420*J420,2)</f>
        <v>0</v>
      </c>
      <c r="L420" s="236">
        <v>21</v>
      </c>
      <c r="M420" s="236">
        <f>G420*(1+L420/100)</f>
        <v>0</v>
      </c>
      <c r="N420" s="234">
        <v>1E-3</v>
      </c>
      <c r="O420" s="234">
        <f>ROUND(E420*N420,2)</f>
        <v>0.38</v>
      </c>
      <c r="P420" s="234">
        <v>0</v>
      </c>
      <c r="Q420" s="234">
        <f>ROUND(E420*P420,2)</f>
        <v>0</v>
      </c>
      <c r="R420" s="236" t="s">
        <v>253</v>
      </c>
      <c r="S420" s="236" t="s">
        <v>247</v>
      </c>
      <c r="T420" s="237" t="s">
        <v>247</v>
      </c>
      <c r="U420" s="222">
        <v>0</v>
      </c>
      <c r="V420" s="222">
        <f>ROUND(E420*U420,2)</f>
        <v>0</v>
      </c>
      <c r="W420" s="222"/>
      <c r="X420" s="222" t="s">
        <v>254</v>
      </c>
      <c r="Y420" s="212"/>
      <c r="Z420" s="212"/>
      <c r="AA420" s="212"/>
      <c r="AB420" s="212"/>
      <c r="AC420" s="212"/>
      <c r="AD420" s="212"/>
      <c r="AE420" s="212"/>
      <c r="AF420" s="212"/>
      <c r="AG420" s="212" t="s">
        <v>255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55" t="s">
        <v>576</v>
      </c>
      <c r="D421" s="251"/>
      <c r="E421" s="252"/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12"/>
      <c r="Z421" s="212"/>
      <c r="AA421" s="212"/>
      <c r="AB421" s="212"/>
      <c r="AC421" s="212"/>
      <c r="AD421" s="212"/>
      <c r="AE421" s="212"/>
      <c r="AF421" s="212"/>
      <c r="AG421" s="212" t="s">
        <v>249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1" x14ac:dyDescent="0.2">
      <c r="A422" s="219"/>
      <c r="B422" s="220"/>
      <c r="C422" s="255" t="s">
        <v>740</v>
      </c>
      <c r="D422" s="251"/>
      <c r="E422" s="252">
        <v>48.3</v>
      </c>
      <c r="F422" s="222"/>
      <c r="G422" s="222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12"/>
      <c r="Z422" s="212"/>
      <c r="AA422" s="212"/>
      <c r="AB422" s="212"/>
      <c r="AC422" s="212"/>
      <c r="AD422" s="212"/>
      <c r="AE422" s="212"/>
      <c r="AF422" s="212"/>
      <c r="AG422" s="212" t="s">
        <v>249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1" x14ac:dyDescent="0.2">
      <c r="A423" s="219"/>
      <c r="B423" s="220"/>
      <c r="C423" s="255" t="s">
        <v>741</v>
      </c>
      <c r="D423" s="251"/>
      <c r="E423" s="252">
        <v>29.19</v>
      </c>
      <c r="F423" s="222"/>
      <c r="G423" s="222"/>
      <c r="H423" s="222"/>
      <c r="I423" s="222"/>
      <c r="J423" s="222"/>
      <c r="K423" s="222"/>
      <c r="L423" s="222"/>
      <c r="M423" s="222"/>
      <c r="N423" s="221"/>
      <c r="O423" s="221"/>
      <c r="P423" s="221"/>
      <c r="Q423" s="221"/>
      <c r="R423" s="222"/>
      <c r="S423" s="222"/>
      <c r="T423" s="222"/>
      <c r="U423" s="222"/>
      <c r="V423" s="222"/>
      <c r="W423" s="222"/>
      <c r="X423" s="222"/>
      <c r="Y423" s="212"/>
      <c r="Z423" s="212"/>
      <c r="AA423" s="212"/>
      <c r="AB423" s="212"/>
      <c r="AC423" s="212"/>
      <c r="AD423" s="212"/>
      <c r="AE423" s="212"/>
      <c r="AF423" s="212"/>
      <c r="AG423" s="212" t="s">
        <v>249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19"/>
      <c r="B424" s="220"/>
      <c r="C424" s="255" t="s">
        <v>742</v>
      </c>
      <c r="D424" s="251"/>
      <c r="E424" s="252">
        <v>76.650000000000006</v>
      </c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12"/>
      <c r="Z424" s="212"/>
      <c r="AA424" s="212"/>
      <c r="AB424" s="212"/>
      <c r="AC424" s="212"/>
      <c r="AD424" s="212"/>
      <c r="AE424" s="212"/>
      <c r="AF424" s="212"/>
      <c r="AG424" s="212" t="s">
        <v>249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1" x14ac:dyDescent="0.2">
      <c r="A425" s="219"/>
      <c r="B425" s="220"/>
      <c r="C425" s="255" t="s">
        <v>743</v>
      </c>
      <c r="D425" s="251"/>
      <c r="E425" s="252">
        <v>97.44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12"/>
      <c r="Z425" s="212"/>
      <c r="AA425" s="212"/>
      <c r="AB425" s="212"/>
      <c r="AC425" s="212"/>
      <c r="AD425" s="212"/>
      <c r="AE425" s="212"/>
      <c r="AF425" s="212"/>
      <c r="AG425" s="212" t="s">
        <v>249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1" x14ac:dyDescent="0.2">
      <c r="A426" s="219"/>
      <c r="B426" s="220"/>
      <c r="C426" s="255" t="s">
        <v>744</v>
      </c>
      <c r="D426" s="251"/>
      <c r="E426" s="252">
        <v>75.81</v>
      </c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12"/>
      <c r="Z426" s="212"/>
      <c r="AA426" s="212"/>
      <c r="AB426" s="212"/>
      <c r="AC426" s="212"/>
      <c r="AD426" s="212"/>
      <c r="AE426" s="212"/>
      <c r="AF426" s="212"/>
      <c r="AG426" s="212" t="s">
        <v>249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1" x14ac:dyDescent="0.2">
      <c r="A427" s="219"/>
      <c r="B427" s="220"/>
      <c r="C427" s="255" t="s">
        <v>579</v>
      </c>
      <c r="D427" s="251"/>
      <c r="E427" s="252"/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12"/>
      <c r="Z427" s="212"/>
      <c r="AA427" s="212"/>
      <c r="AB427" s="212"/>
      <c r="AC427" s="212"/>
      <c r="AD427" s="212"/>
      <c r="AE427" s="212"/>
      <c r="AF427" s="212"/>
      <c r="AG427" s="212" t="s">
        <v>249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1" x14ac:dyDescent="0.2">
      <c r="A428" s="219"/>
      <c r="B428" s="220"/>
      <c r="C428" s="255" t="s">
        <v>745</v>
      </c>
      <c r="D428" s="251"/>
      <c r="E428" s="252">
        <v>16.8</v>
      </c>
      <c r="F428" s="222"/>
      <c r="G428" s="222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12"/>
      <c r="Z428" s="212"/>
      <c r="AA428" s="212"/>
      <c r="AB428" s="212"/>
      <c r="AC428" s="212"/>
      <c r="AD428" s="212"/>
      <c r="AE428" s="212"/>
      <c r="AF428" s="212"/>
      <c r="AG428" s="212" t="s">
        <v>249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1" x14ac:dyDescent="0.2">
      <c r="A429" s="219"/>
      <c r="B429" s="220"/>
      <c r="C429" s="255" t="s">
        <v>746</v>
      </c>
      <c r="D429" s="251"/>
      <c r="E429" s="252">
        <v>16.8</v>
      </c>
      <c r="F429" s="222"/>
      <c r="G429" s="222"/>
      <c r="H429" s="222"/>
      <c r="I429" s="222"/>
      <c r="J429" s="222"/>
      <c r="K429" s="222"/>
      <c r="L429" s="222"/>
      <c r="M429" s="222"/>
      <c r="N429" s="221"/>
      <c r="O429" s="221"/>
      <c r="P429" s="221"/>
      <c r="Q429" s="221"/>
      <c r="R429" s="222"/>
      <c r="S429" s="222"/>
      <c r="T429" s="222"/>
      <c r="U429" s="222"/>
      <c r="V429" s="222"/>
      <c r="W429" s="222"/>
      <c r="X429" s="222"/>
      <c r="Y429" s="212"/>
      <c r="Z429" s="212"/>
      <c r="AA429" s="212"/>
      <c r="AB429" s="212"/>
      <c r="AC429" s="212"/>
      <c r="AD429" s="212"/>
      <c r="AE429" s="212"/>
      <c r="AF429" s="212"/>
      <c r="AG429" s="212" t="s">
        <v>249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1" x14ac:dyDescent="0.2">
      <c r="A430" s="219"/>
      <c r="B430" s="220"/>
      <c r="C430" s="255" t="s">
        <v>747</v>
      </c>
      <c r="D430" s="251"/>
      <c r="E430" s="252">
        <v>13.65</v>
      </c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12"/>
      <c r="Z430" s="212"/>
      <c r="AA430" s="212"/>
      <c r="AB430" s="212"/>
      <c r="AC430" s="212"/>
      <c r="AD430" s="212"/>
      <c r="AE430" s="212"/>
      <c r="AF430" s="212"/>
      <c r="AG430" s="212" t="s">
        <v>249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1" x14ac:dyDescent="0.2">
      <c r="A431" s="219"/>
      <c r="B431" s="220"/>
      <c r="C431" s="255" t="s">
        <v>748</v>
      </c>
      <c r="D431" s="251"/>
      <c r="E431" s="252">
        <v>6.09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12"/>
      <c r="Z431" s="212"/>
      <c r="AA431" s="212"/>
      <c r="AB431" s="212"/>
      <c r="AC431" s="212"/>
      <c r="AD431" s="212"/>
      <c r="AE431" s="212"/>
      <c r="AF431" s="212"/>
      <c r="AG431" s="212" t="s">
        <v>249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31">
        <v>68</v>
      </c>
      <c r="B432" s="232" t="s">
        <v>749</v>
      </c>
      <c r="C432" s="247" t="s">
        <v>750</v>
      </c>
      <c r="D432" s="233" t="s">
        <v>360</v>
      </c>
      <c r="E432" s="234">
        <v>1.0664100000000001</v>
      </c>
      <c r="F432" s="235"/>
      <c r="G432" s="236">
        <f>ROUND(E432*F432,2)</f>
        <v>0</v>
      </c>
      <c r="H432" s="235">
        <v>0</v>
      </c>
      <c r="I432" s="236">
        <f>ROUND(E432*H432,2)</f>
        <v>0</v>
      </c>
      <c r="J432" s="235">
        <v>562</v>
      </c>
      <c r="K432" s="236">
        <f>ROUND(E432*J432,2)</f>
        <v>599.32000000000005</v>
      </c>
      <c r="L432" s="236">
        <v>21</v>
      </c>
      <c r="M432" s="236">
        <f>G432*(1+L432/100)</f>
        <v>0</v>
      </c>
      <c r="N432" s="234">
        <v>0</v>
      </c>
      <c r="O432" s="234">
        <f>ROUND(E432*N432,2)</f>
        <v>0</v>
      </c>
      <c r="P432" s="234">
        <v>0</v>
      </c>
      <c r="Q432" s="234">
        <f>ROUND(E432*P432,2)</f>
        <v>0</v>
      </c>
      <c r="R432" s="236" t="s">
        <v>397</v>
      </c>
      <c r="S432" s="236" t="s">
        <v>247</v>
      </c>
      <c r="T432" s="237" t="s">
        <v>247</v>
      </c>
      <c r="U432" s="222">
        <v>1.091</v>
      </c>
      <c r="V432" s="222">
        <f>ROUND(E432*U432,2)</f>
        <v>1.1599999999999999</v>
      </c>
      <c r="W432" s="222"/>
      <c r="X432" s="222" t="s">
        <v>362</v>
      </c>
      <c r="Y432" s="212"/>
      <c r="Z432" s="212"/>
      <c r="AA432" s="212"/>
      <c r="AB432" s="212"/>
      <c r="AC432" s="212"/>
      <c r="AD432" s="212"/>
      <c r="AE432" s="212"/>
      <c r="AF432" s="212"/>
      <c r="AG432" s="212" t="s">
        <v>363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1" x14ac:dyDescent="0.2">
      <c r="A433" s="219"/>
      <c r="B433" s="220"/>
      <c r="C433" s="256" t="s">
        <v>751</v>
      </c>
      <c r="D433" s="254"/>
      <c r="E433" s="254"/>
      <c r="F433" s="254"/>
      <c r="G433" s="254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12"/>
      <c r="Z433" s="212"/>
      <c r="AA433" s="212"/>
      <c r="AB433" s="212"/>
      <c r="AC433" s="212"/>
      <c r="AD433" s="212"/>
      <c r="AE433" s="212"/>
      <c r="AF433" s="212"/>
      <c r="AG433" s="212" t="s">
        <v>261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x14ac:dyDescent="0.2">
      <c r="A434" s="224" t="s">
        <v>218</v>
      </c>
      <c r="B434" s="225" t="s">
        <v>125</v>
      </c>
      <c r="C434" s="245" t="s">
        <v>126</v>
      </c>
      <c r="D434" s="226"/>
      <c r="E434" s="227"/>
      <c r="F434" s="228"/>
      <c r="G434" s="228">
        <f>SUMIF(AG435:AG492,"&lt;&gt;NOR",G435:G492)</f>
        <v>0</v>
      </c>
      <c r="H434" s="228"/>
      <c r="I434" s="228">
        <f>SUM(I435:I492)</f>
        <v>79439.28</v>
      </c>
      <c r="J434" s="228"/>
      <c r="K434" s="228">
        <f>SUM(K435:K492)</f>
        <v>39079.58</v>
      </c>
      <c r="L434" s="228"/>
      <c r="M434" s="228">
        <f>SUM(M435:M492)</f>
        <v>0</v>
      </c>
      <c r="N434" s="227"/>
      <c r="O434" s="227">
        <f>SUM(O435:O492)</f>
        <v>1.2000000000000002</v>
      </c>
      <c r="P434" s="227"/>
      <c r="Q434" s="227">
        <f>SUM(Q435:Q492)</f>
        <v>0</v>
      </c>
      <c r="R434" s="228"/>
      <c r="S434" s="228"/>
      <c r="T434" s="229"/>
      <c r="U434" s="223"/>
      <c r="V434" s="223">
        <f>SUM(V435:V492)</f>
        <v>73.63000000000001</v>
      </c>
      <c r="W434" s="223"/>
      <c r="X434" s="223"/>
      <c r="AG434" t="s">
        <v>219</v>
      </c>
    </row>
    <row r="435" spans="1:60" outlineLevel="1" x14ac:dyDescent="0.2">
      <c r="A435" s="231">
        <v>69</v>
      </c>
      <c r="B435" s="232" t="s">
        <v>752</v>
      </c>
      <c r="C435" s="247" t="s">
        <v>753</v>
      </c>
      <c r="D435" s="233" t="s">
        <v>245</v>
      </c>
      <c r="E435" s="234">
        <v>62.795000000000002</v>
      </c>
      <c r="F435" s="235"/>
      <c r="G435" s="236">
        <f>ROUND(E435*F435,2)</f>
        <v>0</v>
      </c>
      <c r="H435" s="235">
        <v>29.34</v>
      </c>
      <c r="I435" s="236">
        <f>ROUND(E435*H435,2)</f>
        <v>1842.41</v>
      </c>
      <c r="J435" s="235">
        <v>26.56</v>
      </c>
      <c r="K435" s="236">
        <f>ROUND(E435*J435,2)</f>
        <v>1667.84</v>
      </c>
      <c r="L435" s="236">
        <v>21</v>
      </c>
      <c r="M435" s="236">
        <f>G435*(1+L435/100)</f>
        <v>0</v>
      </c>
      <c r="N435" s="234">
        <v>2.1000000000000001E-4</v>
      </c>
      <c r="O435" s="234">
        <f>ROUND(E435*N435,2)</f>
        <v>0.01</v>
      </c>
      <c r="P435" s="234">
        <v>0</v>
      </c>
      <c r="Q435" s="234">
        <f>ROUND(E435*P435,2)</f>
        <v>0</v>
      </c>
      <c r="R435" s="236" t="s">
        <v>666</v>
      </c>
      <c r="S435" s="236" t="s">
        <v>247</v>
      </c>
      <c r="T435" s="237" t="s">
        <v>247</v>
      </c>
      <c r="U435" s="222">
        <v>0.05</v>
      </c>
      <c r="V435" s="222">
        <f>ROUND(E435*U435,2)</f>
        <v>3.14</v>
      </c>
      <c r="W435" s="222"/>
      <c r="X435" s="222" t="s">
        <v>225</v>
      </c>
      <c r="Y435" s="212"/>
      <c r="Z435" s="212"/>
      <c r="AA435" s="212"/>
      <c r="AB435" s="212"/>
      <c r="AC435" s="212"/>
      <c r="AD435" s="212"/>
      <c r="AE435" s="212"/>
      <c r="AF435" s="212"/>
      <c r="AG435" s="212" t="s">
        <v>226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1" x14ac:dyDescent="0.2">
      <c r="A436" s="219"/>
      <c r="B436" s="220"/>
      <c r="C436" s="255" t="s">
        <v>754</v>
      </c>
      <c r="D436" s="251"/>
      <c r="E436" s="252"/>
      <c r="F436" s="222"/>
      <c r="G436" s="222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12"/>
      <c r="Z436" s="212"/>
      <c r="AA436" s="212"/>
      <c r="AB436" s="212"/>
      <c r="AC436" s="212"/>
      <c r="AD436" s="212"/>
      <c r="AE436" s="212"/>
      <c r="AF436" s="212"/>
      <c r="AG436" s="212" t="s">
        <v>249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19"/>
      <c r="B437" s="220"/>
      <c r="C437" s="255" t="s">
        <v>561</v>
      </c>
      <c r="D437" s="251"/>
      <c r="E437" s="252">
        <v>20.274999999999999</v>
      </c>
      <c r="F437" s="222"/>
      <c r="G437" s="222"/>
      <c r="H437" s="222"/>
      <c r="I437" s="222"/>
      <c r="J437" s="222"/>
      <c r="K437" s="222"/>
      <c r="L437" s="222"/>
      <c r="M437" s="222"/>
      <c r="N437" s="221"/>
      <c r="O437" s="221"/>
      <c r="P437" s="221"/>
      <c r="Q437" s="221"/>
      <c r="R437" s="222"/>
      <c r="S437" s="222"/>
      <c r="T437" s="222"/>
      <c r="U437" s="222"/>
      <c r="V437" s="222"/>
      <c r="W437" s="222"/>
      <c r="X437" s="222"/>
      <c r="Y437" s="212"/>
      <c r="Z437" s="212"/>
      <c r="AA437" s="212"/>
      <c r="AB437" s="212"/>
      <c r="AC437" s="212"/>
      <c r="AD437" s="212"/>
      <c r="AE437" s="212"/>
      <c r="AF437" s="212"/>
      <c r="AG437" s="212" t="s">
        <v>249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/>
      <c r="B438" s="220"/>
      <c r="C438" s="255" t="s">
        <v>525</v>
      </c>
      <c r="D438" s="251"/>
      <c r="E438" s="252">
        <v>-1.9025000000000001</v>
      </c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12"/>
      <c r="Z438" s="212"/>
      <c r="AA438" s="212"/>
      <c r="AB438" s="212"/>
      <c r="AC438" s="212"/>
      <c r="AD438" s="212"/>
      <c r="AE438" s="212"/>
      <c r="AF438" s="212"/>
      <c r="AG438" s="212" t="s">
        <v>249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1" x14ac:dyDescent="0.2">
      <c r="A439" s="219"/>
      <c r="B439" s="220"/>
      <c r="C439" s="255" t="s">
        <v>562</v>
      </c>
      <c r="D439" s="251"/>
      <c r="E439" s="252">
        <v>20.274999999999999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12"/>
      <c r="Z439" s="212"/>
      <c r="AA439" s="212"/>
      <c r="AB439" s="212"/>
      <c r="AC439" s="212"/>
      <c r="AD439" s="212"/>
      <c r="AE439" s="212"/>
      <c r="AF439" s="212"/>
      <c r="AG439" s="212" t="s">
        <v>249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1" x14ac:dyDescent="0.2">
      <c r="A440" s="219"/>
      <c r="B440" s="220"/>
      <c r="C440" s="255" t="s">
        <v>525</v>
      </c>
      <c r="D440" s="251"/>
      <c r="E440" s="252">
        <v>-1.9025000000000001</v>
      </c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12"/>
      <c r="Z440" s="212"/>
      <c r="AA440" s="212"/>
      <c r="AB440" s="212"/>
      <c r="AC440" s="212"/>
      <c r="AD440" s="212"/>
      <c r="AE440" s="212"/>
      <c r="AF440" s="212"/>
      <c r="AG440" s="212" t="s">
        <v>249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1" x14ac:dyDescent="0.2">
      <c r="A441" s="219"/>
      <c r="B441" s="220"/>
      <c r="C441" s="255" t="s">
        <v>563</v>
      </c>
      <c r="D441" s="251"/>
      <c r="E441" s="252">
        <v>17.25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12"/>
      <c r="Z441" s="212"/>
      <c r="AA441" s="212"/>
      <c r="AB441" s="212"/>
      <c r="AC441" s="212"/>
      <c r="AD441" s="212"/>
      <c r="AE441" s="212"/>
      <c r="AF441" s="212"/>
      <c r="AG441" s="212" t="s">
        <v>249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1" x14ac:dyDescent="0.2">
      <c r="A442" s="219"/>
      <c r="B442" s="220"/>
      <c r="C442" s="255" t="s">
        <v>342</v>
      </c>
      <c r="D442" s="251"/>
      <c r="E442" s="252">
        <v>-1.4</v>
      </c>
      <c r="F442" s="222"/>
      <c r="G442" s="222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12"/>
      <c r="Z442" s="212"/>
      <c r="AA442" s="212"/>
      <c r="AB442" s="212"/>
      <c r="AC442" s="212"/>
      <c r="AD442" s="212"/>
      <c r="AE442" s="212"/>
      <c r="AF442" s="212"/>
      <c r="AG442" s="212" t="s">
        <v>249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1" x14ac:dyDescent="0.2">
      <c r="A443" s="219"/>
      <c r="B443" s="220"/>
      <c r="C443" s="255" t="s">
        <v>564</v>
      </c>
      <c r="D443" s="251"/>
      <c r="E443" s="252">
        <v>13</v>
      </c>
      <c r="F443" s="222"/>
      <c r="G443" s="222"/>
      <c r="H443" s="222"/>
      <c r="I443" s="222"/>
      <c r="J443" s="222"/>
      <c r="K443" s="222"/>
      <c r="L443" s="222"/>
      <c r="M443" s="222"/>
      <c r="N443" s="221"/>
      <c r="O443" s="221"/>
      <c r="P443" s="221"/>
      <c r="Q443" s="221"/>
      <c r="R443" s="222"/>
      <c r="S443" s="222"/>
      <c r="T443" s="222"/>
      <c r="U443" s="222"/>
      <c r="V443" s="222"/>
      <c r="W443" s="222"/>
      <c r="X443" s="222"/>
      <c r="Y443" s="212"/>
      <c r="Z443" s="212"/>
      <c r="AA443" s="212"/>
      <c r="AB443" s="212"/>
      <c r="AC443" s="212"/>
      <c r="AD443" s="212"/>
      <c r="AE443" s="212"/>
      <c r="AF443" s="212"/>
      <c r="AG443" s="212" t="s">
        <v>249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19"/>
      <c r="B444" s="220"/>
      <c r="C444" s="255" t="s">
        <v>527</v>
      </c>
      <c r="D444" s="251"/>
      <c r="E444" s="252">
        <v>-2.8</v>
      </c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12"/>
      <c r="Z444" s="212"/>
      <c r="AA444" s="212"/>
      <c r="AB444" s="212"/>
      <c r="AC444" s="212"/>
      <c r="AD444" s="212"/>
      <c r="AE444" s="212"/>
      <c r="AF444" s="212"/>
      <c r="AG444" s="212" t="s">
        <v>249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33.75" outlineLevel="1" x14ac:dyDescent="0.2">
      <c r="A445" s="231">
        <v>70</v>
      </c>
      <c r="B445" s="232" t="s">
        <v>755</v>
      </c>
      <c r="C445" s="247" t="s">
        <v>756</v>
      </c>
      <c r="D445" s="233" t="s">
        <v>245</v>
      </c>
      <c r="E445" s="234">
        <v>62.795000000000002</v>
      </c>
      <c r="F445" s="235"/>
      <c r="G445" s="236">
        <f>ROUND(E445*F445,2)</f>
        <v>0</v>
      </c>
      <c r="H445" s="235">
        <v>50.2</v>
      </c>
      <c r="I445" s="236">
        <f>ROUND(E445*H445,2)</f>
        <v>3152.31</v>
      </c>
      <c r="J445" s="235">
        <v>0</v>
      </c>
      <c r="K445" s="236">
        <f>ROUND(E445*J445,2)</f>
        <v>0</v>
      </c>
      <c r="L445" s="236">
        <v>21</v>
      </c>
      <c r="M445" s="236">
        <f>G445*(1+L445/100)</f>
        <v>0</v>
      </c>
      <c r="N445" s="234">
        <v>1.1E-4</v>
      </c>
      <c r="O445" s="234">
        <f>ROUND(E445*N445,2)</f>
        <v>0.01</v>
      </c>
      <c r="P445" s="234">
        <v>0</v>
      </c>
      <c r="Q445" s="234">
        <f>ROUND(E445*P445,2)</f>
        <v>0</v>
      </c>
      <c r="R445" s="236" t="s">
        <v>666</v>
      </c>
      <c r="S445" s="236" t="s">
        <v>247</v>
      </c>
      <c r="T445" s="237" t="s">
        <v>247</v>
      </c>
      <c r="U445" s="222">
        <v>0</v>
      </c>
      <c r="V445" s="222">
        <f>ROUND(E445*U445,2)</f>
        <v>0</v>
      </c>
      <c r="W445" s="222"/>
      <c r="X445" s="222" t="s">
        <v>225</v>
      </c>
      <c r="Y445" s="212"/>
      <c r="Z445" s="212"/>
      <c r="AA445" s="212"/>
      <c r="AB445" s="212"/>
      <c r="AC445" s="212"/>
      <c r="AD445" s="212"/>
      <c r="AE445" s="212"/>
      <c r="AF445" s="212"/>
      <c r="AG445" s="212" t="s">
        <v>226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19"/>
      <c r="B446" s="220"/>
      <c r="C446" s="255" t="s">
        <v>754</v>
      </c>
      <c r="D446" s="251"/>
      <c r="E446" s="252"/>
      <c r="F446" s="222"/>
      <c r="G446" s="222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12"/>
      <c r="Z446" s="212"/>
      <c r="AA446" s="212"/>
      <c r="AB446" s="212"/>
      <c r="AC446" s="212"/>
      <c r="AD446" s="212"/>
      <c r="AE446" s="212"/>
      <c r="AF446" s="212"/>
      <c r="AG446" s="212" t="s">
        <v>249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1" x14ac:dyDescent="0.2">
      <c r="A447" s="219"/>
      <c r="B447" s="220"/>
      <c r="C447" s="255" t="s">
        <v>561</v>
      </c>
      <c r="D447" s="251"/>
      <c r="E447" s="252">
        <v>20.274999999999999</v>
      </c>
      <c r="F447" s="222"/>
      <c r="G447" s="222"/>
      <c r="H447" s="222"/>
      <c r="I447" s="222"/>
      <c r="J447" s="222"/>
      <c r="K447" s="222"/>
      <c r="L447" s="222"/>
      <c r="M447" s="222"/>
      <c r="N447" s="221"/>
      <c r="O447" s="221"/>
      <c r="P447" s="221"/>
      <c r="Q447" s="221"/>
      <c r="R447" s="222"/>
      <c r="S447" s="222"/>
      <c r="T447" s="222"/>
      <c r="U447" s="222"/>
      <c r="V447" s="222"/>
      <c r="W447" s="222"/>
      <c r="X447" s="222"/>
      <c r="Y447" s="212"/>
      <c r="Z447" s="212"/>
      <c r="AA447" s="212"/>
      <c r="AB447" s="212"/>
      <c r="AC447" s="212"/>
      <c r="AD447" s="212"/>
      <c r="AE447" s="212"/>
      <c r="AF447" s="212"/>
      <c r="AG447" s="212" t="s">
        <v>249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19"/>
      <c r="B448" s="220"/>
      <c r="C448" s="255" t="s">
        <v>525</v>
      </c>
      <c r="D448" s="251"/>
      <c r="E448" s="252">
        <v>-1.9025000000000001</v>
      </c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12"/>
      <c r="Z448" s="212"/>
      <c r="AA448" s="212"/>
      <c r="AB448" s="212"/>
      <c r="AC448" s="212"/>
      <c r="AD448" s="212"/>
      <c r="AE448" s="212"/>
      <c r="AF448" s="212"/>
      <c r="AG448" s="212" t="s">
        <v>249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1" x14ac:dyDescent="0.2">
      <c r="A449" s="219"/>
      <c r="B449" s="220"/>
      <c r="C449" s="255" t="s">
        <v>562</v>
      </c>
      <c r="D449" s="251"/>
      <c r="E449" s="252">
        <v>20.274999999999999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12"/>
      <c r="Z449" s="212"/>
      <c r="AA449" s="212"/>
      <c r="AB449" s="212"/>
      <c r="AC449" s="212"/>
      <c r="AD449" s="212"/>
      <c r="AE449" s="212"/>
      <c r="AF449" s="212"/>
      <c r="AG449" s="212" t="s">
        <v>249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1" x14ac:dyDescent="0.2">
      <c r="A450" s="219"/>
      <c r="B450" s="220"/>
      <c r="C450" s="255" t="s">
        <v>525</v>
      </c>
      <c r="D450" s="251"/>
      <c r="E450" s="252">
        <v>-1.9025000000000001</v>
      </c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12"/>
      <c r="Z450" s="212"/>
      <c r="AA450" s="212"/>
      <c r="AB450" s="212"/>
      <c r="AC450" s="212"/>
      <c r="AD450" s="212"/>
      <c r="AE450" s="212"/>
      <c r="AF450" s="212"/>
      <c r="AG450" s="212" t="s">
        <v>249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19"/>
      <c r="B451" s="220"/>
      <c r="C451" s="255" t="s">
        <v>563</v>
      </c>
      <c r="D451" s="251"/>
      <c r="E451" s="252">
        <v>17.25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12"/>
      <c r="Z451" s="212"/>
      <c r="AA451" s="212"/>
      <c r="AB451" s="212"/>
      <c r="AC451" s="212"/>
      <c r="AD451" s="212"/>
      <c r="AE451" s="212"/>
      <c r="AF451" s="212"/>
      <c r="AG451" s="212" t="s">
        <v>249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19"/>
      <c r="B452" s="220"/>
      <c r="C452" s="255" t="s">
        <v>342</v>
      </c>
      <c r="D452" s="251"/>
      <c r="E452" s="252">
        <v>-1.4</v>
      </c>
      <c r="F452" s="222"/>
      <c r="G452" s="222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12"/>
      <c r="Z452" s="212"/>
      <c r="AA452" s="212"/>
      <c r="AB452" s="212"/>
      <c r="AC452" s="212"/>
      <c r="AD452" s="212"/>
      <c r="AE452" s="212"/>
      <c r="AF452" s="212"/>
      <c r="AG452" s="212" t="s">
        <v>249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19"/>
      <c r="B453" s="220"/>
      <c r="C453" s="255" t="s">
        <v>564</v>
      </c>
      <c r="D453" s="251"/>
      <c r="E453" s="252">
        <v>13</v>
      </c>
      <c r="F453" s="222"/>
      <c r="G453" s="222"/>
      <c r="H453" s="222"/>
      <c r="I453" s="222"/>
      <c r="J453" s="222"/>
      <c r="K453" s="222"/>
      <c r="L453" s="222"/>
      <c r="M453" s="222"/>
      <c r="N453" s="221"/>
      <c r="O453" s="221"/>
      <c r="P453" s="221"/>
      <c r="Q453" s="221"/>
      <c r="R453" s="222"/>
      <c r="S453" s="222"/>
      <c r="T453" s="222"/>
      <c r="U453" s="222"/>
      <c r="V453" s="222"/>
      <c r="W453" s="222"/>
      <c r="X453" s="222"/>
      <c r="Y453" s="212"/>
      <c r="Z453" s="212"/>
      <c r="AA453" s="212"/>
      <c r="AB453" s="212"/>
      <c r="AC453" s="212"/>
      <c r="AD453" s="212"/>
      <c r="AE453" s="212"/>
      <c r="AF453" s="212"/>
      <c r="AG453" s="212" t="s">
        <v>249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1" x14ac:dyDescent="0.2">
      <c r="A454" s="219"/>
      <c r="B454" s="220"/>
      <c r="C454" s="255" t="s">
        <v>527</v>
      </c>
      <c r="D454" s="251"/>
      <c r="E454" s="252">
        <v>-2.8</v>
      </c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12"/>
      <c r="Z454" s="212"/>
      <c r="AA454" s="212"/>
      <c r="AB454" s="212"/>
      <c r="AC454" s="212"/>
      <c r="AD454" s="212"/>
      <c r="AE454" s="212"/>
      <c r="AF454" s="212"/>
      <c r="AG454" s="212" t="s">
        <v>249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ht="22.5" outlineLevel="1" x14ac:dyDescent="0.2">
      <c r="A455" s="231">
        <v>71</v>
      </c>
      <c r="B455" s="232" t="s">
        <v>757</v>
      </c>
      <c r="C455" s="247" t="s">
        <v>758</v>
      </c>
      <c r="D455" s="233" t="s">
        <v>245</v>
      </c>
      <c r="E455" s="234">
        <v>62.795000000000002</v>
      </c>
      <c r="F455" s="235"/>
      <c r="G455" s="236">
        <f>ROUND(E455*F455,2)</f>
        <v>0</v>
      </c>
      <c r="H455" s="235">
        <v>291.02999999999997</v>
      </c>
      <c r="I455" s="236">
        <f>ROUND(E455*H455,2)</f>
        <v>18275.23</v>
      </c>
      <c r="J455" s="235">
        <v>511.97</v>
      </c>
      <c r="K455" s="236">
        <f>ROUND(E455*J455,2)</f>
        <v>32149.16</v>
      </c>
      <c r="L455" s="236">
        <v>21</v>
      </c>
      <c r="M455" s="236">
        <f>G455*(1+L455/100)</f>
        <v>0</v>
      </c>
      <c r="N455" s="234">
        <v>4.1900000000000001E-3</v>
      </c>
      <c r="O455" s="234">
        <f>ROUND(E455*N455,2)</f>
        <v>0.26</v>
      </c>
      <c r="P455" s="234">
        <v>0</v>
      </c>
      <c r="Q455" s="234">
        <f>ROUND(E455*P455,2)</f>
        <v>0</v>
      </c>
      <c r="R455" s="236" t="s">
        <v>666</v>
      </c>
      <c r="S455" s="236" t="s">
        <v>247</v>
      </c>
      <c r="T455" s="237" t="s">
        <v>247</v>
      </c>
      <c r="U455" s="222">
        <v>0.95840000000000003</v>
      </c>
      <c r="V455" s="222">
        <f>ROUND(E455*U455,2)</f>
        <v>60.18</v>
      </c>
      <c r="W455" s="222"/>
      <c r="X455" s="222" t="s">
        <v>225</v>
      </c>
      <c r="Y455" s="212"/>
      <c r="Z455" s="212"/>
      <c r="AA455" s="212"/>
      <c r="AB455" s="212"/>
      <c r="AC455" s="212"/>
      <c r="AD455" s="212"/>
      <c r="AE455" s="212"/>
      <c r="AF455" s="212"/>
      <c r="AG455" s="212" t="s">
        <v>226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19"/>
      <c r="B456" s="220"/>
      <c r="C456" s="255" t="s">
        <v>754</v>
      </c>
      <c r="D456" s="251"/>
      <c r="E456" s="252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12"/>
      <c r="Z456" s="212"/>
      <c r="AA456" s="212"/>
      <c r="AB456" s="212"/>
      <c r="AC456" s="212"/>
      <c r="AD456" s="212"/>
      <c r="AE456" s="212"/>
      <c r="AF456" s="212"/>
      <c r="AG456" s="212" t="s">
        <v>249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1" x14ac:dyDescent="0.2">
      <c r="A457" s="219"/>
      <c r="B457" s="220"/>
      <c r="C457" s="255" t="s">
        <v>561</v>
      </c>
      <c r="D457" s="251"/>
      <c r="E457" s="252">
        <v>20.274999999999999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12"/>
      <c r="Z457" s="212"/>
      <c r="AA457" s="212"/>
      <c r="AB457" s="212"/>
      <c r="AC457" s="212"/>
      <c r="AD457" s="212"/>
      <c r="AE457" s="212"/>
      <c r="AF457" s="212"/>
      <c r="AG457" s="212" t="s">
        <v>249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1" x14ac:dyDescent="0.2">
      <c r="A458" s="219"/>
      <c r="B458" s="220"/>
      <c r="C458" s="255" t="s">
        <v>525</v>
      </c>
      <c r="D458" s="251"/>
      <c r="E458" s="252">
        <v>-1.9025000000000001</v>
      </c>
      <c r="F458" s="222"/>
      <c r="G458" s="222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12"/>
      <c r="Z458" s="212"/>
      <c r="AA458" s="212"/>
      <c r="AB458" s="212"/>
      <c r="AC458" s="212"/>
      <c r="AD458" s="212"/>
      <c r="AE458" s="212"/>
      <c r="AF458" s="212"/>
      <c r="AG458" s="212" t="s">
        <v>249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1" x14ac:dyDescent="0.2">
      <c r="A459" s="219"/>
      <c r="B459" s="220"/>
      <c r="C459" s="255" t="s">
        <v>562</v>
      </c>
      <c r="D459" s="251"/>
      <c r="E459" s="252">
        <v>20.274999999999999</v>
      </c>
      <c r="F459" s="222"/>
      <c r="G459" s="222"/>
      <c r="H459" s="222"/>
      <c r="I459" s="222"/>
      <c r="J459" s="222"/>
      <c r="K459" s="222"/>
      <c r="L459" s="222"/>
      <c r="M459" s="222"/>
      <c r="N459" s="221"/>
      <c r="O459" s="221"/>
      <c r="P459" s="221"/>
      <c r="Q459" s="221"/>
      <c r="R459" s="222"/>
      <c r="S459" s="222"/>
      <c r="T459" s="222"/>
      <c r="U459" s="222"/>
      <c r="V459" s="222"/>
      <c r="W459" s="222"/>
      <c r="X459" s="222"/>
      <c r="Y459" s="212"/>
      <c r="Z459" s="212"/>
      <c r="AA459" s="212"/>
      <c r="AB459" s="212"/>
      <c r="AC459" s="212"/>
      <c r="AD459" s="212"/>
      <c r="AE459" s="212"/>
      <c r="AF459" s="212"/>
      <c r="AG459" s="212" t="s">
        <v>249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1" x14ac:dyDescent="0.2">
      <c r="A460" s="219"/>
      <c r="B460" s="220"/>
      <c r="C460" s="255" t="s">
        <v>525</v>
      </c>
      <c r="D460" s="251"/>
      <c r="E460" s="252">
        <v>-1.9025000000000001</v>
      </c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12"/>
      <c r="Z460" s="212"/>
      <c r="AA460" s="212"/>
      <c r="AB460" s="212"/>
      <c r="AC460" s="212"/>
      <c r="AD460" s="212"/>
      <c r="AE460" s="212"/>
      <c r="AF460" s="212"/>
      <c r="AG460" s="212" t="s">
        <v>249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1" x14ac:dyDescent="0.2">
      <c r="A461" s="219"/>
      <c r="B461" s="220"/>
      <c r="C461" s="255" t="s">
        <v>563</v>
      </c>
      <c r="D461" s="251"/>
      <c r="E461" s="252">
        <v>17.25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12"/>
      <c r="Z461" s="212"/>
      <c r="AA461" s="212"/>
      <c r="AB461" s="212"/>
      <c r="AC461" s="212"/>
      <c r="AD461" s="212"/>
      <c r="AE461" s="212"/>
      <c r="AF461" s="212"/>
      <c r="AG461" s="212" t="s">
        <v>249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1" x14ac:dyDescent="0.2">
      <c r="A462" s="219"/>
      <c r="B462" s="220"/>
      <c r="C462" s="255" t="s">
        <v>342</v>
      </c>
      <c r="D462" s="251"/>
      <c r="E462" s="252">
        <v>-1.4</v>
      </c>
      <c r="F462" s="222"/>
      <c r="G462" s="222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12"/>
      <c r="Z462" s="212"/>
      <c r="AA462" s="212"/>
      <c r="AB462" s="212"/>
      <c r="AC462" s="212"/>
      <c r="AD462" s="212"/>
      <c r="AE462" s="212"/>
      <c r="AF462" s="212"/>
      <c r="AG462" s="212" t="s">
        <v>249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19"/>
      <c r="B463" s="220"/>
      <c r="C463" s="255" t="s">
        <v>564</v>
      </c>
      <c r="D463" s="251"/>
      <c r="E463" s="252">
        <v>13</v>
      </c>
      <c r="F463" s="222"/>
      <c r="G463" s="222"/>
      <c r="H463" s="222"/>
      <c r="I463" s="222"/>
      <c r="J463" s="222"/>
      <c r="K463" s="222"/>
      <c r="L463" s="222"/>
      <c r="M463" s="222"/>
      <c r="N463" s="221"/>
      <c r="O463" s="221"/>
      <c r="P463" s="221"/>
      <c r="Q463" s="221"/>
      <c r="R463" s="222"/>
      <c r="S463" s="222"/>
      <c r="T463" s="222"/>
      <c r="U463" s="222"/>
      <c r="V463" s="222"/>
      <c r="W463" s="222"/>
      <c r="X463" s="222"/>
      <c r="Y463" s="212"/>
      <c r="Z463" s="212"/>
      <c r="AA463" s="212"/>
      <c r="AB463" s="212"/>
      <c r="AC463" s="212"/>
      <c r="AD463" s="212"/>
      <c r="AE463" s="212"/>
      <c r="AF463" s="212"/>
      <c r="AG463" s="212" t="s">
        <v>249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1" x14ac:dyDescent="0.2">
      <c r="A464" s="219"/>
      <c r="B464" s="220"/>
      <c r="C464" s="255" t="s">
        <v>527</v>
      </c>
      <c r="D464" s="251"/>
      <c r="E464" s="252">
        <v>-2.8</v>
      </c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12"/>
      <c r="Z464" s="212"/>
      <c r="AA464" s="212"/>
      <c r="AB464" s="212"/>
      <c r="AC464" s="212"/>
      <c r="AD464" s="212"/>
      <c r="AE464" s="212"/>
      <c r="AF464" s="212"/>
      <c r="AG464" s="212" t="s">
        <v>249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1" x14ac:dyDescent="0.2">
      <c r="A465" s="231">
        <v>72</v>
      </c>
      <c r="B465" s="232" t="s">
        <v>759</v>
      </c>
      <c r="C465" s="247" t="s">
        <v>760</v>
      </c>
      <c r="D465" s="233" t="s">
        <v>295</v>
      </c>
      <c r="E465" s="234">
        <v>24.82</v>
      </c>
      <c r="F465" s="235"/>
      <c r="G465" s="236">
        <f>ROUND(E465*F465,2)</f>
        <v>0</v>
      </c>
      <c r="H465" s="235">
        <v>241.75</v>
      </c>
      <c r="I465" s="236">
        <f>ROUND(E465*H465,2)</f>
        <v>6000.24</v>
      </c>
      <c r="J465" s="235">
        <v>63.75</v>
      </c>
      <c r="K465" s="236">
        <f>ROUND(E465*J465,2)</f>
        <v>1582.28</v>
      </c>
      <c r="L465" s="236">
        <v>21</v>
      </c>
      <c r="M465" s="236">
        <f>G465*(1+L465/100)</f>
        <v>0</v>
      </c>
      <c r="N465" s="234">
        <v>1.7000000000000001E-4</v>
      </c>
      <c r="O465" s="234">
        <f>ROUND(E465*N465,2)</f>
        <v>0</v>
      </c>
      <c r="P465" s="234">
        <v>0</v>
      </c>
      <c r="Q465" s="234">
        <f>ROUND(E465*P465,2)</f>
        <v>0</v>
      </c>
      <c r="R465" s="236" t="s">
        <v>666</v>
      </c>
      <c r="S465" s="236" t="s">
        <v>247</v>
      </c>
      <c r="T465" s="237" t="s">
        <v>247</v>
      </c>
      <c r="U465" s="222">
        <v>0.12</v>
      </c>
      <c r="V465" s="222">
        <f>ROUND(E465*U465,2)</f>
        <v>2.98</v>
      </c>
      <c r="W465" s="222"/>
      <c r="X465" s="222" t="s">
        <v>225</v>
      </c>
      <c r="Y465" s="212"/>
      <c r="Z465" s="212"/>
      <c r="AA465" s="212"/>
      <c r="AB465" s="212"/>
      <c r="AC465" s="212"/>
      <c r="AD465" s="212"/>
      <c r="AE465" s="212"/>
      <c r="AF465" s="212"/>
      <c r="AG465" s="212" t="s">
        <v>226</v>
      </c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1" x14ac:dyDescent="0.2">
      <c r="A466" s="219"/>
      <c r="B466" s="220"/>
      <c r="C466" s="255" t="s">
        <v>754</v>
      </c>
      <c r="D466" s="251"/>
      <c r="E466" s="252"/>
      <c r="F466" s="222"/>
      <c r="G466" s="222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12"/>
      <c r="Z466" s="212"/>
      <c r="AA466" s="212"/>
      <c r="AB466" s="212"/>
      <c r="AC466" s="212"/>
      <c r="AD466" s="212"/>
      <c r="AE466" s="212"/>
      <c r="AF466" s="212"/>
      <c r="AG466" s="212" t="s">
        <v>249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1" x14ac:dyDescent="0.2">
      <c r="A467" s="219"/>
      <c r="B467" s="220"/>
      <c r="C467" s="255" t="s">
        <v>761</v>
      </c>
      <c r="D467" s="251"/>
      <c r="E467" s="252">
        <v>8.11</v>
      </c>
      <c r="F467" s="222"/>
      <c r="G467" s="222"/>
      <c r="H467" s="222"/>
      <c r="I467" s="222"/>
      <c r="J467" s="222"/>
      <c r="K467" s="222"/>
      <c r="L467" s="222"/>
      <c r="M467" s="222"/>
      <c r="N467" s="221"/>
      <c r="O467" s="221"/>
      <c r="P467" s="221"/>
      <c r="Q467" s="221"/>
      <c r="R467" s="222"/>
      <c r="S467" s="222"/>
      <c r="T467" s="222"/>
      <c r="U467" s="222"/>
      <c r="V467" s="222"/>
      <c r="W467" s="222"/>
      <c r="X467" s="222"/>
      <c r="Y467" s="212"/>
      <c r="Z467" s="212"/>
      <c r="AA467" s="212"/>
      <c r="AB467" s="212"/>
      <c r="AC467" s="212"/>
      <c r="AD467" s="212"/>
      <c r="AE467" s="212"/>
      <c r="AF467" s="212"/>
      <c r="AG467" s="212" t="s">
        <v>249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1" x14ac:dyDescent="0.2">
      <c r="A468" s="219"/>
      <c r="B468" s="220"/>
      <c r="C468" s="255" t="s">
        <v>762</v>
      </c>
      <c r="D468" s="251"/>
      <c r="E468" s="252">
        <v>-0.7</v>
      </c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12"/>
      <c r="Z468" s="212"/>
      <c r="AA468" s="212"/>
      <c r="AB468" s="212"/>
      <c r="AC468" s="212"/>
      <c r="AD468" s="212"/>
      <c r="AE468" s="212"/>
      <c r="AF468" s="212"/>
      <c r="AG468" s="212" t="s">
        <v>249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19"/>
      <c r="B469" s="220"/>
      <c r="C469" s="255" t="s">
        <v>763</v>
      </c>
      <c r="D469" s="251"/>
      <c r="E469" s="252">
        <v>8.11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12"/>
      <c r="Z469" s="212"/>
      <c r="AA469" s="212"/>
      <c r="AB469" s="212"/>
      <c r="AC469" s="212"/>
      <c r="AD469" s="212"/>
      <c r="AE469" s="212"/>
      <c r="AF469" s="212"/>
      <c r="AG469" s="212" t="s">
        <v>249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1" x14ac:dyDescent="0.2">
      <c r="A470" s="219"/>
      <c r="B470" s="220"/>
      <c r="C470" s="255" t="s">
        <v>762</v>
      </c>
      <c r="D470" s="251"/>
      <c r="E470" s="252">
        <v>-0.7</v>
      </c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12"/>
      <c r="Z470" s="212"/>
      <c r="AA470" s="212"/>
      <c r="AB470" s="212"/>
      <c r="AC470" s="212"/>
      <c r="AD470" s="212"/>
      <c r="AE470" s="212"/>
      <c r="AF470" s="212"/>
      <c r="AG470" s="212" t="s">
        <v>249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1" x14ac:dyDescent="0.2">
      <c r="A471" s="219"/>
      <c r="B471" s="220"/>
      <c r="C471" s="255" t="s">
        <v>764</v>
      </c>
      <c r="D471" s="251"/>
      <c r="E471" s="252">
        <v>6.9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12"/>
      <c r="Z471" s="212"/>
      <c r="AA471" s="212"/>
      <c r="AB471" s="212"/>
      <c r="AC471" s="212"/>
      <c r="AD471" s="212"/>
      <c r="AE471" s="212"/>
      <c r="AF471" s="212"/>
      <c r="AG471" s="212" t="s">
        <v>249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1" x14ac:dyDescent="0.2">
      <c r="A472" s="219"/>
      <c r="B472" s="220"/>
      <c r="C472" s="255" t="s">
        <v>762</v>
      </c>
      <c r="D472" s="251"/>
      <c r="E472" s="252">
        <v>-0.7</v>
      </c>
      <c r="F472" s="222"/>
      <c r="G472" s="222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12"/>
      <c r="Z472" s="212"/>
      <c r="AA472" s="212"/>
      <c r="AB472" s="212"/>
      <c r="AC472" s="212"/>
      <c r="AD472" s="212"/>
      <c r="AE472" s="212"/>
      <c r="AF472" s="212"/>
      <c r="AG472" s="212" t="s">
        <v>249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1" x14ac:dyDescent="0.2">
      <c r="A473" s="219"/>
      <c r="B473" s="220"/>
      <c r="C473" s="255" t="s">
        <v>765</v>
      </c>
      <c r="D473" s="251"/>
      <c r="E473" s="252">
        <v>5.2</v>
      </c>
      <c r="F473" s="222"/>
      <c r="G473" s="222"/>
      <c r="H473" s="222"/>
      <c r="I473" s="222"/>
      <c r="J473" s="222"/>
      <c r="K473" s="222"/>
      <c r="L473" s="222"/>
      <c r="M473" s="222"/>
      <c r="N473" s="221"/>
      <c r="O473" s="221"/>
      <c r="P473" s="221"/>
      <c r="Q473" s="221"/>
      <c r="R473" s="222"/>
      <c r="S473" s="222"/>
      <c r="T473" s="222"/>
      <c r="U473" s="222"/>
      <c r="V473" s="222"/>
      <c r="W473" s="222"/>
      <c r="X473" s="222"/>
      <c r="Y473" s="212"/>
      <c r="Z473" s="212"/>
      <c r="AA473" s="212"/>
      <c r="AB473" s="212"/>
      <c r="AC473" s="212"/>
      <c r="AD473" s="212"/>
      <c r="AE473" s="212"/>
      <c r="AF473" s="212"/>
      <c r="AG473" s="212" t="s">
        <v>249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1" x14ac:dyDescent="0.2">
      <c r="A474" s="219"/>
      <c r="B474" s="220"/>
      <c r="C474" s="255" t="s">
        <v>766</v>
      </c>
      <c r="D474" s="251"/>
      <c r="E474" s="252">
        <v>-1.4</v>
      </c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12"/>
      <c r="Z474" s="212"/>
      <c r="AA474" s="212"/>
      <c r="AB474" s="212"/>
      <c r="AC474" s="212"/>
      <c r="AD474" s="212"/>
      <c r="AE474" s="212"/>
      <c r="AF474" s="212"/>
      <c r="AG474" s="212" t="s">
        <v>249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ht="33.75" outlineLevel="1" x14ac:dyDescent="0.2">
      <c r="A475" s="231">
        <v>73</v>
      </c>
      <c r="B475" s="232" t="s">
        <v>767</v>
      </c>
      <c r="C475" s="247" t="s">
        <v>768</v>
      </c>
      <c r="D475" s="233" t="s">
        <v>295</v>
      </c>
      <c r="E475" s="234">
        <v>45</v>
      </c>
      <c r="F475" s="235"/>
      <c r="G475" s="236">
        <f>ROUND(E475*F475,2)</f>
        <v>0</v>
      </c>
      <c r="H475" s="235">
        <v>232.25</v>
      </c>
      <c r="I475" s="236">
        <f>ROUND(E475*H475,2)</f>
        <v>10451.25</v>
      </c>
      <c r="J475" s="235">
        <v>63.75</v>
      </c>
      <c r="K475" s="236">
        <f>ROUND(E475*J475,2)</f>
        <v>2868.75</v>
      </c>
      <c r="L475" s="236">
        <v>21</v>
      </c>
      <c r="M475" s="236">
        <f>G475*(1+L475/100)</f>
        <v>0</v>
      </c>
      <c r="N475" s="234">
        <v>2.3000000000000001E-4</v>
      </c>
      <c r="O475" s="234">
        <f>ROUND(E475*N475,2)</f>
        <v>0.01</v>
      </c>
      <c r="P475" s="234">
        <v>0</v>
      </c>
      <c r="Q475" s="234">
        <f>ROUND(E475*P475,2)</f>
        <v>0</v>
      </c>
      <c r="R475" s="236" t="s">
        <v>666</v>
      </c>
      <c r="S475" s="236" t="s">
        <v>247</v>
      </c>
      <c r="T475" s="237" t="s">
        <v>247</v>
      </c>
      <c r="U475" s="222">
        <v>0.12</v>
      </c>
      <c r="V475" s="222">
        <f>ROUND(E475*U475,2)</f>
        <v>5.4</v>
      </c>
      <c r="W475" s="222"/>
      <c r="X475" s="222" t="s">
        <v>225</v>
      </c>
      <c r="Y475" s="212"/>
      <c r="Z475" s="212"/>
      <c r="AA475" s="212"/>
      <c r="AB475" s="212"/>
      <c r="AC475" s="212"/>
      <c r="AD475" s="212"/>
      <c r="AE475" s="212"/>
      <c r="AF475" s="212"/>
      <c r="AG475" s="212" t="s">
        <v>226</v>
      </c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19"/>
      <c r="B476" s="220"/>
      <c r="C476" s="255" t="s">
        <v>620</v>
      </c>
      <c r="D476" s="251"/>
      <c r="E476" s="252"/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12"/>
      <c r="Z476" s="212"/>
      <c r="AA476" s="212"/>
      <c r="AB476" s="212"/>
      <c r="AC476" s="212"/>
      <c r="AD476" s="212"/>
      <c r="AE476" s="212"/>
      <c r="AF476" s="212"/>
      <c r="AG476" s="212" t="s">
        <v>249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1" x14ac:dyDescent="0.2">
      <c r="A477" s="219"/>
      <c r="B477" s="220"/>
      <c r="C477" s="255" t="s">
        <v>621</v>
      </c>
      <c r="D477" s="251"/>
      <c r="E477" s="252">
        <v>12.5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12"/>
      <c r="Z477" s="212"/>
      <c r="AA477" s="212"/>
      <c r="AB477" s="212"/>
      <c r="AC477" s="212"/>
      <c r="AD477" s="212"/>
      <c r="AE477" s="212"/>
      <c r="AF477" s="212"/>
      <c r="AG477" s="212" t="s">
        <v>249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1" x14ac:dyDescent="0.2">
      <c r="A478" s="219"/>
      <c r="B478" s="220"/>
      <c r="C478" s="255" t="s">
        <v>622</v>
      </c>
      <c r="D478" s="251"/>
      <c r="E478" s="252">
        <v>12.5</v>
      </c>
      <c r="F478" s="222"/>
      <c r="G478" s="222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12"/>
      <c r="Z478" s="212"/>
      <c r="AA478" s="212"/>
      <c r="AB478" s="212"/>
      <c r="AC478" s="212"/>
      <c r="AD478" s="212"/>
      <c r="AE478" s="212"/>
      <c r="AF478" s="212"/>
      <c r="AG478" s="212" t="s">
        <v>249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1" x14ac:dyDescent="0.2">
      <c r="A479" s="219"/>
      <c r="B479" s="220"/>
      <c r="C479" s="255" t="s">
        <v>623</v>
      </c>
      <c r="D479" s="251"/>
      <c r="E479" s="252">
        <v>10</v>
      </c>
      <c r="F479" s="222"/>
      <c r="G479" s="222"/>
      <c r="H479" s="222"/>
      <c r="I479" s="222"/>
      <c r="J479" s="222"/>
      <c r="K479" s="222"/>
      <c r="L479" s="222"/>
      <c r="M479" s="222"/>
      <c r="N479" s="221"/>
      <c r="O479" s="221"/>
      <c r="P479" s="221"/>
      <c r="Q479" s="221"/>
      <c r="R479" s="222"/>
      <c r="S479" s="222"/>
      <c r="T479" s="222"/>
      <c r="U479" s="222"/>
      <c r="V479" s="222"/>
      <c r="W479" s="222"/>
      <c r="X479" s="222"/>
      <c r="Y479" s="212"/>
      <c r="Z479" s="212"/>
      <c r="AA479" s="212"/>
      <c r="AB479" s="212"/>
      <c r="AC479" s="212"/>
      <c r="AD479" s="212"/>
      <c r="AE479" s="212"/>
      <c r="AF479" s="212"/>
      <c r="AG479" s="212" t="s">
        <v>249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1" x14ac:dyDescent="0.2">
      <c r="A480" s="219"/>
      <c r="B480" s="220"/>
      <c r="C480" s="255" t="s">
        <v>624</v>
      </c>
      <c r="D480" s="251"/>
      <c r="E480" s="252">
        <v>10</v>
      </c>
      <c r="F480" s="222"/>
      <c r="G480" s="222"/>
      <c r="H480" s="222"/>
      <c r="I480" s="222"/>
      <c r="J480" s="222"/>
      <c r="K480" s="222"/>
      <c r="L480" s="222"/>
      <c r="M480" s="222"/>
      <c r="N480" s="221"/>
      <c r="O480" s="221"/>
      <c r="P480" s="221"/>
      <c r="Q480" s="221"/>
      <c r="R480" s="222"/>
      <c r="S480" s="222"/>
      <c r="T480" s="222"/>
      <c r="U480" s="222"/>
      <c r="V480" s="222"/>
      <c r="W480" s="222"/>
      <c r="X480" s="222"/>
      <c r="Y480" s="212"/>
      <c r="Z480" s="212"/>
      <c r="AA480" s="212"/>
      <c r="AB480" s="212"/>
      <c r="AC480" s="212"/>
      <c r="AD480" s="212"/>
      <c r="AE480" s="212"/>
      <c r="AF480" s="212"/>
      <c r="AG480" s="212" t="s">
        <v>249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1" x14ac:dyDescent="0.2">
      <c r="A481" s="231">
        <v>74</v>
      </c>
      <c r="B481" s="232" t="s">
        <v>769</v>
      </c>
      <c r="C481" s="247" t="s">
        <v>770</v>
      </c>
      <c r="D481" s="233" t="s">
        <v>245</v>
      </c>
      <c r="E481" s="234">
        <v>72.214250000000007</v>
      </c>
      <c r="F481" s="235"/>
      <c r="G481" s="236">
        <f>ROUND(E481*F481,2)</f>
        <v>0</v>
      </c>
      <c r="H481" s="235">
        <v>550</v>
      </c>
      <c r="I481" s="236">
        <f>ROUND(E481*H481,2)</f>
        <v>39717.839999999997</v>
      </c>
      <c r="J481" s="235">
        <v>0</v>
      </c>
      <c r="K481" s="236">
        <f>ROUND(E481*J481,2)</f>
        <v>0</v>
      </c>
      <c r="L481" s="236">
        <v>21</v>
      </c>
      <c r="M481" s="236">
        <f>G481*(1+L481/100)</f>
        <v>0</v>
      </c>
      <c r="N481" s="234">
        <v>1.26E-2</v>
      </c>
      <c r="O481" s="234">
        <f>ROUND(E481*N481,2)</f>
        <v>0.91</v>
      </c>
      <c r="P481" s="234">
        <v>0</v>
      </c>
      <c r="Q481" s="234">
        <f>ROUND(E481*P481,2)</f>
        <v>0</v>
      </c>
      <c r="R481" s="236"/>
      <c r="S481" s="236" t="s">
        <v>223</v>
      </c>
      <c r="T481" s="237" t="s">
        <v>224</v>
      </c>
      <c r="U481" s="222">
        <v>0</v>
      </c>
      <c r="V481" s="222">
        <f>ROUND(E481*U481,2)</f>
        <v>0</v>
      </c>
      <c r="W481" s="222"/>
      <c r="X481" s="222" t="s">
        <v>254</v>
      </c>
      <c r="Y481" s="212"/>
      <c r="Z481" s="212"/>
      <c r="AA481" s="212"/>
      <c r="AB481" s="212"/>
      <c r="AC481" s="212"/>
      <c r="AD481" s="212"/>
      <c r="AE481" s="212"/>
      <c r="AF481" s="212"/>
      <c r="AG481" s="212" t="s">
        <v>255</v>
      </c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1" x14ac:dyDescent="0.2">
      <c r="A482" s="219"/>
      <c r="B482" s="220"/>
      <c r="C482" s="255" t="s">
        <v>754</v>
      </c>
      <c r="D482" s="251"/>
      <c r="E482" s="252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12"/>
      <c r="Z482" s="212"/>
      <c r="AA482" s="212"/>
      <c r="AB482" s="212"/>
      <c r="AC482" s="212"/>
      <c r="AD482" s="212"/>
      <c r="AE482" s="212"/>
      <c r="AF482" s="212"/>
      <c r="AG482" s="212" t="s">
        <v>249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1" x14ac:dyDescent="0.2">
      <c r="A483" s="219"/>
      <c r="B483" s="220"/>
      <c r="C483" s="255" t="s">
        <v>561</v>
      </c>
      <c r="D483" s="251"/>
      <c r="E483" s="252">
        <v>20.274999999999999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12"/>
      <c r="Z483" s="212"/>
      <c r="AA483" s="212"/>
      <c r="AB483" s="212"/>
      <c r="AC483" s="212"/>
      <c r="AD483" s="212"/>
      <c r="AE483" s="212"/>
      <c r="AF483" s="212"/>
      <c r="AG483" s="212" t="s">
        <v>249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19"/>
      <c r="B484" s="220"/>
      <c r="C484" s="255" t="s">
        <v>525</v>
      </c>
      <c r="D484" s="251"/>
      <c r="E484" s="252">
        <v>-1.9025000000000001</v>
      </c>
      <c r="F484" s="222"/>
      <c r="G484" s="222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12"/>
      <c r="Z484" s="212"/>
      <c r="AA484" s="212"/>
      <c r="AB484" s="212"/>
      <c r="AC484" s="212"/>
      <c r="AD484" s="212"/>
      <c r="AE484" s="212"/>
      <c r="AF484" s="212"/>
      <c r="AG484" s="212" t="s">
        <v>249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1" x14ac:dyDescent="0.2">
      <c r="A485" s="219"/>
      <c r="B485" s="220"/>
      <c r="C485" s="255" t="s">
        <v>562</v>
      </c>
      <c r="D485" s="251"/>
      <c r="E485" s="252">
        <v>20.274999999999999</v>
      </c>
      <c r="F485" s="222"/>
      <c r="G485" s="222"/>
      <c r="H485" s="222"/>
      <c r="I485" s="222"/>
      <c r="J485" s="222"/>
      <c r="K485" s="222"/>
      <c r="L485" s="222"/>
      <c r="M485" s="222"/>
      <c r="N485" s="221"/>
      <c r="O485" s="221"/>
      <c r="P485" s="221"/>
      <c r="Q485" s="221"/>
      <c r="R485" s="222"/>
      <c r="S485" s="222"/>
      <c r="T485" s="222"/>
      <c r="U485" s="222"/>
      <c r="V485" s="222"/>
      <c r="W485" s="222"/>
      <c r="X485" s="222"/>
      <c r="Y485" s="212"/>
      <c r="Z485" s="212"/>
      <c r="AA485" s="212"/>
      <c r="AB485" s="212"/>
      <c r="AC485" s="212"/>
      <c r="AD485" s="212"/>
      <c r="AE485" s="212"/>
      <c r="AF485" s="212"/>
      <c r="AG485" s="212" t="s">
        <v>249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19"/>
      <c r="B486" s="220"/>
      <c r="C486" s="255" t="s">
        <v>525</v>
      </c>
      <c r="D486" s="251"/>
      <c r="E486" s="252">
        <v>-1.9025000000000001</v>
      </c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12"/>
      <c r="Z486" s="212"/>
      <c r="AA486" s="212"/>
      <c r="AB486" s="212"/>
      <c r="AC486" s="212"/>
      <c r="AD486" s="212"/>
      <c r="AE486" s="212"/>
      <c r="AF486" s="212"/>
      <c r="AG486" s="212" t="s">
        <v>249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">
      <c r="A487" s="219"/>
      <c r="B487" s="220"/>
      <c r="C487" s="255" t="s">
        <v>563</v>
      </c>
      <c r="D487" s="251"/>
      <c r="E487" s="252">
        <v>17.25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12"/>
      <c r="Z487" s="212"/>
      <c r="AA487" s="212"/>
      <c r="AB487" s="212"/>
      <c r="AC487" s="212"/>
      <c r="AD487" s="212"/>
      <c r="AE487" s="212"/>
      <c r="AF487" s="212"/>
      <c r="AG487" s="212" t="s">
        <v>249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19"/>
      <c r="B488" s="220"/>
      <c r="C488" s="255" t="s">
        <v>342</v>
      </c>
      <c r="D488" s="251"/>
      <c r="E488" s="252">
        <v>-1.4</v>
      </c>
      <c r="F488" s="222"/>
      <c r="G488" s="222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12"/>
      <c r="Z488" s="212"/>
      <c r="AA488" s="212"/>
      <c r="AB488" s="212"/>
      <c r="AC488" s="212"/>
      <c r="AD488" s="212"/>
      <c r="AE488" s="212"/>
      <c r="AF488" s="212"/>
      <c r="AG488" s="212" t="s">
        <v>249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1" x14ac:dyDescent="0.2">
      <c r="A489" s="219"/>
      <c r="B489" s="220"/>
      <c r="C489" s="255" t="s">
        <v>564</v>
      </c>
      <c r="D489" s="251"/>
      <c r="E489" s="252">
        <v>13</v>
      </c>
      <c r="F489" s="222"/>
      <c r="G489" s="222"/>
      <c r="H489" s="222"/>
      <c r="I489" s="222"/>
      <c r="J489" s="222"/>
      <c r="K489" s="222"/>
      <c r="L489" s="222"/>
      <c r="M489" s="222"/>
      <c r="N489" s="221"/>
      <c r="O489" s="221"/>
      <c r="P489" s="221"/>
      <c r="Q489" s="221"/>
      <c r="R489" s="222"/>
      <c r="S489" s="222"/>
      <c r="T489" s="222"/>
      <c r="U489" s="222"/>
      <c r="V489" s="222"/>
      <c r="W489" s="222"/>
      <c r="X489" s="222"/>
      <c r="Y489" s="212"/>
      <c r="Z489" s="212"/>
      <c r="AA489" s="212"/>
      <c r="AB489" s="212"/>
      <c r="AC489" s="212"/>
      <c r="AD489" s="212"/>
      <c r="AE489" s="212"/>
      <c r="AF489" s="212"/>
      <c r="AG489" s="212" t="s">
        <v>249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1" x14ac:dyDescent="0.2">
      <c r="A490" s="219"/>
      <c r="B490" s="220"/>
      <c r="C490" s="255" t="s">
        <v>527</v>
      </c>
      <c r="D490" s="251"/>
      <c r="E490" s="252">
        <v>-2.8</v>
      </c>
      <c r="F490" s="222"/>
      <c r="G490" s="222"/>
      <c r="H490" s="222"/>
      <c r="I490" s="222"/>
      <c r="J490" s="222"/>
      <c r="K490" s="222"/>
      <c r="L490" s="222"/>
      <c r="M490" s="222"/>
      <c r="N490" s="221"/>
      <c r="O490" s="221"/>
      <c r="P490" s="221"/>
      <c r="Q490" s="221"/>
      <c r="R490" s="222"/>
      <c r="S490" s="222"/>
      <c r="T490" s="222"/>
      <c r="U490" s="222"/>
      <c r="V490" s="222"/>
      <c r="W490" s="222"/>
      <c r="X490" s="222"/>
      <c r="Y490" s="212"/>
      <c r="Z490" s="212"/>
      <c r="AA490" s="212"/>
      <c r="AB490" s="212"/>
      <c r="AC490" s="212"/>
      <c r="AD490" s="212"/>
      <c r="AE490" s="212"/>
      <c r="AF490" s="212"/>
      <c r="AG490" s="212" t="s">
        <v>249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1" x14ac:dyDescent="0.2">
      <c r="A491" s="219"/>
      <c r="B491" s="220"/>
      <c r="C491" s="255" t="s">
        <v>771</v>
      </c>
      <c r="D491" s="251"/>
      <c r="E491" s="252">
        <v>9.4192499999999999</v>
      </c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12"/>
      <c r="Z491" s="212"/>
      <c r="AA491" s="212"/>
      <c r="AB491" s="212"/>
      <c r="AC491" s="212"/>
      <c r="AD491" s="212"/>
      <c r="AE491" s="212"/>
      <c r="AF491" s="212"/>
      <c r="AG491" s="212" t="s">
        <v>249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1" x14ac:dyDescent="0.2">
      <c r="A492" s="238">
        <v>75</v>
      </c>
      <c r="B492" s="239" t="s">
        <v>772</v>
      </c>
      <c r="C492" s="246" t="s">
        <v>773</v>
      </c>
      <c r="D492" s="240" t="s">
        <v>360</v>
      </c>
      <c r="E492" s="241">
        <v>1.20767</v>
      </c>
      <c r="F492" s="242"/>
      <c r="G492" s="243">
        <f>ROUND(E492*F492,2)</f>
        <v>0</v>
      </c>
      <c r="H492" s="242">
        <v>0</v>
      </c>
      <c r="I492" s="243">
        <f>ROUND(E492*H492,2)</f>
        <v>0</v>
      </c>
      <c r="J492" s="242">
        <v>672</v>
      </c>
      <c r="K492" s="243">
        <f>ROUND(E492*J492,2)</f>
        <v>811.55</v>
      </c>
      <c r="L492" s="243">
        <v>21</v>
      </c>
      <c r="M492" s="243">
        <f>G492*(1+L492/100)</f>
        <v>0</v>
      </c>
      <c r="N492" s="241">
        <v>0</v>
      </c>
      <c r="O492" s="241">
        <f>ROUND(E492*N492,2)</f>
        <v>0</v>
      </c>
      <c r="P492" s="241">
        <v>0</v>
      </c>
      <c r="Q492" s="241">
        <f>ROUND(E492*P492,2)</f>
        <v>0</v>
      </c>
      <c r="R492" s="243" t="s">
        <v>666</v>
      </c>
      <c r="S492" s="243" t="s">
        <v>247</v>
      </c>
      <c r="T492" s="244" t="s">
        <v>247</v>
      </c>
      <c r="U492" s="222">
        <v>1.5980000000000001</v>
      </c>
      <c r="V492" s="222">
        <f>ROUND(E492*U492,2)</f>
        <v>1.93</v>
      </c>
      <c r="W492" s="222"/>
      <c r="X492" s="222" t="s">
        <v>362</v>
      </c>
      <c r="Y492" s="212"/>
      <c r="Z492" s="212"/>
      <c r="AA492" s="212"/>
      <c r="AB492" s="212"/>
      <c r="AC492" s="212"/>
      <c r="AD492" s="212"/>
      <c r="AE492" s="212"/>
      <c r="AF492" s="212"/>
      <c r="AG492" s="212" t="s">
        <v>363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x14ac:dyDescent="0.2">
      <c r="A493" s="224" t="s">
        <v>218</v>
      </c>
      <c r="B493" s="225" t="s">
        <v>127</v>
      </c>
      <c r="C493" s="245" t="s">
        <v>128</v>
      </c>
      <c r="D493" s="226"/>
      <c r="E493" s="227"/>
      <c r="F493" s="228"/>
      <c r="G493" s="228">
        <f>SUMIF(AG494:AG497,"&lt;&gt;NOR",G494:G497)</f>
        <v>0</v>
      </c>
      <c r="H493" s="228"/>
      <c r="I493" s="228">
        <f>SUM(I494:I497)</f>
        <v>403.62</v>
      </c>
      <c r="J493" s="228"/>
      <c r="K493" s="228">
        <f>SUM(K494:K497)</f>
        <v>454.23</v>
      </c>
      <c r="L493" s="228"/>
      <c r="M493" s="228">
        <f>SUM(M494:M497)</f>
        <v>0</v>
      </c>
      <c r="N493" s="227"/>
      <c r="O493" s="227">
        <f>SUM(O494:O497)</f>
        <v>0</v>
      </c>
      <c r="P493" s="227"/>
      <c r="Q493" s="227">
        <f>SUM(Q494:Q497)</f>
        <v>0</v>
      </c>
      <c r="R493" s="228"/>
      <c r="S493" s="228"/>
      <c r="T493" s="229"/>
      <c r="U493" s="223"/>
      <c r="V493" s="223">
        <f>SUM(V494:V497)</f>
        <v>0.86</v>
      </c>
      <c r="W493" s="223"/>
      <c r="X493" s="223"/>
      <c r="AG493" t="s">
        <v>219</v>
      </c>
    </row>
    <row r="494" spans="1:60" ht="22.5" outlineLevel="1" x14ac:dyDescent="0.2">
      <c r="A494" s="231">
        <v>76</v>
      </c>
      <c r="B494" s="232" t="s">
        <v>774</v>
      </c>
      <c r="C494" s="247" t="s">
        <v>775</v>
      </c>
      <c r="D494" s="233" t="s">
        <v>245</v>
      </c>
      <c r="E494" s="234">
        <v>5.7</v>
      </c>
      <c r="F494" s="235"/>
      <c r="G494" s="236">
        <f>ROUND(E494*F494,2)</f>
        <v>0</v>
      </c>
      <c r="H494" s="235">
        <v>70.81</v>
      </c>
      <c r="I494" s="236">
        <f>ROUND(E494*H494,2)</f>
        <v>403.62</v>
      </c>
      <c r="J494" s="235">
        <v>79.69</v>
      </c>
      <c r="K494" s="236">
        <f>ROUND(E494*J494,2)</f>
        <v>454.23</v>
      </c>
      <c r="L494" s="236">
        <v>21</v>
      </c>
      <c r="M494" s="236">
        <f>G494*(1+L494/100)</f>
        <v>0</v>
      </c>
      <c r="N494" s="234">
        <v>3.8000000000000002E-4</v>
      </c>
      <c r="O494" s="234">
        <f>ROUND(E494*N494,2)</f>
        <v>0</v>
      </c>
      <c r="P494" s="234">
        <v>0</v>
      </c>
      <c r="Q494" s="234">
        <f>ROUND(E494*P494,2)</f>
        <v>0</v>
      </c>
      <c r="R494" s="236" t="s">
        <v>776</v>
      </c>
      <c r="S494" s="236" t="s">
        <v>247</v>
      </c>
      <c r="T494" s="237" t="s">
        <v>247</v>
      </c>
      <c r="U494" s="222">
        <v>0.15</v>
      </c>
      <c r="V494" s="222">
        <f>ROUND(E494*U494,2)</f>
        <v>0.86</v>
      </c>
      <c r="W494" s="222"/>
      <c r="X494" s="222" t="s">
        <v>225</v>
      </c>
      <c r="Y494" s="212"/>
      <c r="Z494" s="212"/>
      <c r="AA494" s="212"/>
      <c r="AB494" s="212"/>
      <c r="AC494" s="212"/>
      <c r="AD494" s="212"/>
      <c r="AE494" s="212"/>
      <c r="AF494" s="212"/>
      <c r="AG494" s="212" t="s">
        <v>226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1" x14ac:dyDescent="0.2">
      <c r="A495" s="219"/>
      <c r="B495" s="220"/>
      <c r="C495" s="256" t="s">
        <v>777</v>
      </c>
      <c r="D495" s="254"/>
      <c r="E495" s="254"/>
      <c r="F495" s="254"/>
      <c r="G495" s="254"/>
      <c r="H495" s="222"/>
      <c r="I495" s="222"/>
      <c r="J495" s="222"/>
      <c r="K495" s="222"/>
      <c r="L495" s="222"/>
      <c r="M495" s="222"/>
      <c r="N495" s="221"/>
      <c r="O495" s="221"/>
      <c r="P495" s="221"/>
      <c r="Q495" s="221"/>
      <c r="R495" s="222"/>
      <c r="S495" s="222"/>
      <c r="T495" s="222"/>
      <c r="U495" s="222"/>
      <c r="V495" s="222"/>
      <c r="W495" s="222"/>
      <c r="X495" s="222"/>
      <c r="Y495" s="212"/>
      <c r="Z495" s="212"/>
      <c r="AA495" s="212"/>
      <c r="AB495" s="212"/>
      <c r="AC495" s="212"/>
      <c r="AD495" s="212"/>
      <c r="AE495" s="212"/>
      <c r="AF495" s="212"/>
      <c r="AG495" s="212" t="s">
        <v>261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1" x14ac:dyDescent="0.2">
      <c r="A496" s="219"/>
      <c r="B496" s="220"/>
      <c r="C496" s="255" t="s">
        <v>778</v>
      </c>
      <c r="D496" s="251"/>
      <c r="E496" s="252">
        <v>2.88</v>
      </c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12"/>
      <c r="Z496" s="212"/>
      <c r="AA496" s="212"/>
      <c r="AB496" s="212"/>
      <c r="AC496" s="212"/>
      <c r="AD496" s="212"/>
      <c r="AE496" s="212"/>
      <c r="AF496" s="212"/>
      <c r="AG496" s="212" t="s">
        <v>249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19"/>
      <c r="B497" s="220"/>
      <c r="C497" s="255" t="s">
        <v>779</v>
      </c>
      <c r="D497" s="251"/>
      <c r="E497" s="252">
        <v>2.82</v>
      </c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12"/>
      <c r="Z497" s="212"/>
      <c r="AA497" s="212"/>
      <c r="AB497" s="212"/>
      <c r="AC497" s="212"/>
      <c r="AD497" s="212"/>
      <c r="AE497" s="212"/>
      <c r="AF497" s="212"/>
      <c r="AG497" s="212" t="s">
        <v>249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x14ac:dyDescent="0.2">
      <c r="A498" s="224" t="s">
        <v>218</v>
      </c>
      <c r="B498" s="225" t="s">
        <v>129</v>
      </c>
      <c r="C498" s="245" t="s">
        <v>130</v>
      </c>
      <c r="D498" s="226"/>
      <c r="E498" s="227"/>
      <c r="F498" s="228"/>
      <c r="G498" s="228">
        <f>SUMIF(AG499:AG506,"&lt;&gt;NOR",G499:G506)</f>
        <v>0</v>
      </c>
      <c r="H498" s="228"/>
      <c r="I498" s="228">
        <f>SUM(I499:I506)</f>
        <v>9895.48</v>
      </c>
      <c r="J498" s="228"/>
      <c r="K498" s="228">
        <f>SUM(K499:K506)</f>
        <v>27184.05</v>
      </c>
      <c r="L498" s="228"/>
      <c r="M498" s="228">
        <f>SUM(M499:M506)</f>
        <v>0</v>
      </c>
      <c r="N498" s="227"/>
      <c r="O498" s="227">
        <f>SUM(O499:O506)</f>
        <v>0.23</v>
      </c>
      <c r="P498" s="227"/>
      <c r="Q498" s="227">
        <f>SUM(Q499:Q506)</f>
        <v>0</v>
      </c>
      <c r="R498" s="228"/>
      <c r="S498" s="228"/>
      <c r="T498" s="229"/>
      <c r="U498" s="223"/>
      <c r="V498" s="223">
        <f>SUM(V499:V506)</f>
        <v>51.11</v>
      </c>
      <c r="W498" s="223"/>
      <c r="X498" s="223"/>
      <c r="AG498" t="s">
        <v>219</v>
      </c>
    </row>
    <row r="499" spans="1:60" outlineLevel="1" x14ac:dyDescent="0.2">
      <c r="A499" s="231">
        <v>77</v>
      </c>
      <c r="B499" s="232" t="s">
        <v>780</v>
      </c>
      <c r="C499" s="247" t="s">
        <v>781</v>
      </c>
      <c r="D499" s="233" t="s">
        <v>245</v>
      </c>
      <c r="E499" s="234">
        <v>380.303</v>
      </c>
      <c r="F499" s="235"/>
      <c r="G499" s="236">
        <f>ROUND(E499*F499,2)</f>
        <v>0</v>
      </c>
      <c r="H499" s="235">
        <v>7.06</v>
      </c>
      <c r="I499" s="236">
        <f>ROUND(E499*H499,2)</f>
        <v>2684.94</v>
      </c>
      <c r="J499" s="235">
        <v>17.34</v>
      </c>
      <c r="K499" s="236">
        <f>ROUND(E499*J499,2)</f>
        <v>6594.45</v>
      </c>
      <c r="L499" s="236">
        <v>21</v>
      </c>
      <c r="M499" s="236">
        <f>G499*(1+L499/100)</f>
        <v>0</v>
      </c>
      <c r="N499" s="234">
        <v>1.7000000000000001E-4</v>
      </c>
      <c r="O499" s="234">
        <f>ROUND(E499*N499,2)</f>
        <v>0.06</v>
      </c>
      <c r="P499" s="234">
        <v>0</v>
      </c>
      <c r="Q499" s="234">
        <f>ROUND(E499*P499,2)</f>
        <v>0</v>
      </c>
      <c r="R499" s="236" t="s">
        <v>411</v>
      </c>
      <c r="S499" s="236" t="s">
        <v>247</v>
      </c>
      <c r="T499" s="237" t="s">
        <v>247</v>
      </c>
      <c r="U499" s="222">
        <v>3.2480000000000002E-2</v>
      </c>
      <c r="V499" s="222">
        <f>ROUND(E499*U499,2)</f>
        <v>12.35</v>
      </c>
      <c r="W499" s="222"/>
      <c r="X499" s="222" t="s">
        <v>225</v>
      </c>
      <c r="Y499" s="212"/>
      <c r="Z499" s="212"/>
      <c r="AA499" s="212"/>
      <c r="AB499" s="212"/>
      <c r="AC499" s="212"/>
      <c r="AD499" s="212"/>
      <c r="AE499" s="212"/>
      <c r="AF499" s="212"/>
      <c r="AG499" s="212" t="s">
        <v>226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1" x14ac:dyDescent="0.2">
      <c r="A500" s="219"/>
      <c r="B500" s="220"/>
      <c r="C500" s="255" t="s">
        <v>782</v>
      </c>
      <c r="D500" s="251"/>
      <c r="E500" s="252">
        <v>333.15499999999997</v>
      </c>
      <c r="F500" s="222"/>
      <c r="G500" s="222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12"/>
      <c r="Z500" s="212"/>
      <c r="AA500" s="212"/>
      <c r="AB500" s="212"/>
      <c r="AC500" s="212"/>
      <c r="AD500" s="212"/>
      <c r="AE500" s="212"/>
      <c r="AF500" s="212"/>
      <c r="AG500" s="212" t="s">
        <v>249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19"/>
      <c r="B501" s="220"/>
      <c r="C501" s="255" t="s">
        <v>783</v>
      </c>
      <c r="D501" s="251"/>
      <c r="E501" s="252">
        <v>15.648</v>
      </c>
      <c r="F501" s="222"/>
      <c r="G501" s="222"/>
      <c r="H501" s="222"/>
      <c r="I501" s="222"/>
      <c r="J501" s="222"/>
      <c r="K501" s="222"/>
      <c r="L501" s="222"/>
      <c r="M501" s="222"/>
      <c r="N501" s="221"/>
      <c r="O501" s="221"/>
      <c r="P501" s="221"/>
      <c r="Q501" s="221"/>
      <c r="R501" s="222"/>
      <c r="S501" s="222"/>
      <c r="T501" s="222"/>
      <c r="U501" s="222"/>
      <c r="V501" s="222"/>
      <c r="W501" s="222"/>
      <c r="X501" s="222"/>
      <c r="Y501" s="212"/>
      <c r="Z501" s="212"/>
      <c r="AA501" s="212"/>
      <c r="AB501" s="212"/>
      <c r="AC501" s="212"/>
      <c r="AD501" s="212"/>
      <c r="AE501" s="212"/>
      <c r="AF501" s="212"/>
      <c r="AG501" s="212" t="s">
        <v>249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1" x14ac:dyDescent="0.2">
      <c r="A502" s="219"/>
      <c r="B502" s="220"/>
      <c r="C502" s="255" t="s">
        <v>784</v>
      </c>
      <c r="D502" s="251"/>
      <c r="E502" s="252">
        <v>31.5</v>
      </c>
      <c r="F502" s="222"/>
      <c r="G502" s="22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12"/>
      <c r="Z502" s="212"/>
      <c r="AA502" s="212"/>
      <c r="AB502" s="212"/>
      <c r="AC502" s="212"/>
      <c r="AD502" s="212"/>
      <c r="AE502" s="212"/>
      <c r="AF502" s="212"/>
      <c r="AG502" s="212" t="s">
        <v>249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1" x14ac:dyDescent="0.2">
      <c r="A503" s="231">
        <v>78</v>
      </c>
      <c r="B503" s="232" t="s">
        <v>785</v>
      </c>
      <c r="C503" s="247" t="s">
        <v>786</v>
      </c>
      <c r="D503" s="233" t="s">
        <v>245</v>
      </c>
      <c r="E503" s="234">
        <v>380.303</v>
      </c>
      <c r="F503" s="235"/>
      <c r="G503" s="236">
        <f>ROUND(E503*F503,2)</f>
        <v>0</v>
      </c>
      <c r="H503" s="235">
        <v>18.96</v>
      </c>
      <c r="I503" s="236">
        <f>ROUND(E503*H503,2)</f>
        <v>7210.54</v>
      </c>
      <c r="J503" s="235">
        <v>54.14</v>
      </c>
      <c r="K503" s="236">
        <f>ROUND(E503*J503,2)</f>
        <v>20589.599999999999</v>
      </c>
      <c r="L503" s="236">
        <v>21</v>
      </c>
      <c r="M503" s="236">
        <f>G503*(1+L503/100)</f>
        <v>0</v>
      </c>
      <c r="N503" s="234">
        <v>4.6000000000000001E-4</v>
      </c>
      <c r="O503" s="234">
        <f>ROUND(E503*N503,2)</f>
        <v>0.17</v>
      </c>
      <c r="P503" s="234">
        <v>0</v>
      </c>
      <c r="Q503" s="234">
        <f>ROUND(E503*P503,2)</f>
        <v>0</v>
      </c>
      <c r="R503" s="236" t="s">
        <v>411</v>
      </c>
      <c r="S503" s="236" t="s">
        <v>247</v>
      </c>
      <c r="T503" s="237" t="s">
        <v>247</v>
      </c>
      <c r="U503" s="222">
        <v>0.10191</v>
      </c>
      <c r="V503" s="222">
        <f>ROUND(E503*U503,2)</f>
        <v>38.76</v>
      </c>
      <c r="W503" s="222"/>
      <c r="X503" s="222" t="s">
        <v>225</v>
      </c>
      <c r="Y503" s="212"/>
      <c r="Z503" s="212"/>
      <c r="AA503" s="212"/>
      <c r="AB503" s="212"/>
      <c r="AC503" s="212"/>
      <c r="AD503" s="212"/>
      <c r="AE503" s="212"/>
      <c r="AF503" s="212"/>
      <c r="AG503" s="212" t="s">
        <v>226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19"/>
      <c r="B504" s="220"/>
      <c r="C504" s="255" t="s">
        <v>782</v>
      </c>
      <c r="D504" s="251"/>
      <c r="E504" s="252">
        <v>333.15499999999997</v>
      </c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12"/>
      <c r="Z504" s="212"/>
      <c r="AA504" s="212"/>
      <c r="AB504" s="212"/>
      <c r="AC504" s="212"/>
      <c r="AD504" s="212"/>
      <c r="AE504" s="212"/>
      <c r="AF504" s="212"/>
      <c r="AG504" s="212" t="s">
        <v>249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1" x14ac:dyDescent="0.2">
      <c r="A505" s="219"/>
      <c r="B505" s="220"/>
      <c r="C505" s="255" t="s">
        <v>783</v>
      </c>
      <c r="D505" s="251"/>
      <c r="E505" s="252">
        <v>15.648</v>
      </c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12"/>
      <c r="Z505" s="212"/>
      <c r="AA505" s="212"/>
      <c r="AB505" s="212"/>
      <c r="AC505" s="212"/>
      <c r="AD505" s="212"/>
      <c r="AE505" s="212"/>
      <c r="AF505" s="212"/>
      <c r="AG505" s="212" t="s">
        <v>249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19"/>
      <c r="B506" s="220"/>
      <c r="C506" s="255" t="s">
        <v>784</v>
      </c>
      <c r="D506" s="251"/>
      <c r="E506" s="252">
        <v>31.5</v>
      </c>
      <c r="F506" s="222"/>
      <c r="G506" s="222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12"/>
      <c r="Z506" s="212"/>
      <c r="AA506" s="212"/>
      <c r="AB506" s="212"/>
      <c r="AC506" s="212"/>
      <c r="AD506" s="212"/>
      <c r="AE506" s="212"/>
      <c r="AF506" s="212"/>
      <c r="AG506" s="212" t="s">
        <v>249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x14ac:dyDescent="0.2">
      <c r="A507" s="224" t="s">
        <v>218</v>
      </c>
      <c r="B507" s="225" t="s">
        <v>165</v>
      </c>
      <c r="C507" s="245" t="s">
        <v>166</v>
      </c>
      <c r="D507" s="226"/>
      <c r="E507" s="227"/>
      <c r="F507" s="228"/>
      <c r="G507" s="228">
        <f>SUMIF(AG508:AG516,"&lt;&gt;NOR",G508:G516)</f>
        <v>0</v>
      </c>
      <c r="H507" s="228"/>
      <c r="I507" s="228">
        <f>SUM(I508:I516)</f>
        <v>604.54</v>
      </c>
      <c r="J507" s="228"/>
      <c r="K507" s="228">
        <f>SUM(K508:K516)</f>
        <v>1786.44</v>
      </c>
      <c r="L507" s="228"/>
      <c r="M507" s="228">
        <f>SUM(M508:M516)</f>
        <v>0</v>
      </c>
      <c r="N507" s="227"/>
      <c r="O507" s="227">
        <f>SUM(O508:O516)</f>
        <v>0</v>
      </c>
      <c r="P507" s="227"/>
      <c r="Q507" s="227">
        <f>SUM(Q508:Q516)</f>
        <v>0</v>
      </c>
      <c r="R507" s="228"/>
      <c r="S507" s="228"/>
      <c r="T507" s="229"/>
      <c r="U507" s="223"/>
      <c r="V507" s="223">
        <f>SUM(V508:V516)</f>
        <v>3.38</v>
      </c>
      <c r="W507" s="223"/>
      <c r="X507" s="223"/>
      <c r="AG507" t="s">
        <v>219</v>
      </c>
    </row>
    <row r="508" spans="1:60" outlineLevel="1" x14ac:dyDescent="0.2">
      <c r="A508" s="231">
        <v>79</v>
      </c>
      <c r="B508" s="232" t="s">
        <v>787</v>
      </c>
      <c r="C508" s="247" t="s">
        <v>788</v>
      </c>
      <c r="D508" s="233" t="s">
        <v>295</v>
      </c>
      <c r="E508" s="234">
        <v>11.87</v>
      </c>
      <c r="F508" s="235"/>
      <c r="G508" s="236">
        <f>ROUND(E508*F508,2)</f>
        <v>0</v>
      </c>
      <c r="H508" s="235">
        <v>0</v>
      </c>
      <c r="I508" s="236">
        <f>ROUND(E508*H508,2)</f>
        <v>0</v>
      </c>
      <c r="J508" s="235">
        <v>150.5</v>
      </c>
      <c r="K508" s="236">
        <f>ROUND(E508*J508,2)</f>
        <v>1786.44</v>
      </c>
      <c r="L508" s="236">
        <v>21</v>
      </c>
      <c r="M508" s="236">
        <f>G508*(1+L508/100)</f>
        <v>0</v>
      </c>
      <c r="N508" s="234">
        <v>0</v>
      </c>
      <c r="O508" s="234">
        <f>ROUND(E508*N508,2)</f>
        <v>0</v>
      </c>
      <c r="P508" s="234">
        <v>0</v>
      </c>
      <c r="Q508" s="234">
        <f>ROUND(E508*P508,2)</f>
        <v>0</v>
      </c>
      <c r="R508" s="236" t="s">
        <v>165</v>
      </c>
      <c r="S508" s="236" t="s">
        <v>247</v>
      </c>
      <c r="T508" s="237" t="s">
        <v>247</v>
      </c>
      <c r="U508" s="222">
        <v>0.28466999999999998</v>
      </c>
      <c r="V508" s="222">
        <f>ROUND(E508*U508,2)</f>
        <v>3.38</v>
      </c>
      <c r="W508" s="222"/>
      <c r="X508" s="222" t="s">
        <v>225</v>
      </c>
      <c r="Y508" s="212"/>
      <c r="Z508" s="212"/>
      <c r="AA508" s="212"/>
      <c r="AB508" s="212"/>
      <c r="AC508" s="212"/>
      <c r="AD508" s="212"/>
      <c r="AE508" s="212"/>
      <c r="AF508" s="212"/>
      <c r="AG508" s="212" t="s">
        <v>226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1" x14ac:dyDescent="0.2">
      <c r="A509" s="219"/>
      <c r="B509" s="220"/>
      <c r="C509" s="255" t="s">
        <v>789</v>
      </c>
      <c r="D509" s="251"/>
      <c r="E509" s="252">
        <v>2.71</v>
      </c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12"/>
      <c r="Z509" s="212"/>
      <c r="AA509" s="212"/>
      <c r="AB509" s="212"/>
      <c r="AC509" s="212"/>
      <c r="AD509" s="212"/>
      <c r="AE509" s="212"/>
      <c r="AF509" s="212"/>
      <c r="AG509" s="212" t="s">
        <v>249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19"/>
      <c r="B510" s="220"/>
      <c r="C510" s="255" t="s">
        <v>790</v>
      </c>
      <c r="D510" s="251"/>
      <c r="E510" s="252">
        <v>4.0599999999999996</v>
      </c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12"/>
      <c r="Z510" s="212"/>
      <c r="AA510" s="212"/>
      <c r="AB510" s="212"/>
      <c r="AC510" s="212"/>
      <c r="AD510" s="212"/>
      <c r="AE510" s="212"/>
      <c r="AF510" s="212"/>
      <c r="AG510" s="212" t="s">
        <v>249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1" x14ac:dyDescent="0.2">
      <c r="A511" s="219"/>
      <c r="B511" s="220"/>
      <c r="C511" s="255" t="s">
        <v>791</v>
      </c>
      <c r="D511" s="251"/>
      <c r="E511" s="252">
        <v>5.0999999999999996</v>
      </c>
      <c r="F511" s="222"/>
      <c r="G511" s="222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12"/>
      <c r="Z511" s="212"/>
      <c r="AA511" s="212"/>
      <c r="AB511" s="212"/>
      <c r="AC511" s="212"/>
      <c r="AD511" s="212"/>
      <c r="AE511" s="212"/>
      <c r="AF511" s="212"/>
      <c r="AG511" s="212" t="s">
        <v>249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ht="22.5" outlineLevel="1" x14ac:dyDescent="0.2">
      <c r="A512" s="231">
        <v>80</v>
      </c>
      <c r="B512" s="232" t="s">
        <v>792</v>
      </c>
      <c r="C512" s="247" t="s">
        <v>793</v>
      </c>
      <c r="D512" s="233" t="s">
        <v>295</v>
      </c>
      <c r="E512" s="234">
        <v>13.057</v>
      </c>
      <c r="F512" s="235"/>
      <c r="G512" s="236">
        <f>ROUND(E512*F512,2)</f>
        <v>0</v>
      </c>
      <c r="H512" s="235">
        <v>46.3</v>
      </c>
      <c r="I512" s="236">
        <f>ROUND(E512*H512,2)</f>
        <v>604.54</v>
      </c>
      <c r="J512" s="235">
        <v>0</v>
      </c>
      <c r="K512" s="236">
        <f>ROUND(E512*J512,2)</f>
        <v>0</v>
      </c>
      <c r="L512" s="236">
        <v>21</v>
      </c>
      <c r="M512" s="236">
        <f>G512*(1+L512/100)</f>
        <v>0</v>
      </c>
      <c r="N512" s="234">
        <v>2.3000000000000001E-4</v>
      </c>
      <c r="O512" s="234">
        <f>ROUND(E512*N512,2)</f>
        <v>0</v>
      </c>
      <c r="P512" s="234">
        <v>0</v>
      </c>
      <c r="Q512" s="234">
        <f>ROUND(E512*P512,2)</f>
        <v>0</v>
      </c>
      <c r="R512" s="236" t="s">
        <v>253</v>
      </c>
      <c r="S512" s="236" t="s">
        <v>247</v>
      </c>
      <c r="T512" s="237" t="s">
        <v>247</v>
      </c>
      <c r="U512" s="222">
        <v>0</v>
      </c>
      <c r="V512" s="222">
        <f>ROUND(E512*U512,2)</f>
        <v>0</v>
      </c>
      <c r="W512" s="222"/>
      <c r="X512" s="222" t="s">
        <v>254</v>
      </c>
      <c r="Y512" s="212"/>
      <c r="Z512" s="212"/>
      <c r="AA512" s="212"/>
      <c r="AB512" s="212"/>
      <c r="AC512" s="212"/>
      <c r="AD512" s="212"/>
      <c r="AE512" s="212"/>
      <c r="AF512" s="212"/>
      <c r="AG512" s="212" t="s">
        <v>255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1" x14ac:dyDescent="0.2">
      <c r="A513" s="219"/>
      <c r="B513" s="220"/>
      <c r="C513" s="255" t="s">
        <v>789</v>
      </c>
      <c r="D513" s="251"/>
      <c r="E513" s="252">
        <v>2.71</v>
      </c>
      <c r="F513" s="222"/>
      <c r="G513" s="222"/>
      <c r="H513" s="222"/>
      <c r="I513" s="222"/>
      <c r="J513" s="222"/>
      <c r="K513" s="222"/>
      <c r="L513" s="222"/>
      <c r="M513" s="222"/>
      <c r="N513" s="221"/>
      <c r="O513" s="221"/>
      <c r="P513" s="221"/>
      <c r="Q513" s="221"/>
      <c r="R513" s="222"/>
      <c r="S513" s="222"/>
      <c r="T513" s="222"/>
      <c r="U513" s="222"/>
      <c r="V513" s="222"/>
      <c r="W513" s="222"/>
      <c r="X513" s="222"/>
      <c r="Y513" s="212"/>
      <c r="Z513" s="212"/>
      <c r="AA513" s="212"/>
      <c r="AB513" s="212"/>
      <c r="AC513" s="212"/>
      <c r="AD513" s="212"/>
      <c r="AE513" s="212"/>
      <c r="AF513" s="212"/>
      <c r="AG513" s="212" t="s">
        <v>249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19"/>
      <c r="B514" s="220"/>
      <c r="C514" s="255" t="s">
        <v>790</v>
      </c>
      <c r="D514" s="251"/>
      <c r="E514" s="252">
        <v>4.0599999999999996</v>
      </c>
      <c r="F514" s="222"/>
      <c r="G514" s="222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12"/>
      <c r="Z514" s="212"/>
      <c r="AA514" s="212"/>
      <c r="AB514" s="212"/>
      <c r="AC514" s="212"/>
      <c r="AD514" s="212"/>
      <c r="AE514" s="212"/>
      <c r="AF514" s="212"/>
      <c r="AG514" s="212" t="s">
        <v>249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1" x14ac:dyDescent="0.2">
      <c r="A515" s="219"/>
      <c r="B515" s="220"/>
      <c r="C515" s="255" t="s">
        <v>791</v>
      </c>
      <c r="D515" s="251"/>
      <c r="E515" s="252">
        <v>5.0999999999999996</v>
      </c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12"/>
      <c r="Z515" s="212"/>
      <c r="AA515" s="212"/>
      <c r="AB515" s="212"/>
      <c r="AC515" s="212"/>
      <c r="AD515" s="212"/>
      <c r="AE515" s="212"/>
      <c r="AF515" s="212"/>
      <c r="AG515" s="212" t="s">
        <v>249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1" x14ac:dyDescent="0.2">
      <c r="A516" s="219"/>
      <c r="B516" s="220"/>
      <c r="C516" s="255" t="s">
        <v>794</v>
      </c>
      <c r="D516" s="251"/>
      <c r="E516" s="252">
        <v>1.1870000000000001</v>
      </c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12"/>
      <c r="Z516" s="212"/>
      <c r="AA516" s="212"/>
      <c r="AB516" s="212"/>
      <c r="AC516" s="212"/>
      <c r="AD516" s="212"/>
      <c r="AE516" s="212"/>
      <c r="AF516" s="212"/>
      <c r="AG516" s="212" t="s">
        <v>249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x14ac:dyDescent="0.2">
      <c r="A517" s="3"/>
      <c r="B517" s="4"/>
      <c r="C517" s="248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AE517">
        <v>15</v>
      </c>
      <c r="AF517">
        <v>21</v>
      </c>
      <c r="AG517" t="s">
        <v>205</v>
      </c>
    </row>
    <row r="518" spans="1:60" x14ac:dyDescent="0.2">
      <c r="A518" s="215"/>
      <c r="B518" s="216" t="s">
        <v>29</v>
      </c>
      <c r="C518" s="249"/>
      <c r="D518" s="217"/>
      <c r="E518" s="218"/>
      <c r="F518" s="218"/>
      <c r="G518" s="230">
        <f>G8+G30+G41+G79+G144+G158+G167+G170+G183+G186+G219+G249+G272+G323+G326+G353+G434+G493+G498+G507</f>
        <v>0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AE518">
        <f>SUMIF(L7:L516,AE517,G7:G516)</f>
        <v>0</v>
      </c>
      <c r="AF518">
        <f>SUMIF(L7:L516,AF517,G7:G516)</f>
        <v>0</v>
      </c>
      <c r="AG518" t="s">
        <v>241</v>
      </c>
    </row>
    <row r="519" spans="1:60" x14ac:dyDescent="0.2">
      <c r="C519" s="250"/>
      <c r="D519" s="10"/>
      <c r="AG519" t="s">
        <v>242</v>
      </c>
    </row>
    <row r="520" spans="1:60" x14ac:dyDescent="0.2">
      <c r="D520" s="10"/>
    </row>
    <row r="521" spans="1:60" x14ac:dyDescent="0.2">
      <c r="D521" s="10"/>
    </row>
    <row r="522" spans="1:60" x14ac:dyDescent="0.2">
      <c r="D522" s="10"/>
    </row>
    <row r="523" spans="1:60" x14ac:dyDescent="0.2">
      <c r="D523" s="10"/>
    </row>
    <row r="524" spans="1:60" x14ac:dyDescent="0.2">
      <c r="D524" s="10"/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J7RnY28cskWV3ArHNkgB6D9SMHmuBmQIqNAfPGOIh4CSgtuMEuUTRr8TIZ1wmVyHOFrY7yFEDkqOuUKJnPLGw==" saltValue="b1Fr6KdxdausvLEiTLOBbw==" spinCount="100000" sheet="1"/>
  <mergeCells count="24">
    <mergeCell ref="C352:G352"/>
    <mergeCell ref="C355:G355"/>
    <mergeCell ref="C363:G363"/>
    <mergeCell ref="C376:G376"/>
    <mergeCell ref="C433:G433"/>
    <mergeCell ref="C495:G495"/>
    <mergeCell ref="C160:G160"/>
    <mergeCell ref="C185:G185"/>
    <mergeCell ref="C218:G218"/>
    <mergeCell ref="C248:G248"/>
    <mergeCell ref="C271:G271"/>
    <mergeCell ref="C322:G322"/>
    <mergeCell ref="C21:G21"/>
    <mergeCell ref="C43:G43"/>
    <mergeCell ref="C48:G48"/>
    <mergeCell ref="C81:G81"/>
    <mergeCell ref="C88:G88"/>
    <mergeCell ref="C126:G1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D84D-4888-45D9-A724-A7A312861733}">
  <sheetPr>
    <outlinePr summaryBelow="0"/>
  </sheetPr>
  <dimension ref="A1:BH5000"/>
  <sheetViews>
    <sheetView workbookViewId="0">
      <pane ySplit="7" topLeftCell="A56" activePane="bottomLeft" state="frozen"/>
      <selection pane="bottomLeft" activeCell="F95" activeCellId="5" sqref="F66 F70 F84 F88 F92 F95:F100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142</v>
      </c>
      <c r="C8" s="245" t="s">
        <v>143</v>
      </c>
      <c r="D8" s="226"/>
      <c r="E8" s="227"/>
      <c r="F8" s="228"/>
      <c r="G8" s="228">
        <f>SUMIF(AG9:AG40,"&lt;&gt;NOR",G9:G40)</f>
        <v>0</v>
      </c>
      <c r="H8" s="228"/>
      <c r="I8" s="228">
        <f>SUM(I9:I40)</f>
        <v>279489</v>
      </c>
      <c r="J8" s="228"/>
      <c r="K8" s="228">
        <f>SUM(K9:K40)</f>
        <v>64297</v>
      </c>
      <c r="L8" s="228"/>
      <c r="M8" s="228">
        <f>SUM(M9:M40)</f>
        <v>0</v>
      </c>
      <c r="N8" s="227"/>
      <c r="O8" s="227">
        <f>SUM(O9:O40)</f>
        <v>0</v>
      </c>
      <c r="P8" s="227"/>
      <c r="Q8" s="227">
        <f>SUM(Q9:Q40)</f>
        <v>0</v>
      </c>
      <c r="R8" s="228"/>
      <c r="S8" s="228"/>
      <c r="T8" s="229"/>
      <c r="U8" s="223"/>
      <c r="V8" s="223">
        <f>SUM(V9:V40)</f>
        <v>0</v>
      </c>
      <c r="W8" s="223"/>
      <c r="X8" s="223"/>
      <c r="AG8" t="s">
        <v>219</v>
      </c>
    </row>
    <row r="9" spans="1:60" outlineLevel="1" x14ac:dyDescent="0.2">
      <c r="A9" s="231">
        <v>1</v>
      </c>
      <c r="B9" s="232" t="s">
        <v>795</v>
      </c>
      <c r="C9" s="247" t="s">
        <v>796</v>
      </c>
      <c r="D9" s="233" t="s">
        <v>797</v>
      </c>
      <c r="E9" s="234">
        <v>1</v>
      </c>
      <c r="F9" s="235"/>
      <c r="G9" s="236">
        <f>ROUND(E9*F9,2)</f>
        <v>0</v>
      </c>
      <c r="H9" s="235">
        <v>124510</v>
      </c>
      <c r="I9" s="236">
        <f>ROUND(E9*H9,2)</f>
        <v>124510</v>
      </c>
      <c r="J9" s="235">
        <v>12000</v>
      </c>
      <c r="K9" s="236">
        <f>ROUND(E9*J9,2)</f>
        <v>12000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223</v>
      </c>
      <c r="T9" s="237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9" t="s">
        <v>798</v>
      </c>
      <c r="D10" s="257"/>
      <c r="E10" s="257"/>
      <c r="F10" s="257"/>
      <c r="G10" s="257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799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0" t="s">
        <v>800</v>
      </c>
      <c r="D11" s="258"/>
      <c r="E11" s="258"/>
      <c r="F11" s="258"/>
      <c r="G11" s="258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799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0" t="s">
        <v>801</v>
      </c>
      <c r="D12" s="258"/>
      <c r="E12" s="258"/>
      <c r="F12" s="258"/>
      <c r="G12" s="258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799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60" t="s">
        <v>802</v>
      </c>
      <c r="D13" s="258"/>
      <c r="E13" s="258"/>
      <c r="F13" s="258"/>
      <c r="G13" s="258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799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0" t="s">
        <v>803</v>
      </c>
      <c r="D14" s="258"/>
      <c r="E14" s="258"/>
      <c r="F14" s="258"/>
      <c r="G14" s="258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799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0" t="s">
        <v>804</v>
      </c>
      <c r="D15" s="258"/>
      <c r="E15" s="258"/>
      <c r="F15" s="258"/>
      <c r="G15" s="258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799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8">
        <v>2</v>
      </c>
      <c r="B16" s="239" t="s">
        <v>805</v>
      </c>
      <c r="C16" s="246" t="s">
        <v>806</v>
      </c>
      <c r="D16" s="240" t="s">
        <v>797</v>
      </c>
      <c r="E16" s="241">
        <v>1</v>
      </c>
      <c r="F16" s="242"/>
      <c r="G16" s="243">
        <f>ROUND(E16*F16,2)</f>
        <v>0</v>
      </c>
      <c r="H16" s="242">
        <v>2500</v>
      </c>
      <c r="I16" s="243">
        <f>ROUND(E16*H16,2)</f>
        <v>2500</v>
      </c>
      <c r="J16" s="242">
        <v>450</v>
      </c>
      <c r="K16" s="243">
        <f>ROUND(E16*J16,2)</f>
        <v>450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225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3</v>
      </c>
      <c r="B17" s="239" t="s">
        <v>807</v>
      </c>
      <c r="C17" s="246" t="s">
        <v>808</v>
      </c>
      <c r="D17" s="240" t="s">
        <v>797</v>
      </c>
      <c r="E17" s="241">
        <v>1</v>
      </c>
      <c r="F17" s="242"/>
      <c r="G17" s="243">
        <f>ROUND(E17*F17,2)</f>
        <v>0</v>
      </c>
      <c r="H17" s="242">
        <v>1750</v>
      </c>
      <c r="I17" s="243">
        <f>ROUND(E17*H17,2)</f>
        <v>1750</v>
      </c>
      <c r="J17" s="242">
        <v>300</v>
      </c>
      <c r="K17" s="243">
        <f>ROUND(E17*J17,2)</f>
        <v>300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8">
        <v>4</v>
      </c>
      <c r="B18" s="239" t="s">
        <v>809</v>
      </c>
      <c r="C18" s="246" t="s">
        <v>810</v>
      </c>
      <c r="D18" s="240" t="s">
        <v>797</v>
      </c>
      <c r="E18" s="241">
        <v>1</v>
      </c>
      <c r="F18" s="242"/>
      <c r="G18" s="243">
        <f>ROUND(E18*F18,2)</f>
        <v>0</v>
      </c>
      <c r="H18" s="242">
        <v>1250</v>
      </c>
      <c r="I18" s="243">
        <f>ROUND(E18*H18,2)</f>
        <v>1250</v>
      </c>
      <c r="J18" s="242">
        <v>250</v>
      </c>
      <c r="K18" s="243">
        <f>ROUND(E18*J18,2)</f>
        <v>250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223</v>
      </c>
      <c r="T18" s="244" t="s">
        <v>224</v>
      </c>
      <c r="U18" s="222">
        <v>0</v>
      </c>
      <c r="V18" s="222">
        <f>ROUND(E18*U18,2)</f>
        <v>0</v>
      </c>
      <c r="W18" s="222"/>
      <c r="X18" s="222" t="s">
        <v>225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230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8">
        <v>5</v>
      </c>
      <c r="B19" s="239" t="s">
        <v>811</v>
      </c>
      <c r="C19" s="246" t="s">
        <v>812</v>
      </c>
      <c r="D19" s="240" t="s">
        <v>797</v>
      </c>
      <c r="E19" s="241">
        <v>4</v>
      </c>
      <c r="F19" s="242"/>
      <c r="G19" s="243">
        <f>ROUND(E19*F19,2)</f>
        <v>0</v>
      </c>
      <c r="H19" s="242">
        <v>3584</v>
      </c>
      <c r="I19" s="243">
        <f>ROUND(E19*H19,2)</f>
        <v>14336</v>
      </c>
      <c r="J19" s="242">
        <v>280</v>
      </c>
      <c r="K19" s="243">
        <f>ROUND(E19*J19,2)</f>
        <v>1120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6</v>
      </c>
      <c r="B20" s="239" t="s">
        <v>813</v>
      </c>
      <c r="C20" s="246" t="s">
        <v>814</v>
      </c>
      <c r="D20" s="240" t="s">
        <v>797</v>
      </c>
      <c r="E20" s="241">
        <v>1</v>
      </c>
      <c r="F20" s="242"/>
      <c r="G20" s="243">
        <f>ROUND(E20*F20,2)</f>
        <v>0</v>
      </c>
      <c r="H20" s="242">
        <v>780</v>
      </c>
      <c r="I20" s="243">
        <f>ROUND(E20*H20,2)</f>
        <v>780</v>
      </c>
      <c r="J20" s="242">
        <v>280</v>
      </c>
      <c r="K20" s="243">
        <f>ROUND(E20*J20,2)</f>
        <v>280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223</v>
      </c>
      <c r="T20" s="244" t="s">
        <v>224</v>
      </c>
      <c r="U20" s="222">
        <v>0</v>
      </c>
      <c r="V20" s="222">
        <f>ROUND(E20*U20,2)</f>
        <v>0</v>
      </c>
      <c r="W20" s="222"/>
      <c r="X20" s="222" t="s">
        <v>225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230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8">
        <v>7</v>
      </c>
      <c r="B21" s="239" t="s">
        <v>815</v>
      </c>
      <c r="C21" s="246" t="s">
        <v>816</v>
      </c>
      <c r="D21" s="240" t="s">
        <v>797</v>
      </c>
      <c r="E21" s="241">
        <v>7</v>
      </c>
      <c r="F21" s="242"/>
      <c r="G21" s="243">
        <f>ROUND(E21*F21,2)</f>
        <v>0</v>
      </c>
      <c r="H21" s="242">
        <v>800</v>
      </c>
      <c r="I21" s="243">
        <f>ROUND(E21*H21,2)</f>
        <v>5600</v>
      </c>
      <c r="J21" s="242">
        <v>280</v>
      </c>
      <c r="K21" s="243">
        <f>ROUND(E21*J21,2)</f>
        <v>1960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223</v>
      </c>
      <c r="T21" s="244" t="s">
        <v>224</v>
      </c>
      <c r="U21" s="222">
        <v>0</v>
      </c>
      <c r="V21" s="222">
        <f>ROUND(E21*U21,2)</f>
        <v>0</v>
      </c>
      <c r="W21" s="222"/>
      <c r="X21" s="222" t="s">
        <v>225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230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8">
        <v>8</v>
      </c>
      <c r="B22" s="239" t="s">
        <v>817</v>
      </c>
      <c r="C22" s="246" t="s">
        <v>818</v>
      </c>
      <c r="D22" s="240" t="s">
        <v>797</v>
      </c>
      <c r="E22" s="241">
        <v>1</v>
      </c>
      <c r="F22" s="242"/>
      <c r="G22" s="243">
        <f>ROUND(E22*F22,2)</f>
        <v>0</v>
      </c>
      <c r="H22" s="242">
        <v>980</v>
      </c>
      <c r="I22" s="243">
        <f>ROUND(E22*H22,2)</f>
        <v>980</v>
      </c>
      <c r="J22" s="242">
        <v>280</v>
      </c>
      <c r="K22" s="243">
        <f>ROUND(E22*J22,2)</f>
        <v>280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223</v>
      </c>
      <c r="T22" s="244" t="s">
        <v>224</v>
      </c>
      <c r="U22" s="222">
        <v>0</v>
      </c>
      <c r="V22" s="222">
        <f>ROUND(E22*U22,2)</f>
        <v>0</v>
      </c>
      <c r="W22" s="222"/>
      <c r="X22" s="222" t="s">
        <v>225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230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8">
        <v>9</v>
      </c>
      <c r="B23" s="239" t="s">
        <v>819</v>
      </c>
      <c r="C23" s="246" t="s">
        <v>820</v>
      </c>
      <c r="D23" s="240" t="s">
        <v>797</v>
      </c>
      <c r="E23" s="241">
        <v>1</v>
      </c>
      <c r="F23" s="242"/>
      <c r="G23" s="243">
        <f>ROUND(E23*F23,2)</f>
        <v>0</v>
      </c>
      <c r="H23" s="242">
        <v>650</v>
      </c>
      <c r="I23" s="243">
        <f>ROUND(E23*H23,2)</f>
        <v>650</v>
      </c>
      <c r="J23" s="242">
        <v>100</v>
      </c>
      <c r="K23" s="243">
        <f>ROUND(E23*J23,2)</f>
        <v>100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223</v>
      </c>
      <c r="T23" s="244" t="s">
        <v>224</v>
      </c>
      <c r="U23" s="222">
        <v>0</v>
      </c>
      <c r="V23" s="222">
        <f>ROUND(E23*U23,2)</f>
        <v>0</v>
      </c>
      <c r="W23" s="222"/>
      <c r="X23" s="222" t="s">
        <v>225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230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8">
        <v>10</v>
      </c>
      <c r="B24" s="239" t="s">
        <v>821</v>
      </c>
      <c r="C24" s="246" t="s">
        <v>822</v>
      </c>
      <c r="D24" s="240" t="s">
        <v>797</v>
      </c>
      <c r="E24" s="241">
        <v>3</v>
      </c>
      <c r="F24" s="242"/>
      <c r="G24" s="243">
        <f>ROUND(E24*F24,2)</f>
        <v>0</v>
      </c>
      <c r="H24" s="242">
        <v>850</v>
      </c>
      <c r="I24" s="243">
        <f>ROUND(E24*H24,2)</f>
        <v>2550</v>
      </c>
      <c r="J24" s="242">
        <v>125</v>
      </c>
      <c r="K24" s="243">
        <f>ROUND(E24*J24,2)</f>
        <v>375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223</v>
      </c>
      <c r="T24" s="244" t="s">
        <v>224</v>
      </c>
      <c r="U24" s="222">
        <v>0</v>
      </c>
      <c r="V24" s="222">
        <f>ROUND(E24*U24,2)</f>
        <v>0</v>
      </c>
      <c r="W24" s="222"/>
      <c r="X24" s="222" t="s">
        <v>225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230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8">
        <v>11</v>
      </c>
      <c r="B25" s="239" t="s">
        <v>823</v>
      </c>
      <c r="C25" s="246" t="s">
        <v>824</v>
      </c>
      <c r="D25" s="240" t="s">
        <v>797</v>
      </c>
      <c r="E25" s="241">
        <v>3</v>
      </c>
      <c r="F25" s="242"/>
      <c r="G25" s="243">
        <f>ROUND(E25*F25,2)</f>
        <v>0</v>
      </c>
      <c r="H25" s="242">
        <v>900</v>
      </c>
      <c r="I25" s="243">
        <f>ROUND(E25*H25,2)</f>
        <v>2700</v>
      </c>
      <c r="J25" s="242">
        <v>145</v>
      </c>
      <c r="K25" s="243">
        <f>ROUND(E25*J25,2)</f>
        <v>435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223</v>
      </c>
      <c r="T25" s="244" t="s">
        <v>224</v>
      </c>
      <c r="U25" s="222">
        <v>0</v>
      </c>
      <c r="V25" s="222">
        <f>ROUND(E25*U25,2)</f>
        <v>0</v>
      </c>
      <c r="W25" s="222"/>
      <c r="X25" s="222" t="s">
        <v>225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230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8">
        <v>12</v>
      </c>
      <c r="B26" s="239" t="s">
        <v>825</v>
      </c>
      <c r="C26" s="246" t="s">
        <v>826</v>
      </c>
      <c r="D26" s="240" t="s">
        <v>797</v>
      </c>
      <c r="E26" s="241">
        <v>5</v>
      </c>
      <c r="F26" s="242"/>
      <c r="G26" s="243">
        <f>ROUND(E26*F26,2)</f>
        <v>0</v>
      </c>
      <c r="H26" s="242">
        <v>950</v>
      </c>
      <c r="I26" s="243">
        <f>ROUND(E26*H26,2)</f>
        <v>4750</v>
      </c>
      <c r="J26" s="242">
        <v>145</v>
      </c>
      <c r="K26" s="243">
        <f>ROUND(E26*J26,2)</f>
        <v>725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223</v>
      </c>
      <c r="T26" s="244" t="s">
        <v>224</v>
      </c>
      <c r="U26" s="222">
        <v>0</v>
      </c>
      <c r="V26" s="222">
        <f>ROUND(E26*U26,2)</f>
        <v>0</v>
      </c>
      <c r="W26" s="222"/>
      <c r="X26" s="222" t="s">
        <v>225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230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8">
        <v>13</v>
      </c>
      <c r="B27" s="239" t="s">
        <v>827</v>
      </c>
      <c r="C27" s="246" t="s">
        <v>828</v>
      </c>
      <c r="D27" s="240" t="s">
        <v>797</v>
      </c>
      <c r="E27" s="241">
        <v>5</v>
      </c>
      <c r="F27" s="242"/>
      <c r="G27" s="243">
        <f>ROUND(E27*F27,2)</f>
        <v>0</v>
      </c>
      <c r="H27" s="242">
        <v>750</v>
      </c>
      <c r="I27" s="243">
        <f>ROUND(E27*H27,2)</f>
        <v>3750</v>
      </c>
      <c r="J27" s="242">
        <v>220</v>
      </c>
      <c r="K27" s="243">
        <f>ROUND(E27*J27,2)</f>
        <v>1100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223</v>
      </c>
      <c r="T27" s="244" t="s">
        <v>224</v>
      </c>
      <c r="U27" s="222">
        <v>0</v>
      </c>
      <c r="V27" s="222">
        <f>ROUND(E27*U27,2)</f>
        <v>0</v>
      </c>
      <c r="W27" s="222"/>
      <c r="X27" s="222" t="s">
        <v>225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230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8">
        <v>14</v>
      </c>
      <c r="B28" s="239" t="s">
        <v>829</v>
      </c>
      <c r="C28" s="246" t="s">
        <v>830</v>
      </c>
      <c r="D28" s="240" t="s">
        <v>797</v>
      </c>
      <c r="E28" s="241">
        <v>1</v>
      </c>
      <c r="F28" s="242"/>
      <c r="G28" s="243">
        <f>ROUND(E28*F28,2)</f>
        <v>0</v>
      </c>
      <c r="H28" s="242">
        <v>635</v>
      </c>
      <c r="I28" s="243">
        <f>ROUND(E28*H28,2)</f>
        <v>635</v>
      </c>
      <c r="J28" s="242">
        <v>200</v>
      </c>
      <c r="K28" s="243">
        <f>ROUND(E28*J28,2)</f>
        <v>200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223</v>
      </c>
      <c r="T28" s="244" t="s">
        <v>224</v>
      </c>
      <c r="U28" s="222">
        <v>0</v>
      </c>
      <c r="V28" s="222">
        <f>ROUND(E28*U28,2)</f>
        <v>0</v>
      </c>
      <c r="W28" s="222"/>
      <c r="X28" s="222" t="s">
        <v>225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8">
        <v>15</v>
      </c>
      <c r="B29" s="239" t="s">
        <v>831</v>
      </c>
      <c r="C29" s="246" t="s">
        <v>832</v>
      </c>
      <c r="D29" s="240" t="s">
        <v>797</v>
      </c>
      <c r="E29" s="241">
        <v>2</v>
      </c>
      <c r="F29" s="242"/>
      <c r="G29" s="243">
        <f>ROUND(E29*F29,2)</f>
        <v>0</v>
      </c>
      <c r="H29" s="242">
        <v>1157</v>
      </c>
      <c r="I29" s="243">
        <f>ROUND(E29*H29,2)</f>
        <v>2314</v>
      </c>
      <c r="J29" s="242">
        <v>250</v>
      </c>
      <c r="K29" s="243">
        <f>ROUND(E29*J29,2)</f>
        <v>500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223</v>
      </c>
      <c r="T29" s="244" t="s">
        <v>224</v>
      </c>
      <c r="U29" s="222">
        <v>0</v>
      </c>
      <c r="V29" s="222">
        <f>ROUND(E29*U29,2)</f>
        <v>0</v>
      </c>
      <c r="W29" s="222"/>
      <c r="X29" s="222" t="s">
        <v>225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230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8">
        <v>16</v>
      </c>
      <c r="B30" s="239" t="s">
        <v>833</v>
      </c>
      <c r="C30" s="246" t="s">
        <v>834</v>
      </c>
      <c r="D30" s="240" t="s">
        <v>797</v>
      </c>
      <c r="E30" s="241">
        <v>3</v>
      </c>
      <c r="F30" s="242"/>
      <c r="G30" s="243">
        <f>ROUND(E30*F30,2)</f>
        <v>0</v>
      </c>
      <c r="H30" s="242">
        <v>1157</v>
      </c>
      <c r="I30" s="243">
        <f>ROUND(E30*H30,2)</f>
        <v>3471</v>
      </c>
      <c r="J30" s="242">
        <v>250</v>
      </c>
      <c r="K30" s="243">
        <f>ROUND(E30*J30,2)</f>
        <v>750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223</v>
      </c>
      <c r="T30" s="244" t="s">
        <v>224</v>
      </c>
      <c r="U30" s="222">
        <v>0</v>
      </c>
      <c r="V30" s="222">
        <f>ROUND(E30*U30,2)</f>
        <v>0</v>
      </c>
      <c r="W30" s="222"/>
      <c r="X30" s="222" t="s">
        <v>225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230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8">
        <v>17</v>
      </c>
      <c r="B31" s="239" t="s">
        <v>835</v>
      </c>
      <c r="C31" s="246" t="s">
        <v>836</v>
      </c>
      <c r="D31" s="240" t="s">
        <v>837</v>
      </c>
      <c r="E31" s="241">
        <v>3</v>
      </c>
      <c r="F31" s="242"/>
      <c r="G31" s="243">
        <f>ROUND(E31*F31,2)</f>
        <v>0</v>
      </c>
      <c r="H31" s="242">
        <v>206</v>
      </c>
      <c r="I31" s="243">
        <f>ROUND(E31*H31,2)</f>
        <v>618</v>
      </c>
      <c r="J31" s="242">
        <v>40</v>
      </c>
      <c r="K31" s="243">
        <f>ROUND(E31*J31,2)</f>
        <v>120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223</v>
      </c>
      <c r="T31" s="244" t="s">
        <v>224</v>
      </c>
      <c r="U31" s="222">
        <v>0</v>
      </c>
      <c r="V31" s="222">
        <f>ROUND(E31*U31,2)</f>
        <v>0</v>
      </c>
      <c r="W31" s="222"/>
      <c r="X31" s="222" t="s">
        <v>225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230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8">
        <v>18</v>
      </c>
      <c r="B32" s="239" t="s">
        <v>838</v>
      </c>
      <c r="C32" s="246" t="s">
        <v>839</v>
      </c>
      <c r="D32" s="240" t="s">
        <v>245</v>
      </c>
      <c r="E32" s="241">
        <v>2</v>
      </c>
      <c r="F32" s="242"/>
      <c r="G32" s="243">
        <f>ROUND(E32*F32,2)</f>
        <v>0</v>
      </c>
      <c r="H32" s="242">
        <v>700</v>
      </c>
      <c r="I32" s="243">
        <f>ROUND(E32*H32,2)</f>
        <v>1400</v>
      </c>
      <c r="J32" s="242">
        <v>290</v>
      </c>
      <c r="K32" s="243">
        <f>ROUND(E32*J32,2)</f>
        <v>580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223</v>
      </c>
      <c r="T32" s="244" t="s">
        <v>224</v>
      </c>
      <c r="U32" s="222">
        <v>0</v>
      </c>
      <c r="V32" s="222">
        <f>ROUND(E32*U32,2)</f>
        <v>0</v>
      </c>
      <c r="W32" s="222"/>
      <c r="X32" s="222" t="s">
        <v>225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230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8">
        <v>19</v>
      </c>
      <c r="B33" s="239" t="s">
        <v>840</v>
      </c>
      <c r="C33" s="246" t="s">
        <v>841</v>
      </c>
      <c r="D33" s="240" t="s">
        <v>837</v>
      </c>
      <c r="E33" s="241">
        <v>26</v>
      </c>
      <c r="F33" s="242"/>
      <c r="G33" s="243">
        <f>ROUND(E33*F33,2)</f>
        <v>0</v>
      </c>
      <c r="H33" s="242">
        <v>1377</v>
      </c>
      <c r="I33" s="243">
        <f>ROUND(E33*H33,2)</f>
        <v>35802</v>
      </c>
      <c r="J33" s="242">
        <v>350</v>
      </c>
      <c r="K33" s="243">
        <f>ROUND(E33*J33,2)</f>
        <v>9100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223</v>
      </c>
      <c r="T33" s="244" t="s">
        <v>224</v>
      </c>
      <c r="U33" s="222">
        <v>0</v>
      </c>
      <c r="V33" s="222">
        <f>ROUND(E33*U33,2)</f>
        <v>0</v>
      </c>
      <c r="W33" s="222"/>
      <c r="X33" s="222" t="s">
        <v>225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230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8">
        <v>20</v>
      </c>
      <c r="B34" s="239" t="s">
        <v>842</v>
      </c>
      <c r="C34" s="246" t="s">
        <v>843</v>
      </c>
      <c r="D34" s="240" t="s">
        <v>837</v>
      </c>
      <c r="E34" s="241">
        <v>16</v>
      </c>
      <c r="F34" s="242"/>
      <c r="G34" s="243">
        <f>ROUND(E34*F34,2)</f>
        <v>0</v>
      </c>
      <c r="H34" s="242">
        <v>1068</v>
      </c>
      <c r="I34" s="243">
        <f>ROUND(E34*H34,2)</f>
        <v>17088</v>
      </c>
      <c r="J34" s="242">
        <v>300</v>
      </c>
      <c r="K34" s="243">
        <f>ROUND(E34*J34,2)</f>
        <v>4800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223</v>
      </c>
      <c r="T34" s="244" t="s">
        <v>224</v>
      </c>
      <c r="U34" s="222">
        <v>0</v>
      </c>
      <c r="V34" s="222">
        <f>ROUND(E34*U34,2)</f>
        <v>0</v>
      </c>
      <c r="W34" s="222"/>
      <c r="X34" s="222" t="s">
        <v>225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230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8">
        <v>21</v>
      </c>
      <c r="B35" s="239" t="s">
        <v>844</v>
      </c>
      <c r="C35" s="246" t="s">
        <v>845</v>
      </c>
      <c r="D35" s="240" t="s">
        <v>837</v>
      </c>
      <c r="E35" s="241">
        <v>14</v>
      </c>
      <c r="F35" s="242"/>
      <c r="G35" s="243">
        <f>ROUND(E35*F35,2)</f>
        <v>0</v>
      </c>
      <c r="H35" s="242">
        <v>975</v>
      </c>
      <c r="I35" s="243">
        <f>ROUND(E35*H35,2)</f>
        <v>13650</v>
      </c>
      <c r="J35" s="242">
        <v>300</v>
      </c>
      <c r="K35" s="243">
        <f>ROUND(E35*J35,2)</f>
        <v>4200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223</v>
      </c>
      <c r="T35" s="244" t="s">
        <v>224</v>
      </c>
      <c r="U35" s="222">
        <v>0</v>
      </c>
      <c r="V35" s="222">
        <f>ROUND(E35*U35,2)</f>
        <v>0</v>
      </c>
      <c r="W35" s="222"/>
      <c r="X35" s="222" t="s">
        <v>225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230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8">
        <v>22</v>
      </c>
      <c r="B36" s="239" t="s">
        <v>846</v>
      </c>
      <c r="C36" s="246" t="s">
        <v>847</v>
      </c>
      <c r="D36" s="240" t="s">
        <v>837</v>
      </c>
      <c r="E36" s="241">
        <v>7</v>
      </c>
      <c r="F36" s="242"/>
      <c r="G36" s="243">
        <f>ROUND(E36*F36,2)</f>
        <v>0</v>
      </c>
      <c r="H36" s="242">
        <v>840</v>
      </c>
      <c r="I36" s="243">
        <f>ROUND(E36*H36,2)</f>
        <v>5880</v>
      </c>
      <c r="J36" s="242">
        <v>300</v>
      </c>
      <c r="K36" s="243">
        <f>ROUND(E36*J36,2)</f>
        <v>2100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223</v>
      </c>
      <c r="T36" s="244" t="s">
        <v>224</v>
      </c>
      <c r="U36" s="222">
        <v>0</v>
      </c>
      <c r="V36" s="222">
        <f>ROUND(E36*U36,2)</f>
        <v>0</v>
      </c>
      <c r="W36" s="222"/>
      <c r="X36" s="222" t="s">
        <v>225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230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8">
        <v>23</v>
      </c>
      <c r="B37" s="239" t="s">
        <v>848</v>
      </c>
      <c r="C37" s="246" t="s">
        <v>849</v>
      </c>
      <c r="D37" s="240" t="s">
        <v>837</v>
      </c>
      <c r="E37" s="241">
        <v>1</v>
      </c>
      <c r="F37" s="242"/>
      <c r="G37" s="243">
        <f>ROUND(E37*F37,2)</f>
        <v>0</v>
      </c>
      <c r="H37" s="242">
        <v>0</v>
      </c>
      <c r="I37" s="243">
        <f>ROUND(E37*H37,2)</f>
        <v>0</v>
      </c>
      <c r="J37" s="242">
        <v>882</v>
      </c>
      <c r="K37" s="243">
        <f>ROUND(E37*J37,2)</f>
        <v>882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223</v>
      </c>
      <c r="T37" s="244" t="s">
        <v>224</v>
      </c>
      <c r="U37" s="222">
        <v>0</v>
      </c>
      <c r="V37" s="222">
        <f>ROUND(E37*U37,2)</f>
        <v>0</v>
      </c>
      <c r="W37" s="222"/>
      <c r="X37" s="222" t="s">
        <v>225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226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8">
        <v>24</v>
      </c>
      <c r="B38" s="239" t="s">
        <v>850</v>
      </c>
      <c r="C38" s="246" t="s">
        <v>851</v>
      </c>
      <c r="D38" s="240" t="s">
        <v>245</v>
      </c>
      <c r="E38" s="241">
        <v>12</v>
      </c>
      <c r="F38" s="242"/>
      <c r="G38" s="243">
        <f>ROUND(E38*F38,2)</f>
        <v>0</v>
      </c>
      <c r="H38" s="242">
        <v>650</v>
      </c>
      <c r="I38" s="243">
        <f>ROUND(E38*H38,2)</f>
        <v>7800</v>
      </c>
      <c r="J38" s="242">
        <v>175</v>
      </c>
      <c r="K38" s="243">
        <f>ROUND(E38*J38,2)</f>
        <v>2100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223</v>
      </c>
      <c r="T38" s="244" t="s">
        <v>224</v>
      </c>
      <c r="U38" s="222">
        <v>0</v>
      </c>
      <c r="V38" s="222">
        <f>ROUND(E38*U38,2)</f>
        <v>0</v>
      </c>
      <c r="W38" s="222"/>
      <c r="X38" s="222" t="s">
        <v>225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230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8">
        <v>25</v>
      </c>
      <c r="B39" s="239" t="s">
        <v>852</v>
      </c>
      <c r="C39" s="246" t="s">
        <v>853</v>
      </c>
      <c r="D39" s="240" t="s">
        <v>245</v>
      </c>
      <c r="E39" s="241">
        <v>3</v>
      </c>
      <c r="F39" s="242"/>
      <c r="G39" s="243">
        <f>ROUND(E39*F39,2)</f>
        <v>0</v>
      </c>
      <c r="H39" s="242">
        <v>950</v>
      </c>
      <c r="I39" s="243">
        <f>ROUND(E39*H39,2)</f>
        <v>2850</v>
      </c>
      <c r="J39" s="242">
        <v>280</v>
      </c>
      <c r="K39" s="243">
        <f>ROUND(E39*J39,2)</f>
        <v>840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223</v>
      </c>
      <c r="T39" s="244" t="s">
        <v>224</v>
      </c>
      <c r="U39" s="222">
        <v>0</v>
      </c>
      <c r="V39" s="222">
        <f>ROUND(E39*U39,2)</f>
        <v>0</v>
      </c>
      <c r="W39" s="222"/>
      <c r="X39" s="222" t="s">
        <v>225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8">
        <v>26</v>
      </c>
      <c r="B40" s="239" t="s">
        <v>854</v>
      </c>
      <c r="C40" s="246" t="s">
        <v>855</v>
      </c>
      <c r="D40" s="240" t="s">
        <v>739</v>
      </c>
      <c r="E40" s="241">
        <v>125</v>
      </c>
      <c r="F40" s="242"/>
      <c r="G40" s="243">
        <f>ROUND(E40*F40,2)</f>
        <v>0</v>
      </c>
      <c r="H40" s="242">
        <v>175</v>
      </c>
      <c r="I40" s="243">
        <f>ROUND(E40*H40,2)</f>
        <v>21875</v>
      </c>
      <c r="J40" s="242">
        <v>150</v>
      </c>
      <c r="K40" s="243">
        <f>ROUND(E40*J40,2)</f>
        <v>18750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223</v>
      </c>
      <c r="T40" s="244" t="s">
        <v>224</v>
      </c>
      <c r="U40" s="222">
        <v>0</v>
      </c>
      <c r="V40" s="222">
        <f>ROUND(E40*U40,2)</f>
        <v>0</v>
      </c>
      <c r="W40" s="222"/>
      <c r="X40" s="222" t="s">
        <v>225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230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4" t="s">
        <v>218</v>
      </c>
      <c r="B41" s="225" t="s">
        <v>144</v>
      </c>
      <c r="C41" s="245" t="s">
        <v>145</v>
      </c>
      <c r="D41" s="226"/>
      <c r="E41" s="227"/>
      <c r="F41" s="228"/>
      <c r="G41" s="228">
        <f>SUMIF(AG42:AG93,"&lt;&gt;NOR",G42:G93)</f>
        <v>0</v>
      </c>
      <c r="H41" s="228"/>
      <c r="I41" s="228">
        <f>SUM(I42:I93)</f>
        <v>186050</v>
      </c>
      <c r="J41" s="228"/>
      <c r="K41" s="228">
        <f>SUM(K42:K93)</f>
        <v>53050</v>
      </c>
      <c r="L41" s="228"/>
      <c r="M41" s="228">
        <f>SUM(M42:M93)</f>
        <v>0</v>
      </c>
      <c r="N41" s="227"/>
      <c r="O41" s="227">
        <f>SUM(O42:O93)</f>
        <v>0</v>
      </c>
      <c r="P41" s="227"/>
      <c r="Q41" s="227">
        <f>SUM(Q42:Q93)</f>
        <v>0</v>
      </c>
      <c r="R41" s="228"/>
      <c r="S41" s="228"/>
      <c r="T41" s="229"/>
      <c r="U41" s="223"/>
      <c r="V41" s="223">
        <f>SUM(V42:V93)</f>
        <v>0</v>
      </c>
      <c r="W41" s="223"/>
      <c r="X41" s="223"/>
      <c r="AG41" t="s">
        <v>219</v>
      </c>
    </row>
    <row r="42" spans="1:60" outlineLevel="1" x14ac:dyDescent="0.2">
      <c r="A42" s="231">
        <v>27</v>
      </c>
      <c r="B42" s="232" t="s">
        <v>856</v>
      </c>
      <c r="C42" s="247" t="s">
        <v>857</v>
      </c>
      <c r="D42" s="233" t="s">
        <v>797</v>
      </c>
      <c r="E42" s="234">
        <v>1</v>
      </c>
      <c r="F42" s="235"/>
      <c r="G42" s="236">
        <f>ROUND(E42*F42,2)</f>
        <v>0</v>
      </c>
      <c r="H42" s="235">
        <v>70196</v>
      </c>
      <c r="I42" s="236">
        <f>ROUND(E42*H42,2)</f>
        <v>70196</v>
      </c>
      <c r="J42" s="235">
        <v>12500</v>
      </c>
      <c r="K42" s="236">
        <f>ROUND(E42*J42,2)</f>
        <v>12500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/>
      <c r="S42" s="236" t="s">
        <v>223</v>
      </c>
      <c r="T42" s="237" t="s">
        <v>224</v>
      </c>
      <c r="U42" s="222">
        <v>0</v>
      </c>
      <c r="V42" s="222">
        <f>ROUND(E42*U42,2)</f>
        <v>0</v>
      </c>
      <c r="W42" s="222"/>
      <c r="X42" s="222" t="s">
        <v>225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230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9" t="s">
        <v>858</v>
      </c>
      <c r="D43" s="257"/>
      <c r="E43" s="257"/>
      <c r="F43" s="257"/>
      <c r="G43" s="257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799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60" t="s">
        <v>859</v>
      </c>
      <c r="D44" s="258"/>
      <c r="E44" s="258"/>
      <c r="F44" s="258"/>
      <c r="G44" s="258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799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0" t="s">
        <v>860</v>
      </c>
      <c r="D45" s="258"/>
      <c r="E45" s="258"/>
      <c r="F45" s="258"/>
      <c r="G45" s="258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799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60" t="s">
        <v>861</v>
      </c>
      <c r="D46" s="258"/>
      <c r="E46" s="258"/>
      <c r="F46" s="258"/>
      <c r="G46" s="258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799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60" t="s">
        <v>862</v>
      </c>
      <c r="D47" s="258"/>
      <c r="E47" s="258"/>
      <c r="F47" s="258"/>
      <c r="G47" s="258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799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60" t="s">
        <v>863</v>
      </c>
      <c r="D48" s="258"/>
      <c r="E48" s="258"/>
      <c r="F48" s="258"/>
      <c r="G48" s="258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799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60" t="s">
        <v>864</v>
      </c>
      <c r="D49" s="258"/>
      <c r="E49" s="258"/>
      <c r="F49" s="258"/>
      <c r="G49" s="258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799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60" t="s">
        <v>865</v>
      </c>
      <c r="D50" s="258"/>
      <c r="E50" s="258"/>
      <c r="F50" s="258"/>
      <c r="G50" s="258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799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60" t="s">
        <v>866</v>
      </c>
      <c r="D51" s="258"/>
      <c r="E51" s="258"/>
      <c r="F51" s="258"/>
      <c r="G51" s="258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799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1">
        <v>28</v>
      </c>
      <c r="B52" s="232" t="s">
        <v>867</v>
      </c>
      <c r="C52" s="247" t="s">
        <v>868</v>
      </c>
      <c r="D52" s="233" t="s">
        <v>797</v>
      </c>
      <c r="E52" s="234">
        <v>1</v>
      </c>
      <c r="F52" s="235"/>
      <c r="G52" s="236">
        <f>ROUND(E52*F52,2)</f>
        <v>0</v>
      </c>
      <c r="H52" s="235">
        <v>3500</v>
      </c>
      <c r="I52" s="236">
        <f>ROUND(E52*H52,2)</f>
        <v>3500</v>
      </c>
      <c r="J52" s="235">
        <v>1000</v>
      </c>
      <c r="K52" s="236">
        <f>ROUND(E52*J52,2)</f>
        <v>1000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/>
      <c r="S52" s="236" t="s">
        <v>223</v>
      </c>
      <c r="T52" s="237" t="s">
        <v>224</v>
      </c>
      <c r="U52" s="222">
        <v>0</v>
      </c>
      <c r="V52" s="222">
        <f>ROUND(E52*U52,2)</f>
        <v>0</v>
      </c>
      <c r="W52" s="222"/>
      <c r="X52" s="222" t="s">
        <v>225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230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9" t="s">
        <v>869</v>
      </c>
      <c r="D53" s="257"/>
      <c r="E53" s="257"/>
      <c r="F53" s="257"/>
      <c r="G53" s="257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799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60" t="s">
        <v>870</v>
      </c>
      <c r="D54" s="258"/>
      <c r="E54" s="258"/>
      <c r="F54" s="258"/>
      <c r="G54" s="258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799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1">
        <v>29</v>
      </c>
      <c r="B55" s="232" t="s">
        <v>871</v>
      </c>
      <c r="C55" s="247" t="s">
        <v>872</v>
      </c>
      <c r="D55" s="233" t="s">
        <v>797</v>
      </c>
      <c r="E55" s="234">
        <v>1</v>
      </c>
      <c r="F55" s="235"/>
      <c r="G55" s="236">
        <f>ROUND(E55*F55,2)</f>
        <v>0</v>
      </c>
      <c r="H55" s="235">
        <v>11172</v>
      </c>
      <c r="I55" s="236">
        <f>ROUND(E55*H55,2)</f>
        <v>11172</v>
      </c>
      <c r="J55" s="235">
        <v>3000</v>
      </c>
      <c r="K55" s="236">
        <f>ROUND(E55*J55,2)</f>
        <v>3000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6"/>
      <c r="S55" s="236" t="s">
        <v>223</v>
      </c>
      <c r="T55" s="237" t="s">
        <v>224</v>
      </c>
      <c r="U55" s="222">
        <v>0</v>
      </c>
      <c r="V55" s="222">
        <f>ROUND(E55*U55,2)</f>
        <v>0</v>
      </c>
      <c r="W55" s="222"/>
      <c r="X55" s="222" t="s">
        <v>225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230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9" t="s">
        <v>873</v>
      </c>
      <c r="D56" s="257"/>
      <c r="E56" s="257"/>
      <c r="F56" s="257"/>
      <c r="G56" s="257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799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0" t="s">
        <v>874</v>
      </c>
      <c r="D57" s="258"/>
      <c r="E57" s="258"/>
      <c r="F57" s="258"/>
      <c r="G57" s="258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799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60" t="s">
        <v>875</v>
      </c>
      <c r="D58" s="258"/>
      <c r="E58" s="258"/>
      <c r="F58" s="258"/>
      <c r="G58" s="258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799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0" t="s">
        <v>876</v>
      </c>
      <c r="D59" s="258"/>
      <c r="E59" s="258"/>
      <c r="F59" s="258"/>
      <c r="G59" s="258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799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60" t="s">
        <v>877</v>
      </c>
      <c r="D60" s="258"/>
      <c r="E60" s="258"/>
      <c r="F60" s="258"/>
      <c r="G60" s="258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799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60" t="s">
        <v>878</v>
      </c>
      <c r="D61" s="258"/>
      <c r="E61" s="258"/>
      <c r="F61" s="258"/>
      <c r="G61" s="258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799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0" t="s">
        <v>879</v>
      </c>
      <c r="D62" s="258"/>
      <c r="E62" s="258"/>
      <c r="F62" s="258"/>
      <c r="G62" s="258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799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60" t="s">
        <v>880</v>
      </c>
      <c r="D63" s="258"/>
      <c r="E63" s="258"/>
      <c r="F63" s="258"/>
      <c r="G63" s="258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799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0" t="s">
        <v>881</v>
      </c>
      <c r="D64" s="258"/>
      <c r="E64" s="258"/>
      <c r="F64" s="258"/>
      <c r="G64" s="258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799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60" t="s">
        <v>882</v>
      </c>
      <c r="D65" s="258"/>
      <c r="E65" s="258"/>
      <c r="F65" s="258"/>
      <c r="G65" s="258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799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30</v>
      </c>
      <c r="B66" s="232" t="s">
        <v>883</v>
      </c>
      <c r="C66" s="247" t="s">
        <v>884</v>
      </c>
      <c r="D66" s="233" t="s">
        <v>837</v>
      </c>
      <c r="E66" s="234">
        <v>15</v>
      </c>
      <c r="F66" s="235"/>
      <c r="G66" s="236">
        <f>ROUND(E66*F66,2)</f>
        <v>0</v>
      </c>
      <c r="H66" s="235">
        <v>1250</v>
      </c>
      <c r="I66" s="236">
        <f>ROUND(E66*H66,2)</f>
        <v>18750</v>
      </c>
      <c r="J66" s="235">
        <v>600</v>
      </c>
      <c r="K66" s="236">
        <f>ROUND(E66*J66,2)</f>
        <v>9000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/>
      <c r="S66" s="236" t="s">
        <v>223</v>
      </c>
      <c r="T66" s="237" t="s">
        <v>224</v>
      </c>
      <c r="U66" s="222">
        <v>0</v>
      </c>
      <c r="V66" s="222">
        <f>ROUND(E66*U66,2)</f>
        <v>0</v>
      </c>
      <c r="W66" s="222"/>
      <c r="X66" s="222" t="s">
        <v>225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230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9" t="s">
        <v>885</v>
      </c>
      <c r="D67" s="257"/>
      <c r="E67" s="257"/>
      <c r="F67" s="257"/>
      <c r="G67" s="257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799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0" t="s">
        <v>886</v>
      </c>
      <c r="D68" s="258"/>
      <c r="E68" s="258"/>
      <c r="F68" s="258"/>
      <c r="G68" s="258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799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60" t="s">
        <v>887</v>
      </c>
      <c r="D69" s="258"/>
      <c r="E69" s="258"/>
      <c r="F69" s="258"/>
      <c r="G69" s="258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799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1">
        <v>31</v>
      </c>
      <c r="B70" s="232" t="s">
        <v>888</v>
      </c>
      <c r="C70" s="247" t="s">
        <v>889</v>
      </c>
      <c r="D70" s="233" t="s">
        <v>797</v>
      </c>
      <c r="E70" s="234">
        <v>2</v>
      </c>
      <c r="F70" s="235"/>
      <c r="G70" s="236">
        <f>ROUND(E70*F70,2)</f>
        <v>0</v>
      </c>
      <c r="H70" s="235">
        <v>23716</v>
      </c>
      <c r="I70" s="236">
        <f>ROUND(E70*H70,2)</f>
        <v>47432</v>
      </c>
      <c r="J70" s="235">
        <v>5000</v>
      </c>
      <c r="K70" s="236">
        <f>ROUND(E70*J70,2)</f>
        <v>10000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6"/>
      <c r="S70" s="236" t="s">
        <v>223</v>
      </c>
      <c r="T70" s="237" t="s">
        <v>224</v>
      </c>
      <c r="U70" s="222">
        <v>0</v>
      </c>
      <c r="V70" s="222">
        <f>ROUND(E70*U70,2)</f>
        <v>0</v>
      </c>
      <c r="W70" s="222"/>
      <c r="X70" s="222" t="s">
        <v>225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230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9" t="s">
        <v>890</v>
      </c>
      <c r="D71" s="257"/>
      <c r="E71" s="257"/>
      <c r="F71" s="257"/>
      <c r="G71" s="257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799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60" t="s">
        <v>891</v>
      </c>
      <c r="D72" s="258"/>
      <c r="E72" s="258"/>
      <c r="F72" s="258"/>
      <c r="G72" s="258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799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0" t="s">
        <v>892</v>
      </c>
      <c r="D73" s="258"/>
      <c r="E73" s="258"/>
      <c r="F73" s="258"/>
      <c r="G73" s="258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799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60" t="s">
        <v>893</v>
      </c>
      <c r="D74" s="258"/>
      <c r="E74" s="258"/>
      <c r="F74" s="258"/>
      <c r="G74" s="258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799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0" t="s">
        <v>894</v>
      </c>
      <c r="D75" s="258"/>
      <c r="E75" s="258"/>
      <c r="F75" s="258"/>
      <c r="G75" s="258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799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60" t="s">
        <v>895</v>
      </c>
      <c r="D76" s="258"/>
      <c r="E76" s="258"/>
      <c r="F76" s="258"/>
      <c r="G76" s="258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799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60" t="s">
        <v>896</v>
      </c>
      <c r="D77" s="258"/>
      <c r="E77" s="258"/>
      <c r="F77" s="258"/>
      <c r="G77" s="258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799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60" t="s">
        <v>897</v>
      </c>
      <c r="D78" s="258"/>
      <c r="E78" s="258"/>
      <c r="F78" s="258"/>
      <c r="G78" s="258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799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0" t="s">
        <v>898</v>
      </c>
      <c r="D79" s="258"/>
      <c r="E79" s="258"/>
      <c r="F79" s="258"/>
      <c r="G79" s="258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799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60" t="s">
        <v>899</v>
      </c>
      <c r="D80" s="258"/>
      <c r="E80" s="258"/>
      <c r="F80" s="258"/>
      <c r="G80" s="258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799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0" t="s">
        <v>900</v>
      </c>
      <c r="D81" s="258"/>
      <c r="E81" s="258"/>
      <c r="F81" s="258"/>
      <c r="G81" s="258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799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0" t="s">
        <v>901</v>
      </c>
      <c r="D82" s="258"/>
      <c r="E82" s="258"/>
      <c r="F82" s="258"/>
      <c r="G82" s="258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799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60" t="s">
        <v>902</v>
      </c>
      <c r="D83" s="258"/>
      <c r="E83" s="258"/>
      <c r="F83" s="258"/>
      <c r="G83" s="258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799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1">
        <v>32</v>
      </c>
      <c r="B84" s="232" t="s">
        <v>903</v>
      </c>
      <c r="C84" s="247" t="s">
        <v>884</v>
      </c>
      <c r="D84" s="233" t="s">
        <v>837</v>
      </c>
      <c r="E84" s="234">
        <v>10</v>
      </c>
      <c r="F84" s="235"/>
      <c r="G84" s="236">
        <f>ROUND(E84*F84,2)</f>
        <v>0</v>
      </c>
      <c r="H84" s="235">
        <v>1250</v>
      </c>
      <c r="I84" s="236">
        <f>ROUND(E84*H84,2)</f>
        <v>12500</v>
      </c>
      <c r="J84" s="235">
        <v>600</v>
      </c>
      <c r="K84" s="236">
        <f>ROUND(E84*J84,2)</f>
        <v>6000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/>
      <c r="S84" s="236" t="s">
        <v>223</v>
      </c>
      <c r="T84" s="237" t="s">
        <v>224</v>
      </c>
      <c r="U84" s="222">
        <v>0</v>
      </c>
      <c r="V84" s="222">
        <f>ROUND(E84*U84,2)</f>
        <v>0</v>
      </c>
      <c r="W84" s="222"/>
      <c r="X84" s="222" t="s">
        <v>225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230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9" t="s">
        <v>885</v>
      </c>
      <c r="D85" s="257"/>
      <c r="E85" s="257"/>
      <c r="F85" s="257"/>
      <c r="G85" s="257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799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0" t="s">
        <v>886</v>
      </c>
      <c r="D86" s="258"/>
      <c r="E86" s="258"/>
      <c r="F86" s="258"/>
      <c r="G86" s="258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799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0" t="s">
        <v>887</v>
      </c>
      <c r="D87" s="258"/>
      <c r="E87" s="258"/>
      <c r="F87" s="258"/>
      <c r="G87" s="258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799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1">
        <v>33</v>
      </c>
      <c r="B88" s="232" t="s">
        <v>904</v>
      </c>
      <c r="C88" s="247" t="s">
        <v>884</v>
      </c>
      <c r="D88" s="233" t="s">
        <v>837</v>
      </c>
      <c r="E88" s="234">
        <v>15</v>
      </c>
      <c r="F88" s="235"/>
      <c r="G88" s="236">
        <f>ROUND(E88*F88,2)</f>
        <v>0</v>
      </c>
      <c r="H88" s="235">
        <v>1250</v>
      </c>
      <c r="I88" s="236">
        <f>ROUND(E88*H88,2)</f>
        <v>18750</v>
      </c>
      <c r="J88" s="235">
        <v>600</v>
      </c>
      <c r="K88" s="236">
        <f>ROUND(E88*J88,2)</f>
        <v>9000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/>
      <c r="S88" s="236" t="s">
        <v>223</v>
      </c>
      <c r="T88" s="237" t="s">
        <v>224</v>
      </c>
      <c r="U88" s="222">
        <v>0</v>
      </c>
      <c r="V88" s="222">
        <f>ROUND(E88*U88,2)</f>
        <v>0</v>
      </c>
      <c r="W88" s="222"/>
      <c r="X88" s="222" t="s">
        <v>225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230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9" t="s">
        <v>885</v>
      </c>
      <c r="D89" s="257"/>
      <c r="E89" s="257"/>
      <c r="F89" s="257"/>
      <c r="G89" s="257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799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60" t="s">
        <v>886</v>
      </c>
      <c r="D90" s="258"/>
      <c r="E90" s="258"/>
      <c r="F90" s="258"/>
      <c r="G90" s="258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799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60" t="s">
        <v>887</v>
      </c>
      <c r="D91" s="258"/>
      <c r="E91" s="258"/>
      <c r="F91" s="258"/>
      <c r="G91" s="258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799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1">
        <v>34</v>
      </c>
      <c r="B92" s="232" t="s">
        <v>905</v>
      </c>
      <c r="C92" s="247" t="s">
        <v>906</v>
      </c>
      <c r="D92" s="233" t="s">
        <v>739</v>
      </c>
      <c r="E92" s="234">
        <v>30</v>
      </c>
      <c r="F92" s="235"/>
      <c r="G92" s="236">
        <f>ROUND(E92*F92,2)</f>
        <v>0</v>
      </c>
      <c r="H92" s="235">
        <v>125</v>
      </c>
      <c r="I92" s="236">
        <f>ROUND(E92*H92,2)</f>
        <v>3750</v>
      </c>
      <c r="J92" s="235">
        <v>85</v>
      </c>
      <c r="K92" s="236">
        <f>ROUND(E92*J92,2)</f>
        <v>2550</v>
      </c>
      <c r="L92" s="236">
        <v>21</v>
      </c>
      <c r="M92" s="236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6"/>
      <c r="S92" s="236" t="s">
        <v>223</v>
      </c>
      <c r="T92" s="237" t="s">
        <v>224</v>
      </c>
      <c r="U92" s="222">
        <v>0</v>
      </c>
      <c r="V92" s="222">
        <f>ROUND(E92*U92,2)</f>
        <v>0</v>
      </c>
      <c r="W92" s="222"/>
      <c r="X92" s="222" t="s">
        <v>225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230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9" t="s">
        <v>907</v>
      </c>
      <c r="D93" s="257"/>
      <c r="E93" s="257"/>
      <c r="F93" s="257"/>
      <c r="G93" s="257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799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">
      <c r="A94" s="224" t="s">
        <v>218</v>
      </c>
      <c r="B94" s="225" t="s">
        <v>140</v>
      </c>
      <c r="C94" s="245" t="s">
        <v>141</v>
      </c>
      <c r="D94" s="226"/>
      <c r="E94" s="227"/>
      <c r="F94" s="228"/>
      <c r="G94" s="228">
        <f>SUMIF(AG95:AG100,"&lt;&gt;NOR",G95:G100)</f>
        <v>0</v>
      </c>
      <c r="H94" s="228"/>
      <c r="I94" s="228">
        <f>SUM(I95:I100)</f>
        <v>29600</v>
      </c>
      <c r="J94" s="228"/>
      <c r="K94" s="228">
        <f>SUM(K95:K100)</f>
        <v>12500</v>
      </c>
      <c r="L94" s="228"/>
      <c r="M94" s="228">
        <f>SUM(M95:M100)</f>
        <v>0</v>
      </c>
      <c r="N94" s="227"/>
      <c r="O94" s="227">
        <f>SUM(O95:O100)</f>
        <v>0</v>
      </c>
      <c r="P94" s="227"/>
      <c r="Q94" s="227">
        <f>SUM(Q95:Q100)</f>
        <v>0</v>
      </c>
      <c r="R94" s="228"/>
      <c r="S94" s="228"/>
      <c r="T94" s="229"/>
      <c r="U94" s="223"/>
      <c r="V94" s="223">
        <f>SUM(V95:V100)</f>
        <v>0</v>
      </c>
      <c r="W94" s="223"/>
      <c r="X94" s="223"/>
      <c r="AG94" t="s">
        <v>219</v>
      </c>
    </row>
    <row r="95" spans="1:60" outlineLevel="1" x14ac:dyDescent="0.2">
      <c r="A95" s="238">
        <v>35</v>
      </c>
      <c r="B95" s="239" t="s">
        <v>908</v>
      </c>
      <c r="C95" s="246" t="s">
        <v>186</v>
      </c>
      <c r="D95" s="240" t="s">
        <v>601</v>
      </c>
      <c r="E95" s="241">
        <v>1</v>
      </c>
      <c r="F95" s="242"/>
      <c r="G95" s="243">
        <f>ROUND(E95*F95,2)</f>
        <v>0</v>
      </c>
      <c r="H95" s="242">
        <v>0</v>
      </c>
      <c r="I95" s="243">
        <f>ROUND(E95*H95,2)</f>
        <v>0</v>
      </c>
      <c r="J95" s="242">
        <v>12500</v>
      </c>
      <c r="K95" s="243">
        <f>ROUND(E95*J95,2)</f>
        <v>12500</v>
      </c>
      <c r="L95" s="243">
        <v>21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223</v>
      </c>
      <c r="T95" s="244" t="s">
        <v>224</v>
      </c>
      <c r="U95" s="222">
        <v>0</v>
      </c>
      <c r="V95" s="222">
        <f>ROUND(E95*U95,2)</f>
        <v>0</v>
      </c>
      <c r="W95" s="222"/>
      <c r="X95" s="222" t="s">
        <v>225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230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8">
        <v>36</v>
      </c>
      <c r="B96" s="239" t="s">
        <v>909</v>
      </c>
      <c r="C96" s="246" t="s">
        <v>910</v>
      </c>
      <c r="D96" s="240" t="s">
        <v>417</v>
      </c>
      <c r="E96" s="241">
        <v>16</v>
      </c>
      <c r="F96" s="242"/>
      <c r="G96" s="243">
        <f>ROUND(E96*F96,2)</f>
        <v>0</v>
      </c>
      <c r="H96" s="242">
        <v>550</v>
      </c>
      <c r="I96" s="243">
        <f>ROUND(E96*H96,2)</f>
        <v>8800</v>
      </c>
      <c r="J96" s="242">
        <v>0</v>
      </c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223</v>
      </c>
      <c r="T96" s="244" t="s">
        <v>224</v>
      </c>
      <c r="U96" s="222">
        <v>0</v>
      </c>
      <c r="V96" s="222">
        <f>ROUND(E96*U96,2)</f>
        <v>0</v>
      </c>
      <c r="W96" s="222"/>
      <c r="X96" s="222" t="s">
        <v>225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230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8">
        <v>37</v>
      </c>
      <c r="B97" s="239" t="s">
        <v>911</v>
      </c>
      <c r="C97" s="246" t="s">
        <v>912</v>
      </c>
      <c r="D97" s="240" t="s">
        <v>417</v>
      </c>
      <c r="E97" s="241">
        <v>4</v>
      </c>
      <c r="F97" s="242"/>
      <c r="G97" s="243">
        <f>ROUND(E97*F97,2)</f>
        <v>0</v>
      </c>
      <c r="H97" s="242">
        <v>550</v>
      </c>
      <c r="I97" s="243">
        <f>ROUND(E97*H97,2)</f>
        <v>2200</v>
      </c>
      <c r="J97" s="242">
        <v>0</v>
      </c>
      <c r="K97" s="243">
        <f>ROUND(E97*J97,2)</f>
        <v>0</v>
      </c>
      <c r="L97" s="243">
        <v>21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223</v>
      </c>
      <c r="T97" s="244" t="s">
        <v>224</v>
      </c>
      <c r="U97" s="222">
        <v>0</v>
      </c>
      <c r="V97" s="222">
        <f>ROUND(E97*U97,2)</f>
        <v>0</v>
      </c>
      <c r="W97" s="222"/>
      <c r="X97" s="222" t="s">
        <v>225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230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8">
        <v>38</v>
      </c>
      <c r="B98" s="239" t="s">
        <v>913</v>
      </c>
      <c r="C98" s="246" t="s">
        <v>914</v>
      </c>
      <c r="D98" s="240" t="s">
        <v>417</v>
      </c>
      <c r="E98" s="241">
        <v>2</v>
      </c>
      <c r="F98" s="242"/>
      <c r="G98" s="243">
        <f>ROUND(E98*F98,2)</f>
        <v>0</v>
      </c>
      <c r="H98" s="242">
        <v>550</v>
      </c>
      <c r="I98" s="243">
        <f>ROUND(E98*H98,2)</f>
        <v>1100</v>
      </c>
      <c r="J98" s="242">
        <v>0</v>
      </c>
      <c r="K98" s="243">
        <f>ROUND(E98*J98,2)</f>
        <v>0</v>
      </c>
      <c r="L98" s="243">
        <v>21</v>
      </c>
      <c r="M98" s="243">
        <f>G98*(1+L98/100)</f>
        <v>0</v>
      </c>
      <c r="N98" s="241">
        <v>0</v>
      </c>
      <c r="O98" s="241">
        <f>ROUND(E98*N98,2)</f>
        <v>0</v>
      </c>
      <c r="P98" s="241">
        <v>0</v>
      </c>
      <c r="Q98" s="241">
        <f>ROUND(E98*P98,2)</f>
        <v>0</v>
      </c>
      <c r="R98" s="243"/>
      <c r="S98" s="243" t="s">
        <v>223</v>
      </c>
      <c r="T98" s="244" t="s">
        <v>224</v>
      </c>
      <c r="U98" s="222">
        <v>0</v>
      </c>
      <c r="V98" s="222">
        <f>ROUND(E98*U98,2)</f>
        <v>0</v>
      </c>
      <c r="W98" s="222"/>
      <c r="X98" s="222" t="s">
        <v>225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230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38">
        <v>39</v>
      </c>
      <c r="B99" s="239" t="s">
        <v>915</v>
      </c>
      <c r="C99" s="246" t="s">
        <v>916</v>
      </c>
      <c r="D99" s="240" t="s">
        <v>601</v>
      </c>
      <c r="E99" s="241">
        <v>1</v>
      </c>
      <c r="F99" s="242"/>
      <c r="G99" s="243">
        <f>ROUND(E99*F99,2)</f>
        <v>0</v>
      </c>
      <c r="H99" s="242">
        <v>7500</v>
      </c>
      <c r="I99" s="243">
        <f>ROUND(E99*H99,2)</f>
        <v>7500</v>
      </c>
      <c r="J99" s="242">
        <v>0</v>
      </c>
      <c r="K99" s="243">
        <f>ROUND(E99*J99,2)</f>
        <v>0</v>
      </c>
      <c r="L99" s="243">
        <v>21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223</v>
      </c>
      <c r="T99" s="244" t="s">
        <v>224</v>
      </c>
      <c r="U99" s="222">
        <v>0</v>
      </c>
      <c r="V99" s="222">
        <f>ROUND(E99*U99,2)</f>
        <v>0</v>
      </c>
      <c r="W99" s="222"/>
      <c r="X99" s="222" t="s">
        <v>225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230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1">
        <v>40</v>
      </c>
      <c r="B100" s="232" t="s">
        <v>917</v>
      </c>
      <c r="C100" s="247" t="s">
        <v>918</v>
      </c>
      <c r="D100" s="233" t="s">
        <v>601</v>
      </c>
      <c r="E100" s="234">
        <v>1</v>
      </c>
      <c r="F100" s="235"/>
      <c r="G100" s="236">
        <f>ROUND(E100*F100,2)</f>
        <v>0</v>
      </c>
      <c r="H100" s="235">
        <v>10000</v>
      </c>
      <c r="I100" s="236">
        <f>ROUND(E100*H100,2)</f>
        <v>10000</v>
      </c>
      <c r="J100" s="235">
        <v>0</v>
      </c>
      <c r="K100" s="236">
        <f>ROUND(E100*J100,2)</f>
        <v>0</v>
      </c>
      <c r="L100" s="236">
        <v>21</v>
      </c>
      <c r="M100" s="236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6"/>
      <c r="S100" s="236" t="s">
        <v>223</v>
      </c>
      <c r="T100" s="237" t="s">
        <v>224</v>
      </c>
      <c r="U100" s="222">
        <v>0</v>
      </c>
      <c r="V100" s="222">
        <f>ROUND(E100*U100,2)</f>
        <v>0</v>
      </c>
      <c r="W100" s="222"/>
      <c r="X100" s="222" t="s">
        <v>225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230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x14ac:dyDescent="0.2">
      <c r="A101" s="3"/>
      <c r="B101" s="4"/>
      <c r="C101" s="248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205</v>
      </c>
    </row>
    <row r="102" spans="1:60" x14ac:dyDescent="0.2">
      <c r="A102" s="215"/>
      <c r="B102" s="216" t="s">
        <v>29</v>
      </c>
      <c r="C102" s="249"/>
      <c r="D102" s="217"/>
      <c r="E102" s="218"/>
      <c r="F102" s="218"/>
      <c r="G102" s="230">
        <f>G8+G41+G94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241</v>
      </c>
    </row>
    <row r="103" spans="1:60" x14ac:dyDescent="0.2">
      <c r="C103" s="250"/>
      <c r="D103" s="10"/>
      <c r="AG103" t="s">
        <v>242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7mmUdjl1Ar/yoYWk1Vimwb41ZxEy4lSlfvWWDXJd+mble4XrKX/I96JhgkU9sbdsUj0Q+8TSLPfloAk3wuU2Q==" saltValue="7TcUdCM2aoB8Acp4LQx84A==" spinCount="100000" sheet="1"/>
  <mergeCells count="54">
    <mergeCell ref="C86:G86"/>
    <mergeCell ref="C87:G87"/>
    <mergeCell ref="C89:G89"/>
    <mergeCell ref="C90:G90"/>
    <mergeCell ref="C91:G91"/>
    <mergeCell ref="C93:G93"/>
    <mergeCell ref="C79:G79"/>
    <mergeCell ref="C80:G80"/>
    <mergeCell ref="C81:G81"/>
    <mergeCell ref="C82:G82"/>
    <mergeCell ref="C83:G83"/>
    <mergeCell ref="C85:G85"/>
    <mergeCell ref="C73:G73"/>
    <mergeCell ref="C74:G74"/>
    <mergeCell ref="C75:G75"/>
    <mergeCell ref="C76:G76"/>
    <mergeCell ref="C77:G77"/>
    <mergeCell ref="C78:G78"/>
    <mergeCell ref="C65:G65"/>
    <mergeCell ref="C67:G67"/>
    <mergeCell ref="C68:G68"/>
    <mergeCell ref="C69:G69"/>
    <mergeCell ref="C71:G71"/>
    <mergeCell ref="C72:G72"/>
    <mergeCell ref="C59:G59"/>
    <mergeCell ref="C60:G60"/>
    <mergeCell ref="C61:G61"/>
    <mergeCell ref="C62:G62"/>
    <mergeCell ref="C63:G63"/>
    <mergeCell ref="C64:G64"/>
    <mergeCell ref="C51:G51"/>
    <mergeCell ref="C53:G53"/>
    <mergeCell ref="C54:G54"/>
    <mergeCell ref="C56:G56"/>
    <mergeCell ref="C57:G57"/>
    <mergeCell ref="C58:G58"/>
    <mergeCell ref="C45:G45"/>
    <mergeCell ref="C46:G46"/>
    <mergeCell ref="C47:G47"/>
    <mergeCell ref="C48:G48"/>
    <mergeCell ref="C49:G49"/>
    <mergeCell ref="C50:G50"/>
    <mergeCell ref="C12:G12"/>
    <mergeCell ref="C13:G13"/>
    <mergeCell ref="C14:G14"/>
    <mergeCell ref="C15:G15"/>
    <mergeCell ref="C43:G43"/>
    <mergeCell ref="C44:G4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830D-043F-4419-BB1C-1D8BE167F285}">
  <sheetPr>
    <outlinePr summaryBelow="0"/>
  </sheetPr>
  <dimension ref="A1:BH5000"/>
  <sheetViews>
    <sheetView workbookViewId="0">
      <pane ySplit="7" topLeftCell="A8" activePane="bottomLeft" state="frozen"/>
      <selection pane="bottomLeft" activeCell="F28" activeCellId="2" sqref="F9:F21 F23:F26 F28:F32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146</v>
      </c>
      <c r="C8" s="245" t="s">
        <v>147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108811</v>
      </c>
      <c r="J8" s="228"/>
      <c r="K8" s="228">
        <f>SUM(K9:K21)</f>
        <v>31917</v>
      </c>
      <c r="L8" s="228"/>
      <c r="M8" s="228">
        <f>SUM(M9:M21)</f>
        <v>0</v>
      </c>
      <c r="N8" s="227"/>
      <c r="O8" s="227">
        <f>SUM(O9:O21)</f>
        <v>0</v>
      </c>
      <c r="P8" s="227"/>
      <c r="Q8" s="227">
        <f>SUM(Q9:Q21)</f>
        <v>0</v>
      </c>
      <c r="R8" s="228"/>
      <c r="S8" s="228"/>
      <c r="T8" s="229"/>
      <c r="U8" s="223"/>
      <c r="V8" s="223">
        <f>SUM(V9:V21)</f>
        <v>0</v>
      </c>
      <c r="W8" s="223"/>
      <c r="X8" s="223"/>
      <c r="AG8" t="s">
        <v>219</v>
      </c>
    </row>
    <row r="9" spans="1:60" outlineLevel="1" x14ac:dyDescent="0.2">
      <c r="A9" s="238">
        <v>1</v>
      </c>
      <c r="B9" s="239" t="s">
        <v>919</v>
      </c>
      <c r="C9" s="246" t="s">
        <v>920</v>
      </c>
      <c r="D9" s="240" t="s">
        <v>295</v>
      </c>
      <c r="E9" s="241">
        <v>24</v>
      </c>
      <c r="F9" s="242"/>
      <c r="G9" s="243">
        <f>ROUND(E9*F9,2)</f>
        <v>0</v>
      </c>
      <c r="H9" s="242">
        <v>535</v>
      </c>
      <c r="I9" s="243">
        <f>ROUND(E9*H9,2)</f>
        <v>12840</v>
      </c>
      <c r="J9" s="242">
        <v>0</v>
      </c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921</v>
      </c>
      <c r="C10" s="246" t="s">
        <v>922</v>
      </c>
      <c r="D10" s="240" t="s">
        <v>295</v>
      </c>
      <c r="E10" s="241">
        <v>23</v>
      </c>
      <c r="F10" s="242"/>
      <c r="G10" s="243">
        <f>ROUND(E10*F10,2)</f>
        <v>0</v>
      </c>
      <c r="H10" s="242">
        <v>820</v>
      </c>
      <c r="I10" s="243">
        <f>ROUND(E10*H10,2)</f>
        <v>18860</v>
      </c>
      <c r="J10" s="242">
        <v>0</v>
      </c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223</v>
      </c>
      <c r="T10" s="244" t="s">
        <v>224</v>
      </c>
      <c r="U10" s="222">
        <v>0</v>
      </c>
      <c r="V10" s="222">
        <f>ROUND(E10*U10,2)</f>
        <v>0</v>
      </c>
      <c r="W10" s="222"/>
      <c r="X10" s="222" t="s">
        <v>225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226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8">
        <v>3</v>
      </c>
      <c r="B11" s="239" t="s">
        <v>923</v>
      </c>
      <c r="C11" s="246" t="s">
        <v>924</v>
      </c>
      <c r="D11" s="240" t="s">
        <v>295</v>
      </c>
      <c r="E11" s="241">
        <v>7</v>
      </c>
      <c r="F11" s="242"/>
      <c r="G11" s="243">
        <f>ROUND(E11*F11,2)</f>
        <v>0</v>
      </c>
      <c r="H11" s="242">
        <v>1069</v>
      </c>
      <c r="I11" s="243">
        <f>ROUND(E11*H11,2)</f>
        <v>7483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225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226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4</v>
      </c>
      <c r="B12" s="239" t="s">
        <v>925</v>
      </c>
      <c r="C12" s="246" t="s">
        <v>926</v>
      </c>
      <c r="D12" s="240" t="s">
        <v>295</v>
      </c>
      <c r="E12" s="241">
        <v>22</v>
      </c>
      <c r="F12" s="242"/>
      <c r="G12" s="243">
        <f>ROUND(E12*F12,2)</f>
        <v>0</v>
      </c>
      <c r="H12" s="242">
        <v>535</v>
      </c>
      <c r="I12" s="243">
        <f>ROUND(E12*H12,2)</f>
        <v>11770</v>
      </c>
      <c r="J12" s="242">
        <v>0</v>
      </c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223</v>
      </c>
      <c r="T12" s="244" t="s">
        <v>224</v>
      </c>
      <c r="U12" s="222">
        <v>0</v>
      </c>
      <c r="V12" s="222">
        <f>ROUND(E12*U12,2)</f>
        <v>0</v>
      </c>
      <c r="W12" s="222"/>
      <c r="X12" s="222" t="s">
        <v>225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226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5</v>
      </c>
      <c r="B13" s="239" t="s">
        <v>927</v>
      </c>
      <c r="C13" s="246" t="s">
        <v>928</v>
      </c>
      <c r="D13" s="240" t="s">
        <v>295</v>
      </c>
      <c r="E13" s="241">
        <v>15</v>
      </c>
      <c r="F13" s="242"/>
      <c r="G13" s="243">
        <f>ROUND(E13*F13,2)</f>
        <v>0</v>
      </c>
      <c r="H13" s="242">
        <v>802</v>
      </c>
      <c r="I13" s="243">
        <f>ROUND(E13*H13,2)</f>
        <v>12030</v>
      </c>
      <c r="J13" s="242">
        <v>0</v>
      </c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223</v>
      </c>
      <c r="T13" s="244" t="s">
        <v>224</v>
      </c>
      <c r="U13" s="222">
        <v>0</v>
      </c>
      <c r="V13" s="222">
        <f>ROUND(E13*U13,2)</f>
        <v>0</v>
      </c>
      <c r="W13" s="222"/>
      <c r="X13" s="222" t="s">
        <v>225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226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8">
        <v>6</v>
      </c>
      <c r="B14" s="239" t="s">
        <v>929</v>
      </c>
      <c r="C14" s="246" t="s">
        <v>930</v>
      </c>
      <c r="D14" s="240" t="s">
        <v>295</v>
      </c>
      <c r="E14" s="241">
        <v>12</v>
      </c>
      <c r="F14" s="242"/>
      <c r="G14" s="243">
        <f>ROUND(E14*F14,2)</f>
        <v>0</v>
      </c>
      <c r="H14" s="242">
        <v>1069</v>
      </c>
      <c r="I14" s="243">
        <f>ROUND(E14*H14,2)</f>
        <v>12828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223</v>
      </c>
      <c r="T14" s="244" t="s">
        <v>224</v>
      </c>
      <c r="U14" s="222">
        <v>0</v>
      </c>
      <c r="V14" s="222">
        <f>ROUND(E14*U14,2)</f>
        <v>0</v>
      </c>
      <c r="W14" s="222"/>
      <c r="X14" s="222" t="s">
        <v>225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226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8">
        <v>7</v>
      </c>
      <c r="B15" s="239" t="s">
        <v>931</v>
      </c>
      <c r="C15" s="246" t="s">
        <v>932</v>
      </c>
      <c r="D15" s="240" t="s">
        <v>309</v>
      </c>
      <c r="E15" s="241">
        <v>2</v>
      </c>
      <c r="F15" s="242"/>
      <c r="G15" s="243">
        <f>ROUND(E15*F15,2)</f>
        <v>0</v>
      </c>
      <c r="H15" s="242">
        <v>0</v>
      </c>
      <c r="I15" s="243">
        <f>ROUND(E15*H15,2)</f>
        <v>0</v>
      </c>
      <c r="J15" s="242">
        <v>2694</v>
      </c>
      <c r="K15" s="243">
        <f>ROUND(E15*J15,2)</f>
        <v>5388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223</v>
      </c>
      <c r="T15" s="244" t="s">
        <v>224</v>
      </c>
      <c r="U15" s="222">
        <v>0</v>
      </c>
      <c r="V15" s="222">
        <f>ROUND(E15*U15,2)</f>
        <v>0</v>
      </c>
      <c r="W15" s="222"/>
      <c r="X15" s="222" t="s">
        <v>225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230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8">
        <v>8</v>
      </c>
      <c r="B16" s="239" t="s">
        <v>933</v>
      </c>
      <c r="C16" s="246" t="s">
        <v>934</v>
      </c>
      <c r="D16" s="240" t="s">
        <v>309</v>
      </c>
      <c r="E16" s="241">
        <v>1</v>
      </c>
      <c r="F16" s="242"/>
      <c r="G16" s="243">
        <f>ROUND(E16*F16,2)</f>
        <v>0</v>
      </c>
      <c r="H16" s="242">
        <v>0</v>
      </c>
      <c r="I16" s="243">
        <f>ROUND(E16*H16,2)</f>
        <v>0</v>
      </c>
      <c r="J16" s="242">
        <v>1411</v>
      </c>
      <c r="K16" s="243">
        <f>ROUND(E16*J16,2)</f>
        <v>1411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225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9</v>
      </c>
      <c r="B17" s="239" t="s">
        <v>935</v>
      </c>
      <c r="C17" s="246" t="s">
        <v>936</v>
      </c>
      <c r="D17" s="240" t="s">
        <v>601</v>
      </c>
      <c r="E17" s="241">
        <v>1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5344</v>
      </c>
      <c r="K17" s="243">
        <f>ROUND(E17*J17,2)</f>
        <v>5344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8">
        <v>10</v>
      </c>
      <c r="B18" s="239" t="s">
        <v>937</v>
      </c>
      <c r="C18" s="246" t="s">
        <v>938</v>
      </c>
      <c r="D18" s="240" t="s">
        <v>601</v>
      </c>
      <c r="E18" s="241">
        <v>1</v>
      </c>
      <c r="F18" s="242"/>
      <c r="G18" s="243">
        <f>ROUND(E18*F18,2)</f>
        <v>0</v>
      </c>
      <c r="H18" s="242">
        <v>0</v>
      </c>
      <c r="I18" s="243">
        <f>ROUND(E18*H18,2)</f>
        <v>0</v>
      </c>
      <c r="J18" s="242">
        <v>19774</v>
      </c>
      <c r="K18" s="243">
        <f>ROUND(E18*J18,2)</f>
        <v>19774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223</v>
      </c>
      <c r="T18" s="244" t="s">
        <v>224</v>
      </c>
      <c r="U18" s="222">
        <v>0</v>
      </c>
      <c r="V18" s="222">
        <f>ROUND(E18*U18,2)</f>
        <v>0</v>
      </c>
      <c r="W18" s="222"/>
      <c r="X18" s="222" t="s">
        <v>225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230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8">
        <v>11</v>
      </c>
      <c r="B19" s="239" t="s">
        <v>939</v>
      </c>
      <c r="C19" s="246" t="s">
        <v>940</v>
      </c>
      <c r="D19" s="240" t="s">
        <v>601</v>
      </c>
      <c r="E19" s="241">
        <v>1</v>
      </c>
      <c r="F19" s="242"/>
      <c r="G19" s="243">
        <f>ROUND(E19*F19,2)</f>
        <v>0</v>
      </c>
      <c r="H19" s="242">
        <v>13800</v>
      </c>
      <c r="I19" s="243">
        <f>ROUND(E19*H19,2)</f>
        <v>13800</v>
      </c>
      <c r="J19" s="242">
        <v>0</v>
      </c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226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12</v>
      </c>
      <c r="B20" s="239" t="s">
        <v>941</v>
      </c>
      <c r="C20" s="246" t="s">
        <v>942</v>
      </c>
      <c r="D20" s="240" t="s">
        <v>601</v>
      </c>
      <c r="E20" s="241">
        <v>1</v>
      </c>
      <c r="F20" s="242"/>
      <c r="G20" s="243">
        <f>ROUND(E20*F20,2)</f>
        <v>0</v>
      </c>
      <c r="H20" s="242">
        <v>8500</v>
      </c>
      <c r="I20" s="243">
        <f>ROUND(E20*H20,2)</f>
        <v>8500</v>
      </c>
      <c r="J20" s="242">
        <v>0</v>
      </c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223</v>
      </c>
      <c r="T20" s="244" t="s">
        <v>224</v>
      </c>
      <c r="U20" s="222">
        <v>0</v>
      </c>
      <c r="V20" s="222">
        <f>ROUND(E20*U20,2)</f>
        <v>0</v>
      </c>
      <c r="W20" s="222"/>
      <c r="X20" s="222" t="s">
        <v>225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226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8">
        <v>13</v>
      </c>
      <c r="B21" s="239" t="s">
        <v>943</v>
      </c>
      <c r="C21" s="246" t="s">
        <v>944</v>
      </c>
      <c r="D21" s="240" t="s">
        <v>601</v>
      </c>
      <c r="E21" s="241">
        <v>1</v>
      </c>
      <c r="F21" s="242"/>
      <c r="G21" s="243">
        <f>ROUND(E21*F21,2)</f>
        <v>0</v>
      </c>
      <c r="H21" s="242">
        <v>10700</v>
      </c>
      <c r="I21" s="243">
        <f>ROUND(E21*H21,2)</f>
        <v>10700</v>
      </c>
      <c r="J21" s="242">
        <v>0</v>
      </c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223</v>
      </c>
      <c r="T21" s="244" t="s">
        <v>224</v>
      </c>
      <c r="U21" s="222">
        <v>0</v>
      </c>
      <c r="V21" s="222">
        <f>ROUND(E21*U21,2)</f>
        <v>0</v>
      </c>
      <c r="W21" s="222"/>
      <c r="X21" s="222" t="s">
        <v>225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226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4" t="s">
        <v>218</v>
      </c>
      <c r="B22" s="225" t="s">
        <v>148</v>
      </c>
      <c r="C22" s="245" t="s">
        <v>149</v>
      </c>
      <c r="D22" s="226"/>
      <c r="E22" s="227"/>
      <c r="F22" s="228"/>
      <c r="G22" s="228">
        <f>SUMIF(AG23:AG26,"&lt;&gt;NOR",G23:G26)</f>
        <v>0</v>
      </c>
      <c r="H22" s="228"/>
      <c r="I22" s="228">
        <f>SUM(I23:I26)</f>
        <v>0</v>
      </c>
      <c r="J22" s="228"/>
      <c r="K22" s="228">
        <f>SUM(K23:K26)</f>
        <v>136360</v>
      </c>
      <c r="L22" s="228"/>
      <c r="M22" s="228">
        <f>SUM(M23:M26)</f>
        <v>0</v>
      </c>
      <c r="N22" s="227"/>
      <c r="O22" s="227">
        <f>SUM(O23:O26)</f>
        <v>0</v>
      </c>
      <c r="P22" s="227"/>
      <c r="Q22" s="227">
        <f>SUM(Q23:Q26)</f>
        <v>0</v>
      </c>
      <c r="R22" s="228"/>
      <c r="S22" s="228"/>
      <c r="T22" s="229"/>
      <c r="U22" s="223"/>
      <c r="V22" s="223">
        <f>SUM(V23:V26)</f>
        <v>0</v>
      </c>
      <c r="W22" s="223"/>
      <c r="X22" s="223"/>
      <c r="AG22" t="s">
        <v>219</v>
      </c>
    </row>
    <row r="23" spans="1:60" ht="22.5" outlineLevel="1" x14ac:dyDescent="0.2">
      <c r="A23" s="238">
        <v>14</v>
      </c>
      <c r="B23" s="239" t="s">
        <v>945</v>
      </c>
      <c r="C23" s="246" t="s">
        <v>946</v>
      </c>
      <c r="D23" s="240" t="s">
        <v>309</v>
      </c>
      <c r="E23" s="241">
        <v>3</v>
      </c>
      <c r="F23" s="242"/>
      <c r="G23" s="243">
        <f>ROUND(E23*F23,2)</f>
        <v>0</v>
      </c>
      <c r="H23" s="242">
        <v>0</v>
      </c>
      <c r="I23" s="243">
        <f>ROUND(E23*H23,2)</f>
        <v>0</v>
      </c>
      <c r="J23" s="242">
        <v>14429</v>
      </c>
      <c r="K23" s="243">
        <f>ROUND(E23*J23,2)</f>
        <v>43287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223</v>
      </c>
      <c r="T23" s="244" t="s">
        <v>224</v>
      </c>
      <c r="U23" s="222">
        <v>0</v>
      </c>
      <c r="V23" s="222">
        <f>ROUND(E23*U23,2)</f>
        <v>0</v>
      </c>
      <c r="W23" s="222"/>
      <c r="X23" s="222" t="s">
        <v>225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230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8">
        <v>15</v>
      </c>
      <c r="B24" s="239" t="s">
        <v>947</v>
      </c>
      <c r="C24" s="246" t="s">
        <v>948</v>
      </c>
      <c r="D24" s="240" t="s">
        <v>601</v>
      </c>
      <c r="E24" s="241">
        <v>3</v>
      </c>
      <c r="F24" s="242"/>
      <c r="G24" s="243">
        <f>ROUND(E24*F24,2)</f>
        <v>0</v>
      </c>
      <c r="H24" s="242">
        <v>0</v>
      </c>
      <c r="I24" s="243">
        <f>ROUND(E24*H24,2)</f>
        <v>0</v>
      </c>
      <c r="J24" s="242">
        <v>8035</v>
      </c>
      <c r="K24" s="243">
        <f>ROUND(E24*J24,2)</f>
        <v>24105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223</v>
      </c>
      <c r="T24" s="244" t="s">
        <v>224</v>
      </c>
      <c r="U24" s="222">
        <v>0</v>
      </c>
      <c r="V24" s="222">
        <f>ROUND(E24*U24,2)</f>
        <v>0</v>
      </c>
      <c r="W24" s="222"/>
      <c r="X24" s="222" t="s">
        <v>225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230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8">
        <v>16</v>
      </c>
      <c r="B25" s="239" t="s">
        <v>949</v>
      </c>
      <c r="C25" s="246" t="s">
        <v>950</v>
      </c>
      <c r="D25" s="240" t="s">
        <v>601</v>
      </c>
      <c r="E25" s="241">
        <v>3</v>
      </c>
      <c r="F25" s="242"/>
      <c r="G25" s="243">
        <f>ROUND(E25*F25,2)</f>
        <v>0</v>
      </c>
      <c r="H25" s="242">
        <v>0</v>
      </c>
      <c r="I25" s="243">
        <f>ROUND(E25*H25,2)</f>
        <v>0</v>
      </c>
      <c r="J25" s="242">
        <v>19890</v>
      </c>
      <c r="K25" s="243">
        <f>ROUND(E25*J25,2)</f>
        <v>59670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223</v>
      </c>
      <c r="T25" s="244" t="s">
        <v>224</v>
      </c>
      <c r="U25" s="222">
        <v>0</v>
      </c>
      <c r="V25" s="222">
        <f>ROUND(E25*U25,2)</f>
        <v>0</v>
      </c>
      <c r="W25" s="222"/>
      <c r="X25" s="222" t="s">
        <v>225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230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8">
        <v>17</v>
      </c>
      <c r="B26" s="239" t="s">
        <v>951</v>
      </c>
      <c r="C26" s="246" t="s">
        <v>952</v>
      </c>
      <c r="D26" s="240" t="s">
        <v>601</v>
      </c>
      <c r="E26" s="241">
        <v>2</v>
      </c>
      <c r="F26" s="242"/>
      <c r="G26" s="243">
        <f>ROUND(E26*F26,2)</f>
        <v>0</v>
      </c>
      <c r="H26" s="242">
        <v>0</v>
      </c>
      <c r="I26" s="243">
        <f>ROUND(E26*H26,2)</f>
        <v>0</v>
      </c>
      <c r="J26" s="242">
        <v>4649</v>
      </c>
      <c r="K26" s="243">
        <f>ROUND(E26*J26,2)</f>
        <v>9298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223</v>
      </c>
      <c r="T26" s="244" t="s">
        <v>224</v>
      </c>
      <c r="U26" s="222">
        <v>0</v>
      </c>
      <c r="V26" s="222">
        <f>ROUND(E26*U26,2)</f>
        <v>0</v>
      </c>
      <c r="W26" s="222"/>
      <c r="X26" s="222" t="s">
        <v>225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230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24" t="s">
        <v>218</v>
      </c>
      <c r="B27" s="225" t="s">
        <v>150</v>
      </c>
      <c r="C27" s="245" t="s">
        <v>134</v>
      </c>
      <c r="D27" s="226"/>
      <c r="E27" s="227"/>
      <c r="F27" s="228"/>
      <c r="G27" s="228">
        <f>SUMIF(AG28:AG32,"&lt;&gt;NOR",G28:G32)</f>
        <v>0</v>
      </c>
      <c r="H27" s="228"/>
      <c r="I27" s="228">
        <f>SUM(I28:I32)</f>
        <v>12673</v>
      </c>
      <c r="J27" s="228"/>
      <c r="K27" s="228">
        <f>SUM(K28:K32)</f>
        <v>36675</v>
      </c>
      <c r="L27" s="228"/>
      <c r="M27" s="228">
        <f>SUM(M28:M32)</f>
        <v>0</v>
      </c>
      <c r="N27" s="227"/>
      <c r="O27" s="227">
        <f>SUM(O28:O32)</f>
        <v>0</v>
      </c>
      <c r="P27" s="227"/>
      <c r="Q27" s="227">
        <f>SUM(Q28:Q32)</f>
        <v>0</v>
      </c>
      <c r="R27" s="228"/>
      <c r="S27" s="228"/>
      <c r="T27" s="229"/>
      <c r="U27" s="223"/>
      <c r="V27" s="223">
        <f>SUM(V28:V32)</f>
        <v>0</v>
      </c>
      <c r="W27" s="223"/>
      <c r="X27" s="223"/>
      <c r="AG27" t="s">
        <v>219</v>
      </c>
    </row>
    <row r="28" spans="1:60" outlineLevel="1" x14ac:dyDescent="0.2">
      <c r="A28" s="238">
        <v>18</v>
      </c>
      <c r="B28" s="239" t="s">
        <v>953</v>
      </c>
      <c r="C28" s="246" t="s">
        <v>954</v>
      </c>
      <c r="D28" s="240" t="s">
        <v>417</v>
      </c>
      <c r="E28" s="241">
        <v>30</v>
      </c>
      <c r="F28" s="242"/>
      <c r="G28" s="243">
        <f>ROUND(E28*F28,2)</f>
        <v>0</v>
      </c>
      <c r="H28" s="242">
        <v>0</v>
      </c>
      <c r="I28" s="243">
        <f>ROUND(E28*H28,2)</f>
        <v>0</v>
      </c>
      <c r="J28" s="242">
        <v>695</v>
      </c>
      <c r="K28" s="243">
        <f>ROUND(E28*J28,2)</f>
        <v>20850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223</v>
      </c>
      <c r="T28" s="244" t="s">
        <v>224</v>
      </c>
      <c r="U28" s="222">
        <v>0</v>
      </c>
      <c r="V28" s="222">
        <f>ROUND(E28*U28,2)</f>
        <v>0</v>
      </c>
      <c r="W28" s="222"/>
      <c r="X28" s="222" t="s">
        <v>225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8">
        <v>19</v>
      </c>
      <c r="B29" s="239" t="s">
        <v>955</v>
      </c>
      <c r="C29" s="246" t="s">
        <v>956</v>
      </c>
      <c r="D29" s="240" t="s">
        <v>417</v>
      </c>
      <c r="E29" s="241">
        <v>15</v>
      </c>
      <c r="F29" s="242"/>
      <c r="G29" s="243">
        <f>ROUND(E29*F29,2)</f>
        <v>0</v>
      </c>
      <c r="H29" s="242">
        <v>0</v>
      </c>
      <c r="I29" s="243">
        <f>ROUND(E29*H29,2)</f>
        <v>0</v>
      </c>
      <c r="J29" s="242">
        <v>695</v>
      </c>
      <c r="K29" s="243">
        <f>ROUND(E29*J29,2)</f>
        <v>10425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223</v>
      </c>
      <c r="T29" s="244" t="s">
        <v>224</v>
      </c>
      <c r="U29" s="222">
        <v>0</v>
      </c>
      <c r="V29" s="222">
        <f>ROUND(E29*U29,2)</f>
        <v>0</v>
      </c>
      <c r="W29" s="222"/>
      <c r="X29" s="222" t="s">
        <v>225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230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8">
        <v>20</v>
      </c>
      <c r="B30" s="239" t="s">
        <v>957</v>
      </c>
      <c r="C30" s="246" t="s">
        <v>958</v>
      </c>
      <c r="D30" s="240" t="s">
        <v>601</v>
      </c>
      <c r="E30" s="241">
        <v>1</v>
      </c>
      <c r="F30" s="242"/>
      <c r="G30" s="243">
        <f>ROUND(E30*F30,2)</f>
        <v>0</v>
      </c>
      <c r="H30" s="242">
        <v>2673</v>
      </c>
      <c r="I30" s="243">
        <f>ROUND(E30*H30,2)</f>
        <v>2673</v>
      </c>
      <c r="J30" s="242">
        <v>0</v>
      </c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223</v>
      </c>
      <c r="T30" s="244" t="s">
        <v>224</v>
      </c>
      <c r="U30" s="222">
        <v>0</v>
      </c>
      <c r="V30" s="222">
        <f>ROUND(E30*U30,2)</f>
        <v>0</v>
      </c>
      <c r="W30" s="222"/>
      <c r="X30" s="222" t="s">
        <v>225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226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8">
        <v>21</v>
      </c>
      <c r="B31" s="239" t="s">
        <v>959</v>
      </c>
      <c r="C31" s="246" t="s">
        <v>960</v>
      </c>
      <c r="D31" s="240" t="s">
        <v>601</v>
      </c>
      <c r="E31" s="241">
        <v>1</v>
      </c>
      <c r="F31" s="242"/>
      <c r="G31" s="243">
        <f>ROUND(E31*F31,2)</f>
        <v>0</v>
      </c>
      <c r="H31" s="242">
        <v>0</v>
      </c>
      <c r="I31" s="243">
        <f>ROUND(E31*H31,2)</f>
        <v>0</v>
      </c>
      <c r="J31" s="242">
        <v>5400</v>
      </c>
      <c r="K31" s="243">
        <f>ROUND(E31*J31,2)</f>
        <v>5400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223</v>
      </c>
      <c r="T31" s="244" t="s">
        <v>224</v>
      </c>
      <c r="U31" s="222">
        <v>0</v>
      </c>
      <c r="V31" s="222">
        <f>ROUND(E31*U31,2)</f>
        <v>0</v>
      </c>
      <c r="W31" s="222"/>
      <c r="X31" s="222" t="s">
        <v>225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230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1">
        <v>22</v>
      </c>
      <c r="B32" s="232" t="s">
        <v>961</v>
      </c>
      <c r="C32" s="247" t="s">
        <v>962</v>
      </c>
      <c r="D32" s="233" t="s">
        <v>601</v>
      </c>
      <c r="E32" s="234">
        <v>1</v>
      </c>
      <c r="F32" s="235"/>
      <c r="G32" s="236">
        <f>ROUND(E32*F32,2)</f>
        <v>0</v>
      </c>
      <c r="H32" s="235">
        <v>10000</v>
      </c>
      <c r="I32" s="236">
        <f>ROUND(E32*H32,2)</f>
        <v>10000</v>
      </c>
      <c r="J32" s="235">
        <v>0</v>
      </c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/>
      <c r="S32" s="236" t="s">
        <v>223</v>
      </c>
      <c r="T32" s="237" t="s">
        <v>224</v>
      </c>
      <c r="U32" s="222">
        <v>0</v>
      </c>
      <c r="V32" s="222">
        <f>ROUND(E32*U32,2)</f>
        <v>0</v>
      </c>
      <c r="W32" s="222"/>
      <c r="X32" s="222" t="s">
        <v>225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226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">
      <c r="A33" s="3"/>
      <c r="B33" s="4"/>
      <c r="C33" s="24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205</v>
      </c>
    </row>
    <row r="34" spans="1:33" x14ac:dyDescent="0.2">
      <c r="A34" s="215"/>
      <c r="B34" s="216" t="s">
        <v>29</v>
      </c>
      <c r="C34" s="249"/>
      <c r="D34" s="217"/>
      <c r="E34" s="218"/>
      <c r="F34" s="218"/>
      <c r="G34" s="230">
        <f>G8+G22+G27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241</v>
      </c>
    </row>
    <row r="35" spans="1:33" x14ac:dyDescent="0.2">
      <c r="C35" s="250"/>
      <c r="D35" s="10"/>
      <c r="AG35" t="s">
        <v>242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5LXPs7SzyF/qzV8o4yzV5MhHJr8h419HJjQ4R+4AK537+Ar0miDJgxgBUj8qsFWclbIjy+wDQhd2mfJ9tSbGw==" saltValue="HxTRhy7wBdQYunqYfYk50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5A71-956A-47F0-8FF6-92DE53B28D4F}">
  <sheetPr>
    <outlinePr summaryBelow="0"/>
  </sheetPr>
  <dimension ref="A1:BH5000"/>
  <sheetViews>
    <sheetView workbookViewId="0">
      <pane ySplit="7" topLeftCell="A8" activePane="bottomLeft" state="frozen"/>
      <selection pane="bottomLeft" activeCell="F19" activeCellId="2" sqref="F9:F13 F15:F17 F19:F23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135</v>
      </c>
      <c r="C8" s="245" t="s">
        <v>136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0</v>
      </c>
      <c r="J8" s="228"/>
      <c r="K8" s="228">
        <f>SUM(K9:K13)</f>
        <v>213600</v>
      </c>
      <c r="L8" s="228"/>
      <c r="M8" s="228">
        <f>SUM(M9:M13)</f>
        <v>0</v>
      </c>
      <c r="N8" s="227"/>
      <c r="O8" s="227">
        <f>SUM(O9:O13)</f>
        <v>0</v>
      </c>
      <c r="P8" s="227"/>
      <c r="Q8" s="227">
        <f>SUM(Q9:Q13)</f>
        <v>0</v>
      </c>
      <c r="R8" s="228"/>
      <c r="S8" s="228"/>
      <c r="T8" s="229"/>
      <c r="U8" s="223"/>
      <c r="V8" s="223">
        <f>SUM(V9:V13)</f>
        <v>0</v>
      </c>
      <c r="W8" s="223"/>
      <c r="X8" s="223"/>
      <c r="AG8" t="s">
        <v>219</v>
      </c>
    </row>
    <row r="9" spans="1:60" ht="22.5" outlineLevel="1" x14ac:dyDescent="0.2">
      <c r="A9" s="238">
        <v>1</v>
      </c>
      <c r="B9" s="239" t="s">
        <v>963</v>
      </c>
      <c r="C9" s="246" t="s">
        <v>964</v>
      </c>
      <c r="D9" s="240" t="s">
        <v>601</v>
      </c>
      <c r="E9" s="241">
        <v>1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148000</v>
      </c>
      <c r="K9" s="243">
        <f>ROUND(E9*J9,2)</f>
        <v>148000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965</v>
      </c>
      <c r="C10" s="246" t="s">
        <v>966</v>
      </c>
      <c r="D10" s="240" t="s">
        <v>295</v>
      </c>
      <c r="E10" s="241">
        <v>51</v>
      </c>
      <c r="F10" s="242"/>
      <c r="G10" s="243">
        <f>ROUND(E10*F10,2)</f>
        <v>0</v>
      </c>
      <c r="H10" s="242">
        <v>0</v>
      </c>
      <c r="I10" s="243">
        <f>ROUND(E10*H10,2)</f>
        <v>0</v>
      </c>
      <c r="J10" s="242">
        <v>650</v>
      </c>
      <c r="K10" s="243">
        <f>ROUND(E10*J10,2)</f>
        <v>33150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223</v>
      </c>
      <c r="T10" s="244" t="s">
        <v>224</v>
      </c>
      <c r="U10" s="222">
        <v>0</v>
      </c>
      <c r="V10" s="222">
        <f>ROUND(E10*U10,2)</f>
        <v>0</v>
      </c>
      <c r="W10" s="222"/>
      <c r="X10" s="222" t="s">
        <v>225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8">
        <v>3</v>
      </c>
      <c r="B11" s="239" t="s">
        <v>967</v>
      </c>
      <c r="C11" s="246" t="s">
        <v>968</v>
      </c>
      <c r="D11" s="240" t="s">
        <v>295</v>
      </c>
      <c r="E11" s="241">
        <v>15</v>
      </c>
      <c r="F11" s="242"/>
      <c r="G11" s="243">
        <f>ROUND(E11*F11,2)</f>
        <v>0</v>
      </c>
      <c r="H11" s="242">
        <v>0</v>
      </c>
      <c r="I11" s="243">
        <f>ROUND(E11*H11,2)</f>
        <v>0</v>
      </c>
      <c r="J11" s="242">
        <v>850</v>
      </c>
      <c r="K11" s="243">
        <f>ROUND(E11*J11,2)</f>
        <v>12750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225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230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4</v>
      </c>
      <c r="B12" s="239" t="s">
        <v>969</v>
      </c>
      <c r="C12" s="246" t="s">
        <v>970</v>
      </c>
      <c r="D12" s="240" t="s">
        <v>295</v>
      </c>
      <c r="E12" s="241">
        <v>14</v>
      </c>
      <c r="F12" s="242"/>
      <c r="G12" s="243">
        <f>ROUND(E12*F12,2)</f>
        <v>0</v>
      </c>
      <c r="H12" s="242">
        <v>0</v>
      </c>
      <c r="I12" s="243">
        <f>ROUND(E12*H12,2)</f>
        <v>0</v>
      </c>
      <c r="J12" s="242">
        <v>1050</v>
      </c>
      <c r="K12" s="243">
        <f>ROUND(E12*J12,2)</f>
        <v>14700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223</v>
      </c>
      <c r="T12" s="244" t="s">
        <v>224</v>
      </c>
      <c r="U12" s="222">
        <v>0</v>
      </c>
      <c r="V12" s="222">
        <f>ROUND(E12*U12,2)</f>
        <v>0</v>
      </c>
      <c r="W12" s="222"/>
      <c r="X12" s="222" t="s">
        <v>225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230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5</v>
      </c>
      <c r="B13" s="239" t="s">
        <v>971</v>
      </c>
      <c r="C13" s="246" t="s">
        <v>936</v>
      </c>
      <c r="D13" s="240" t="s">
        <v>601</v>
      </c>
      <c r="E13" s="241">
        <v>1</v>
      </c>
      <c r="F13" s="242"/>
      <c r="G13" s="243">
        <f>ROUND(E13*F13,2)</f>
        <v>0</v>
      </c>
      <c r="H13" s="242">
        <v>0</v>
      </c>
      <c r="I13" s="243">
        <f>ROUND(E13*H13,2)</f>
        <v>0</v>
      </c>
      <c r="J13" s="242">
        <v>5000</v>
      </c>
      <c r="K13" s="243">
        <f>ROUND(E13*J13,2)</f>
        <v>5000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223</v>
      </c>
      <c r="T13" s="244" t="s">
        <v>224</v>
      </c>
      <c r="U13" s="222">
        <v>0</v>
      </c>
      <c r="V13" s="222">
        <f>ROUND(E13*U13,2)</f>
        <v>0</v>
      </c>
      <c r="W13" s="222"/>
      <c r="X13" s="222" t="s">
        <v>225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230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4" t="s">
        <v>218</v>
      </c>
      <c r="B14" s="225" t="s">
        <v>137</v>
      </c>
      <c r="C14" s="245" t="s">
        <v>138</v>
      </c>
      <c r="D14" s="226"/>
      <c r="E14" s="227"/>
      <c r="F14" s="228"/>
      <c r="G14" s="228">
        <f>SUMIF(AG15:AG17,"&lt;&gt;NOR",G15:G17)</f>
        <v>0</v>
      </c>
      <c r="H14" s="228"/>
      <c r="I14" s="228">
        <f>SUM(I15:I17)</f>
        <v>0</v>
      </c>
      <c r="J14" s="228"/>
      <c r="K14" s="228">
        <f>SUM(K15:K17)</f>
        <v>60250</v>
      </c>
      <c r="L14" s="228"/>
      <c r="M14" s="228">
        <f>SUM(M15:M17)</f>
        <v>0</v>
      </c>
      <c r="N14" s="227"/>
      <c r="O14" s="227">
        <f>SUM(O15:O17)</f>
        <v>0</v>
      </c>
      <c r="P14" s="227"/>
      <c r="Q14" s="227">
        <f>SUM(Q15:Q17)</f>
        <v>0</v>
      </c>
      <c r="R14" s="228"/>
      <c r="S14" s="228"/>
      <c r="T14" s="229"/>
      <c r="U14" s="223"/>
      <c r="V14" s="223">
        <f>SUM(V15:V17)</f>
        <v>0</v>
      </c>
      <c r="W14" s="223"/>
      <c r="X14" s="223"/>
      <c r="AG14" t="s">
        <v>219</v>
      </c>
    </row>
    <row r="15" spans="1:60" ht="22.5" outlineLevel="1" x14ac:dyDescent="0.2">
      <c r="A15" s="238">
        <v>6</v>
      </c>
      <c r="B15" s="239" t="s">
        <v>972</v>
      </c>
      <c r="C15" s="246" t="s">
        <v>973</v>
      </c>
      <c r="D15" s="240" t="s">
        <v>309</v>
      </c>
      <c r="E15" s="241">
        <v>5</v>
      </c>
      <c r="F15" s="242"/>
      <c r="G15" s="243">
        <f>ROUND(E15*F15,2)</f>
        <v>0</v>
      </c>
      <c r="H15" s="242">
        <v>0</v>
      </c>
      <c r="I15" s="243">
        <f>ROUND(E15*H15,2)</f>
        <v>0</v>
      </c>
      <c r="J15" s="242">
        <v>6200</v>
      </c>
      <c r="K15" s="243">
        <f>ROUND(E15*J15,2)</f>
        <v>31000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223</v>
      </c>
      <c r="T15" s="244" t="s">
        <v>224</v>
      </c>
      <c r="U15" s="222">
        <v>0</v>
      </c>
      <c r="V15" s="222">
        <f>ROUND(E15*U15,2)</f>
        <v>0</v>
      </c>
      <c r="W15" s="222"/>
      <c r="X15" s="222" t="s">
        <v>225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230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8">
        <v>7</v>
      </c>
      <c r="B16" s="239" t="s">
        <v>974</v>
      </c>
      <c r="C16" s="246" t="s">
        <v>975</v>
      </c>
      <c r="D16" s="240" t="s">
        <v>601</v>
      </c>
      <c r="E16" s="241">
        <v>2</v>
      </c>
      <c r="F16" s="242"/>
      <c r="G16" s="243">
        <f>ROUND(E16*F16,2)</f>
        <v>0</v>
      </c>
      <c r="H16" s="242">
        <v>0</v>
      </c>
      <c r="I16" s="243">
        <f>ROUND(E16*H16,2)</f>
        <v>0</v>
      </c>
      <c r="J16" s="242">
        <v>6000</v>
      </c>
      <c r="K16" s="243">
        <f>ROUND(E16*J16,2)</f>
        <v>12000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225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8">
        <v>8</v>
      </c>
      <c r="B17" s="239" t="s">
        <v>976</v>
      </c>
      <c r="C17" s="246" t="s">
        <v>977</v>
      </c>
      <c r="D17" s="240" t="s">
        <v>601</v>
      </c>
      <c r="E17" s="241">
        <v>3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5750</v>
      </c>
      <c r="K17" s="243">
        <f>ROUND(E17*J17,2)</f>
        <v>17250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24" t="s">
        <v>218</v>
      </c>
      <c r="B18" s="225" t="s">
        <v>139</v>
      </c>
      <c r="C18" s="245" t="s">
        <v>134</v>
      </c>
      <c r="D18" s="226"/>
      <c r="E18" s="227"/>
      <c r="F18" s="228"/>
      <c r="G18" s="228">
        <f>SUMIF(AG19:AG23,"&lt;&gt;NOR",G19:G23)</f>
        <v>0</v>
      </c>
      <c r="H18" s="228"/>
      <c r="I18" s="228">
        <f>SUM(I19:I23)</f>
        <v>10000</v>
      </c>
      <c r="J18" s="228"/>
      <c r="K18" s="228">
        <f>SUM(K19:K23)</f>
        <v>44275</v>
      </c>
      <c r="L18" s="228"/>
      <c r="M18" s="228">
        <f>SUM(M19:M23)</f>
        <v>0</v>
      </c>
      <c r="N18" s="227"/>
      <c r="O18" s="227">
        <f>SUM(O19:O23)</f>
        <v>0</v>
      </c>
      <c r="P18" s="227"/>
      <c r="Q18" s="227">
        <f>SUM(Q19:Q23)</f>
        <v>0</v>
      </c>
      <c r="R18" s="228"/>
      <c r="S18" s="228"/>
      <c r="T18" s="229"/>
      <c r="U18" s="223"/>
      <c r="V18" s="223">
        <f>SUM(V19:V23)</f>
        <v>0</v>
      </c>
      <c r="W18" s="223"/>
      <c r="X18" s="223"/>
      <c r="AG18" t="s">
        <v>219</v>
      </c>
    </row>
    <row r="19" spans="1:60" outlineLevel="1" x14ac:dyDescent="0.2">
      <c r="A19" s="238">
        <v>9</v>
      </c>
      <c r="B19" s="239" t="s">
        <v>953</v>
      </c>
      <c r="C19" s="246" t="s">
        <v>954</v>
      </c>
      <c r="D19" s="240" t="s">
        <v>417</v>
      </c>
      <c r="E19" s="241">
        <v>30</v>
      </c>
      <c r="F19" s="242"/>
      <c r="G19" s="243">
        <f>ROUND(E19*F19,2)</f>
        <v>0</v>
      </c>
      <c r="H19" s="242">
        <v>0</v>
      </c>
      <c r="I19" s="243">
        <f>ROUND(E19*H19,2)</f>
        <v>0</v>
      </c>
      <c r="J19" s="242">
        <v>695</v>
      </c>
      <c r="K19" s="243">
        <f>ROUND(E19*J19,2)</f>
        <v>20850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10</v>
      </c>
      <c r="B20" s="239" t="s">
        <v>955</v>
      </c>
      <c r="C20" s="246" t="s">
        <v>956</v>
      </c>
      <c r="D20" s="240" t="s">
        <v>417</v>
      </c>
      <c r="E20" s="241">
        <v>15</v>
      </c>
      <c r="F20" s="242"/>
      <c r="G20" s="243">
        <f>ROUND(E20*F20,2)</f>
        <v>0</v>
      </c>
      <c r="H20" s="242">
        <v>0</v>
      </c>
      <c r="I20" s="243">
        <f>ROUND(E20*H20,2)</f>
        <v>0</v>
      </c>
      <c r="J20" s="242">
        <v>695</v>
      </c>
      <c r="K20" s="243">
        <f>ROUND(E20*J20,2)</f>
        <v>10425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223</v>
      </c>
      <c r="T20" s="244" t="s">
        <v>224</v>
      </c>
      <c r="U20" s="222">
        <v>0</v>
      </c>
      <c r="V20" s="222">
        <f>ROUND(E20*U20,2)</f>
        <v>0</v>
      </c>
      <c r="W20" s="222"/>
      <c r="X20" s="222" t="s">
        <v>225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230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8">
        <v>11</v>
      </c>
      <c r="B21" s="239" t="s">
        <v>957</v>
      </c>
      <c r="C21" s="246" t="s">
        <v>978</v>
      </c>
      <c r="D21" s="240" t="s">
        <v>601</v>
      </c>
      <c r="E21" s="241">
        <v>1</v>
      </c>
      <c r="F21" s="242"/>
      <c r="G21" s="243">
        <f>ROUND(E21*F21,2)</f>
        <v>0</v>
      </c>
      <c r="H21" s="242">
        <v>0</v>
      </c>
      <c r="I21" s="243">
        <f>ROUND(E21*H21,2)</f>
        <v>0</v>
      </c>
      <c r="J21" s="242">
        <v>5000</v>
      </c>
      <c r="K21" s="243">
        <f>ROUND(E21*J21,2)</f>
        <v>5000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223</v>
      </c>
      <c r="T21" s="244" t="s">
        <v>224</v>
      </c>
      <c r="U21" s="222">
        <v>0</v>
      </c>
      <c r="V21" s="222">
        <f>ROUND(E21*U21,2)</f>
        <v>0</v>
      </c>
      <c r="W21" s="222"/>
      <c r="X21" s="222" t="s">
        <v>225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230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8">
        <v>12</v>
      </c>
      <c r="B22" s="239" t="s">
        <v>959</v>
      </c>
      <c r="C22" s="246" t="s">
        <v>979</v>
      </c>
      <c r="D22" s="240" t="s">
        <v>601</v>
      </c>
      <c r="E22" s="241">
        <v>1</v>
      </c>
      <c r="F22" s="242"/>
      <c r="G22" s="243">
        <f>ROUND(E22*F22,2)</f>
        <v>0</v>
      </c>
      <c r="H22" s="242">
        <v>0</v>
      </c>
      <c r="I22" s="243">
        <f>ROUND(E22*H22,2)</f>
        <v>0</v>
      </c>
      <c r="J22" s="242">
        <v>8000</v>
      </c>
      <c r="K22" s="243">
        <f>ROUND(E22*J22,2)</f>
        <v>8000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223</v>
      </c>
      <c r="T22" s="244" t="s">
        <v>224</v>
      </c>
      <c r="U22" s="222">
        <v>0</v>
      </c>
      <c r="V22" s="222">
        <f>ROUND(E22*U22,2)</f>
        <v>0</v>
      </c>
      <c r="W22" s="222"/>
      <c r="X22" s="222" t="s">
        <v>225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230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13</v>
      </c>
      <c r="B23" s="232" t="s">
        <v>961</v>
      </c>
      <c r="C23" s="247" t="s">
        <v>962</v>
      </c>
      <c r="D23" s="233" t="s">
        <v>601</v>
      </c>
      <c r="E23" s="234">
        <v>1</v>
      </c>
      <c r="F23" s="235"/>
      <c r="G23" s="236">
        <f>ROUND(E23*F23,2)</f>
        <v>0</v>
      </c>
      <c r="H23" s="235">
        <v>10000</v>
      </c>
      <c r="I23" s="236">
        <f>ROUND(E23*H23,2)</f>
        <v>10000</v>
      </c>
      <c r="J23" s="235">
        <v>0</v>
      </c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223</v>
      </c>
      <c r="T23" s="237" t="s">
        <v>224</v>
      </c>
      <c r="U23" s="222">
        <v>0</v>
      </c>
      <c r="V23" s="222">
        <f>ROUND(E23*U23,2)</f>
        <v>0</v>
      </c>
      <c r="W23" s="222"/>
      <c r="X23" s="222" t="s">
        <v>225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3"/>
      <c r="B24" s="4"/>
      <c r="C24" s="24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205</v>
      </c>
    </row>
    <row r="25" spans="1:60" x14ac:dyDescent="0.2">
      <c r="A25" s="215"/>
      <c r="B25" s="216" t="s">
        <v>29</v>
      </c>
      <c r="C25" s="249"/>
      <c r="D25" s="217"/>
      <c r="E25" s="218"/>
      <c r="F25" s="218"/>
      <c r="G25" s="230">
        <f>G8+G14+G18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241</v>
      </c>
    </row>
    <row r="26" spans="1:60" x14ac:dyDescent="0.2">
      <c r="C26" s="250"/>
      <c r="D26" s="10"/>
      <c r="AG26" t="s">
        <v>242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hH6J5HKPOOzNbZTurwlxBYbTD2p1DhkUd+h1sZPR/abqiWjbybvL6yryMAaLLidG18xk8BRVlXQSRptWP7cFw==" saltValue="v+qJ5IrliotH2js0kywce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B649-7B95-4E9B-9F96-3688896E4D6E}">
  <sheetPr>
    <outlinePr summaryBelow="0"/>
  </sheetPr>
  <dimension ref="A1:BH5000"/>
  <sheetViews>
    <sheetView workbookViewId="0">
      <pane ySplit="7" topLeftCell="A8" activePane="bottomLeft" state="frozen"/>
      <selection pane="bottomLeft" activeCell="AA56" sqref="AA56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65</v>
      </c>
      <c r="C4" s="204" t="s">
        <v>66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131</v>
      </c>
      <c r="C8" s="245" t="s">
        <v>132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7250</v>
      </c>
      <c r="J8" s="228"/>
      <c r="K8" s="228">
        <f>SUM(K9:K14)</f>
        <v>33711</v>
      </c>
      <c r="L8" s="228"/>
      <c r="M8" s="228">
        <f>SUM(M9:M14)</f>
        <v>0</v>
      </c>
      <c r="N8" s="227"/>
      <c r="O8" s="227">
        <f>SUM(O9:O14)</f>
        <v>0</v>
      </c>
      <c r="P8" s="227"/>
      <c r="Q8" s="227">
        <f>SUM(Q9:Q14)</f>
        <v>0</v>
      </c>
      <c r="R8" s="228"/>
      <c r="S8" s="228"/>
      <c r="T8" s="229"/>
      <c r="U8" s="223"/>
      <c r="V8" s="223">
        <f>SUM(V9:V14)</f>
        <v>0</v>
      </c>
      <c r="W8" s="223"/>
      <c r="X8" s="223"/>
      <c r="AG8" t="s">
        <v>219</v>
      </c>
    </row>
    <row r="9" spans="1:60" outlineLevel="1" x14ac:dyDescent="0.2">
      <c r="A9" s="238">
        <v>1</v>
      </c>
      <c r="B9" s="239" t="s">
        <v>980</v>
      </c>
      <c r="C9" s="246" t="s">
        <v>981</v>
      </c>
      <c r="D9" s="240" t="s">
        <v>295</v>
      </c>
      <c r="E9" s="241">
        <v>6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1320</v>
      </c>
      <c r="K9" s="243">
        <f>ROUND(E9*J9,2)</f>
        <v>7920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225</v>
      </c>
      <c r="Y9" s="212"/>
      <c r="Z9" s="212"/>
      <c r="AA9" s="212"/>
      <c r="AB9" s="212"/>
      <c r="AC9" s="212"/>
      <c r="AD9" s="212"/>
      <c r="AE9" s="212"/>
      <c r="AF9" s="212"/>
      <c r="AG9" s="212" t="s">
        <v>230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982</v>
      </c>
      <c r="C10" s="246" t="s">
        <v>983</v>
      </c>
      <c r="D10" s="240" t="s">
        <v>295</v>
      </c>
      <c r="E10" s="241">
        <v>14</v>
      </c>
      <c r="F10" s="242"/>
      <c r="G10" s="243">
        <f>ROUND(E10*F10,2)</f>
        <v>0</v>
      </c>
      <c r="H10" s="242">
        <v>0</v>
      </c>
      <c r="I10" s="243">
        <f>ROUND(E10*H10,2)</f>
        <v>0</v>
      </c>
      <c r="J10" s="242">
        <v>1320</v>
      </c>
      <c r="K10" s="243">
        <f>ROUND(E10*J10,2)</f>
        <v>18480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223</v>
      </c>
      <c r="T10" s="244" t="s">
        <v>224</v>
      </c>
      <c r="U10" s="222">
        <v>0</v>
      </c>
      <c r="V10" s="222">
        <f>ROUND(E10*U10,2)</f>
        <v>0</v>
      </c>
      <c r="W10" s="222"/>
      <c r="X10" s="222" t="s">
        <v>225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8">
        <v>3</v>
      </c>
      <c r="B11" s="239" t="s">
        <v>984</v>
      </c>
      <c r="C11" s="246" t="s">
        <v>985</v>
      </c>
      <c r="D11" s="240" t="s">
        <v>309</v>
      </c>
      <c r="E11" s="241">
        <v>1</v>
      </c>
      <c r="F11" s="242"/>
      <c r="G11" s="243">
        <f>ROUND(E11*F11,2)</f>
        <v>0</v>
      </c>
      <c r="H11" s="242">
        <v>2250</v>
      </c>
      <c r="I11" s="243">
        <f>ROUND(E11*H11,2)</f>
        <v>2250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225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226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4</v>
      </c>
      <c r="B12" s="239" t="s">
        <v>986</v>
      </c>
      <c r="C12" s="246" t="s">
        <v>987</v>
      </c>
      <c r="D12" s="240" t="s">
        <v>309</v>
      </c>
      <c r="E12" s="241">
        <v>1</v>
      </c>
      <c r="F12" s="242"/>
      <c r="G12" s="243">
        <f>ROUND(E12*F12,2)</f>
        <v>0</v>
      </c>
      <c r="H12" s="242">
        <v>0</v>
      </c>
      <c r="I12" s="243">
        <f>ROUND(E12*H12,2)</f>
        <v>0</v>
      </c>
      <c r="J12" s="242">
        <v>3811</v>
      </c>
      <c r="K12" s="243">
        <f>ROUND(E12*J12,2)</f>
        <v>3811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223</v>
      </c>
      <c r="T12" s="244" t="s">
        <v>224</v>
      </c>
      <c r="U12" s="222">
        <v>0</v>
      </c>
      <c r="V12" s="222">
        <f>ROUND(E12*U12,2)</f>
        <v>0</v>
      </c>
      <c r="W12" s="222"/>
      <c r="X12" s="222" t="s">
        <v>225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230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5</v>
      </c>
      <c r="B13" s="239" t="s">
        <v>988</v>
      </c>
      <c r="C13" s="246" t="s">
        <v>989</v>
      </c>
      <c r="D13" s="240" t="s">
        <v>601</v>
      </c>
      <c r="E13" s="241">
        <v>1</v>
      </c>
      <c r="F13" s="242"/>
      <c r="G13" s="243">
        <f>ROUND(E13*F13,2)</f>
        <v>0</v>
      </c>
      <c r="H13" s="242">
        <v>5000</v>
      </c>
      <c r="I13" s="243">
        <f>ROUND(E13*H13,2)</f>
        <v>5000</v>
      </c>
      <c r="J13" s="242">
        <v>0</v>
      </c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223</v>
      </c>
      <c r="T13" s="244" t="s">
        <v>224</v>
      </c>
      <c r="U13" s="222">
        <v>0</v>
      </c>
      <c r="V13" s="222">
        <f>ROUND(E13*U13,2)</f>
        <v>0</v>
      </c>
      <c r="W13" s="222"/>
      <c r="X13" s="222" t="s">
        <v>225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226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8">
        <v>6</v>
      </c>
      <c r="B14" s="239" t="s">
        <v>990</v>
      </c>
      <c r="C14" s="246" t="s">
        <v>991</v>
      </c>
      <c r="D14" s="240" t="s">
        <v>601</v>
      </c>
      <c r="E14" s="241">
        <v>1</v>
      </c>
      <c r="F14" s="242"/>
      <c r="G14" s="243">
        <f>ROUND(E14*F14,2)</f>
        <v>0</v>
      </c>
      <c r="H14" s="242">
        <v>0</v>
      </c>
      <c r="I14" s="243">
        <f>ROUND(E14*H14,2)</f>
        <v>0</v>
      </c>
      <c r="J14" s="242">
        <v>3500</v>
      </c>
      <c r="K14" s="243">
        <f>ROUND(E14*J14,2)</f>
        <v>3500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223</v>
      </c>
      <c r="T14" s="244" t="s">
        <v>224</v>
      </c>
      <c r="U14" s="222">
        <v>0</v>
      </c>
      <c r="V14" s="222">
        <f>ROUND(E14*U14,2)</f>
        <v>0</v>
      </c>
      <c r="W14" s="222"/>
      <c r="X14" s="222" t="s">
        <v>225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230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4" t="s">
        <v>218</v>
      </c>
      <c r="B15" s="225" t="s">
        <v>133</v>
      </c>
      <c r="C15" s="245" t="s">
        <v>134</v>
      </c>
      <c r="D15" s="226"/>
      <c r="E15" s="227"/>
      <c r="F15" s="228"/>
      <c r="G15" s="228">
        <f>SUMIF(AG16:AG20,"&lt;&gt;NOR",G16:G20)</f>
        <v>0</v>
      </c>
      <c r="H15" s="228"/>
      <c r="I15" s="228">
        <f>SUM(I16:I20)</f>
        <v>10000</v>
      </c>
      <c r="J15" s="228"/>
      <c r="K15" s="228">
        <f>SUM(K16:K20)</f>
        <v>23400</v>
      </c>
      <c r="L15" s="228"/>
      <c r="M15" s="228">
        <f>SUM(M16:M20)</f>
        <v>0</v>
      </c>
      <c r="N15" s="227"/>
      <c r="O15" s="227">
        <f>SUM(O16:O20)</f>
        <v>0</v>
      </c>
      <c r="P15" s="227"/>
      <c r="Q15" s="227">
        <f>SUM(Q16:Q20)</f>
        <v>0</v>
      </c>
      <c r="R15" s="228"/>
      <c r="S15" s="228"/>
      <c r="T15" s="229"/>
      <c r="U15" s="223"/>
      <c r="V15" s="223">
        <f>SUM(V16:V20)</f>
        <v>0</v>
      </c>
      <c r="W15" s="223"/>
      <c r="X15" s="223"/>
      <c r="AG15" t="s">
        <v>219</v>
      </c>
    </row>
    <row r="16" spans="1:60" outlineLevel="1" x14ac:dyDescent="0.2">
      <c r="A16" s="238">
        <v>7</v>
      </c>
      <c r="B16" s="239" t="s">
        <v>953</v>
      </c>
      <c r="C16" s="246" t="s">
        <v>954</v>
      </c>
      <c r="D16" s="240" t="s">
        <v>417</v>
      </c>
      <c r="E16" s="241">
        <v>10</v>
      </c>
      <c r="F16" s="242"/>
      <c r="G16" s="243">
        <f>ROUND(E16*F16,2)</f>
        <v>0</v>
      </c>
      <c r="H16" s="242">
        <v>0</v>
      </c>
      <c r="I16" s="243">
        <f>ROUND(E16*H16,2)</f>
        <v>0</v>
      </c>
      <c r="J16" s="242">
        <v>695</v>
      </c>
      <c r="K16" s="243">
        <f>ROUND(E16*J16,2)</f>
        <v>6950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225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8</v>
      </c>
      <c r="B17" s="239" t="s">
        <v>955</v>
      </c>
      <c r="C17" s="246" t="s">
        <v>956</v>
      </c>
      <c r="D17" s="240" t="s">
        <v>417</v>
      </c>
      <c r="E17" s="241">
        <v>10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695</v>
      </c>
      <c r="K17" s="243">
        <f>ROUND(E17*J17,2)</f>
        <v>6950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225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230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8">
        <v>9</v>
      </c>
      <c r="B18" s="239" t="s">
        <v>957</v>
      </c>
      <c r="C18" s="246" t="s">
        <v>992</v>
      </c>
      <c r="D18" s="240" t="s">
        <v>601</v>
      </c>
      <c r="E18" s="241">
        <v>1</v>
      </c>
      <c r="F18" s="242"/>
      <c r="G18" s="243">
        <f>ROUND(E18*F18,2)</f>
        <v>0</v>
      </c>
      <c r="H18" s="242">
        <v>0</v>
      </c>
      <c r="I18" s="243">
        <f>ROUND(E18*H18,2)</f>
        <v>0</v>
      </c>
      <c r="J18" s="242">
        <v>4500</v>
      </c>
      <c r="K18" s="243">
        <f>ROUND(E18*J18,2)</f>
        <v>4500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223</v>
      </c>
      <c r="T18" s="244" t="s">
        <v>224</v>
      </c>
      <c r="U18" s="222">
        <v>0</v>
      </c>
      <c r="V18" s="222">
        <f>ROUND(E18*U18,2)</f>
        <v>0</v>
      </c>
      <c r="W18" s="222"/>
      <c r="X18" s="222" t="s">
        <v>225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230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8">
        <v>10</v>
      </c>
      <c r="B19" s="239" t="s">
        <v>959</v>
      </c>
      <c r="C19" s="246" t="s">
        <v>979</v>
      </c>
      <c r="D19" s="240" t="s">
        <v>601</v>
      </c>
      <c r="E19" s="241">
        <v>1</v>
      </c>
      <c r="F19" s="242"/>
      <c r="G19" s="243">
        <f>ROUND(E19*F19,2)</f>
        <v>0</v>
      </c>
      <c r="H19" s="242">
        <v>0</v>
      </c>
      <c r="I19" s="243">
        <f>ROUND(E19*H19,2)</f>
        <v>0</v>
      </c>
      <c r="J19" s="242">
        <v>5000</v>
      </c>
      <c r="K19" s="243">
        <f>ROUND(E19*J19,2)</f>
        <v>5000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11</v>
      </c>
      <c r="B20" s="232" t="s">
        <v>961</v>
      </c>
      <c r="C20" s="247" t="s">
        <v>962</v>
      </c>
      <c r="D20" s="233" t="s">
        <v>601</v>
      </c>
      <c r="E20" s="234">
        <v>1</v>
      </c>
      <c r="F20" s="235"/>
      <c r="G20" s="236">
        <f>ROUND(E20*F20,2)</f>
        <v>0</v>
      </c>
      <c r="H20" s="235">
        <v>10000</v>
      </c>
      <c r="I20" s="236">
        <f>ROUND(E20*H20,2)</f>
        <v>10000</v>
      </c>
      <c r="J20" s="235">
        <v>0</v>
      </c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223</v>
      </c>
      <c r="T20" s="237" t="s">
        <v>224</v>
      </c>
      <c r="U20" s="222">
        <v>0</v>
      </c>
      <c r="V20" s="222">
        <f>ROUND(E20*U20,2)</f>
        <v>0</v>
      </c>
      <c r="W20" s="222"/>
      <c r="X20" s="222" t="s">
        <v>225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226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3"/>
      <c r="B21" s="4"/>
      <c r="C21" s="24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205</v>
      </c>
    </row>
    <row r="22" spans="1:60" x14ac:dyDescent="0.2">
      <c r="A22" s="215"/>
      <c r="B22" s="216" t="s">
        <v>29</v>
      </c>
      <c r="C22" s="249"/>
      <c r="D22" s="217"/>
      <c r="E22" s="218"/>
      <c r="F22" s="218"/>
      <c r="G22" s="230">
        <f>G8+G15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241</v>
      </c>
    </row>
    <row r="23" spans="1:60" x14ac:dyDescent="0.2">
      <c r="C23" s="250"/>
      <c r="D23" s="10"/>
      <c r="AG23" t="s">
        <v>242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ToLH60oIWPgVdZRAgAVJq0AaCQw/o6qfVaJeTu9X01l3sng+YbZVphqlIjTYFqSzx8NZHDxbHty9j+GrqIog==" saltValue="570lCKMyGSd8Hi8AcWSmH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0DB7-FFD3-40BD-86C4-E805F336AF8F}">
  <sheetPr>
    <outlinePr summaryBelow="0"/>
  </sheetPr>
  <dimension ref="A1:BH5000"/>
  <sheetViews>
    <sheetView workbookViewId="0">
      <pane ySplit="7" topLeftCell="A32" activePane="bottomLeft" state="frozen"/>
      <selection pane="bottomLeft" activeCell="F73" activeCellId="2" sqref="F54 F56:F71 F73:F75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67</v>
      </c>
      <c r="C4" s="204" t="s">
        <v>68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151</v>
      </c>
      <c r="C8" s="245" t="s">
        <v>152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619</v>
      </c>
      <c r="J8" s="228"/>
      <c r="K8" s="228">
        <f>SUM(K9:K9)</f>
        <v>0</v>
      </c>
      <c r="L8" s="228"/>
      <c r="M8" s="228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8"/>
      <c r="S8" s="228"/>
      <c r="T8" s="229"/>
      <c r="U8" s="223"/>
      <c r="V8" s="223">
        <f>SUM(V9:V9)</f>
        <v>0</v>
      </c>
      <c r="W8" s="223"/>
      <c r="X8" s="223"/>
      <c r="AG8" t="s">
        <v>219</v>
      </c>
    </row>
    <row r="9" spans="1:60" outlineLevel="1" x14ac:dyDescent="0.2">
      <c r="A9" s="238">
        <v>1</v>
      </c>
      <c r="B9" s="239" t="s">
        <v>993</v>
      </c>
      <c r="C9" s="246" t="s">
        <v>994</v>
      </c>
      <c r="D9" s="240" t="s">
        <v>995</v>
      </c>
      <c r="E9" s="241">
        <v>1</v>
      </c>
      <c r="F9" s="242"/>
      <c r="G9" s="243">
        <f>ROUND(E9*F9,2)</f>
        <v>0</v>
      </c>
      <c r="H9" s="242">
        <v>619</v>
      </c>
      <c r="I9" s="243">
        <f>ROUND(E9*H9,2)</f>
        <v>619</v>
      </c>
      <c r="J9" s="242">
        <v>0</v>
      </c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254</v>
      </c>
      <c r="Y9" s="212"/>
      <c r="Z9" s="212"/>
      <c r="AA9" s="212"/>
      <c r="AB9" s="212"/>
      <c r="AC9" s="212"/>
      <c r="AD9" s="212"/>
      <c r="AE9" s="212"/>
      <c r="AF9" s="212"/>
      <c r="AG9" s="212" t="s">
        <v>255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4" t="s">
        <v>218</v>
      </c>
      <c r="B10" s="225" t="s">
        <v>153</v>
      </c>
      <c r="C10" s="245" t="s">
        <v>154</v>
      </c>
      <c r="D10" s="226"/>
      <c r="E10" s="227"/>
      <c r="F10" s="228"/>
      <c r="G10" s="228">
        <f>SUMIF(AG11:AG12,"&lt;&gt;NOR",G11:G12)</f>
        <v>0</v>
      </c>
      <c r="H10" s="228"/>
      <c r="I10" s="228">
        <f>SUM(I11:I12)</f>
        <v>2202</v>
      </c>
      <c r="J10" s="228"/>
      <c r="K10" s="228">
        <f>SUM(K11:K12)</f>
        <v>0</v>
      </c>
      <c r="L10" s="228"/>
      <c r="M10" s="228">
        <f>SUM(M11:M12)</f>
        <v>0</v>
      </c>
      <c r="N10" s="227"/>
      <c r="O10" s="227">
        <f>SUM(O11:O12)</f>
        <v>0</v>
      </c>
      <c r="P10" s="227"/>
      <c r="Q10" s="227">
        <f>SUM(Q11:Q12)</f>
        <v>0</v>
      </c>
      <c r="R10" s="228"/>
      <c r="S10" s="228"/>
      <c r="T10" s="229"/>
      <c r="U10" s="223"/>
      <c r="V10" s="223">
        <f>SUM(V11:V12)</f>
        <v>0</v>
      </c>
      <c r="W10" s="223"/>
      <c r="X10" s="223"/>
      <c r="AG10" t="s">
        <v>219</v>
      </c>
    </row>
    <row r="11" spans="1:60" outlineLevel="1" x14ac:dyDescent="0.2">
      <c r="A11" s="238">
        <v>2</v>
      </c>
      <c r="B11" s="239" t="s">
        <v>996</v>
      </c>
      <c r="C11" s="246" t="s">
        <v>997</v>
      </c>
      <c r="D11" s="240" t="s">
        <v>797</v>
      </c>
      <c r="E11" s="241">
        <v>67</v>
      </c>
      <c r="F11" s="242"/>
      <c r="G11" s="243">
        <f>ROUND(E11*F11,2)</f>
        <v>0</v>
      </c>
      <c r="H11" s="242">
        <v>6</v>
      </c>
      <c r="I11" s="243">
        <f>ROUND(E11*H11,2)</f>
        <v>402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254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3</v>
      </c>
      <c r="B12" s="239" t="s">
        <v>998</v>
      </c>
      <c r="C12" s="246" t="s">
        <v>999</v>
      </c>
      <c r="D12" s="240" t="s">
        <v>797</v>
      </c>
      <c r="E12" s="241">
        <v>20</v>
      </c>
      <c r="F12" s="242"/>
      <c r="G12" s="243">
        <f>ROUND(E12*F12,2)</f>
        <v>0</v>
      </c>
      <c r="H12" s="242">
        <v>90</v>
      </c>
      <c r="I12" s="243">
        <f>ROUND(E12*H12,2)</f>
        <v>1800</v>
      </c>
      <c r="J12" s="242">
        <v>0</v>
      </c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223</v>
      </c>
      <c r="T12" s="244" t="s">
        <v>224</v>
      </c>
      <c r="U12" s="222">
        <v>0</v>
      </c>
      <c r="V12" s="222">
        <f>ROUND(E12*U12,2)</f>
        <v>0</v>
      </c>
      <c r="W12" s="222"/>
      <c r="X12" s="222" t="s">
        <v>254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4" t="s">
        <v>218</v>
      </c>
      <c r="B13" s="225" t="s">
        <v>155</v>
      </c>
      <c r="C13" s="245" t="s">
        <v>156</v>
      </c>
      <c r="D13" s="226"/>
      <c r="E13" s="227"/>
      <c r="F13" s="228"/>
      <c r="G13" s="228">
        <f>SUMIF(AG14:AG14,"&lt;&gt;NOR",G14:G14)</f>
        <v>0</v>
      </c>
      <c r="H13" s="228"/>
      <c r="I13" s="228">
        <f>SUM(I14:I14)</f>
        <v>516</v>
      </c>
      <c r="J13" s="228"/>
      <c r="K13" s="228">
        <f>SUM(K14:K14)</f>
        <v>0</v>
      </c>
      <c r="L13" s="228"/>
      <c r="M13" s="228">
        <f>SUM(M14:M14)</f>
        <v>0</v>
      </c>
      <c r="N13" s="227"/>
      <c r="O13" s="227">
        <f>SUM(O14:O14)</f>
        <v>0</v>
      </c>
      <c r="P13" s="227"/>
      <c r="Q13" s="227">
        <f>SUM(Q14:Q14)</f>
        <v>0</v>
      </c>
      <c r="R13" s="228"/>
      <c r="S13" s="228"/>
      <c r="T13" s="229"/>
      <c r="U13" s="223"/>
      <c r="V13" s="223">
        <f>SUM(V14:V14)</f>
        <v>0</v>
      </c>
      <c r="W13" s="223"/>
      <c r="X13" s="223"/>
      <c r="AG13" t="s">
        <v>219</v>
      </c>
    </row>
    <row r="14" spans="1:60" outlineLevel="1" x14ac:dyDescent="0.2">
      <c r="A14" s="238">
        <v>4</v>
      </c>
      <c r="B14" s="239" t="s">
        <v>1000</v>
      </c>
      <c r="C14" s="246" t="s">
        <v>1001</v>
      </c>
      <c r="D14" s="240" t="s">
        <v>797</v>
      </c>
      <c r="E14" s="241">
        <v>1</v>
      </c>
      <c r="F14" s="242"/>
      <c r="G14" s="243">
        <f>ROUND(E14*F14,2)</f>
        <v>0</v>
      </c>
      <c r="H14" s="242">
        <v>516</v>
      </c>
      <c r="I14" s="243">
        <f>ROUND(E14*H14,2)</f>
        <v>516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223</v>
      </c>
      <c r="T14" s="244" t="s">
        <v>224</v>
      </c>
      <c r="U14" s="222">
        <v>0</v>
      </c>
      <c r="V14" s="222">
        <f>ROUND(E14*U14,2)</f>
        <v>0</v>
      </c>
      <c r="W14" s="222"/>
      <c r="X14" s="222" t="s">
        <v>254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4" t="s">
        <v>218</v>
      </c>
      <c r="B15" s="225" t="s">
        <v>157</v>
      </c>
      <c r="C15" s="245" t="s">
        <v>158</v>
      </c>
      <c r="D15" s="226"/>
      <c r="E15" s="227"/>
      <c r="F15" s="228"/>
      <c r="G15" s="228">
        <f>SUMIF(AG16:AG21,"&lt;&gt;NOR",G16:G21)</f>
        <v>0</v>
      </c>
      <c r="H15" s="228"/>
      <c r="I15" s="228">
        <f>SUM(I16:I21)</f>
        <v>100567</v>
      </c>
      <c r="J15" s="228"/>
      <c r="K15" s="228">
        <f>SUM(K16:K21)</f>
        <v>0</v>
      </c>
      <c r="L15" s="228"/>
      <c r="M15" s="228">
        <f>SUM(M16:M21)</f>
        <v>0</v>
      </c>
      <c r="N15" s="227"/>
      <c r="O15" s="227">
        <f>SUM(O16:O21)</f>
        <v>0</v>
      </c>
      <c r="P15" s="227"/>
      <c r="Q15" s="227">
        <f>SUM(Q16:Q21)</f>
        <v>0</v>
      </c>
      <c r="R15" s="228"/>
      <c r="S15" s="228"/>
      <c r="T15" s="229"/>
      <c r="U15" s="223"/>
      <c r="V15" s="223">
        <f>SUM(V16:V21)</f>
        <v>0</v>
      </c>
      <c r="W15" s="223"/>
      <c r="X15" s="223"/>
      <c r="AG15" t="s">
        <v>219</v>
      </c>
    </row>
    <row r="16" spans="1:60" outlineLevel="1" x14ac:dyDescent="0.2">
      <c r="A16" s="238">
        <v>5</v>
      </c>
      <c r="B16" s="239" t="s">
        <v>1002</v>
      </c>
      <c r="C16" s="246" t="s">
        <v>1003</v>
      </c>
      <c r="D16" s="240" t="s">
        <v>797</v>
      </c>
      <c r="E16" s="241">
        <v>6</v>
      </c>
      <c r="F16" s="242"/>
      <c r="G16" s="243">
        <f>ROUND(E16*F16,2)</f>
        <v>0</v>
      </c>
      <c r="H16" s="242">
        <v>4384</v>
      </c>
      <c r="I16" s="243">
        <f>ROUND(E16*H16,2)</f>
        <v>26304</v>
      </c>
      <c r="J16" s="242">
        <v>0</v>
      </c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254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6</v>
      </c>
      <c r="B17" s="239" t="s">
        <v>1004</v>
      </c>
      <c r="C17" s="246" t="s">
        <v>1005</v>
      </c>
      <c r="D17" s="240" t="s">
        <v>797</v>
      </c>
      <c r="E17" s="241">
        <v>17</v>
      </c>
      <c r="F17" s="242"/>
      <c r="G17" s="243">
        <f>ROUND(E17*F17,2)</f>
        <v>0</v>
      </c>
      <c r="H17" s="242">
        <v>2948</v>
      </c>
      <c r="I17" s="243">
        <f>ROUND(E17*H17,2)</f>
        <v>50116</v>
      </c>
      <c r="J17" s="242">
        <v>0</v>
      </c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254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8">
        <v>7</v>
      </c>
      <c r="B18" s="239" t="s">
        <v>1006</v>
      </c>
      <c r="C18" s="246" t="s">
        <v>1007</v>
      </c>
      <c r="D18" s="240" t="s">
        <v>797</v>
      </c>
      <c r="E18" s="241">
        <v>3</v>
      </c>
      <c r="F18" s="242"/>
      <c r="G18" s="243">
        <f>ROUND(E18*F18,2)</f>
        <v>0</v>
      </c>
      <c r="H18" s="242">
        <v>2035</v>
      </c>
      <c r="I18" s="243">
        <f>ROUND(E18*H18,2)</f>
        <v>6105</v>
      </c>
      <c r="J18" s="242">
        <v>0</v>
      </c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223</v>
      </c>
      <c r="T18" s="244" t="s">
        <v>224</v>
      </c>
      <c r="U18" s="222">
        <v>0</v>
      </c>
      <c r="V18" s="222">
        <f>ROUND(E18*U18,2)</f>
        <v>0</v>
      </c>
      <c r="W18" s="222"/>
      <c r="X18" s="222" t="s">
        <v>254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255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8">
        <v>8</v>
      </c>
      <c r="B19" s="239" t="s">
        <v>1008</v>
      </c>
      <c r="C19" s="246" t="s">
        <v>1009</v>
      </c>
      <c r="D19" s="240" t="s">
        <v>797</v>
      </c>
      <c r="E19" s="241">
        <v>3</v>
      </c>
      <c r="F19" s="242"/>
      <c r="G19" s="243">
        <f>ROUND(E19*F19,2)</f>
        <v>0</v>
      </c>
      <c r="H19" s="242">
        <v>1650</v>
      </c>
      <c r="I19" s="243">
        <f>ROUND(E19*H19,2)</f>
        <v>4950</v>
      </c>
      <c r="J19" s="242">
        <v>0</v>
      </c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254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9</v>
      </c>
      <c r="B20" s="239" t="s">
        <v>1010</v>
      </c>
      <c r="C20" s="246" t="s">
        <v>1011</v>
      </c>
      <c r="D20" s="240" t="s">
        <v>797</v>
      </c>
      <c r="E20" s="241">
        <v>2</v>
      </c>
      <c r="F20" s="242"/>
      <c r="G20" s="243">
        <f>ROUND(E20*F20,2)</f>
        <v>0</v>
      </c>
      <c r="H20" s="242">
        <v>4016</v>
      </c>
      <c r="I20" s="243">
        <f>ROUND(E20*H20,2)</f>
        <v>8032</v>
      </c>
      <c r="J20" s="242">
        <v>0</v>
      </c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223</v>
      </c>
      <c r="T20" s="244" t="s">
        <v>224</v>
      </c>
      <c r="U20" s="222">
        <v>0</v>
      </c>
      <c r="V20" s="222">
        <f>ROUND(E20*U20,2)</f>
        <v>0</v>
      </c>
      <c r="W20" s="222"/>
      <c r="X20" s="222" t="s">
        <v>254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255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8">
        <v>10</v>
      </c>
      <c r="B21" s="239" t="s">
        <v>1012</v>
      </c>
      <c r="C21" s="246" t="s">
        <v>1013</v>
      </c>
      <c r="D21" s="240" t="s">
        <v>797</v>
      </c>
      <c r="E21" s="241">
        <v>2</v>
      </c>
      <c r="F21" s="242"/>
      <c r="G21" s="243">
        <f>ROUND(E21*F21,2)</f>
        <v>0</v>
      </c>
      <c r="H21" s="242">
        <v>2530</v>
      </c>
      <c r="I21" s="243">
        <f>ROUND(E21*H21,2)</f>
        <v>5060</v>
      </c>
      <c r="J21" s="242">
        <v>0</v>
      </c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223</v>
      </c>
      <c r="T21" s="244" t="s">
        <v>224</v>
      </c>
      <c r="U21" s="222">
        <v>0</v>
      </c>
      <c r="V21" s="222">
        <f>ROUND(E21*U21,2)</f>
        <v>0</v>
      </c>
      <c r="W21" s="222"/>
      <c r="X21" s="222" t="s">
        <v>254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24" t="s">
        <v>218</v>
      </c>
      <c r="B22" s="225" t="s">
        <v>159</v>
      </c>
      <c r="C22" s="245" t="s">
        <v>160</v>
      </c>
      <c r="D22" s="226"/>
      <c r="E22" s="227"/>
      <c r="F22" s="228"/>
      <c r="G22" s="228">
        <f>SUMIF(AG23:AG32,"&lt;&gt;NOR",G23:G32)</f>
        <v>0</v>
      </c>
      <c r="H22" s="228"/>
      <c r="I22" s="228">
        <f>SUM(I23:I32)</f>
        <v>25675</v>
      </c>
      <c r="J22" s="228"/>
      <c r="K22" s="228">
        <f>SUM(K23:K32)</f>
        <v>0</v>
      </c>
      <c r="L22" s="228"/>
      <c r="M22" s="228">
        <f>SUM(M23:M32)</f>
        <v>0</v>
      </c>
      <c r="N22" s="227"/>
      <c r="O22" s="227">
        <f>SUM(O23:O32)</f>
        <v>0</v>
      </c>
      <c r="P22" s="227"/>
      <c r="Q22" s="227">
        <f>SUM(Q23:Q32)</f>
        <v>0</v>
      </c>
      <c r="R22" s="228"/>
      <c r="S22" s="228"/>
      <c r="T22" s="229"/>
      <c r="U22" s="223"/>
      <c r="V22" s="223">
        <f>SUM(V23:V32)</f>
        <v>0</v>
      </c>
      <c r="W22" s="223"/>
      <c r="X22" s="223"/>
      <c r="AG22" t="s">
        <v>219</v>
      </c>
    </row>
    <row r="23" spans="1:60" outlineLevel="1" x14ac:dyDescent="0.2">
      <c r="A23" s="238">
        <v>11</v>
      </c>
      <c r="B23" s="239" t="s">
        <v>1014</v>
      </c>
      <c r="C23" s="246" t="s">
        <v>1015</v>
      </c>
      <c r="D23" s="240" t="s">
        <v>295</v>
      </c>
      <c r="E23" s="241">
        <v>5</v>
      </c>
      <c r="F23" s="242"/>
      <c r="G23" s="243">
        <f>ROUND(E23*F23,2)</f>
        <v>0</v>
      </c>
      <c r="H23" s="242">
        <v>154</v>
      </c>
      <c r="I23" s="243">
        <f>ROUND(E23*H23,2)</f>
        <v>770</v>
      </c>
      <c r="J23" s="242">
        <v>0</v>
      </c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223</v>
      </c>
      <c r="T23" s="244" t="s">
        <v>224</v>
      </c>
      <c r="U23" s="222">
        <v>0</v>
      </c>
      <c r="V23" s="222">
        <f>ROUND(E23*U23,2)</f>
        <v>0</v>
      </c>
      <c r="W23" s="222"/>
      <c r="X23" s="222" t="s">
        <v>254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255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8">
        <v>12</v>
      </c>
      <c r="B24" s="239" t="s">
        <v>1016</v>
      </c>
      <c r="C24" s="246" t="s">
        <v>1017</v>
      </c>
      <c r="D24" s="240" t="s">
        <v>295</v>
      </c>
      <c r="E24" s="241">
        <v>5</v>
      </c>
      <c r="F24" s="242"/>
      <c r="G24" s="243">
        <f>ROUND(E24*F24,2)</f>
        <v>0</v>
      </c>
      <c r="H24" s="242">
        <v>63</v>
      </c>
      <c r="I24" s="243">
        <f>ROUND(E24*H24,2)</f>
        <v>315</v>
      </c>
      <c r="J24" s="242">
        <v>0</v>
      </c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223</v>
      </c>
      <c r="T24" s="244" t="s">
        <v>224</v>
      </c>
      <c r="U24" s="222">
        <v>0</v>
      </c>
      <c r="V24" s="222">
        <f>ROUND(E24*U24,2)</f>
        <v>0</v>
      </c>
      <c r="W24" s="222"/>
      <c r="X24" s="222" t="s">
        <v>254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8">
        <v>13</v>
      </c>
      <c r="B25" s="239" t="s">
        <v>1018</v>
      </c>
      <c r="C25" s="246" t="s">
        <v>1019</v>
      </c>
      <c r="D25" s="240" t="s">
        <v>295</v>
      </c>
      <c r="E25" s="241">
        <v>50</v>
      </c>
      <c r="F25" s="242"/>
      <c r="G25" s="243">
        <f>ROUND(E25*F25,2)</f>
        <v>0</v>
      </c>
      <c r="H25" s="242">
        <v>18</v>
      </c>
      <c r="I25" s="243">
        <f>ROUND(E25*H25,2)</f>
        <v>900</v>
      </c>
      <c r="J25" s="242">
        <v>0</v>
      </c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223</v>
      </c>
      <c r="T25" s="244" t="s">
        <v>224</v>
      </c>
      <c r="U25" s="222">
        <v>0</v>
      </c>
      <c r="V25" s="222">
        <f>ROUND(E25*U25,2)</f>
        <v>0</v>
      </c>
      <c r="W25" s="222"/>
      <c r="X25" s="222" t="s">
        <v>254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8">
        <v>14</v>
      </c>
      <c r="B26" s="239" t="s">
        <v>1020</v>
      </c>
      <c r="C26" s="246" t="s">
        <v>1021</v>
      </c>
      <c r="D26" s="240" t="s">
        <v>295</v>
      </c>
      <c r="E26" s="241">
        <v>200</v>
      </c>
      <c r="F26" s="242"/>
      <c r="G26" s="243">
        <f>ROUND(E26*F26,2)</f>
        <v>0</v>
      </c>
      <c r="H26" s="242">
        <v>28</v>
      </c>
      <c r="I26" s="243">
        <f>ROUND(E26*H26,2)</f>
        <v>5600</v>
      </c>
      <c r="J26" s="242">
        <v>0</v>
      </c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223</v>
      </c>
      <c r="T26" s="244" t="s">
        <v>224</v>
      </c>
      <c r="U26" s="222">
        <v>0</v>
      </c>
      <c r="V26" s="222">
        <f>ROUND(E26*U26,2)</f>
        <v>0</v>
      </c>
      <c r="W26" s="222"/>
      <c r="X26" s="222" t="s">
        <v>254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255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8">
        <v>15</v>
      </c>
      <c r="B27" s="239" t="s">
        <v>1022</v>
      </c>
      <c r="C27" s="246" t="s">
        <v>1023</v>
      </c>
      <c r="D27" s="240" t="s">
        <v>295</v>
      </c>
      <c r="E27" s="241">
        <v>250</v>
      </c>
      <c r="F27" s="242"/>
      <c r="G27" s="243">
        <f>ROUND(E27*F27,2)</f>
        <v>0</v>
      </c>
      <c r="H27" s="242">
        <v>40</v>
      </c>
      <c r="I27" s="243">
        <f>ROUND(E27*H27,2)</f>
        <v>10000</v>
      </c>
      <c r="J27" s="242">
        <v>0</v>
      </c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223</v>
      </c>
      <c r="T27" s="244" t="s">
        <v>224</v>
      </c>
      <c r="U27" s="222">
        <v>0</v>
      </c>
      <c r="V27" s="222">
        <f>ROUND(E27*U27,2)</f>
        <v>0</v>
      </c>
      <c r="W27" s="222"/>
      <c r="X27" s="222" t="s">
        <v>254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8">
        <v>16</v>
      </c>
      <c r="B28" s="239" t="s">
        <v>1024</v>
      </c>
      <c r="C28" s="246" t="s">
        <v>1025</v>
      </c>
      <c r="D28" s="240" t="s">
        <v>295</v>
      </c>
      <c r="E28" s="241">
        <v>15</v>
      </c>
      <c r="F28" s="242"/>
      <c r="G28" s="243">
        <f>ROUND(E28*F28,2)</f>
        <v>0</v>
      </c>
      <c r="H28" s="242">
        <v>46</v>
      </c>
      <c r="I28" s="243">
        <f>ROUND(E28*H28,2)</f>
        <v>690</v>
      </c>
      <c r="J28" s="242">
        <v>0</v>
      </c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223</v>
      </c>
      <c r="T28" s="244" t="s">
        <v>224</v>
      </c>
      <c r="U28" s="222">
        <v>0</v>
      </c>
      <c r="V28" s="222">
        <f>ROUND(E28*U28,2)</f>
        <v>0</v>
      </c>
      <c r="W28" s="222"/>
      <c r="X28" s="222" t="s">
        <v>254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255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8">
        <v>17</v>
      </c>
      <c r="B29" s="239" t="s">
        <v>1026</v>
      </c>
      <c r="C29" s="246" t="s">
        <v>1027</v>
      </c>
      <c r="D29" s="240" t="s">
        <v>295</v>
      </c>
      <c r="E29" s="241">
        <v>30</v>
      </c>
      <c r="F29" s="242"/>
      <c r="G29" s="243">
        <f>ROUND(E29*F29,2)</f>
        <v>0</v>
      </c>
      <c r="H29" s="242">
        <v>55</v>
      </c>
      <c r="I29" s="243">
        <f>ROUND(E29*H29,2)</f>
        <v>1650</v>
      </c>
      <c r="J29" s="242">
        <v>0</v>
      </c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223</v>
      </c>
      <c r="T29" s="244" t="s">
        <v>224</v>
      </c>
      <c r="U29" s="222">
        <v>0</v>
      </c>
      <c r="V29" s="222">
        <f>ROUND(E29*U29,2)</f>
        <v>0</v>
      </c>
      <c r="W29" s="222"/>
      <c r="X29" s="222" t="s">
        <v>254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255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8">
        <v>18</v>
      </c>
      <c r="B30" s="239" t="s">
        <v>1028</v>
      </c>
      <c r="C30" s="246" t="s">
        <v>1029</v>
      </c>
      <c r="D30" s="240" t="s">
        <v>295</v>
      </c>
      <c r="E30" s="241">
        <v>25</v>
      </c>
      <c r="F30" s="242"/>
      <c r="G30" s="243">
        <f>ROUND(E30*F30,2)</f>
        <v>0</v>
      </c>
      <c r="H30" s="242">
        <v>154</v>
      </c>
      <c r="I30" s="243">
        <f>ROUND(E30*H30,2)</f>
        <v>3850</v>
      </c>
      <c r="J30" s="242">
        <v>0</v>
      </c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223</v>
      </c>
      <c r="T30" s="244" t="s">
        <v>224</v>
      </c>
      <c r="U30" s="222">
        <v>0</v>
      </c>
      <c r="V30" s="222">
        <f>ROUND(E30*U30,2)</f>
        <v>0</v>
      </c>
      <c r="W30" s="222"/>
      <c r="X30" s="222" t="s">
        <v>254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8">
        <v>19</v>
      </c>
      <c r="B31" s="239" t="s">
        <v>1030</v>
      </c>
      <c r="C31" s="246" t="s">
        <v>1031</v>
      </c>
      <c r="D31" s="240" t="s">
        <v>295</v>
      </c>
      <c r="E31" s="241">
        <v>50</v>
      </c>
      <c r="F31" s="242"/>
      <c r="G31" s="243">
        <f>ROUND(E31*F31,2)</f>
        <v>0</v>
      </c>
      <c r="H31" s="242">
        <v>8</v>
      </c>
      <c r="I31" s="243">
        <f>ROUND(E31*H31,2)</f>
        <v>400</v>
      </c>
      <c r="J31" s="242">
        <v>0</v>
      </c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223</v>
      </c>
      <c r="T31" s="244" t="s">
        <v>224</v>
      </c>
      <c r="U31" s="222">
        <v>0</v>
      </c>
      <c r="V31" s="222">
        <f>ROUND(E31*U31,2)</f>
        <v>0</v>
      </c>
      <c r="W31" s="222"/>
      <c r="X31" s="222" t="s">
        <v>254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255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8">
        <v>20</v>
      </c>
      <c r="B32" s="239" t="s">
        <v>1032</v>
      </c>
      <c r="C32" s="246" t="s">
        <v>1033</v>
      </c>
      <c r="D32" s="240" t="s">
        <v>295</v>
      </c>
      <c r="E32" s="241">
        <v>50</v>
      </c>
      <c r="F32" s="242"/>
      <c r="G32" s="243">
        <f>ROUND(E32*F32,2)</f>
        <v>0</v>
      </c>
      <c r="H32" s="242">
        <v>30</v>
      </c>
      <c r="I32" s="243">
        <f>ROUND(E32*H32,2)</f>
        <v>1500</v>
      </c>
      <c r="J32" s="242">
        <v>0</v>
      </c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223</v>
      </c>
      <c r="T32" s="244" t="s">
        <v>224</v>
      </c>
      <c r="U32" s="222">
        <v>0</v>
      </c>
      <c r="V32" s="222">
        <f>ROUND(E32*U32,2)</f>
        <v>0</v>
      </c>
      <c r="W32" s="222"/>
      <c r="X32" s="222" t="s">
        <v>254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255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4" t="s">
        <v>218</v>
      </c>
      <c r="B33" s="225" t="s">
        <v>161</v>
      </c>
      <c r="C33" s="245" t="s">
        <v>162</v>
      </c>
      <c r="D33" s="226"/>
      <c r="E33" s="227"/>
      <c r="F33" s="228"/>
      <c r="G33" s="228">
        <f>SUMIF(AG34:AG39,"&lt;&gt;NOR",G34:G39)</f>
        <v>0</v>
      </c>
      <c r="H33" s="228"/>
      <c r="I33" s="228">
        <f>SUM(I34:I39)</f>
        <v>5474</v>
      </c>
      <c r="J33" s="228"/>
      <c r="K33" s="228">
        <f>SUM(K34:K39)</f>
        <v>0</v>
      </c>
      <c r="L33" s="228"/>
      <c r="M33" s="228">
        <f>SUM(M34:M39)</f>
        <v>0</v>
      </c>
      <c r="N33" s="227"/>
      <c r="O33" s="227">
        <f>SUM(O34:O39)</f>
        <v>0</v>
      </c>
      <c r="P33" s="227"/>
      <c r="Q33" s="227">
        <f>SUM(Q34:Q39)</f>
        <v>0</v>
      </c>
      <c r="R33" s="228"/>
      <c r="S33" s="228"/>
      <c r="T33" s="229"/>
      <c r="U33" s="223"/>
      <c r="V33" s="223">
        <f>SUM(V34:V39)</f>
        <v>0</v>
      </c>
      <c r="W33" s="223"/>
      <c r="X33" s="223"/>
      <c r="AG33" t="s">
        <v>219</v>
      </c>
    </row>
    <row r="34" spans="1:60" outlineLevel="1" x14ac:dyDescent="0.2">
      <c r="A34" s="238">
        <v>21</v>
      </c>
      <c r="B34" s="239" t="s">
        <v>1034</v>
      </c>
      <c r="C34" s="246" t="s">
        <v>1035</v>
      </c>
      <c r="D34" s="240" t="s">
        <v>797</v>
      </c>
      <c r="E34" s="241">
        <v>1</v>
      </c>
      <c r="F34" s="242"/>
      <c r="G34" s="243">
        <f>ROUND(E34*F34,2)</f>
        <v>0</v>
      </c>
      <c r="H34" s="242">
        <v>1151</v>
      </c>
      <c r="I34" s="243">
        <f>ROUND(E34*H34,2)</f>
        <v>1151</v>
      </c>
      <c r="J34" s="242">
        <v>0</v>
      </c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223</v>
      </c>
      <c r="T34" s="244" t="s">
        <v>224</v>
      </c>
      <c r="U34" s="222">
        <v>0</v>
      </c>
      <c r="V34" s="222">
        <f>ROUND(E34*U34,2)</f>
        <v>0</v>
      </c>
      <c r="W34" s="222"/>
      <c r="X34" s="222" t="s">
        <v>254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255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8">
        <v>22</v>
      </c>
      <c r="B35" s="239" t="s">
        <v>1036</v>
      </c>
      <c r="C35" s="246" t="s">
        <v>1037</v>
      </c>
      <c r="D35" s="240" t="s">
        <v>797</v>
      </c>
      <c r="E35" s="241">
        <v>2</v>
      </c>
      <c r="F35" s="242"/>
      <c r="G35" s="243">
        <f>ROUND(E35*F35,2)</f>
        <v>0</v>
      </c>
      <c r="H35" s="242">
        <v>359</v>
      </c>
      <c r="I35" s="243">
        <f>ROUND(E35*H35,2)</f>
        <v>718</v>
      </c>
      <c r="J35" s="242">
        <v>0</v>
      </c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223</v>
      </c>
      <c r="T35" s="244" t="s">
        <v>224</v>
      </c>
      <c r="U35" s="222">
        <v>0</v>
      </c>
      <c r="V35" s="222">
        <f>ROUND(E35*U35,2)</f>
        <v>0</v>
      </c>
      <c r="W35" s="222"/>
      <c r="X35" s="222" t="s">
        <v>254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255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8">
        <v>23</v>
      </c>
      <c r="B36" s="239" t="s">
        <v>1038</v>
      </c>
      <c r="C36" s="246" t="s">
        <v>1039</v>
      </c>
      <c r="D36" s="240" t="s">
        <v>797</v>
      </c>
      <c r="E36" s="241">
        <v>2</v>
      </c>
      <c r="F36" s="242"/>
      <c r="G36" s="243">
        <f>ROUND(E36*F36,2)</f>
        <v>0</v>
      </c>
      <c r="H36" s="242">
        <v>462</v>
      </c>
      <c r="I36" s="243">
        <f>ROUND(E36*H36,2)</f>
        <v>924</v>
      </c>
      <c r="J36" s="242">
        <v>0</v>
      </c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223</v>
      </c>
      <c r="T36" s="244" t="s">
        <v>224</v>
      </c>
      <c r="U36" s="222">
        <v>0</v>
      </c>
      <c r="V36" s="222">
        <f>ROUND(E36*U36,2)</f>
        <v>0</v>
      </c>
      <c r="W36" s="222"/>
      <c r="X36" s="222" t="s">
        <v>254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255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8">
        <v>24</v>
      </c>
      <c r="B37" s="239" t="s">
        <v>1040</v>
      </c>
      <c r="C37" s="246" t="s">
        <v>1041</v>
      </c>
      <c r="D37" s="240" t="s">
        <v>797</v>
      </c>
      <c r="E37" s="241">
        <v>7</v>
      </c>
      <c r="F37" s="242"/>
      <c r="G37" s="243">
        <f>ROUND(E37*F37,2)</f>
        <v>0</v>
      </c>
      <c r="H37" s="242">
        <v>149</v>
      </c>
      <c r="I37" s="243">
        <f>ROUND(E37*H37,2)</f>
        <v>1043</v>
      </c>
      <c r="J37" s="242">
        <v>0</v>
      </c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223</v>
      </c>
      <c r="T37" s="244" t="s">
        <v>224</v>
      </c>
      <c r="U37" s="222">
        <v>0</v>
      </c>
      <c r="V37" s="222">
        <f>ROUND(E37*U37,2)</f>
        <v>0</v>
      </c>
      <c r="W37" s="222"/>
      <c r="X37" s="222" t="s">
        <v>254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255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8">
        <v>25</v>
      </c>
      <c r="B38" s="239" t="s">
        <v>1042</v>
      </c>
      <c r="C38" s="246" t="s">
        <v>1043</v>
      </c>
      <c r="D38" s="240" t="s">
        <v>797</v>
      </c>
      <c r="E38" s="241">
        <v>5</v>
      </c>
      <c r="F38" s="242"/>
      <c r="G38" s="243">
        <f>ROUND(E38*F38,2)</f>
        <v>0</v>
      </c>
      <c r="H38" s="242">
        <v>182</v>
      </c>
      <c r="I38" s="243">
        <f>ROUND(E38*H38,2)</f>
        <v>910</v>
      </c>
      <c r="J38" s="242">
        <v>0</v>
      </c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223</v>
      </c>
      <c r="T38" s="244" t="s">
        <v>224</v>
      </c>
      <c r="U38" s="222">
        <v>0</v>
      </c>
      <c r="V38" s="222">
        <f>ROUND(E38*U38,2)</f>
        <v>0</v>
      </c>
      <c r="W38" s="222"/>
      <c r="X38" s="222" t="s">
        <v>254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255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8">
        <v>26</v>
      </c>
      <c r="B39" s="239" t="s">
        <v>1044</v>
      </c>
      <c r="C39" s="246" t="s">
        <v>1045</v>
      </c>
      <c r="D39" s="240" t="s">
        <v>797</v>
      </c>
      <c r="E39" s="241">
        <v>4</v>
      </c>
      <c r="F39" s="242"/>
      <c r="G39" s="243">
        <f>ROUND(E39*F39,2)</f>
        <v>0</v>
      </c>
      <c r="H39" s="242">
        <v>182</v>
      </c>
      <c r="I39" s="243">
        <f>ROUND(E39*H39,2)</f>
        <v>728</v>
      </c>
      <c r="J39" s="242">
        <v>0</v>
      </c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223</v>
      </c>
      <c r="T39" s="244" t="s">
        <v>224</v>
      </c>
      <c r="U39" s="222">
        <v>0</v>
      </c>
      <c r="V39" s="222">
        <f>ROUND(E39*U39,2)</f>
        <v>0</v>
      </c>
      <c r="W39" s="222"/>
      <c r="X39" s="222" t="s">
        <v>254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255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4" t="s">
        <v>218</v>
      </c>
      <c r="B40" s="225" t="s">
        <v>163</v>
      </c>
      <c r="C40" s="245" t="s">
        <v>164</v>
      </c>
      <c r="D40" s="226"/>
      <c r="E40" s="227"/>
      <c r="F40" s="228"/>
      <c r="G40" s="228">
        <f>SUMIF(AG41:AG43,"&lt;&gt;NOR",G41:G43)</f>
        <v>0</v>
      </c>
      <c r="H40" s="228"/>
      <c r="I40" s="228">
        <f>SUM(I41:I43)</f>
        <v>12086</v>
      </c>
      <c r="J40" s="228"/>
      <c r="K40" s="228">
        <f>SUM(K41:K43)</f>
        <v>0</v>
      </c>
      <c r="L40" s="228"/>
      <c r="M40" s="228">
        <f>SUM(M41:M43)</f>
        <v>0</v>
      </c>
      <c r="N40" s="227"/>
      <c r="O40" s="227">
        <f>SUM(O41:O43)</f>
        <v>0</v>
      </c>
      <c r="P40" s="227"/>
      <c r="Q40" s="227">
        <f>SUM(Q41:Q43)</f>
        <v>0</v>
      </c>
      <c r="R40" s="228"/>
      <c r="S40" s="228"/>
      <c r="T40" s="229"/>
      <c r="U40" s="223"/>
      <c r="V40" s="223">
        <f>SUM(V41:V43)</f>
        <v>0</v>
      </c>
      <c r="W40" s="223"/>
      <c r="X40" s="223"/>
      <c r="AG40" t="s">
        <v>219</v>
      </c>
    </row>
    <row r="41" spans="1:60" outlineLevel="1" x14ac:dyDescent="0.2">
      <c r="A41" s="238">
        <v>27</v>
      </c>
      <c r="B41" s="239" t="s">
        <v>1046</v>
      </c>
      <c r="C41" s="246" t="s">
        <v>1047</v>
      </c>
      <c r="D41" s="240" t="s">
        <v>797</v>
      </c>
      <c r="E41" s="241">
        <v>5</v>
      </c>
      <c r="F41" s="242"/>
      <c r="G41" s="243">
        <f>ROUND(E41*F41,2)</f>
        <v>0</v>
      </c>
      <c r="H41" s="242">
        <v>844</v>
      </c>
      <c r="I41" s="243">
        <f>ROUND(E41*H41,2)</f>
        <v>4220</v>
      </c>
      <c r="J41" s="242">
        <v>0</v>
      </c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223</v>
      </c>
      <c r="T41" s="244" t="s">
        <v>224</v>
      </c>
      <c r="U41" s="222">
        <v>0</v>
      </c>
      <c r="V41" s="222">
        <f>ROUND(E41*U41,2)</f>
        <v>0</v>
      </c>
      <c r="W41" s="222"/>
      <c r="X41" s="222" t="s">
        <v>254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8">
        <v>28</v>
      </c>
      <c r="B42" s="239" t="s">
        <v>1048</v>
      </c>
      <c r="C42" s="246" t="s">
        <v>1049</v>
      </c>
      <c r="D42" s="240" t="s">
        <v>797</v>
      </c>
      <c r="E42" s="241">
        <v>34</v>
      </c>
      <c r="F42" s="242"/>
      <c r="G42" s="243">
        <f>ROUND(E42*F42,2)</f>
        <v>0</v>
      </c>
      <c r="H42" s="242">
        <v>171</v>
      </c>
      <c r="I42" s="243">
        <f>ROUND(E42*H42,2)</f>
        <v>5814</v>
      </c>
      <c r="J42" s="242">
        <v>0</v>
      </c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223</v>
      </c>
      <c r="T42" s="244" t="s">
        <v>224</v>
      </c>
      <c r="U42" s="222">
        <v>0</v>
      </c>
      <c r="V42" s="222">
        <f>ROUND(E42*U42,2)</f>
        <v>0</v>
      </c>
      <c r="W42" s="222"/>
      <c r="X42" s="222" t="s">
        <v>254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38">
        <v>29</v>
      </c>
      <c r="B43" s="239" t="s">
        <v>1050</v>
      </c>
      <c r="C43" s="246" t="s">
        <v>1051</v>
      </c>
      <c r="D43" s="240" t="s">
        <v>797</v>
      </c>
      <c r="E43" s="241">
        <v>12</v>
      </c>
      <c r="F43" s="242"/>
      <c r="G43" s="243">
        <f>ROUND(E43*F43,2)</f>
        <v>0</v>
      </c>
      <c r="H43" s="242">
        <v>171</v>
      </c>
      <c r="I43" s="243">
        <f>ROUND(E43*H43,2)</f>
        <v>2052</v>
      </c>
      <c r="J43" s="242">
        <v>0</v>
      </c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223</v>
      </c>
      <c r="T43" s="244" t="s">
        <v>224</v>
      </c>
      <c r="U43" s="222">
        <v>0</v>
      </c>
      <c r="V43" s="222">
        <f>ROUND(E43*U43,2)</f>
        <v>0</v>
      </c>
      <c r="W43" s="222"/>
      <c r="X43" s="222" t="s">
        <v>254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255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24" t="s">
        <v>218</v>
      </c>
      <c r="B44" s="225" t="s">
        <v>167</v>
      </c>
      <c r="C44" s="245" t="s">
        <v>168</v>
      </c>
      <c r="D44" s="226"/>
      <c r="E44" s="227"/>
      <c r="F44" s="228"/>
      <c r="G44" s="228">
        <f>SUMIF(AG45:AG52,"&lt;&gt;NOR",G45:G52)</f>
        <v>0</v>
      </c>
      <c r="H44" s="228"/>
      <c r="I44" s="228">
        <f>SUM(I45:I52)</f>
        <v>0</v>
      </c>
      <c r="J44" s="228"/>
      <c r="K44" s="228">
        <f>SUM(K45:K52)</f>
        <v>30104</v>
      </c>
      <c r="L44" s="228"/>
      <c r="M44" s="228">
        <f>SUM(M45:M52)</f>
        <v>0</v>
      </c>
      <c r="N44" s="227"/>
      <c r="O44" s="227">
        <f>SUM(O45:O52)</f>
        <v>0</v>
      </c>
      <c r="P44" s="227"/>
      <c r="Q44" s="227">
        <f>SUM(Q45:Q52)</f>
        <v>0</v>
      </c>
      <c r="R44" s="228"/>
      <c r="S44" s="228"/>
      <c r="T44" s="229"/>
      <c r="U44" s="223"/>
      <c r="V44" s="223">
        <f>SUM(V45:V52)</f>
        <v>0</v>
      </c>
      <c r="W44" s="223"/>
      <c r="X44" s="223"/>
      <c r="AG44" t="s">
        <v>219</v>
      </c>
    </row>
    <row r="45" spans="1:60" outlineLevel="1" x14ac:dyDescent="0.2">
      <c r="A45" s="231">
        <v>30</v>
      </c>
      <c r="B45" s="232" t="s">
        <v>1052</v>
      </c>
      <c r="C45" s="247" t="s">
        <v>1053</v>
      </c>
      <c r="D45" s="233" t="s">
        <v>417</v>
      </c>
      <c r="E45" s="234">
        <v>10</v>
      </c>
      <c r="F45" s="235"/>
      <c r="G45" s="236">
        <f>ROUND(E45*F45,2)</f>
        <v>0</v>
      </c>
      <c r="H45" s="235">
        <v>0</v>
      </c>
      <c r="I45" s="236">
        <f>ROUND(E45*H45,2)</f>
        <v>0</v>
      </c>
      <c r="J45" s="235">
        <v>440</v>
      </c>
      <c r="K45" s="236">
        <f>ROUND(E45*J45,2)</f>
        <v>4400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/>
      <c r="S45" s="236" t="s">
        <v>223</v>
      </c>
      <c r="T45" s="237" t="s">
        <v>224</v>
      </c>
      <c r="U45" s="222">
        <v>0</v>
      </c>
      <c r="V45" s="222">
        <f>ROUND(E45*U45,2)</f>
        <v>0</v>
      </c>
      <c r="W45" s="222"/>
      <c r="X45" s="222" t="s">
        <v>225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230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9"/>
      <c r="B46" s="220"/>
      <c r="C46" s="259" t="s">
        <v>1054</v>
      </c>
      <c r="D46" s="257"/>
      <c r="E46" s="257"/>
      <c r="F46" s="257"/>
      <c r="G46" s="257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799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3" t="str">
        <f>C46</f>
        <v>- před dokončením kabeláže nutno prověřit a odsouhlasit s jednotlivými profesemi polohy vývodů a způsob ovládání dodávaných zařízení a technologií. Zápis o této koordinaci musí být uveden ve stavebním deníku.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8">
        <v>31</v>
      </c>
      <c r="B47" s="239" t="s">
        <v>1055</v>
      </c>
      <c r="C47" s="246" t="s">
        <v>1056</v>
      </c>
      <c r="D47" s="240" t="s">
        <v>417</v>
      </c>
      <c r="E47" s="241">
        <v>20</v>
      </c>
      <c r="F47" s="242"/>
      <c r="G47" s="243">
        <f>ROUND(E47*F47,2)</f>
        <v>0</v>
      </c>
      <c r="H47" s="242">
        <v>0</v>
      </c>
      <c r="I47" s="243">
        <f>ROUND(E47*H47,2)</f>
        <v>0</v>
      </c>
      <c r="J47" s="242">
        <v>440</v>
      </c>
      <c r="K47" s="243">
        <f>ROUND(E47*J47,2)</f>
        <v>8800</v>
      </c>
      <c r="L47" s="243">
        <v>21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223</v>
      </c>
      <c r="T47" s="244" t="s">
        <v>224</v>
      </c>
      <c r="U47" s="222">
        <v>0</v>
      </c>
      <c r="V47" s="222">
        <f>ROUND(E47*U47,2)</f>
        <v>0</v>
      </c>
      <c r="W47" s="222"/>
      <c r="X47" s="222" t="s">
        <v>225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230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8">
        <v>32</v>
      </c>
      <c r="B48" s="239" t="s">
        <v>1057</v>
      </c>
      <c r="C48" s="246" t="s">
        <v>1058</v>
      </c>
      <c r="D48" s="240" t="s">
        <v>417</v>
      </c>
      <c r="E48" s="241">
        <v>1</v>
      </c>
      <c r="F48" s="242"/>
      <c r="G48" s="243">
        <f>ROUND(E48*F48,2)</f>
        <v>0</v>
      </c>
      <c r="H48" s="242">
        <v>0</v>
      </c>
      <c r="I48" s="243">
        <f>ROUND(E48*H48,2)</f>
        <v>0</v>
      </c>
      <c r="J48" s="242">
        <v>440</v>
      </c>
      <c r="K48" s="243">
        <f>ROUND(E48*J48,2)</f>
        <v>440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223</v>
      </c>
      <c r="T48" s="244" t="s">
        <v>224</v>
      </c>
      <c r="U48" s="222">
        <v>0</v>
      </c>
      <c r="V48" s="222">
        <f>ROUND(E48*U48,2)</f>
        <v>0</v>
      </c>
      <c r="W48" s="222"/>
      <c r="X48" s="222" t="s">
        <v>225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230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8">
        <v>33</v>
      </c>
      <c r="B49" s="239" t="s">
        <v>1059</v>
      </c>
      <c r="C49" s="246" t="s">
        <v>1060</v>
      </c>
      <c r="D49" s="240" t="s">
        <v>417</v>
      </c>
      <c r="E49" s="241">
        <v>4</v>
      </c>
      <c r="F49" s="242"/>
      <c r="G49" s="243">
        <f>ROUND(E49*F49,2)</f>
        <v>0</v>
      </c>
      <c r="H49" s="242">
        <v>0</v>
      </c>
      <c r="I49" s="243">
        <f>ROUND(E49*H49,2)</f>
        <v>0</v>
      </c>
      <c r="J49" s="242">
        <v>440</v>
      </c>
      <c r="K49" s="243">
        <f>ROUND(E49*J49,2)</f>
        <v>1760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223</v>
      </c>
      <c r="T49" s="244" t="s">
        <v>224</v>
      </c>
      <c r="U49" s="222">
        <v>0</v>
      </c>
      <c r="V49" s="222">
        <f>ROUND(E49*U49,2)</f>
        <v>0</v>
      </c>
      <c r="W49" s="222"/>
      <c r="X49" s="222" t="s">
        <v>225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230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8">
        <v>34</v>
      </c>
      <c r="B50" s="239" t="s">
        <v>1061</v>
      </c>
      <c r="C50" s="246" t="s">
        <v>1062</v>
      </c>
      <c r="D50" s="240" t="s">
        <v>417</v>
      </c>
      <c r="E50" s="241">
        <v>4</v>
      </c>
      <c r="F50" s="242"/>
      <c r="G50" s="243">
        <f>ROUND(E50*F50,2)</f>
        <v>0</v>
      </c>
      <c r="H50" s="242">
        <v>0</v>
      </c>
      <c r="I50" s="243">
        <f>ROUND(E50*H50,2)</f>
        <v>0</v>
      </c>
      <c r="J50" s="242">
        <v>440</v>
      </c>
      <c r="K50" s="243">
        <f>ROUND(E50*J50,2)</f>
        <v>1760</v>
      </c>
      <c r="L50" s="243">
        <v>21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223</v>
      </c>
      <c r="T50" s="244" t="s">
        <v>224</v>
      </c>
      <c r="U50" s="222">
        <v>0</v>
      </c>
      <c r="V50" s="222">
        <f>ROUND(E50*U50,2)</f>
        <v>0</v>
      </c>
      <c r="W50" s="222"/>
      <c r="X50" s="222" t="s">
        <v>225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230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8">
        <v>35</v>
      </c>
      <c r="B51" s="239" t="s">
        <v>1063</v>
      </c>
      <c r="C51" s="246" t="s">
        <v>1064</v>
      </c>
      <c r="D51" s="240" t="s">
        <v>417</v>
      </c>
      <c r="E51" s="241">
        <v>12</v>
      </c>
      <c r="F51" s="242"/>
      <c r="G51" s="243">
        <f>ROUND(E51*F51,2)</f>
        <v>0</v>
      </c>
      <c r="H51" s="242">
        <v>0</v>
      </c>
      <c r="I51" s="243">
        <f>ROUND(E51*H51,2)</f>
        <v>0</v>
      </c>
      <c r="J51" s="242">
        <v>660</v>
      </c>
      <c r="K51" s="243">
        <f>ROUND(E51*J51,2)</f>
        <v>7920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223</v>
      </c>
      <c r="T51" s="244" t="s">
        <v>224</v>
      </c>
      <c r="U51" s="222">
        <v>0</v>
      </c>
      <c r="V51" s="222">
        <f>ROUND(E51*U51,2)</f>
        <v>0</v>
      </c>
      <c r="W51" s="222"/>
      <c r="X51" s="222" t="s">
        <v>225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230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8">
        <v>36</v>
      </c>
      <c r="B52" s="239" t="s">
        <v>1065</v>
      </c>
      <c r="C52" s="246" t="s">
        <v>1066</v>
      </c>
      <c r="D52" s="240" t="s">
        <v>417</v>
      </c>
      <c r="E52" s="241">
        <v>8</v>
      </c>
      <c r="F52" s="242"/>
      <c r="G52" s="243">
        <f>ROUND(E52*F52,2)</f>
        <v>0</v>
      </c>
      <c r="H52" s="242">
        <v>0</v>
      </c>
      <c r="I52" s="243">
        <f>ROUND(E52*H52,2)</f>
        <v>0</v>
      </c>
      <c r="J52" s="242">
        <v>628</v>
      </c>
      <c r="K52" s="243">
        <f>ROUND(E52*J52,2)</f>
        <v>5024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223</v>
      </c>
      <c r="T52" s="244" t="s">
        <v>224</v>
      </c>
      <c r="U52" s="222">
        <v>0</v>
      </c>
      <c r="V52" s="222">
        <f>ROUND(E52*U52,2)</f>
        <v>0</v>
      </c>
      <c r="W52" s="222"/>
      <c r="X52" s="222" t="s">
        <v>225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230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4" t="s">
        <v>218</v>
      </c>
      <c r="B53" s="225" t="s">
        <v>169</v>
      </c>
      <c r="C53" s="245" t="s">
        <v>170</v>
      </c>
      <c r="D53" s="226"/>
      <c r="E53" s="227"/>
      <c r="F53" s="228"/>
      <c r="G53" s="228">
        <f>SUMIF(AG54:AG54,"&lt;&gt;NOR",G54:G54)</f>
        <v>0</v>
      </c>
      <c r="H53" s="228"/>
      <c r="I53" s="228">
        <f>SUM(I54:I54)</f>
        <v>0</v>
      </c>
      <c r="J53" s="228"/>
      <c r="K53" s="228">
        <f>SUM(K54:K54)</f>
        <v>183</v>
      </c>
      <c r="L53" s="228"/>
      <c r="M53" s="228">
        <f>SUM(M54:M54)</f>
        <v>0</v>
      </c>
      <c r="N53" s="227"/>
      <c r="O53" s="227">
        <f>SUM(O54:O54)</f>
        <v>0</v>
      </c>
      <c r="P53" s="227"/>
      <c r="Q53" s="227">
        <f>SUM(Q54:Q54)</f>
        <v>0</v>
      </c>
      <c r="R53" s="228"/>
      <c r="S53" s="228"/>
      <c r="T53" s="229"/>
      <c r="U53" s="223"/>
      <c r="V53" s="223">
        <f>SUM(V54:V54)</f>
        <v>0</v>
      </c>
      <c r="W53" s="223"/>
      <c r="X53" s="223"/>
      <c r="AG53" t="s">
        <v>219</v>
      </c>
    </row>
    <row r="54" spans="1:60" outlineLevel="1" x14ac:dyDescent="0.2">
      <c r="A54" s="238">
        <v>37</v>
      </c>
      <c r="B54" s="239" t="s">
        <v>1067</v>
      </c>
      <c r="C54" s="246" t="s">
        <v>1068</v>
      </c>
      <c r="D54" s="240" t="s">
        <v>797</v>
      </c>
      <c r="E54" s="241">
        <v>1</v>
      </c>
      <c r="F54" s="242"/>
      <c r="G54" s="243">
        <f>ROUND(E54*F54,2)</f>
        <v>0</v>
      </c>
      <c r="H54" s="242">
        <v>0</v>
      </c>
      <c r="I54" s="243">
        <f>ROUND(E54*H54,2)</f>
        <v>0</v>
      </c>
      <c r="J54" s="242">
        <v>183</v>
      </c>
      <c r="K54" s="243">
        <f>ROUND(E54*J54,2)</f>
        <v>183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223</v>
      </c>
      <c r="T54" s="244" t="s">
        <v>224</v>
      </c>
      <c r="U54" s="222">
        <v>0</v>
      </c>
      <c r="V54" s="222">
        <f>ROUND(E54*U54,2)</f>
        <v>0</v>
      </c>
      <c r="W54" s="222"/>
      <c r="X54" s="222" t="s">
        <v>225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230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4" t="s">
        <v>218</v>
      </c>
      <c r="B55" s="225" t="s">
        <v>171</v>
      </c>
      <c r="C55" s="245" t="s">
        <v>172</v>
      </c>
      <c r="D55" s="226"/>
      <c r="E55" s="227"/>
      <c r="F55" s="228"/>
      <c r="G55" s="228">
        <f>SUMIF(AG56:AG71,"&lt;&gt;NOR",G56:G71)</f>
        <v>0</v>
      </c>
      <c r="H55" s="228"/>
      <c r="I55" s="228">
        <f>SUM(I56:I71)</f>
        <v>0</v>
      </c>
      <c r="J55" s="228"/>
      <c r="K55" s="228">
        <f>SUM(K56:K71)</f>
        <v>60080</v>
      </c>
      <c r="L55" s="228"/>
      <c r="M55" s="228">
        <f>SUM(M56:M71)</f>
        <v>0</v>
      </c>
      <c r="N55" s="227"/>
      <c r="O55" s="227">
        <f>SUM(O56:O71)</f>
        <v>0</v>
      </c>
      <c r="P55" s="227"/>
      <c r="Q55" s="227">
        <f>SUM(Q56:Q71)</f>
        <v>0</v>
      </c>
      <c r="R55" s="228"/>
      <c r="S55" s="228"/>
      <c r="T55" s="229"/>
      <c r="U55" s="223"/>
      <c r="V55" s="223">
        <f>SUM(V56:V71)</f>
        <v>0</v>
      </c>
      <c r="W55" s="223"/>
      <c r="X55" s="223"/>
      <c r="AG55" t="s">
        <v>219</v>
      </c>
    </row>
    <row r="56" spans="1:60" outlineLevel="1" x14ac:dyDescent="0.2">
      <c r="A56" s="238">
        <v>38</v>
      </c>
      <c r="B56" s="239" t="s">
        <v>1069</v>
      </c>
      <c r="C56" s="246" t="s">
        <v>1070</v>
      </c>
      <c r="D56" s="240" t="s">
        <v>797</v>
      </c>
      <c r="E56" s="241">
        <v>4</v>
      </c>
      <c r="F56" s="242"/>
      <c r="G56" s="243">
        <f>ROUND(E56*F56,2)</f>
        <v>0</v>
      </c>
      <c r="H56" s="242">
        <v>0</v>
      </c>
      <c r="I56" s="243">
        <f>ROUND(E56*H56,2)</f>
        <v>0</v>
      </c>
      <c r="J56" s="242">
        <v>315</v>
      </c>
      <c r="K56" s="243">
        <f>ROUND(E56*J56,2)</f>
        <v>1260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223</v>
      </c>
      <c r="T56" s="244" t="s">
        <v>224</v>
      </c>
      <c r="U56" s="222">
        <v>0</v>
      </c>
      <c r="V56" s="222">
        <f>ROUND(E56*U56,2)</f>
        <v>0</v>
      </c>
      <c r="W56" s="222"/>
      <c r="X56" s="222" t="s">
        <v>225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230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8">
        <v>39</v>
      </c>
      <c r="B57" s="239" t="s">
        <v>1071</v>
      </c>
      <c r="C57" s="246" t="s">
        <v>1072</v>
      </c>
      <c r="D57" s="240" t="s">
        <v>797</v>
      </c>
      <c r="E57" s="241">
        <v>1</v>
      </c>
      <c r="F57" s="242"/>
      <c r="G57" s="243">
        <f>ROUND(E57*F57,2)</f>
        <v>0</v>
      </c>
      <c r="H57" s="242">
        <v>0</v>
      </c>
      <c r="I57" s="243">
        <f>ROUND(E57*H57,2)</f>
        <v>0</v>
      </c>
      <c r="J57" s="242">
        <v>315</v>
      </c>
      <c r="K57" s="243">
        <f>ROUND(E57*J57,2)</f>
        <v>315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223</v>
      </c>
      <c r="T57" s="244" t="s">
        <v>224</v>
      </c>
      <c r="U57" s="222">
        <v>0</v>
      </c>
      <c r="V57" s="222">
        <f>ROUND(E57*U57,2)</f>
        <v>0</v>
      </c>
      <c r="W57" s="222"/>
      <c r="X57" s="222" t="s">
        <v>225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230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8">
        <v>40</v>
      </c>
      <c r="B58" s="239" t="s">
        <v>1073</v>
      </c>
      <c r="C58" s="246" t="s">
        <v>1074</v>
      </c>
      <c r="D58" s="240" t="s">
        <v>797</v>
      </c>
      <c r="E58" s="241">
        <v>1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220</v>
      </c>
      <c r="K58" s="243">
        <f>ROUND(E58*J58,2)</f>
        <v>220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223</v>
      </c>
      <c r="T58" s="244" t="s">
        <v>224</v>
      </c>
      <c r="U58" s="222">
        <v>0</v>
      </c>
      <c r="V58" s="222">
        <f>ROUND(E58*U58,2)</f>
        <v>0</v>
      </c>
      <c r="W58" s="222"/>
      <c r="X58" s="222" t="s">
        <v>225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230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8">
        <v>41</v>
      </c>
      <c r="B59" s="239" t="s">
        <v>1075</v>
      </c>
      <c r="C59" s="246" t="s">
        <v>1076</v>
      </c>
      <c r="D59" s="240" t="s">
        <v>797</v>
      </c>
      <c r="E59" s="241">
        <v>21</v>
      </c>
      <c r="F59" s="242"/>
      <c r="G59" s="243">
        <f>ROUND(E59*F59,2)</f>
        <v>0</v>
      </c>
      <c r="H59" s="242">
        <v>0</v>
      </c>
      <c r="I59" s="243">
        <f>ROUND(E59*H59,2)</f>
        <v>0</v>
      </c>
      <c r="J59" s="242">
        <v>176</v>
      </c>
      <c r="K59" s="243">
        <f>ROUND(E59*J59,2)</f>
        <v>3696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223</v>
      </c>
      <c r="T59" s="244" t="s">
        <v>224</v>
      </c>
      <c r="U59" s="222">
        <v>0</v>
      </c>
      <c r="V59" s="222">
        <f>ROUND(E59*U59,2)</f>
        <v>0</v>
      </c>
      <c r="W59" s="222"/>
      <c r="X59" s="222" t="s">
        <v>225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230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8">
        <v>42</v>
      </c>
      <c r="B60" s="239" t="s">
        <v>1077</v>
      </c>
      <c r="C60" s="246" t="s">
        <v>1078</v>
      </c>
      <c r="D60" s="240" t="s">
        <v>797</v>
      </c>
      <c r="E60" s="241">
        <v>67</v>
      </c>
      <c r="F60" s="242"/>
      <c r="G60" s="243">
        <f>ROUND(E60*F60,2)</f>
        <v>0</v>
      </c>
      <c r="H60" s="242">
        <v>0</v>
      </c>
      <c r="I60" s="243">
        <f>ROUND(E60*H60,2)</f>
        <v>0</v>
      </c>
      <c r="J60" s="242">
        <v>81</v>
      </c>
      <c r="K60" s="243">
        <f>ROUND(E60*J60,2)</f>
        <v>5427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223</v>
      </c>
      <c r="T60" s="244" t="s">
        <v>224</v>
      </c>
      <c r="U60" s="222">
        <v>0</v>
      </c>
      <c r="V60" s="222">
        <f>ROUND(E60*U60,2)</f>
        <v>0</v>
      </c>
      <c r="W60" s="222"/>
      <c r="X60" s="222" t="s">
        <v>225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230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8">
        <v>43</v>
      </c>
      <c r="B61" s="239" t="s">
        <v>1079</v>
      </c>
      <c r="C61" s="246" t="s">
        <v>1080</v>
      </c>
      <c r="D61" s="240" t="s">
        <v>797</v>
      </c>
      <c r="E61" s="241">
        <v>1</v>
      </c>
      <c r="F61" s="242"/>
      <c r="G61" s="243">
        <f>ROUND(E61*F61,2)</f>
        <v>0</v>
      </c>
      <c r="H61" s="242">
        <v>0</v>
      </c>
      <c r="I61" s="243">
        <f>ROUND(E61*H61,2)</f>
        <v>0</v>
      </c>
      <c r="J61" s="242">
        <v>1760</v>
      </c>
      <c r="K61" s="243">
        <f>ROUND(E61*J61,2)</f>
        <v>1760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223</v>
      </c>
      <c r="T61" s="244" t="s">
        <v>224</v>
      </c>
      <c r="U61" s="222">
        <v>0</v>
      </c>
      <c r="V61" s="222">
        <f>ROUND(E61*U61,2)</f>
        <v>0</v>
      </c>
      <c r="W61" s="222"/>
      <c r="X61" s="222" t="s">
        <v>225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230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8">
        <v>44</v>
      </c>
      <c r="B62" s="239" t="s">
        <v>1081</v>
      </c>
      <c r="C62" s="246" t="s">
        <v>1082</v>
      </c>
      <c r="D62" s="240" t="s">
        <v>797</v>
      </c>
      <c r="E62" s="241">
        <v>6</v>
      </c>
      <c r="F62" s="242"/>
      <c r="G62" s="243">
        <f>ROUND(E62*F62,2)</f>
        <v>0</v>
      </c>
      <c r="H62" s="242">
        <v>0</v>
      </c>
      <c r="I62" s="243">
        <f>ROUND(E62*H62,2)</f>
        <v>0</v>
      </c>
      <c r="J62" s="242">
        <v>377</v>
      </c>
      <c r="K62" s="243">
        <f>ROUND(E62*J62,2)</f>
        <v>2262</v>
      </c>
      <c r="L62" s="243">
        <v>21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/>
      <c r="S62" s="243" t="s">
        <v>223</v>
      </c>
      <c r="T62" s="244" t="s">
        <v>224</v>
      </c>
      <c r="U62" s="222">
        <v>0</v>
      </c>
      <c r="V62" s="222">
        <f>ROUND(E62*U62,2)</f>
        <v>0</v>
      </c>
      <c r="W62" s="222"/>
      <c r="X62" s="222" t="s">
        <v>225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230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8">
        <v>45</v>
      </c>
      <c r="B63" s="239" t="s">
        <v>1083</v>
      </c>
      <c r="C63" s="246" t="s">
        <v>1084</v>
      </c>
      <c r="D63" s="240" t="s">
        <v>797</v>
      </c>
      <c r="E63" s="241">
        <v>27</v>
      </c>
      <c r="F63" s="242"/>
      <c r="G63" s="243">
        <f>ROUND(E63*F63,2)</f>
        <v>0</v>
      </c>
      <c r="H63" s="242">
        <v>0</v>
      </c>
      <c r="I63" s="243">
        <f>ROUND(E63*H63,2)</f>
        <v>0</v>
      </c>
      <c r="J63" s="242">
        <v>367</v>
      </c>
      <c r="K63" s="243">
        <f>ROUND(E63*J63,2)</f>
        <v>9909</v>
      </c>
      <c r="L63" s="243">
        <v>21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223</v>
      </c>
      <c r="T63" s="244" t="s">
        <v>224</v>
      </c>
      <c r="U63" s="222">
        <v>0</v>
      </c>
      <c r="V63" s="222">
        <f>ROUND(E63*U63,2)</f>
        <v>0</v>
      </c>
      <c r="W63" s="222"/>
      <c r="X63" s="222" t="s">
        <v>225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230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8">
        <v>46</v>
      </c>
      <c r="B64" s="239" t="s">
        <v>1085</v>
      </c>
      <c r="C64" s="246" t="s">
        <v>1086</v>
      </c>
      <c r="D64" s="240" t="s">
        <v>295</v>
      </c>
      <c r="E64" s="241">
        <v>500</v>
      </c>
      <c r="F64" s="242"/>
      <c r="G64" s="243">
        <f>ROUND(E64*F64,2)</f>
        <v>0</v>
      </c>
      <c r="H64" s="242">
        <v>0</v>
      </c>
      <c r="I64" s="243">
        <f>ROUND(E64*H64,2)</f>
        <v>0</v>
      </c>
      <c r="J64" s="242">
        <v>37</v>
      </c>
      <c r="K64" s="243">
        <f>ROUND(E64*J64,2)</f>
        <v>18500</v>
      </c>
      <c r="L64" s="243">
        <v>21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223</v>
      </c>
      <c r="T64" s="244" t="s">
        <v>224</v>
      </c>
      <c r="U64" s="222">
        <v>0</v>
      </c>
      <c r="V64" s="222">
        <f>ROUND(E64*U64,2)</f>
        <v>0</v>
      </c>
      <c r="W64" s="222"/>
      <c r="X64" s="222" t="s">
        <v>225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230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8">
        <v>47</v>
      </c>
      <c r="B65" s="239" t="s">
        <v>1087</v>
      </c>
      <c r="C65" s="246" t="s">
        <v>1088</v>
      </c>
      <c r="D65" s="240" t="s">
        <v>295</v>
      </c>
      <c r="E65" s="241">
        <v>170</v>
      </c>
      <c r="F65" s="242"/>
      <c r="G65" s="243">
        <f>ROUND(E65*F65,2)</f>
        <v>0</v>
      </c>
      <c r="H65" s="242">
        <v>0</v>
      </c>
      <c r="I65" s="243">
        <f>ROUND(E65*H65,2)</f>
        <v>0</v>
      </c>
      <c r="J65" s="242">
        <v>29</v>
      </c>
      <c r="K65" s="243">
        <f>ROUND(E65*J65,2)</f>
        <v>4930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223</v>
      </c>
      <c r="T65" s="244" t="s">
        <v>224</v>
      </c>
      <c r="U65" s="222">
        <v>0</v>
      </c>
      <c r="V65" s="222">
        <f>ROUND(E65*U65,2)</f>
        <v>0</v>
      </c>
      <c r="W65" s="222"/>
      <c r="X65" s="222" t="s">
        <v>225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230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8">
        <v>48</v>
      </c>
      <c r="B66" s="239" t="s">
        <v>1089</v>
      </c>
      <c r="C66" s="246" t="s">
        <v>1090</v>
      </c>
      <c r="D66" s="240" t="s">
        <v>797</v>
      </c>
      <c r="E66" s="241">
        <v>60</v>
      </c>
      <c r="F66" s="242"/>
      <c r="G66" s="243">
        <f>ROUND(E66*F66,2)</f>
        <v>0</v>
      </c>
      <c r="H66" s="242">
        <v>0</v>
      </c>
      <c r="I66" s="243">
        <f>ROUND(E66*H66,2)</f>
        <v>0</v>
      </c>
      <c r="J66" s="242">
        <v>22</v>
      </c>
      <c r="K66" s="243">
        <f>ROUND(E66*J66,2)</f>
        <v>1320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223</v>
      </c>
      <c r="T66" s="244" t="s">
        <v>224</v>
      </c>
      <c r="U66" s="222">
        <v>0</v>
      </c>
      <c r="V66" s="222">
        <f>ROUND(E66*U66,2)</f>
        <v>0</v>
      </c>
      <c r="W66" s="222"/>
      <c r="X66" s="222" t="s">
        <v>225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230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8">
        <v>49</v>
      </c>
      <c r="B67" s="239" t="s">
        <v>1091</v>
      </c>
      <c r="C67" s="246" t="s">
        <v>1092</v>
      </c>
      <c r="D67" s="240" t="s">
        <v>797</v>
      </c>
      <c r="E67" s="241">
        <v>16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22</v>
      </c>
      <c r="K67" s="243">
        <f>ROUND(E67*J67,2)</f>
        <v>352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223</v>
      </c>
      <c r="T67" s="244" t="s">
        <v>224</v>
      </c>
      <c r="U67" s="222">
        <v>0</v>
      </c>
      <c r="V67" s="222">
        <f>ROUND(E67*U67,2)</f>
        <v>0</v>
      </c>
      <c r="W67" s="222"/>
      <c r="X67" s="222" t="s">
        <v>225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230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8">
        <v>50</v>
      </c>
      <c r="B68" s="239" t="s">
        <v>1093</v>
      </c>
      <c r="C68" s="246" t="s">
        <v>1094</v>
      </c>
      <c r="D68" s="240" t="s">
        <v>797</v>
      </c>
      <c r="E68" s="241">
        <v>2</v>
      </c>
      <c r="F68" s="242"/>
      <c r="G68" s="243">
        <f>ROUND(E68*F68,2)</f>
        <v>0</v>
      </c>
      <c r="H68" s="242">
        <v>0</v>
      </c>
      <c r="I68" s="243">
        <f>ROUND(E68*H68,2)</f>
        <v>0</v>
      </c>
      <c r="J68" s="242">
        <v>176</v>
      </c>
      <c r="K68" s="243">
        <f>ROUND(E68*J68,2)</f>
        <v>352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223</v>
      </c>
      <c r="T68" s="244" t="s">
        <v>224</v>
      </c>
      <c r="U68" s="222">
        <v>0</v>
      </c>
      <c r="V68" s="222">
        <f>ROUND(E68*U68,2)</f>
        <v>0</v>
      </c>
      <c r="W68" s="222"/>
      <c r="X68" s="222" t="s">
        <v>225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230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8">
        <v>51</v>
      </c>
      <c r="B69" s="239" t="s">
        <v>1095</v>
      </c>
      <c r="C69" s="246" t="s">
        <v>1096</v>
      </c>
      <c r="D69" s="240" t="s">
        <v>797</v>
      </c>
      <c r="E69" s="241">
        <v>2</v>
      </c>
      <c r="F69" s="242"/>
      <c r="G69" s="243">
        <f>ROUND(E69*F69,2)</f>
        <v>0</v>
      </c>
      <c r="H69" s="242">
        <v>0</v>
      </c>
      <c r="I69" s="243">
        <f>ROUND(E69*H69,2)</f>
        <v>0</v>
      </c>
      <c r="J69" s="242">
        <v>220</v>
      </c>
      <c r="K69" s="243">
        <f>ROUND(E69*J69,2)</f>
        <v>440</v>
      </c>
      <c r="L69" s="243">
        <v>21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223</v>
      </c>
      <c r="T69" s="244" t="s">
        <v>224</v>
      </c>
      <c r="U69" s="222">
        <v>0</v>
      </c>
      <c r="V69" s="222">
        <f>ROUND(E69*U69,2)</f>
        <v>0</v>
      </c>
      <c r="W69" s="222"/>
      <c r="X69" s="222" t="s">
        <v>225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230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8">
        <v>52</v>
      </c>
      <c r="B70" s="239" t="s">
        <v>1097</v>
      </c>
      <c r="C70" s="246" t="s">
        <v>1098</v>
      </c>
      <c r="D70" s="240" t="s">
        <v>797</v>
      </c>
      <c r="E70" s="241">
        <v>16</v>
      </c>
      <c r="F70" s="242"/>
      <c r="G70" s="243">
        <f>ROUND(E70*F70,2)</f>
        <v>0</v>
      </c>
      <c r="H70" s="242">
        <v>0</v>
      </c>
      <c r="I70" s="243">
        <f>ROUND(E70*H70,2)</f>
        <v>0</v>
      </c>
      <c r="J70" s="242">
        <v>115</v>
      </c>
      <c r="K70" s="243">
        <f>ROUND(E70*J70,2)</f>
        <v>1840</v>
      </c>
      <c r="L70" s="243">
        <v>21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223</v>
      </c>
      <c r="T70" s="244" t="s">
        <v>224</v>
      </c>
      <c r="U70" s="222">
        <v>0</v>
      </c>
      <c r="V70" s="222">
        <f>ROUND(E70*U70,2)</f>
        <v>0</v>
      </c>
      <c r="W70" s="222"/>
      <c r="X70" s="222" t="s">
        <v>225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230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8">
        <v>53</v>
      </c>
      <c r="B71" s="239" t="s">
        <v>1099</v>
      </c>
      <c r="C71" s="246" t="s">
        <v>1100</v>
      </c>
      <c r="D71" s="240" t="s">
        <v>797</v>
      </c>
      <c r="E71" s="241">
        <v>51</v>
      </c>
      <c r="F71" s="242"/>
      <c r="G71" s="243">
        <f>ROUND(E71*F71,2)</f>
        <v>0</v>
      </c>
      <c r="H71" s="242">
        <v>0</v>
      </c>
      <c r="I71" s="243">
        <f>ROUND(E71*H71,2)</f>
        <v>0</v>
      </c>
      <c r="J71" s="242">
        <v>147</v>
      </c>
      <c r="K71" s="243">
        <f>ROUND(E71*J71,2)</f>
        <v>7497</v>
      </c>
      <c r="L71" s="243">
        <v>21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223</v>
      </c>
      <c r="T71" s="244" t="s">
        <v>224</v>
      </c>
      <c r="U71" s="222">
        <v>0</v>
      </c>
      <c r="V71" s="222">
        <f>ROUND(E71*U71,2)</f>
        <v>0</v>
      </c>
      <c r="W71" s="222"/>
      <c r="X71" s="222" t="s">
        <v>225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230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24" t="s">
        <v>218</v>
      </c>
      <c r="B72" s="225" t="s">
        <v>177</v>
      </c>
      <c r="C72" s="245" t="s">
        <v>178</v>
      </c>
      <c r="D72" s="226"/>
      <c r="E72" s="227"/>
      <c r="F72" s="228"/>
      <c r="G72" s="228">
        <f>SUMIF(AG73:AG75,"&lt;&gt;NOR",G73:G75)</f>
        <v>0</v>
      </c>
      <c r="H72" s="228"/>
      <c r="I72" s="228">
        <f>SUM(I73:I75)</f>
        <v>0</v>
      </c>
      <c r="J72" s="228"/>
      <c r="K72" s="228">
        <f>SUM(K73:K75)</f>
        <v>12998</v>
      </c>
      <c r="L72" s="228"/>
      <c r="M72" s="228">
        <f>SUM(M73:M75)</f>
        <v>0</v>
      </c>
      <c r="N72" s="227"/>
      <c r="O72" s="227">
        <f>SUM(O73:O75)</f>
        <v>0</v>
      </c>
      <c r="P72" s="227"/>
      <c r="Q72" s="227">
        <f>SUM(Q73:Q75)</f>
        <v>0</v>
      </c>
      <c r="R72" s="228"/>
      <c r="S72" s="228"/>
      <c r="T72" s="229"/>
      <c r="U72" s="223"/>
      <c r="V72" s="223">
        <f>SUM(V73:V75)</f>
        <v>0</v>
      </c>
      <c r="W72" s="223"/>
      <c r="X72" s="223"/>
      <c r="AG72" t="s">
        <v>219</v>
      </c>
    </row>
    <row r="73" spans="1:60" outlineLevel="1" x14ac:dyDescent="0.2">
      <c r="A73" s="238">
        <v>54</v>
      </c>
      <c r="B73" s="239" t="s">
        <v>1101</v>
      </c>
      <c r="C73" s="246" t="s">
        <v>1102</v>
      </c>
      <c r="D73" s="240" t="s">
        <v>797</v>
      </c>
      <c r="E73" s="241">
        <v>88</v>
      </c>
      <c r="F73" s="242"/>
      <c r="G73" s="243">
        <f>ROUND(E73*F73,2)</f>
        <v>0</v>
      </c>
      <c r="H73" s="242">
        <v>0</v>
      </c>
      <c r="I73" s="243">
        <f>ROUND(E73*H73,2)</f>
        <v>0</v>
      </c>
      <c r="J73" s="242">
        <v>58</v>
      </c>
      <c r="K73" s="243">
        <f>ROUND(E73*J73,2)</f>
        <v>5104</v>
      </c>
      <c r="L73" s="243">
        <v>21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223</v>
      </c>
      <c r="T73" s="244" t="s">
        <v>224</v>
      </c>
      <c r="U73" s="222">
        <v>0</v>
      </c>
      <c r="V73" s="222">
        <f>ROUND(E73*U73,2)</f>
        <v>0</v>
      </c>
      <c r="W73" s="222"/>
      <c r="X73" s="222" t="s">
        <v>225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230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8">
        <v>55</v>
      </c>
      <c r="B74" s="239" t="s">
        <v>1103</v>
      </c>
      <c r="C74" s="246" t="s">
        <v>1104</v>
      </c>
      <c r="D74" s="240" t="s">
        <v>797</v>
      </c>
      <c r="E74" s="241">
        <v>2</v>
      </c>
      <c r="F74" s="242"/>
      <c r="G74" s="243">
        <f>ROUND(E74*F74,2)</f>
        <v>0</v>
      </c>
      <c r="H74" s="242">
        <v>0</v>
      </c>
      <c r="I74" s="243">
        <f>ROUND(E74*H74,2)</f>
        <v>0</v>
      </c>
      <c r="J74" s="242">
        <v>122</v>
      </c>
      <c r="K74" s="243">
        <f>ROUND(E74*J74,2)</f>
        <v>244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223</v>
      </c>
      <c r="T74" s="244" t="s">
        <v>224</v>
      </c>
      <c r="U74" s="222">
        <v>0</v>
      </c>
      <c r="V74" s="222">
        <f>ROUND(E74*U74,2)</f>
        <v>0</v>
      </c>
      <c r="W74" s="222"/>
      <c r="X74" s="222" t="s">
        <v>225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230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1">
        <v>56</v>
      </c>
      <c r="B75" s="232" t="s">
        <v>1105</v>
      </c>
      <c r="C75" s="247" t="s">
        <v>1106</v>
      </c>
      <c r="D75" s="233" t="s">
        <v>295</v>
      </c>
      <c r="E75" s="234">
        <v>170</v>
      </c>
      <c r="F75" s="235"/>
      <c r="G75" s="236">
        <f>ROUND(E75*F75,2)</f>
        <v>0</v>
      </c>
      <c r="H75" s="235">
        <v>0</v>
      </c>
      <c r="I75" s="236">
        <f>ROUND(E75*H75,2)</f>
        <v>0</v>
      </c>
      <c r="J75" s="235">
        <v>45</v>
      </c>
      <c r="K75" s="236">
        <f>ROUND(E75*J75,2)</f>
        <v>7650</v>
      </c>
      <c r="L75" s="236">
        <v>21</v>
      </c>
      <c r="M75" s="236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6"/>
      <c r="S75" s="236" t="s">
        <v>223</v>
      </c>
      <c r="T75" s="237" t="s">
        <v>224</v>
      </c>
      <c r="U75" s="222">
        <v>0</v>
      </c>
      <c r="V75" s="222">
        <f>ROUND(E75*U75,2)</f>
        <v>0</v>
      </c>
      <c r="W75" s="222"/>
      <c r="X75" s="222" t="s">
        <v>225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230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3"/>
      <c r="B76" s="4"/>
      <c r="C76" s="24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205</v>
      </c>
    </row>
    <row r="77" spans="1:60" x14ac:dyDescent="0.2">
      <c r="A77" s="215"/>
      <c r="B77" s="216" t="s">
        <v>29</v>
      </c>
      <c r="C77" s="249"/>
      <c r="D77" s="217"/>
      <c r="E77" s="218"/>
      <c r="F77" s="218"/>
      <c r="G77" s="230">
        <f>G8+G10+G13+G15+G22+G33+G40+G44+G53+G55+G72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241</v>
      </c>
    </row>
    <row r="78" spans="1:60" x14ac:dyDescent="0.2">
      <c r="C78" s="250"/>
      <c r="D78" s="10"/>
      <c r="AG78" t="s">
        <v>242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w7xhMhnSbLKHON84gb8Bgma7V+hD6iVJHhOacqLlfE2bugLN5kCOEGo65yo8tXE5wxRwkek4RVuTBT1eKVcfg==" saltValue="OHMAU0+b4PdmbNoyA9Esyw==" spinCount="100000" sheet="1"/>
  <mergeCells count="5">
    <mergeCell ref="A1:G1"/>
    <mergeCell ref="C2:G2"/>
    <mergeCell ref="C3:G3"/>
    <mergeCell ref="C4:G4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D7BB-533F-4D1D-9E86-281488F826F3}">
  <sheetPr>
    <outlinePr summaryBelow="0"/>
  </sheetPr>
  <dimension ref="A1:BH5000"/>
  <sheetViews>
    <sheetView workbookViewId="0">
      <pane ySplit="7" topLeftCell="A8" activePane="bottomLeft" state="frozen"/>
      <selection pane="bottomLeft" activeCell="AU36" sqref="AU36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192</v>
      </c>
      <c r="B1" s="197"/>
      <c r="C1" s="197"/>
      <c r="D1" s="197"/>
      <c r="E1" s="197"/>
      <c r="F1" s="197"/>
      <c r="G1" s="197"/>
      <c r="AG1" t="s">
        <v>193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194</v>
      </c>
    </row>
    <row r="3" spans="1:60" ht="24.95" customHeight="1" x14ac:dyDescent="0.2">
      <c r="A3" s="198" t="s">
        <v>8</v>
      </c>
      <c r="B3" s="49" t="s">
        <v>53</v>
      </c>
      <c r="C3" s="201" t="s">
        <v>44</v>
      </c>
      <c r="D3" s="199"/>
      <c r="E3" s="199"/>
      <c r="F3" s="199"/>
      <c r="G3" s="200"/>
      <c r="AC3" s="177" t="s">
        <v>194</v>
      </c>
      <c r="AG3" t="s">
        <v>195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196</v>
      </c>
    </row>
    <row r="5" spans="1:60" x14ac:dyDescent="0.2">
      <c r="D5" s="10"/>
    </row>
    <row r="6" spans="1:60" ht="38.25" x14ac:dyDescent="0.2">
      <c r="A6" s="208" t="s">
        <v>197</v>
      </c>
      <c r="B6" s="210" t="s">
        <v>198</v>
      </c>
      <c r="C6" s="210" t="s">
        <v>199</v>
      </c>
      <c r="D6" s="209" t="s">
        <v>200</v>
      </c>
      <c r="E6" s="208" t="s">
        <v>201</v>
      </c>
      <c r="F6" s="207" t="s">
        <v>202</v>
      </c>
      <c r="G6" s="208" t="s">
        <v>29</v>
      </c>
      <c r="H6" s="211" t="s">
        <v>30</v>
      </c>
      <c r="I6" s="211" t="s">
        <v>203</v>
      </c>
      <c r="J6" s="211" t="s">
        <v>31</v>
      </c>
      <c r="K6" s="211" t="s">
        <v>204</v>
      </c>
      <c r="L6" s="211" t="s">
        <v>205</v>
      </c>
      <c r="M6" s="211" t="s">
        <v>206</v>
      </c>
      <c r="N6" s="211" t="s">
        <v>207</v>
      </c>
      <c r="O6" s="211" t="s">
        <v>208</v>
      </c>
      <c r="P6" s="211" t="s">
        <v>209</v>
      </c>
      <c r="Q6" s="211" t="s">
        <v>210</v>
      </c>
      <c r="R6" s="211" t="s">
        <v>211</v>
      </c>
      <c r="S6" s="211" t="s">
        <v>212</v>
      </c>
      <c r="T6" s="211" t="s">
        <v>213</v>
      </c>
      <c r="U6" s="211" t="s">
        <v>214</v>
      </c>
      <c r="V6" s="211" t="s">
        <v>215</v>
      </c>
      <c r="W6" s="211" t="s">
        <v>216</v>
      </c>
      <c r="X6" s="211" t="s">
        <v>217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218</v>
      </c>
      <c r="B8" s="225" t="s">
        <v>173</v>
      </c>
      <c r="C8" s="245" t="s">
        <v>156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46469</v>
      </c>
      <c r="J8" s="228"/>
      <c r="K8" s="228">
        <f>SUM(K9:K23)</f>
        <v>0</v>
      </c>
      <c r="L8" s="228"/>
      <c r="M8" s="228">
        <f>SUM(M9:M23)</f>
        <v>0</v>
      </c>
      <c r="N8" s="227"/>
      <c r="O8" s="227">
        <f>SUM(O9:O23)</f>
        <v>0</v>
      </c>
      <c r="P8" s="227"/>
      <c r="Q8" s="227">
        <f>SUM(Q9:Q23)</f>
        <v>0</v>
      </c>
      <c r="R8" s="228"/>
      <c r="S8" s="228"/>
      <c r="T8" s="229"/>
      <c r="U8" s="223"/>
      <c r="V8" s="223">
        <f>SUM(V9:V23)</f>
        <v>0</v>
      </c>
      <c r="W8" s="223"/>
      <c r="X8" s="223"/>
      <c r="AG8" t="s">
        <v>219</v>
      </c>
    </row>
    <row r="9" spans="1:60" outlineLevel="1" x14ac:dyDescent="0.2">
      <c r="A9" s="238">
        <v>1</v>
      </c>
      <c r="B9" s="239" t="s">
        <v>1107</v>
      </c>
      <c r="C9" s="246" t="s">
        <v>1108</v>
      </c>
      <c r="D9" s="240" t="s">
        <v>797</v>
      </c>
      <c r="E9" s="241">
        <v>2</v>
      </c>
      <c r="F9" s="242"/>
      <c r="G9" s="243">
        <f>ROUND(E9*F9,2)</f>
        <v>0</v>
      </c>
      <c r="H9" s="242">
        <v>1490</v>
      </c>
      <c r="I9" s="243">
        <f>ROUND(E9*H9,2)</f>
        <v>2980</v>
      </c>
      <c r="J9" s="242">
        <v>0</v>
      </c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223</v>
      </c>
      <c r="T9" s="244" t="s">
        <v>224</v>
      </c>
      <c r="U9" s="222">
        <v>0</v>
      </c>
      <c r="V9" s="222">
        <f>ROUND(E9*U9,2)</f>
        <v>0</v>
      </c>
      <c r="W9" s="222"/>
      <c r="X9" s="222" t="s">
        <v>254</v>
      </c>
      <c r="Y9" s="212"/>
      <c r="Z9" s="212"/>
      <c r="AA9" s="212"/>
      <c r="AB9" s="212"/>
      <c r="AC9" s="212"/>
      <c r="AD9" s="212"/>
      <c r="AE9" s="212"/>
      <c r="AF9" s="212"/>
      <c r="AG9" s="212" t="s">
        <v>1109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8">
        <v>2</v>
      </c>
      <c r="B10" s="239" t="s">
        <v>1110</v>
      </c>
      <c r="C10" s="246" t="s">
        <v>1111</v>
      </c>
      <c r="D10" s="240" t="s">
        <v>797</v>
      </c>
      <c r="E10" s="241">
        <v>3</v>
      </c>
      <c r="F10" s="242"/>
      <c r="G10" s="243">
        <f>ROUND(E10*F10,2)</f>
        <v>0</v>
      </c>
      <c r="H10" s="242">
        <v>130</v>
      </c>
      <c r="I10" s="243">
        <f>ROUND(E10*H10,2)</f>
        <v>390</v>
      </c>
      <c r="J10" s="242">
        <v>0</v>
      </c>
      <c r="K10" s="243">
        <f>ROUND(E10*J10,2)</f>
        <v>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223</v>
      </c>
      <c r="T10" s="244" t="s">
        <v>224</v>
      </c>
      <c r="U10" s="222">
        <v>0</v>
      </c>
      <c r="V10" s="222">
        <f>ROUND(E10*U10,2)</f>
        <v>0</v>
      </c>
      <c r="W10" s="222"/>
      <c r="X10" s="222" t="s">
        <v>254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255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8">
        <v>3</v>
      </c>
      <c r="B11" s="239" t="s">
        <v>1112</v>
      </c>
      <c r="C11" s="246" t="s">
        <v>1113</v>
      </c>
      <c r="D11" s="240" t="s">
        <v>797</v>
      </c>
      <c r="E11" s="241">
        <v>1</v>
      </c>
      <c r="F11" s="242"/>
      <c r="G11" s="243">
        <f>ROUND(E11*F11,2)</f>
        <v>0</v>
      </c>
      <c r="H11" s="242">
        <v>138</v>
      </c>
      <c r="I11" s="243">
        <f>ROUND(E11*H11,2)</f>
        <v>138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223</v>
      </c>
      <c r="T11" s="244" t="s">
        <v>224</v>
      </c>
      <c r="U11" s="222">
        <v>0</v>
      </c>
      <c r="V11" s="222">
        <f>ROUND(E11*U11,2)</f>
        <v>0</v>
      </c>
      <c r="W11" s="222"/>
      <c r="X11" s="222" t="s">
        <v>254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4</v>
      </c>
      <c r="B12" s="239" t="s">
        <v>1114</v>
      </c>
      <c r="C12" s="246" t="s">
        <v>1115</v>
      </c>
      <c r="D12" s="240" t="s">
        <v>797</v>
      </c>
      <c r="E12" s="241">
        <v>16</v>
      </c>
      <c r="F12" s="242"/>
      <c r="G12" s="243">
        <f>ROUND(E12*F12,2)</f>
        <v>0</v>
      </c>
      <c r="H12" s="242">
        <v>130</v>
      </c>
      <c r="I12" s="243">
        <f>ROUND(E12*H12,2)</f>
        <v>2080</v>
      </c>
      <c r="J12" s="242">
        <v>0</v>
      </c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223</v>
      </c>
      <c r="T12" s="244" t="s">
        <v>224</v>
      </c>
      <c r="U12" s="222">
        <v>0</v>
      </c>
      <c r="V12" s="222">
        <f>ROUND(E12*U12,2)</f>
        <v>0</v>
      </c>
      <c r="W12" s="222"/>
      <c r="X12" s="222" t="s">
        <v>254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255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5</v>
      </c>
      <c r="B13" s="239" t="s">
        <v>1116</v>
      </c>
      <c r="C13" s="246" t="s">
        <v>1117</v>
      </c>
      <c r="D13" s="240" t="s">
        <v>797</v>
      </c>
      <c r="E13" s="241">
        <v>1</v>
      </c>
      <c r="F13" s="242"/>
      <c r="G13" s="243">
        <f>ROUND(E13*F13,2)</f>
        <v>0</v>
      </c>
      <c r="H13" s="242">
        <v>152</v>
      </c>
      <c r="I13" s="243">
        <f>ROUND(E13*H13,2)</f>
        <v>152</v>
      </c>
      <c r="J13" s="242">
        <v>0</v>
      </c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223</v>
      </c>
      <c r="T13" s="244" t="s">
        <v>224</v>
      </c>
      <c r="U13" s="222">
        <v>0</v>
      </c>
      <c r="V13" s="222">
        <f>ROUND(E13*U13,2)</f>
        <v>0</v>
      </c>
      <c r="W13" s="222"/>
      <c r="X13" s="222" t="s">
        <v>254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255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8">
        <v>6</v>
      </c>
      <c r="B14" s="239" t="s">
        <v>1118</v>
      </c>
      <c r="C14" s="246" t="s">
        <v>1119</v>
      </c>
      <c r="D14" s="240" t="s">
        <v>797</v>
      </c>
      <c r="E14" s="241">
        <v>2</v>
      </c>
      <c r="F14" s="242"/>
      <c r="G14" s="243">
        <f>ROUND(E14*F14,2)</f>
        <v>0</v>
      </c>
      <c r="H14" s="242">
        <v>426</v>
      </c>
      <c r="I14" s="243">
        <f>ROUND(E14*H14,2)</f>
        <v>852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223</v>
      </c>
      <c r="T14" s="244" t="s">
        <v>224</v>
      </c>
      <c r="U14" s="222">
        <v>0</v>
      </c>
      <c r="V14" s="222">
        <f>ROUND(E14*U14,2)</f>
        <v>0</v>
      </c>
      <c r="W14" s="222"/>
      <c r="X14" s="222" t="s">
        <v>254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255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8">
        <v>7</v>
      </c>
      <c r="B15" s="239" t="s">
        <v>1120</v>
      </c>
      <c r="C15" s="246" t="s">
        <v>1121</v>
      </c>
      <c r="D15" s="240" t="s">
        <v>797</v>
      </c>
      <c r="E15" s="241">
        <v>1</v>
      </c>
      <c r="F15" s="242"/>
      <c r="G15" s="243">
        <f>ROUND(E15*F15,2)</f>
        <v>0</v>
      </c>
      <c r="H15" s="242">
        <v>453</v>
      </c>
      <c r="I15" s="243">
        <f>ROUND(E15*H15,2)</f>
        <v>453</v>
      </c>
      <c r="J15" s="242">
        <v>0</v>
      </c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223</v>
      </c>
      <c r="T15" s="244" t="s">
        <v>224</v>
      </c>
      <c r="U15" s="222">
        <v>0</v>
      </c>
      <c r="V15" s="222">
        <f>ROUND(E15*U15,2)</f>
        <v>0</v>
      </c>
      <c r="W15" s="222"/>
      <c r="X15" s="222" t="s">
        <v>254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8">
        <v>8</v>
      </c>
      <c r="B16" s="239" t="s">
        <v>1122</v>
      </c>
      <c r="C16" s="246" t="s">
        <v>1123</v>
      </c>
      <c r="D16" s="240" t="s">
        <v>797</v>
      </c>
      <c r="E16" s="241">
        <v>1</v>
      </c>
      <c r="F16" s="242"/>
      <c r="G16" s="243">
        <f>ROUND(E16*F16,2)</f>
        <v>0</v>
      </c>
      <c r="H16" s="242">
        <v>1496</v>
      </c>
      <c r="I16" s="243">
        <f>ROUND(E16*H16,2)</f>
        <v>1496</v>
      </c>
      <c r="J16" s="242">
        <v>0</v>
      </c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223</v>
      </c>
      <c r="T16" s="244" t="s">
        <v>224</v>
      </c>
      <c r="U16" s="222">
        <v>0</v>
      </c>
      <c r="V16" s="222">
        <f>ROUND(E16*U16,2)</f>
        <v>0</v>
      </c>
      <c r="W16" s="222"/>
      <c r="X16" s="222" t="s">
        <v>254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9</v>
      </c>
      <c r="B17" s="239" t="s">
        <v>1124</v>
      </c>
      <c r="C17" s="246" t="s">
        <v>1125</v>
      </c>
      <c r="D17" s="240" t="s">
        <v>797</v>
      </c>
      <c r="E17" s="241">
        <v>4</v>
      </c>
      <c r="F17" s="242"/>
      <c r="G17" s="243">
        <f>ROUND(E17*F17,2)</f>
        <v>0</v>
      </c>
      <c r="H17" s="242">
        <v>1447</v>
      </c>
      <c r="I17" s="243">
        <f>ROUND(E17*H17,2)</f>
        <v>5788</v>
      </c>
      <c r="J17" s="242">
        <v>0</v>
      </c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223</v>
      </c>
      <c r="T17" s="244" t="s">
        <v>224</v>
      </c>
      <c r="U17" s="222">
        <v>0</v>
      </c>
      <c r="V17" s="222">
        <f>ROUND(E17*U17,2)</f>
        <v>0</v>
      </c>
      <c r="W17" s="222"/>
      <c r="X17" s="222" t="s">
        <v>254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255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8">
        <v>10</v>
      </c>
      <c r="B18" s="239" t="s">
        <v>1126</v>
      </c>
      <c r="C18" s="246" t="s">
        <v>1127</v>
      </c>
      <c r="D18" s="240" t="s">
        <v>797</v>
      </c>
      <c r="E18" s="241">
        <v>10</v>
      </c>
      <c r="F18" s="242"/>
      <c r="G18" s="243">
        <f>ROUND(E18*F18,2)</f>
        <v>0</v>
      </c>
      <c r="H18" s="242">
        <v>15</v>
      </c>
      <c r="I18" s="243">
        <f>ROUND(E18*H18,2)</f>
        <v>150</v>
      </c>
      <c r="J18" s="242">
        <v>0</v>
      </c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223</v>
      </c>
      <c r="T18" s="244" t="s">
        <v>224</v>
      </c>
      <c r="U18" s="222">
        <v>0</v>
      </c>
      <c r="V18" s="222">
        <f>ROUND(E18*U18,2)</f>
        <v>0</v>
      </c>
      <c r="W18" s="222"/>
      <c r="X18" s="222" t="s">
        <v>254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255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8">
        <v>11</v>
      </c>
      <c r="B19" s="239" t="s">
        <v>1128</v>
      </c>
      <c r="C19" s="246" t="s">
        <v>1129</v>
      </c>
      <c r="D19" s="240" t="s">
        <v>797</v>
      </c>
      <c r="E19" s="241">
        <v>40</v>
      </c>
      <c r="F19" s="242"/>
      <c r="G19" s="243">
        <f>ROUND(E19*F19,2)</f>
        <v>0</v>
      </c>
      <c r="H19" s="242">
        <v>13</v>
      </c>
      <c r="I19" s="243">
        <f>ROUND(E19*H19,2)</f>
        <v>520</v>
      </c>
      <c r="J19" s="242">
        <v>0</v>
      </c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223</v>
      </c>
      <c r="T19" s="244" t="s">
        <v>224</v>
      </c>
      <c r="U19" s="222">
        <v>0</v>
      </c>
      <c r="V19" s="222">
        <f>ROUND(E19*U19,2)</f>
        <v>0</v>
      </c>
      <c r="W19" s="222"/>
      <c r="X19" s="222" t="s">
        <v>254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12</v>
      </c>
      <c r="B20" s="239" t="s">
        <v>1130</v>
      </c>
      <c r="C20" s="246" t="s">
        <v>1131</v>
      </c>
      <c r="D20" s="240" t="s">
        <v>797</v>
      </c>
      <c r="E20" s="241">
        <v>4</v>
      </c>
      <c r="F20" s="242"/>
      <c r="G20" s="243">
        <f>ROUND(E20*F20,2)</f>
        <v>0</v>
      </c>
      <c r="H20" s="242">
        <v>5750</v>
      </c>
      <c r="I20" s="243">
        <f>ROUND(E20*H20,2)</f>
        <v>23000</v>
      </c>
      <c r="J20" s="242">
        <v>0</v>
      </c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223</v>
      </c>
      <c r="T20" s="244" t="s">
        <v>224</v>
      </c>
      <c r="U20" s="222">
        <v>0</v>
      </c>
      <c r="V20" s="222">
        <f>ROUND(E20*U20,2)</f>
        <v>0</v>
      </c>
      <c r="W20" s="222"/>
      <c r="X20" s="222" t="s">
        <v>254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1109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13</v>
      </c>
      <c r="B21" s="232" t="s">
        <v>1132</v>
      </c>
      <c r="C21" s="247" t="s">
        <v>1133</v>
      </c>
      <c r="D21" s="233" t="s">
        <v>797</v>
      </c>
      <c r="E21" s="234">
        <v>1</v>
      </c>
      <c r="F21" s="235"/>
      <c r="G21" s="236">
        <f>ROUND(E21*F21,2)</f>
        <v>0</v>
      </c>
      <c r="H21" s="235">
        <v>7745</v>
      </c>
      <c r="I21" s="236">
        <f>ROUND(E21*H21,2)</f>
        <v>7745</v>
      </c>
      <c r="J21" s="235">
        <v>0</v>
      </c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223</v>
      </c>
      <c r="T21" s="237" t="s">
        <v>224</v>
      </c>
      <c r="U21" s="222">
        <v>0</v>
      </c>
      <c r="V21" s="222">
        <f>ROUND(E21*U21,2)</f>
        <v>0</v>
      </c>
      <c r="W21" s="222"/>
      <c r="X21" s="222" t="s">
        <v>254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9" t="s">
        <v>1134</v>
      </c>
      <c r="D22" s="257"/>
      <c r="E22" s="257"/>
      <c r="F22" s="257"/>
      <c r="G22" s="257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799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8">
        <v>14</v>
      </c>
      <c r="B23" s="239" t="s">
        <v>1135</v>
      </c>
      <c r="C23" s="246" t="s">
        <v>1136</v>
      </c>
      <c r="D23" s="240" t="s">
        <v>797</v>
      </c>
      <c r="E23" s="241">
        <v>1</v>
      </c>
      <c r="F23" s="242"/>
      <c r="G23" s="243">
        <f>ROUND(E23*F23,2)</f>
        <v>0</v>
      </c>
      <c r="H23" s="242">
        <v>725</v>
      </c>
      <c r="I23" s="243">
        <f>ROUND(E23*H23,2)</f>
        <v>725</v>
      </c>
      <c r="J23" s="242">
        <v>0</v>
      </c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223</v>
      </c>
      <c r="T23" s="244" t="s">
        <v>224</v>
      </c>
      <c r="U23" s="222">
        <v>0</v>
      </c>
      <c r="V23" s="222">
        <f>ROUND(E23*U23,2)</f>
        <v>0</v>
      </c>
      <c r="W23" s="222"/>
      <c r="X23" s="222" t="s">
        <v>254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1109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4" t="s">
        <v>218</v>
      </c>
      <c r="B24" s="225" t="s">
        <v>174</v>
      </c>
      <c r="C24" s="245" t="s">
        <v>175</v>
      </c>
      <c r="D24" s="226"/>
      <c r="E24" s="227"/>
      <c r="F24" s="228"/>
      <c r="G24" s="228">
        <f>SUMIF(AG25:AG25,"&lt;&gt;NOR",G25:G25)</f>
        <v>0</v>
      </c>
      <c r="H24" s="228"/>
      <c r="I24" s="228">
        <f>SUM(I25:I25)</f>
        <v>15500</v>
      </c>
      <c r="J24" s="228"/>
      <c r="K24" s="228">
        <f>SUM(K25:K25)</f>
        <v>0</v>
      </c>
      <c r="L24" s="228"/>
      <c r="M24" s="228">
        <f>SUM(M25:M25)</f>
        <v>0</v>
      </c>
      <c r="N24" s="227"/>
      <c r="O24" s="227">
        <f>SUM(O25:O25)</f>
        <v>0</v>
      </c>
      <c r="P24" s="227"/>
      <c r="Q24" s="227">
        <f>SUM(Q25:Q25)</f>
        <v>0</v>
      </c>
      <c r="R24" s="228"/>
      <c r="S24" s="228"/>
      <c r="T24" s="229"/>
      <c r="U24" s="223"/>
      <c r="V24" s="223">
        <f>SUM(V25:V25)</f>
        <v>0</v>
      </c>
      <c r="W24" s="223"/>
      <c r="X24" s="223"/>
      <c r="AG24" t="s">
        <v>219</v>
      </c>
    </row>
    <row r="25" spans="1:60" outlineLevel="1" x14ac:dyDescent="0.2">
      <c r="A25" s="238">
        <v>15</v>
      </c>
      <c r="B25" s="239" t="s">
        <v>1137</v>
      </c>
      <c r="C25" s="246" t="s">
        <v>1138</v>
      </c>
      <c r="D25" s="240" t="s">
        <v>797</v>
      </c>
      <c r="E25" s="241">
        <v>1</v>
      </c>
      <c r="F25" s="242"/>
      <c r="G25" s="243">
        <f>ROUND(E25*F25,2)</f>
        <v>0</v>
      </c>
      <c r="H25" s="242">
        <v>15500</v>
      </c>
      <c r="I25" s="243">
        <f>ROUND(E25*H25,2)</f>
        <v>15500</v>
      </c>
      <c r="J25" s="242">
        <v>0</v>
      </c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223</v>
      </c>
      <c r="T25" s="244" t="s">
        <v>224</v>
      </c>
      <c r="U25" s="222">
        <v>0</v>
      </c>
      <c r="V25" s="222">
        <f>ROUND(E25*U25,2)</f>
        <v>0</v>
      </c>
      <c r="W25" s="222"/>
      <c r="X25" s="222" t="s">
        <v>254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4" t="s">
        <v>218</v>
      </c>
      <c r="B26" s="225" t="s">
        <v>176</v>
      </c>
      <c r="C26" s="245" t="s">
        <v>168</v>
      </c>
      <c r="D26" s="226"/>
      <c r="E26" s="227"/>
      <c r="F26" s="228"/>
      <c r="G26" s="228">
        <f>SUMIF(AG27:AG32,"&lt;&gt;NOR",G27:G32)</f>
        <v>0</v>
      </c>
      <c r="H26" s="228"/>
      <c r="I26" s="228">
        <f>SUM(I27:I32)</f>
        <v>0</v>
      </c>
      <c r="J26" s="228"/>
      <c r="K26" s="228">
        <f>SUM(K27:K32)</f>
        <v>5376</v>
      </c>
      <c r="L26" s="228"/>
      <c r="M26" s="228">
        <f>SUM(M27:M32)</f>
        <v>0</v>
      </c>
      <c r="N26" s="227"/>
      <c r="O26" s="227">
        <f>SUM(O27:O32)</f>
        <v>0</v>
      </c>
      <c r="P26" s="227"/>
      <c r="Q26" s="227">
        <f>SUM(Q27:Q32)</f>
        <v>0</v>
      </c>
      <c r="R26" s="228"/>
      <c r="S26" s="228"/>
      <c r="T26" s="229"/>
      <c r="U26" s="223"/>
      <c r="V26" s="223">
        <f>SUM(V27:V32)</f>
        <v>0</v>
      </c>
      <c r="W26" s="223"/>
      <c r="X26" s="223"/>
      <c r="AG26" t="s">
        <v>219</v>
      </c>
    </row>
    <row r="27" spans="1:60" outlineLevel="1" x14ac:dyDescent="0.2">
      <c r="A27" s="238">
        <v>16</v>
      </c>
      <c r="B27" s="239" t="s">
        <v>1139</v>
      </c>
      <c r="C27" s="246" t="s">
        <v>1140</v>
      </c>
      <c r="D27" s="240" t="s">
        <v>797</v>
      </c>
      <c r="E27" s="241">
        <v>1</v>
      </c>
      <c r="F27" s="242"/>
      <c r="G27" s="243">
        <f>ROUND(E27*F27,2)</f>
        <v>0</v>
      </c>
      <c r="H27" s="242">
        <v>0</v>
      </c>
      <c r="I27" s="243">
        <f>ROUND(E27*H27,2)</f>
        <v>0</v>
      </c>
      <c r="J27" s="242">
        <v>1600</v>
      </c>
      <c r="K27" s="243">
        <f>ROUND(E27*J27,2)</f>
        <v>1600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223</v>
      </c>
      <c r="T27" s="244" t="s">
        <v>224</v>
      </c>
      <c r="U27" s="222">
        <v>0</v>
      </c>
      <c r="V27" s="222">
        <f>ROUND(E27*U27,2)</f>
        <v>0</v>
      </c>
      <c r="W27" s="222"/>
      <c r="X27" s="222" t="s">
        <v>225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230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8">
        <v>17</v>
      </c>
      <c r="B28" s="239" t="s">
        <v>1141</v>
      </c>
      <c r="C28" s="246" t="s">
        <v>1142</v>
      </c>
      <c r="D28" s="240" t="s">
        <v>797</v>
      </c>
      <c r="E28" s="241">
        <v>21</v>
      </c>
      <c r="F28" s="242"/>
      <c r="G28" s="243">
        <f>ROUND(E28*F28,2)</f>
        <v>0</v>
      </c>
      <c r="H28" s="242">
        <v>0</v>
      </c>
      <c r="I28" s="243">
        <f>ROUND(E28*H28,2)</f>
        <v>0</v>
      </c>
      <c r="J28" s="242">
        <v>114</v>
      </c>
      <c r="K28" s="243">
        <f>ROUND(E28*J28,2)</f>
        <v>2394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223</v>
      </c>
      <c r="T28" s="244" t="s">
        <v>224</v>
      </c>
      <c r="U28" s="222">
        <v>0</v>
      </c>
      <c r="V28" s="222">
        <f>ROUND(E28*U28,2)</f>
        <v>0</v>
      </c>
      <c r="W28" s="222"/>
      <c r="X28" s="222" t="s">
        <v>225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8">
        <v>18</v>
      </c>
      <c r="B29" s="239" t="s">
        <v>1143</v>
      </c>
      <c r="C29" s="246" t="s">
        <v>1068</v>
      </c>
      <c r="D29" s="240" t="s">
        <v>797</v>
      </c>
      <c r="E29" s="241">
        <v>3</v>
      </c>
      <c r="F29" s="242"/>
      <c r="G29" s="243">
        <f>ROUND(E29*F29,2)</f>
        <v>0</v>
      </c>
      <c r="H29" s="242">
        <v>0</v>
      </c>
      <c r="I29" s="243">
        <f>ROUND(E29*H29,2)</f>
        <v>0</v>
      </c>
      <c r="J29" s="242">
        <v>168</v>
      </c>
      <c r="K29" s="243">
        <f>ROUND(E29*J29,2)</f>
        <v>504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223</v>
      </c>
      <c r="T29" s="244" t="s">
        <v>224</v>
      </c>
      <c r="U29" s="222">
        <v>0</v>
      </c>
      <c r="V29" s="222">
        <f>ROUND(E29*U29,2)</f>
        <v>0</v>
      </c>
      <c r="W29" s="222"/>
      <c r="X29" s="222" t="s">
        <v>225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230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8">
        <v>19</v>
      </c>
      <c r="B30" s="239" t="s">
        <v>1144</v>
      </c>
      <c r="C30" s="246" t="s">
        <v>1145</v>
      </c>
      <c r="D30" s="240" t="s">
        <v>797</v>
      </c>
      <c r="E30" s="241">
        <v>1</v>
      </c>
      <c r="F30" s="242"/>
      <c r="G30" s="243">
        <f>ROUND(E30*F30,2)</f>
        <v>0</v>
      </c>
      <c r="H30" s="242">
        <v>0</v>
      </c>
      <c r="I30" s="243">
        <f>ROUND(E30*H30,2)</f>
        <v>0</v>
      </c>
      <c r="J30" s="242">
        <v>168</v>
      </c>
      <c r="K30" s="243">
        <f>ROUND(E30*J30,2)</f>
        <v>168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223</v>
      </c>
      <c r="T30" s="244" t="s">
        <v>224</v>
      </c>
      <c r="U30" s="222">
        <v>0</v>
      </c>
      <c r="V30" s="222">
        <f>ROUND(E30*U30,2)</f>
        <v>0</v>
      </c>
      <c r="W30" s="222"/>
      <c r="X30" s="222" t="s">
        <v>225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230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8">
        <v>20</v>
      </c>
      <c r="B31" s="239" t="s">
        <v>1146</v>
      </c>
      <c r="C31" s="246" t="s">
        <v>1147</v>
      </c>
      <c r="D31" s="240" t="s">
        <v>797</v>
      </c>
      <c r="E31" s="241">
        <v>2</v>
      </c>
      <c r="F31" s="242"/>
      <c r="G31" s="243">
        <f>ROUND(E31*F31,2)</f>
        <v>0</v>
      </c>
      <c r="H31" s="242">
        <v>0</v>
      </c>
      <c r="I31" s="243">
        <f>ROUND(E31*H31,2)</f>
        <v>0</v>
      </c>
      <c r="J31" s="242">
        <v>105</v>
      </c>
      <c r="K31" s="243">
        <f>ROUND(E31*J31,2)</f>
        <v>210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223</v>
      </c>
      <c r="T31" s="244" t="s">
        <v>224</v>
      </c>
      <c r="U31" s="222">
        <v>0</v>
      </c>
      <c r="V31" s="222">
        <f>ROUND(E31*U31,2)</f>
        <v>0</v>
      </c>
      <c r="W31" s="222"/>
      <c r="X31" s="222" t="s">
        <v>225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230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1">
        <v>21</v>
      </c>
      <c r="B32" s="232" t="s">
        <v>1148</v>
      </c>
      <c r="C32" s="247" t="s">
        <v>1149</v>
      </c>
      <c r="D32" s="233" t="s">
        <v>797</v>
      </c>
      <c r="E32" s="234">
        <v>4</v>
      </c>
      <c r="F32" s="235"/>
      <c r="G32" s="236">
        <f>ROUND(E32*F32,2)</f>
        <v>0</v>
      </c>
      <c r="H32" s="235">
        <v>0</v>
      </c>
      <c r="I32" s="236">
        <f>ROUND(E32*H32,2)</f>
        <v>0</v>
      </c>
      <c r="J32" s="235">
        <v>125</v>
      </c>
      <c r="K32" s="236">
        <f>ROUND(E32*J32,2)</f>
        <v>500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/>
      <c r="S32" s="236" t="s">
        <v>223</v>
      </c>
      <c r="T32" s="237" t="s">
        <v>224</v>
      </c>
      <c r="U32" s="222">
        <v>0</v>
      </c>
      <c r="V32" s="222">
        <f>ROUND(E32*U32,2)</f>
        <v>0</v>
      </c>
      <c r="W32" s="222"/>
      <c r="X32" s="222" t="s">
        <v>225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230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">
      <c r="A33" s="3"/>
      <c r="B33" s="4"/>
      <c r="C33" s="24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205</v>
      </c>
    </row>
    <row r="34" spans="1:33" x14ac:dyDescent="0.2">
      <c r="A34" s="215"/>
      <c r="B34" s="216" t="s">
        <v>29</v>
      </c>
      <c r="C34" s="249"/>
      <c r="D34" s="217"/>
      <c r="E34" s="218"/>
      <c r="F34" s="218"/>
      <c r="G34" s="230">
        <f>G8+G24+G26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241</v>
      </c>
    </row>
    <row r="35" spans="1:33" x14ac:dyDescent="0.2">
      <c r="C35" s="250"/>
      <c r="D35" s="10"/>
      <c r="AG35" t="s">
        <v>242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qPj/wI2/kvAK/fuXRiuvGKX/9LqALZnvsYElQhml49WXcETpNMPPhg15Pb5ndktjDFoj8rbAm8CgBIqn5rog==" saltValue="XvKdI7A0r58MME4Apd5uPA==" spinCount="100000" sheet="1"/>
  <mergeCells count="5"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001 001 Pol</vt:lpstr>
      <vt:lpstr>001 002 Pol</vt:lpstr>
      <vt:lpstr>001 003 Pol</vt:lpstr>
      <vt:lpstr>001 004 Pol</vt:lpstr>
      <vt:lpstr>001 005 Pol</vt:lpstr>
      <vt:lpstr>001 006 Pol</vt:lpstr>
      <vt:lpstr>001 007 Pol</vt:lpstr>
      <vt:lpstr>001 008 Pol</vt:lpstr>
      <vt:lpstr>001 009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'001 002 Pol'!Názvy_tisku</vt:lpstr>
      <vt:lpstr>'001 003 Pol'!Názvy_tisku</vt:lpstr>
      <vt:lpstr>'001 004 Pol'!Názvy_tisku</vt:lpstr>
      <vt:lpstr>'001 005 Pol'!Názvy_tisku</vt:lpstr>
      <vt:lpstr>'001 006 Pol'!Názvy_tisku</vt:lpstr>
      <vt:lpstr>'001 007 Pol'!Názvy_tisku</vt:lpstr>
      <vt:lpstr>'001 008 Pol'!Názvy_tisku</vt:lpstr>
      <vt:lpstr>'001 009 Pol'!Názvy_tisku</vt:lpstr>
      <vt:lpstr>oadresa</vt:lpstr>
      <vt:lpstr>Stavba!Objednatel</vt:lpstr>
      <vt:lpstr>Stavba!Objekt</vt:lpstr>
      <vt:lpstr>'001 001 Pol'!Oblast_tisku</vt:lpstr>
      <vt:lpstr>'001 002 Pol'!Oblast_tisku</vt:lpstr>
      <vt:lpstr>'001 003 Pol'!Oblast_tisku</vt:lpstr>
      <vt:lpstr>'001 004 Pol'!Oblast_tisku</vt:lpstr>
      <vt:lpstr>'001 005 Pol'!Oblast_tisku</vt:lpstr>
      <vt:lpstr>'001 006 Pol'!Oblast_tisku</vt:lpstr>
      <vt:lpstr>'001 007 Pol'!Oblast_tisku</vt:lpstr>
      <vt:lpstr>'001 008 Pol'!Oblast_tisku</vt:lpstr>
      <vt:lpstr>'001 009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2022-09-15T12:17:12Z</dcterms:modified>
</cp:coreProperties>
</file>