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'Rekapitulace'!$G$25</definedName>
    <definedName name="Dodavka0">'Položky'!#REF!</definedName>
    <definedName name="HSV">'Rekapitulace'!$E$25</definedName>
    <definedName name="HSV0">'Položky'!#REF!</definedName>
    <definedName name="HZS">'Rekapitulace'!$I$25</definedName>
    <definedName name="HZS0">'Položky'!#REF!</definedName>
    <definedName name="JKSO">'Krycí list'!$G$2</definedName>
    <definedName name="MJ">'Krycí list'!$G$5</definedName>
    <definedName name="Mont">'Rekapitulace'!$H$25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'Položky'!$A$1:$G$151</definedName>
    <definedName name="_xlnm.Print_Area" localSheetId="1">'Rekapitulace'!$A$1:$I$39</definedName>
    <definedName name="PocetMJ">'Krycí list'!$G$6</definedName>
    <definedName name="Poznamka">'Krycí list'!$B$37</definedName>
    <definedName name="Projektant">'Krycí list'!$C$8</definedName>
    <definedName name="PSV">'Rekapitulace'!$F$25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<sst xmlns="http://schemas.openxmlformats.org/spreadsheetml/2006/main" count="490" uniqueCount="330">
  <si>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</si>
  <si>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</si>
  <si>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</si>
  <si>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</si>
  <si>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</si>
  <si>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</si>
  <si>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</si>
  <si>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</si>
  <si>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</si>
  <si>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</si>
  <si>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</si>
  <si>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</si>
  <si>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</si>
  <si>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</si>
  <si>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</si>
  <si>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</si>
  <si>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</si>
  <si>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</si>
  <si>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</si>
  <si>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</si>
  <si>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</si>
  <si>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</si>
  <si>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</si>
  <si>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</si>
  <si>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</si>
  <si>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</si>
  <si>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</si>
  <si>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</si>
  <si>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</si>
  <si>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</si>
  <si>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</si>
  <si>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</si>
  <si>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</si>
  <si>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</si>
  <si>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</si>
  <si>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</si>
  <si>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</si>
  <si>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</si>
  <si>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</si>
  <si>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</si>
  <si>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</si>
  <si>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</si>
  <si>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</si>
  <si>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</si>
  <si>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</si>
  <si>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</si>
  <si>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</si>
  <si>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</si>
  <si>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</si>
  <si>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</si>
  <si>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</si>
  <si>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</si>
  <si>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</si>
  <si>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</si>
  <si>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</si>
  <si>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</si>
  <si>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</si>
  <si>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</si>
  <si>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</si>
  <si>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</si>
  <si>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</si>
  <si>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</si>
  <si>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</si>
  <si>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</si>
  <si>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</si>
  <si>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</si>
  <si>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</si>
  <si>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</si>
  <si>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</si>
  <si>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</si>
  <si>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</si>
  <si>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</si>
  <si>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</si>
  <si>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</si>
  <si>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</si>
  <si>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001</t>
  </si>
  <si>
    <t>Havarijní stav rozvodů v pavilonech L,C,E</t>
  </si>
  <si>
    <t>13/2022</t>
  </si>
  <si>
    <t>01</t>
  </si>
  <si>
    <t>Havarijní stav rozvodů v pavilonu E</t>
  </si>
  <si>
    <t>11</t>
  </si>
  <si>
    <t>Přípravné a přidružené práce</t>
  </si>
  <si>
    <t>PC00</t>
  </si>
  <si>
    <t xml:space="preserve">Předání staveniště </t>
  </si>
  <si>
    <t>klp</t>
  </si>
  <si>
    <t>3</t>
  </si>
  <si>
    <t>Svislé a kompletní konstrukce</t>
  </si>
  <si>
    <t>342261112RT2</t>
  </si>
  <si>
    <t>Příčka sádrokarton. ocel.kce, 1x oplášť. tl.100 mm desky protipožární tl. 12,5 mm, Orsil tl. 5 cm</t>
  </si>
  <si>
    <t>m2</t>
  </si>
  <si>
    <t>(2+3)*2*3,7*6</t>
  </si>
  <si>
    <t>-1,2*6</t>
  </si>
  <si>
    <t>342263310R00</t>
  </si>
  <si>
    <t xml:space="preserve">Úprava sádrokartonové příčky pro osazení umývadla </t>
  </si>
  <si>
    <t>kus</t>
  </si>
  <si>
    <t>342263320RT3</t>
  </si>
  <si>
    <t>Úprava sádrokartonové příčky pro osazení WC WC - univerzální rám výškově nastav., typ 1.10.31</t>
  </si>
  <si>
    <t>342263360RT1</t>
  </si>
  <si>
    <t>Úprava sádrokartonové příčky pro osazení baterie montážní deska, typ 0.20.10.17 - 0.20.10.20</t>
  </si>
  <si>
    <t>64</t>
  </si>
  <si>
    <t>Výplně otvorů</t>
  </si>
  <si>
    <t>642942212R00</t>
  </si>
  <si>
    <t xml:space="preserve">Osazení zárubně do sádrokarton. příčky tl. 100 mm </t>
  </si>
  <si>
    <t>55330392</t>
  </si>
  <si>
    <t>Zárubeň ocelová YH115   600x1970x115 L</t>
  </si>
  <si>
    <t>94</t>
  </si>
  <si>
    <t>Lešení a stavební výtahy</t>
  </si>
  <si>
    <t>941955102R00</t>
  </si>
  <si>
    <t xml:space="preserve">Lešení lehké pomocné,schodiště, H podlahy do 3,5 m </t>
  </si>
  <si>
    <t>60*1,5</t>
  </si>
  <si>
    <t>95</t>
  </si>
  <si>
    <t>Dokončovací konstrukce na pozemních stavbách</t>
  </si>
  <si>
    <t>952901111R00</t>
  </si>
  <si>
    <t xml:space="preserve">Vyčištění budov o výšce podlaží do 4 m </t>
  </si>
  <si>
    <t>953981104R00</t>
  </si>
  <si>
    <t xml:space="preserve">Chemické kotvy do betonu, hl. 125 mm, M 16, ampule </t>
  </si>
  <si>
    <t>95909</t>
  </si>
  <si>
    <t xml:space="preserve">HZS -nezměřitelné práce dle čl.17 - 1a </t>
  </si>
  <si>
    <t>hod</t>
  </si>
  <si>
    <t>97</t>
  </si>
  <si>
    <t>Prorážení otvorů</t>
  </si>
  <si>
    <t>971033431R00</t>
  </si>
  <si>
    <t xml:space="preserve">Vybourání otv. zeď cihel. pl.0,25 m2, tl.15cm, MVC </t>
  </si>
  <si>
    <t>99</t>
  </si>
  <si>
    <t>Staveništní přesun hmot</t>
  </si>
  <si>
    <t>999281111R00</t>
  </si>
  <si>
    <t xml:space="preserve">Přesun hmot pro opravy a údržbu do výšky 25 m </t>
  </si>
  <si>
    <t>t</t>
  </si>
  <si>
    <t>711</t>
  </si>
  <si>
    <t>Izolace proti vodě</t>
  </si>
  <si>
    <t>711212002RT1</t>
  </si>
  <si>
    <t>Stěrka hydroizolační těsnící hmotou , tl. 3mm proti vlhkosti</t>
  </si>
  <si>
    <t>10*6</t>
  </si>
  <si>
    <t>998711203R00</t>
  </si>
  <si>
    <t xml:space="preserve">Přesun hmot pro izolace proti vodě, výšky do 60 m </t>
  </si>
  <si>
    <t>721</t>
  </si>
  <si>
    <t>Vnitřní kanalizace</t>
  </si>
  <si>
    <t>721176102R00</t>
  </si>
  <si>
    <t xml:space="preserve">Potrubí HT připojovací DN 40 x 1,8 mm </t>
  </si>
  <si>
    <t>m</t>
  </si>
  <si>
    <t>721176103R00</t>
  </si>
  <si>
    <t xml:space="preserve">Potrubí HT připojovací DN 50 x 1,8 mm </t>
  </si>
  <si>
    <t>721176104R00</t>
  </si>
  <si>
    <t xml:space="preserve">Potrubí HT připojovací DN 75x 1,9 mm </t>
  </si>
  <si>
    <t>721176115R00</t>
  </si>
  <si>
    <t xml:space="preserve">Potrubí HT odpadní svislé DN 110 x 2,7 mm </t>
  </si>
  <si>
    <t>998721203R00</t>
  </si>
  <si>
    <t xml:space="preserve">Přesun hmot pro vnitřní kanalizaci, výšky do 24 m </t>
  </si>
  <si>
    <t>722</t>
  </si>
  <si>
    <t>Vnitřní vodovod</t>
  </si>
  <si>
    <t>722130805R00</t>
  </si>
  <si>
    <t xml:space="preserve">Demontáž potrubí ocelových závitových DN 80 </t>
  </si>
  <si>
    <t>94+45</t>
  </si>
  <si>
    <t>722130901R00</t>
  </si>
  <si>
    <t xml:space="preserve">Zazátkování vývodu </t>
  </si>
  <si>
    <t>722131938R00</t>
  </si>
  <si>
    <t>Oprava-propojení dosavadního potrubí závit.  do DN 80</t>
  </si>
  <si>
    <t>722151116R00</t>
  </si>
  <si>
    <t xml:space="preserve">Potrubí nerez d 35 x 2 mm </t>
  </si>
  <si>
    <t>722151121R00</t>
  </si>
  <si>
    <t xml:space="preserve">Potrubí nerez d 76 x 2 mm </t>
  </si>
  <si>
    <t>722174311R00</t>
  </si>
  <si>
    <t xml:space="preserve">Potrubí z PP-R 80 PN 20, DN 20 </t>
  </si>
  <si>
    <t>722174312R00</t>
  </si>
  <si>
    <t xml:space="preserve">Potrubí z PP-R 80 PN 20, DN 25 </t>
  </si>
  <si>
    <t>722182006RT1</t>
  </si>
  <si>
    <t>Montáž izolačních skruží na potrubí přímé do DN 80 samolepící spoj, rychlouzávěr</t>
  </si>
  <si>
    <t>241</t>
  </si>
  <si>
    <t>722190402R00</t>
  </si>
  <si>
    <t xml:space="preserve">Vyvedení a upevnění výpustek DN 20 </t>
  </si>
  <si>
    <t>722190901R00</t>
  </si>
  <si>
    <t xml:space="preserve">Uzavření/otevření vodovodního potrubí při opravě </t>
  </si>
  <si>
    <t>722254221RT1</t>
  </si>
  <si>
    <t>Hydrantový systém D25, box prosklený průměr 25/20, stálotvará hadice</t>
  </si>
  <si>
    <t>722290229R00</t>
  </si>
  <si>
    <t xml:space="preserve">Zkouška tlaku potrubí závitového do DN 80 </t>
  </si>
  <si>
    <t/>
  </si>
  <si>
    <t>722290234R00</t>
  </si>
  <si>
    <t xml:space="preserve">Proplach a dezinfekce vodovod.potrubí DN 80 </t>
  </si>
  <si>
    <t>722200010RAA</t>
  </si>
  <si>
    <t>Demontáž potrubí ocelového do DN 50 s vysekáním ze zdi</t>
  </si>
  <si>
    <t>PC 722-01</t>
  </si>
  <si>
    <t xml:space="preserve">0dpojení stávající vodovodní stupačky 1/2" </t>
  </si>
  <si>
    <t>PC 722-02</t>
  </si>
  <si>
    <t xml:space="preserve">0dpojení stávající vodovodní stupačky 3/4" </t>
  </si>
  <si>
    <t>PC 722-03</t>
  </si>
  <si>
    <t xml:space="preserve">Výměna uzávěrů vody stáv. stupaček 1/2" </t>
  </si>
  <si>
    <t>PC 722-04</t>
  </si>
  <si>
    <t xml:space="preserve">Výměna uzávěrů vody stáv. stupaček 3/4" </t>
  </si>
  <si>
    <t>PC 722-05</t>
  </si>
  <si>
    <t xml:space="preserve">Vypuštění a  zpětné napuštění okruhu vody </t>
  </si>
  <si>
    <t>kpl</t>
  </si>
  <si>
    <t>PC 722-06</t>
  </si>
  <si>
    <t xml:space="preserve">Zednické výpomoci po osazení nerezového potrubí </t>
  </si>
  <si>
    <t>PC 722-07</t>
  </si>
  <si>
    <t>Jádrové vrtání zdí a příček - průměr otvorů 15O mm průměrná délka otvoru 30 cm</t>
  </si>
  <si>
    <t>28377109</t>
  </si>
  <si>
    <t>Izolace potrubí  do 28x25 mm</t>
  </si>
  <si>
    <t>54+48</t>
  </si>
  <si>
    <t>28377112</t>
  </si>
  <si>
    <t>Izolace potrubí 35x25 mm</t>
  </si>
  <si>
    <t>28377120</t>
  </si>
  <si>
    <t>Izolace potrubí  76x25mm</t>
  </si>
  <si>
    <t>998722201R00</t>
  </si>
  <si>
    <t xml:space="preserve">Přesun hmot pro vnitřní vodovod, výšky do 6 m </t>
  </si>
  <si>
    <t>725</t>
  </si>
  <si>
    <t>Zařizovací předměty</t>
  </si>
  <si>
    <t>725014131R00</t>
  </si>
  <si>
    <t xml:space="preserve">Klozet závěsný  2064.0 + sedátko, bílý </t>
  </si>
  <si>
    <t>soubor</t>
  </si>
  <si>
    <t>725114911R00</t>
  </si>
  <si>
    <t xml:space="preserve">Odmontování klozetové mísy a sedátka </t>
  </si>
  <si>
    <t>725119110R00</t>
  </si>
  <si>
    <t xml:space="preserve">Montáž splachovací nádrže Kombifix pro WC </t>
  </si>
  <si>
    <t>725210821R00</t>
  </si>
  <si>
    <t xml:space="preserve">Demontáž umyvadel bez výtokových armatur </t>
  </si>
  <si>
    <t>725210982R00</t>
  </si>
  <si>
    <t xml:space="preserve">Odmontování zápachové uzávěrky </t>
  </si>
  <si>
    <t>725820801R00</t>
  </si>
  <si>
    <t xml:space="preserve">Demontáž baterie nástěnné do G 3/4 </t>
  </si>
  <si>
    <t>725840277R00</t>
  </si>
  <si>
    <t>Baterie sprchové nástěnné  G 1/2x150, vč. sprchové hadice a růžice</t>
  </si>
  <si>
    <t>725100001RA0</t>
  </si>
  <si>
    <t xml:space="preserve">Umyvadlo, baterie, zápachová uzávěrka </t>
  </si>
  <si>
    <t>PC01</t>
  </si>
  <si>
    <t xml:space="preserve">Žlab podlahový - lineární s nerez rámečkem </t>
  </si>
  <si>
    <t>PC02</t>
  </si>
  <si>
    <t xml:space="preserve">Zástěna sprchová čtvrtkruh </t>
  </si>
  <si>
    <t>PC03</t>
  </si>
  <si>
    <t xml:space="preserve">Sprchový set 800 mm chrom </t>
  </si>
  <si>
    <t>PC04</t>
  </si>
  <si>
    <t xml:space="preserve">Ovládací deska pro WC </t>
  </si>
  <si>
    <t>64262515</t>
  </si>
  <si>
    <t>Nádrž Kombifix pro zazdění</t>
  </si>
  <si>
    <t>998725203R00</t>
  </si>
  <si>
    <t xml:space="preserve">Přesun hmot pro zařizovací předměty, výšky do 24 m </t>
  </si>
  <si>
    <t>734</t>
  </si>
  <si>
    <t>Armatury</t>
  </si>
  <si>
    <t>734209113R00</t>
  </si>
  <si>
    <t xml:space="preserve">Montáž armatur závitových,se 2závity, G 1/2 </t>
  </si>
  <si>
    <t>734209114R00</t>
  </si>
  <si>
    <t xml:space="preserve">Montáž armatur závitových,se 2závity, G 3/4 </t>
  </si>
  <si>
    <t>734209115R00</t>
  </si>
  <si>
    <t xml:space="preserve">Montáž armatur závitových,se 2závity, G 1 </t>
  </si>
  <si>
    <t>734209120R00</t>
  </si>
  <si>
    <t xml:space="preserve">Montáž armatur závitových,se 2závity, G 3 </t>
  </si>
  <si>
    <t xml:space="preserve">Ventil uzavírací nerez 1/2" vč. šroubení </t>
  </si>
  <si>
    <t xml:space="preserve">Ventil uzavírací nerez 3/4" vč. šroubení </t>
  </si>
  <si>
    <t xml:space="preserve">Ventil uzavírací nerez 1" vč. šroubení </t>
  </si>
  <si>
    <t xml:space="preserve">Ventil uzavírací nerez 3" vč. šroubení </t>
  </si>
  <si>
    <t>766</t>
  </si>
  <si>
    <t>Konstrukce truhlářské</t>
  </si>
  <si>
    <t>766661112R00</t>
  </si>
  <si>
    <t xml:space="preserve">Montáž dveří do zárubně,otevíravých 1kř.do 0,8 m </t>
  </si>
  <si>
    <t>61160126</t>
  </si>
  <si>
    <t>Dveře vnitřní hladké plné 1 kříd. 60x197 lak A</t>
  </si>
  <si>
    <t>998766103R00</t>
  </si>
  <si>
    <t xml:space="preserve">Přesun hmot pro truhlářské konstr., výšky do 24 m </t>
  </si>
  <si>
    <t>767</t>
  </si>
  <si>
    <t>Konstrukce zámečnické</t>
  </si>
  <si>
    <t>767995102R00</t>
  </si>
  <si>
    <t xml:space="preserve">Montáž kovových atypických konstrukcí do 10 kg </t>
  </si>
  <si>
    <t>kg</t>
  </si>
  <si>
    <t>998767203R00</t>
  </si>
  <si>
    <t xml:space="preserve">Přesun hmot pro zámečnické konstr., výšky do 24 m </t>
  </si>
  <si>
    <t>771</t>
  </si>
  <si>
    <t>Podlahy z dlaždic a obklady</t>
  </si>
  <si>
    <t>771101121R00</t>
  </si>
  <si>
    <t xml:space="preserve">Provedení penetrace podkladu </t>
  </si>
  <si>
    <t>771575109R00</t>
  </si>
  <si>
    <t xml:space="preserve">Montáž podlah keram.,režné hladké, tmel, 30x30 cm </t>
  </si>
  <si>
    <t>(2*3)*6</t>
  </si>
  <si>
    <t>771578011RT1</t>
  </si>
  <si>
    <t>Spára podlaha - stěna, silikonem + těsnící provazec</t>
  </si>
  <si>
    <t>(2+3)*2*6</t>
  </si>
  <si>
    <t>-0,6*12</t>
  </si>
  <si>
    <t>PC01-771</t>
  </si>
  <si>
    <t xml:space="preserve">Zapravení stáv. dlažeb a obkladů </t>
  </si>
  <si>
    <t>59764203</t>
  </si>
  <si>
    <t>Dlažba Taurus Granit matná 300x300x9 mm</t>
  </si>
  <si>
    <t>998771103R00</t>
  </si>
  <si>
    <t xml:space="preserve">Přesun hmot pro podlahy z dlaždic, výšky do 24 m </t>
  </si>
  <si>
    <t>781</t>
  </si>
  <si>
    <t>Obklady keramické</t>
  </si>
  <si>
    <t>781101121R00</t>
  </si>
  <si>
    <t xml:space="preserve">Provedení penetrace podkladu - práce </t>
  </si>
  <si>
    <t>(2+3)*2*2*6</t>
  </si>
  <si>
    <t>-0,6*2*12</t>
  </si>
  <si>
    <t>781419705R00</t>
  </si>
  <si>
    <t xml:space="preserve">Příplatek za spárovací hmotu - plošně </t>
  </si>
  <si>
    <t>781471106R00</t>
  </si>
  <si>
    <t>Obklad vnitř.stěn,keram.režný,hladký, MC, 20x10 cm montáž</t>
  </si>
  <si>
    <t>597813663</t>
  </si>
  <si>
    <t>Obkládačka  20x25 cm lesk</t>
  </si>
  <si>
    <t>105,6*1,1</t>
  </si>
  <si>
    <t>998781103R00</t>
  </si>
  <si>
    <t xml:space="preserve">Přesun hmot pro obklady keramické, výšky do 24 m </t>
  </si>
  <si>
    <t>784</t>
  </si>
  <si>
    <t>Malby</t>
  </si>
  <si>
    <t>784111701R00</t>
  </si>
  <si>
    <t xml:space="preserve">Penetrace podkladu nátěrem sádrokarton 1x </t>
  </si>
  <si>
    <t>Malba nad obkladama:</t>
  </si>
  <si>
    <t>(2+3)*2*1,7*6</t>
  </si>
  <si>
    <t>784115722R00</t>
  </si>
  <si>
    <t xml:space="preserve">Malba  sádrokarton, barva, bez penetrace, 2x 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</si>
  <si>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</si>
  <si>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</si>
  <si>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</si>
  <si>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</si>
  <si>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</si>
  <si>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</si>
  <si>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</si>
  <si>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</si>
  <si>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</si>
  <si>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</si>
  <si>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</si>
  <si>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</si>
  <si>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979098148U00</t>
  </si>
  <si>
    <t xml:space="preserve">Skládkovné ocel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</si>
  <si>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</si>
  <si>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</si>
  <si>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</si>
  <si>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</si>
  <si>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</si>
  <si>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</si>
  <si>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</si>
  <si>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</si>
  <si>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Nemocnice Kyjov</t>
  </si>
  <si>
    <t>SOUPIS PRACÍ</t>
  </si>
  <si>
    <t>Soupis prací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</si>
</sst>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0000"/>
    <numFmt numFmtId="168" formatCode="0.0"/>
    <numFmt numFmtId="169" formatCode="#,##0\ &quot;Kč&quot;"/>
    <numFmt numFmtId="170" formatCode="dd/mm/yy"/>
    <numFmt numFmtId="171" formatCode="#,##0.0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1" fillId="33" borderId="16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33" borderId="21" xfId="0" applyNumberFormat="1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33" borderId="29" xfId="0" applyFont="1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centerContinuous"/>
    </xf>
    <xf numFmtId="0" fontId="1" fillId="33" borderId="30" xfId="0" applyFont="1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8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8" fontId="0" fillId="0" borderId="17" xfId="0" applyNumberForma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5" applyFont="1" applyBorder="1">
      <alignment/>
      <protection/>
    </xf>
    <xf numFmtId="0" fontId="0" fillId="0" borderId="49" xfId="45" applyBorder="1">
      <alignment/>
      <protection/>
    </xf>
    <xf numFmtId="0" fontId="0" fillId="0" borderId="49" xfId="45" applyBorder="1" applyAlignment="1">
      <alignment horizontal="right"/>
      <protection/>
    </xf>
    <xf numFmtId="0" fontId="0" fillId="0" borderId="50" xfId="45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5" applyFont="1" applyBorder="1">
      <alignment/>
      <protection/>
    </xf>
    <xf numFmtId="0" fontId="0" fillId="0" borderId="52" xfId="45" applyBorder="1">
      <alignment/>
      <protection/>
    </xf>
    <xf numFmtId="0" fontId="0" fillId="0" borderId="52" xfId="45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3" borderId="29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0" fillId="33" borderId="41" xfId="0" applyFill="1" applyBorder="1" applyAlignment="1">
      <alignment/>
    </xf>
    <xf numFmtId="0" fontId="1" fillId="33" borderId="56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8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33" borderId="37" xfId="0" applyFill="1" applyBorder="1" applyAlignment="1">
      <alignment/>
    </xf>
    <xf numFmtId="0" fontId="1" fillId="33" borderId="38" xfId="0" applyFont="1" applyFill="1" applyBorder="1" applyAlignment="1">
      <alignment/>
    </xf>
    <xf numFmtId="0" fontId="0" fillId="33" borderId="38" xfId="0" applyFill="1" applyBorder="1" applyAlignment="1">
      <alignment/>
    </xf>
    <xf numFmtId="4" fontId="0" fillId="33" borderId="57" xfId="0" applyNumberFormat="1" applyFill="1" applyBorder="1" applyAlignment="1">
      <alignment/>
    </xf>
    <xf numFmtId="4" fontId="0" fillId="33" borderId="37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10" fillId="0" borderId="0" xfId="45" applyFont="1" applyAlignment="1">
      <alignment horizontal="centerContinuous"/>
      <protection/>
    </xf>
    <xf numFmtId="0" fontId="11" fillId="0" borderId="0" xfId="45" applyFont="1" applyAlignment="1">
      <alignment horizontal="centerContinuous"/>
      <protection/>
    </xf>
    <xf numFmtId="0" fontId="11" fillId="0" borderId="0" xfId="45" applyFont="1" applyAlignment="1">
      <alignment horizontal="right"/>
      <protection/>
    </xf>
    <xf numFmtId="0" fontId="5" fillId="0" borderId="50" xfId="45" applyFont="1" applyBorder="1" applyAlignment="1">
      <alignment horizontal="right"/>
      <protection/>
    </xf>
    <xf numFmtId="0" fontId="0" fillId="0" borderId="49" xfId="45" applyBorder="1" applyAlignment="1">
      <alignment horizontal="left"/>
      <protection/>
    </xf>
    <xf numFmtId="0" fontId="0" fillId="0" borderId="51" xfId="45" applyBorder="1">
      <alignment/>
      <protection/>
    </xf>
    <xf numFmtId="0" fontId="5" fillId="0" borderId="0" xfId="45" applyFont="1">
      <alignment/>
      <protection/>
    </xf>
    <xf numFmtId="0" fontId="0" fillId="0" borderId="0" xfId="45" applyFont="1">
      <alignment/>
      <protection/>
    </xf>
    <xf numFmtId="0" fontId="0" fillId="0" borderId="0" xfId="45" applyAlignment="1">
      <alignment horizontal="right"/>
      <protection/>
    </xf>
    <xf numFmtId="0" fontId="0" fillId="0" borderId="0" xfId="45" applyAlignment="1">
      <alignment/>
      <protection/>
    </xf>
    <xf numFmtId="49" fontId="5" fillId="33" borderId="19" xfId="45" applyNumberFormat="1" applyFont="1" applyFill="1" applyBorder="1">
      <alignment/>
      <protection/>
    </xf>
    <xf numFmtId="0" fontId="5" fillId="33" borderId="17" xfId="45" applyFont="1" applyFill="1" applyBorder="1" applyAlignment="1">
      <alignment horizontal="center"/>
      <protection/>
    </xf>
    <xf numFmtId="0" fontId="5" fillId="33" borderId="17" xfId="45" applyNumberFormat="1" applyFont="1" applyFill="1" applyBorder="1" applyAlignment="1">
      <alignment horizontal="center"/>
      <protection/>
    </xf>
    <xf numFmtId="0" fontId="5" fillId="33" borderId="19" xfId="45" applyFont="1" applyFill="1" applyBorder="1" applyAlignment="1">
      <alignment horizontal="center"/>
      <protection/>
    </xf>
    <xf numFmtId="0" fontId="1" fillId="0" borderId="58" xfId="45" applyFont="1" applyBorder="1" applyAlignment="1">
      <alignment horizontal="center"/>
      <protection/>
    </xf>
    <xf numFmtId="49" fontId="1" fillId="0" borderId="58" xfId="45" applyNumberFormat="1" applyFont="1" applyBorder="1" applyAlignment="1">
      <alignment horizontal="left"/>
      <protection/>
    </xf>
    <xf numFmtId="0" fontId="1" fillId="0" borderId="59" xfId="45" applyFont="1" applyBorder="1">
      <alignment/>
      <protection/>
    </xf>
    <xf numFmtId="0" fontId="0" fillId="0" borderId="18" xfId="45" applyBorder="1" applyAlignment="1">
      <alignment horizontal="center"/>
      <protection/>
    </xf>
    <xf numFmtId="0" fontId="0" fillId="0" borderId="18" xfId="45" applyNumberFormat="1" applyBorder="1" applyAlignment="1">
      <alignment horizontal="right"/>
      <protection/>
    </xf>
    <xf numFmtId="0" fontId="0" fillId="0" borderId="17" xfId="45" applyNumberFormat="1" applyBorder="1">
      <alignment/>
      <protection/>
    </xf>
    <xf numFmtId="0" fontId="0" fillId="0" borderId="0" xfId="45" applyNumberFormat="1">
      <alignment/>
      <protection/>
    </xf>
    <xf numFmtId="0" fontId="12" fillId="0" borderId="0" xfId="45" applyFont="1">
      <alignment/>
      <protection/>
    </xf>
    <xf numFmtId="0" fontId="8" fillId="0" borderId="60" xfId="45" applyFont="1" applyBorder="1" applyAlignment="1">
      <alignment horizontal="center" vertical="top"/>
      <protection/>
    </xf>
    <xf numFmtId="49" fontId="8" fillId="0" borderId="60" xfId="45" applyNumberFormat="1" applyFont="1" applyBorder="1" applyAlignment="1">
      <alignment horizontal="left" vertical="top"/>
      <protection/>
    </xf>
    <xf numFmtId="0" fontId="8" fillId="0" borderId="60" xfId="45" applyFont="1" applyBorder="1" applyAlignment="1">
      <alignment vertical="top" wrapText="1"/>
      <protection/>
    </xf>
    <xf numFmtId="49" fontId="8" fillId="0" borderId="60" xfId="45" applyNumberFormat="1" applyFont="1" applyBorder="1" applyAlignment="1">
      <alignment horizontal="center" shrinkToFit="1"/>
      <protection/>
    </xf>
    <xf numFmtId="4" fontId="8" fillId="0" borderId="60" xfId="45" applyNumberFormat="1" applyFont="1" applyBorder="1" applyAlignment="1">
      <alignment horizontal="right"/>
      <protection/>
    </xf>
    <xf numFmtId="4" fontId="8" fillId="0" borderId="60" xfId="45" applyNumberFormat="1" applyFont="1" applyBorder="1">
      <alignment/>
      <protection/>
    </xf>
    <xf numFmtId="0" fontId="5" fillId="0" borderId="58" xfId="45" applyFont="1" applyBorder="1" applyAlignment="1">
      <alignment horizontal="center"/>
      <protection/>
    </xf>
    <xf numFmtId="0" fontId="13" fillId="0" borderId="0" xfId="45" applyFont="1" applyAlignment="1">
      <alignment wrapText="1"/>
      <protection/>
    </xf>
    <xf numFmtId="49" fontId="5" fillId="0" borderId="58" xfId="45" applyNumberFormat="1" applyFont="1" applyBorder="1" applyAlignment="1">
      <alignment horizontal="right"/>
      <protection/>
    </xf>
    <xf numFmtId="4" fontId="14" fillId="34" borderId="61" xfId="45" applyNumberFormat="1" applyFont="1" applyFill="1" applyBorder="1" applyAlignment="1">
      <alignment horizontal="right" wrapText="1"/>
      <protection/>
    </xf>
    <xf numFmtId="0" fontId="14" fillId="34" borderId="42" xfId="45" applyFont="1" applyFill="1" applyBorder="1" applyAlignment="1">
      <alignment horizontal="left" wrapText="1"/>
      <protection/>
    </xf>
    <xf numFmtId="0" fontId="14" fillId="0" borderId="22" xfId="0" applyFont="1" applyBorder="1" applyAlignment="1">
      <alignment horizontal="right"/>
    </xf>
    <xf numFmtId="0" fontId="0" fillId="33" borderId="19" xfId="45" applyFill="1" applyBorder="1" applyAlignment="1">
      <alignment horizontal="center"/>
      <protection/>
    </xf>
    <xf numFmtId="49" fontId="3" fillId="33" borderId="19" xfId="45" applyNumberFormat="1" applyFont="1" applyFill="1" applyBorder="1" applyAlignment="1">
      <alignment horizontal="left"/>
      <protection/>
    </xf>
    <xf numFmtId="0" fontId="3" fillId="33" borderId="59" xfId="45" applyFont="1" applyFill="1" applyBorder="1">
      <alignment/>
      <protection/>
    </xf>
    <xf numFmtId="0" fontId="0" fillId="33" borderId="18" xfId="45" applyFill="1" applyBorder="1" applyAlignment="1">
      <alignment horizontal="center"/>
      <protection/>
    </xf>
    <xf numFmtId="4" fontId="0" fillId="33" borderId="18" xfId="45" applyNumberFormat="1" applyFill="1" applyBorder="1" applyAlignment="1">
      <alignment horizontal="right"/>
      <protection/>
    </xf>
    <xf numFmtId="4" fontId="0" fillId="33" borderId="17" xfId="45" applyNumberFormat="1" applyFill="1" applyBorder="1" applyAlignment="1">
      <alignment horizontal="right"/>
      <protection/>
    </xf>
    <xf numFmtId="4" fontId="1" fillId="33" borderId="19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6" fillId="0" borderId="0" xfId="45" applyFont="1" applyAlignment="1">
      <alignment/>
      <protection/>
    </xf>
    <xf numFmtId="0" fontId="17" fillId="0" borderId="0" xfId="45" applyFont="1" applyBorder="1">
      <alignment/>
      <protection/>
    </xf>
    <xf numFmtId="3" fontId="17" fillId="0" borderId="0" xfId="45" applyNumberFormat="1" applyFont="1" applyBorder="1" applyAlignment="1">
      <alignment horizontal="right"/>
      <protection/>
    </xf>
    <xf numFmtId="4" fontId="17" fillId="0" borderId="0" xfId="45" applyNumberFormat="1" applyFont="1" applyBorder="1">
      <alignment/>
      <protection/>
    </xf>
    <xf numFmtId="0" fontId="16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9" fontId="0" fillId="0" borderId="59" xfId="0" applyNumberFormat="1" applyBorder="1" applyAlignment="1">
      <alignment horizontal="right" indent="2"/>
    </xf>
    <xf numFmtId="169" fontId="0" fillId="0" borderId="24" xfId="0" applyNumberFormat="1" applyBorder="1" applyAlignment="1">
      <alignment horizontal="right" indent="2"/>
    </xf>
    <xf numFmtId="169" fontId="7" fillId="33" borderId="63" xfId="0" applyNumberFormat="1" applyFont="1" applyFill="1" applyBorder="1" applyAlignment="1">
      <alignment horizontal="right" indent="2"/>
    </xf>
    <xf numFmtId="169" fontId="7" fillId="33" borderId="57" xfId="0" applyNumberFormat="1" applyFont="1" applyFill="1" applyBorder="1" applyAlignment="1">
      <alignment horizontal="right" indent="2"/>
    </xf>
    <xf numFmtId="3" fontId="1" fillId="33" borderId="38" xfId="0" applyNumberFormat="1" applyFont="1" applyFill="1" applyBorder="1" applyAlignment="1">
      <alignment horizontal="right"/>
    </xf>
    <xf numFmtId="3" fontId="1" fillId="33" borderId="57" xfId="0" applyNumberFormat="1" applyFont="1" applyFill="1" applyBorder="1" applyAlignment="1">
      <alignment horizontal="right"/>
    </xf>
    <xf numFmtId="0" fontId="0" fillId="0" borderId="64" xfId="45" applyFont="1" applyBorder="1" applyAlignment="1">
      <alignment horizontal="center"/>
      <protection/>
    </xf>
    <xf numFmtId="0" fontId="0" fillId="0" borderId="65" xfId="45" applyFont="1" applyBorder="1" applyAlignment="1">
      <alignment horizontal="center"/>
      <protection/>
    </xf>
    <xf numFmtId="0" fontId="0" fillId="0" borderId="66" xfId="45" applyFont="1" applyBorder="1" applyAlignment="1">
      <alignment horizontal="center"/>
      <protection/>
    </xf>
    <xf numFmtId="0" fontId="0" fillId="0" borderId="67" xfId="45" applyFont="1" applyBorder="1" applyAlignment="1">
      <alignment horizontal="center"/>
      <protection/>
    </xf>
    <xf numFmtId="0" fontId="0" fillId="0" borderId="68" xfId="45" applyFont="1" applyBorder="1" applyAlignment="1">
      <alignment horizontal="left"/>
      <protection/>
    </xf>
    <xf numFmtId="0" fontId="0" fillId="0" borderId="52" xfId="45" applyFont="1" applyBorder="1" applyAlignment="1">
      <alignment horizontal="left"/>
      <protection/>
    </xf>
    <xf numFmtId="0" fontId="0" fillId="0" borderId="69" xfId="45" applyFont="1" applyBorder="1" applyAlignment="1">
      <alignment horizontal="left"/>
      <protection/>
    </xf>
    <xf numFmtId="49" fontId="14" fillId="34" borderId="70" xfId="45" applyNumberFormat="1" applyFont="1" applyFill="1" applyBorder="1" applyAlignment="1">
      <alignment horizontal="left" wrapText="1"/>
      <protection/>
    </xf>
    <xf numFmtId="49" fontId="15" fillId="0" borderId="71" xfId="0" applyNumberFormat="1" applyFont="1" applyBorder="1" applyAlignment="1">
      <alignment horizontal="left" wrapText="1"/>
    </xf>
    <xf numFmtId="0" fontId="9" fillId="0" borderId="0" xfId="45" applyFont="1" applyAlignment="1">
      <alignment horizontal="center"/>
      <protection/>
    </xf>
    <xf numFmtId="49" fontId="0" fillId="0" borderId="66" xfId="45" applyNumberFormat="1" applyFont="1" applyBorder="1" applyAlignment="1">
      <alignment horizontal="center"/>
      <protection/>
    </xf>
    <xf numFmtId="0" fontId="0" fillId="0" borderId="68" xfId="45" applyBorder="1" applyAlignment="1">
      <alignment horizontal="center" shrinkToFit="1"/>
      <protection/>
    </xf>
    <xf numFmtId="0" fontId="0" fillId="0" borderId="52" xfId="45" applyBorder="1" applyAlignment="1">
      <alignment horizontal="center" shrinkToFit="1"/>
      <protection/>
    </xf>
    <xf numFmtId="0" fontId="0" fillId="0" borderId="69" xfId="45" applyBorder="1" applyAlignment="1">
      <alignment horizontal="center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328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Rozpočet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78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75</v>
      </c>
      <c r="B7" s="24"/>
      <c r="C7" s="25" t="s">
        <v>76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3"/>
      <c r="D8" s="203"/>
      <c r="E8" s="204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3">
        <f>Projektant</f>
        <v>0</v>
      </c>
      <c r="D9" s="203"/>
      <c r="E9" s="204"/>
      <c r="F9" s="11"/>
      <c r="G9" s="33"/>
      <c r="H9" s="34"/>
    </row>
    <row r="10" spans="1:8" ht="12.75">
      <c r="A10" s="28" t="s">
        <v>14</v>
      </c>
      <c r="B10" s="11"/>
      <c r="C10" s="203" t="s">
        <v>327</v>
      </c>
      <c r="D10" s="203"/>
      <c r="E10" s="203"/>
      <c r="F10" s="35"/>
      <c r="G10" s="36"/>
      <c r="H10" s="37"/>
    </row>
    <row r="11" spans="1:57" ht="13.5" customHeight="1">
      <c r="A11" s="28" t="s">
        <v>15</v>
      </c>
      <c r="B11" s="11"/>
      <c r="C11" s="203"/>
      <c r="D11" s="203"/>
      <c r="E11" s="203"/>
      <c r="F11" s="38" t="s">
        <v>16</v>
      </c>
      <c r="G11" s="39" t="s">
        <v>77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5"/>
      <c r="D12" s="205"/>
      <c r="E12" s="205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Rekapitulace!A30</f>
        <v>Ztížené výrobní podmínky</v>
      </c>
      <c r="E15" s="57"/>
      <c r="F15" s="58"/>
      <c r="G15" s="55">
        <f>Rekapitulace!I30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59" t="str">
        <f>Rekapitulace!A31</f>
        <v>Oborová přirážka</v>
      </c>
      <c r="E16" s="60"/>
      <c r="F16" s="61"/>
      <c r="G16" s="55">
        <f>Rekapitulace!I31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59" t="str">
        <f>Rekapitulace!A32</f>
        <v>Přesun stavebních kapacit</v>
      </c>
      <c r="E17" s="60"/>
      <c r="F17" s="61"/>
      <c r="G17" s="55">
        <f>Rekapitulace!I32</f>
        <v>0</v>
      </c>
    </row>
    <row r="18" spans="1:7" ht="15.75" customHeight="1">
      <c r="A18" s="62" t="s">
        <v>27</v>
      </c>
      <c r="B18" s="63" t="s">
        <v>28</v>
      </c>
      <c r="C18" s="55">
        <f>Dodavka</f>
        <v>0</v>
      </c>
      <c r="D18" s="59" t="str">
        <f>Rekapitulace!A33</f>
        <v>Mimostaveništní doprava</v>
      </c>
      <c r="E18" s="60"/>
      <c r="F18" s="61"/>
      <c r="G18" s="55">
        <f>Rekapitulace!I33</f>
        <v>0</v>
      </c>
    </row>
    <row r="19" spans="1:7" ht="15.75" customHeight="1">
      <c r="A19" s="64" t="s">
        <v>29</v>
      </c>
      <c r="B19" s="54"/>
      <c r="C19" s="55">
        <f>SUM(C15:C18)</f>
        <v>0</v>
      </c>
      <c r="D19" s="65" t="str">
        <f>Rekapitulace!A34</f>
        <v>Zařízení staveniště</v>
      </c>
      <c r="E19" s="60"/>
      <c r="F19" s="61"/>
      <c r="G19" s="55">
        <f>Rekapitulace!I34</f>
        <v>0</v>
      </c>
    </row>
    <row r="20" spans="1:7" ht="15.75" customHeight="1">
      <c r="A20" s="64"/>
      <c r="B20" s="54"/>
      <c r="C20" s="55"/>
      <c r="D20" s="59" t="str">
        <f>Rekapitulace!A35</f>
        <v>Provoz investora</v>
      </c>
      <c r="E20" s="60"/>
      <c r="F20" s="61"/>
      <c r="G20" s="55">
        <f>Rekapitulace!I35</f>
        <v>0</v>
      </c>
    </row>
    <row r="21" spans="1:7" ht="15.75" customHeight="1">
      <c r="A21" s="64" t="s">
        <v>30</v>
      </c>
      <c r="B21" s="54"/>
      <c r="C21" s="55">
        <f>HZS</f>
        <v>0</v>
      </c>
      <c r="D21" s="59" t="str">
        <f>Rekapitulace!A36</f>
        <v>Kompletační činnost (IČD)</v>
      </c>
      <c r="E21" s="60"/>
      <c r="F21" s="61"/>
      <c r="G21" s="55">
        <f>Rekapitulace!I36</f>
        <v>0</v>
      </c>
    </row>
    <row r="22" spans="1:7" ht="15.7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75" customHeight="1" thickBot="1">
      <c r="A23" s="206" t="s">
        <v>33</v>
      </c>
      <c r="B23" s="207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8">
        <f>ROUND(C23-F32,0)</f>
        <v>0</v>
      </c>
      <c r="G30" s="209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8">
        <f>ROUND(PRODUCT(F30,C31/100),1)</f>
        <v>0</v>
      </c>
      <c r="G31" s="209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8">
        <v>0</v>
      </c>
      <c r="G32" s="209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208">
        <f>ROUND(PRODUCT(F32,C33/100),1)</f>
        <v>0</v>
      </c>
      <c r="G33" s="209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0">
        <f>CEILING(SUM(F30:F33),IF(SUM(F30:F33)&gt;=0,1,-1))</f>
        <v>0</v>
      </c>
      <c r="G34" s="211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2"/>
      <c r="C37" s="202"/>
      <c r="D37" s="202"/>
      <c r="E37" s="202"/>
      <c r="F37" s="202"/>
      <c r="G37" s="202"/>
      <c r="H37" t="s">
        <v>5</v>
      </c>
    </row>
    <row r="38" spans="1:8" ht="12.75" customHeight="1">
      <c r="A38" s="95"/>
      <c r="B38" s="202"/>
      <c r="C38" s="202"/>
      <c r="D38" s="202"/>
      <c r="E38" s="202"/>
      <c r="F38" s="202"/>
      <c r="G38" s="202"/>
      <c r="H38" t="s">
        <v>5</v>
      </c>
    </row>
    <row r="39" spans="1:8" ht="12.75">
      <c r="A39" s="95"/>
      <c r="B39" s="202"/>
      <c r="C39" s="202"/>
      <c r="D39" s="202"/>
      <c r="E39" s="202"/>
      <c r="F39" s="202"/>
      <c r="G39" s="202"/>
      <c r="H39" t="s">
        <v>5</v>
      </c>
    </row>
    <row r="40" spans="1:8" ht="12.75">
      <c r="A40" s="95"/>
      <c r="B40" s="202"/>
      <c r="C40" s="202"/>
      <c r="D40" s="202"/>
      <c r="E40" s="202"/>
      <c r="F40" s="202"/>
      <c r="G40" s="202"/>
      <c r="H40" t="s">
        <v>5</v>
      </c>
    </row>
    <row r="41" spans="1:8" ht="12.75">
      <c r="A41" s="95"/>
      <c r="B41" s="202"/>
      <c r="C41" s="202"/>
      <c r="D41" s="202"/>
      <c r="E41" s="202"/>
      <c r="F41" s="202"/>
      <c r="G41" s="202"/>
      <c r="H41" t="s">
        <v>5</v>
      </c>
    </row>
    <row r="42" spans="1:8" ht="12.75">
      <c r="A42" s="95"/>
      <c r="B42" s="202"/>
      <c r="C42" s="202"/>
      <c r="D42" s="202"/>
      <c r="E42" s="202"/>
      <c r="F42" s="202"/>
      <c r="G42" s="202"/>
      <c r="H42" t="s">
        <v>5</v>
      </c>
    </row>
    <row r="43" spans="1:8" ht="12.75">
      <c r="A43" s="95"/>
      <c r="B43" s="202"/>
      <c r="C43" s="202"/>
      <c r="D43" s="202"/>
      <c r="E43" s="202"/>
      <c r="F43" s="202"/>
      <c r="G43" s="202"/>
      <c r="H43" t="s">
        <v>5</v>
      </c>
    </row>
    <row r="44" spans="1:8" ht="12.75">
      <c r="A44" s="95"/>
      <c r="B44" s="202"/>
      <c r="C44" s="202"/>
      <c r="D44" s="202"/>
      <c r="E44" s="202"/>
      <c r="F44" s="202"/>
      <c r="G44" s="202"/>
      <c r="H44" t="s">
        <v>5</v>
      </c>
    </row>
    <row r="45" spans="1:8" ht="0.75" customHeight="1">
      <c r="A45" s="95"/>
      <c r="B45" s="202"/>
      <c r="C45" s="202"/>
      <c r="D45" s="202"/>
      <c r="E45" s="202"/>
      <c r="F45" s="202"/>
      <c r="G45" s="202"/>
      <c r="H45" t="s">
        <v>5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12.75">
      <c r="B50" s="201"/>
      <c r="C50" s="201"/>
      <c r="D50" s="201"/>
      <c r="E50" s="201"/>
      <c r="F50" s="201"/>
      <c r="G50" s="201"/>
    </row>
    <row r="51" spans="2:7" ht="12.75">
      <c r="B51" s="201"/>
      <c r="C51" s="201"/>
      <c r="D51" s="201"/>
      <c r="E51" s="201"/>
      <c r="F51" s="201"/>
      <c r="G51" s="201"/>
    </row>
    <row r="52" spans="2:7" ht="12.75">
      <c r="B52" s="201"/>
      <c r="C52" s="201"/>
      <c r="D52" s="201"/>
      <c r="E52" s="201"/>
      <c r="F52" s="201"/>
      <c r="G52" s="201"/>
    </row>
    <row r="53" spans="2:7" ht="12.75">
      <c r="B53" s="201"/>
      <c r="C53" s="201"/>
      <c r="D53" s="201"/>
      <c r="E53" s="201"/>
      <c r="F53" s="201"/>
      <c r="G53" s="201"/>
    </row>
    <row r="54" spans="2:7" ht="12.75">
      <c r="B54" s="201"/>
      <c r="C54" s="201"/>
      <c r="D54" s="201"/>
      <c r="E54" s="201"/>
      <c r="F54" s="201"/>
      <c r="G54" s="201"/>
    </row>
    <row r="55" spans="2:7" ht="12.75">
      <c r="B55" s="201"/>
      <c r="C55" s="201"/>
      <c r="D55" s="201"/>
      <c r="E55" s="201"/>
      <c r="F55" s="201"/>
      <c r="G55" s="201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9"/>
  <sheetViews>
    <sheetView zoomScalePageLayoutView="0" workbookViewId="0" topLeftCell="A1">
      <selection activeCell="H38" sqref="H38:I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4" t="s">
        <v>48</v>
      </c>
      <c r="B1" s="215"/>
      <c r="C1" s="96" t="str">
        <f>CONCATENATE(cislostavby," ",nazevstavby)</f>
        <v>001 Havarijní stav rozvodů v pavilonech L,C,E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16" t="s">
        <v>50</v>
      </c>
      <c r="B2" s="217"/>
      <c r="C2" s="102" t="str">
        <f>CONCATENATE(cisloobjektu," ",nazevobjektu)</f>
        <v>01 Havarijní stav rozvodů v pavilonu E</v>
      </c>
      <c r="D2" s="103"/>
      <c r="E2" s="104"/>
      <c r="F2" s="103"/>
      <c r="G2" s="218" t="s">
        <v>0</v>
      </c>
      <c r="H2" s="219"/>
      <c r="I2" s="220"/>
    </row>
    <row r="3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 t="str">
        <f>Položky!B7</f>
        <v>11</v>
      </c>
      <c r="B7" s="114" t="str">
        <f>Položky!C7</f>
        <v>Přípravné a přidružené práce</v>
      </c>
      <c r="D7" s="115"/>
      <c r="E7" s="198">
        <f>Položky!BA9</f>
        <v>0</v>
      </c>
      <c r="F7" s="199">
        <f>Položky!BB9</f>
        <v>0</v>
      </c>
      <c r="G7" s="199">
        <f>Položky!BC9</f>
        <v>0</v>
      </c>
      <c r="H7" s="199">
        <f>Položky!BD9</f>
        <v>0</v>
      </c>
      <c r="I7" s="200">
        <f>Položky!BE9</f>
        <v>0</v>
      </c>
    </row>
    <row r="8" spans="1:9" s="34" customFormat="1" ht="12.75">
      <c r="A8" s="197" t="str">
        <f>Položky!B10</f>
        <v>3</v>
      </c>
      <c r="B8" s="114" t="str">
        <f>Položky!C10</f>
        <v>Svislé a kompletní konstrukce</v>
      </c>
      <c r="D8" s="115"/>
      <c r="E8" s="198">
        <f>Položky!BA17</f>
        <v>0</v>
      </c>
      <c r="F8" s="199">
        <f>Položky!BB17</f>
        <v>0</v>
      </c>
      <c r="G8" s="199">
        <f>Položky!BC17</f>
        <v>0</v>
      </c>
      <c r="H8" s="199">
        <f>Položky!BD17</f>
        <v>0</v>
      </c>
      <c r="I8" s="200">
        <f>Položky!BE17</f>
        <v>0</v>
      </c>
    </row>
    <row r="9" spans="1:9" s="34" customFormat="1" ht="12.75">
      <c r="A9" s="197" t="str">
        <f>Položky!B18</f>
        <v>64</v>
      </c>
      <c r="B9" s="114" t="str">
        <f>Položky!C18</f>
        <v>Výplně otvorů</v>
      </c>
      <c r="D9" s="115"/>
      <c r="E9" s="198">
        <f>Položky!BA21</f>
        <v>0</v>
      </c>
      <c r="F9" s="199">
        <f>Položky!BB21</f>
        <v>0</v>
      </c>
      <c r="G9" s="199">
        <f>Položky!BC21</f>
        <v>0</v>
      </c>
      <c r="H9" s="199">
        <f>Položky!BD21</f>
        <v>0</v>
      </c>
      <c r="I9" s="200">
        <f>Položky!BE21</f>
        <v>0</v>
      </c>
    </row>
    <row r="10" spans="1:9" s="34" customFormat="1" ht="12.75">
      <c r="A10" s="197" t="str">
        <f>Položky!B22</f>
        <v>94</v>
      </c>
      <c r="B10" s="114" t="str">
        <f>Položky!C22</f>
        <v>Lešení a stavební výtahy</v>
      </c>
      <c r="D10" s="115"/>
      <c r="E10" s="198">
        <f>Položky!BA25</f>
        <v>0</v>
      </c>
      <c r="F10" s="199">
        <f>Položky!BB25</f>
        <v>0</v>
      </c>
      <c r="G10" s="199">
        <f>Položky!BC25</f>
        <v>0</v>
      </c>
      <c r="H10" s="199">
        <f>Položky!BD25</f>
        <v>0</v>
      </c>
      <c r="I10" s="200">
        <f>Položky!BE25</f>
        <v>0</v>
      </c>
    </row>
    <row r="11" spans="1:9" s="34" customFormat="1" ht="12.75">
      <c r="A11" s="197" t="str">
        <f>Položky!B26</f>
        <v>95</v>
      </c>
      <c r="B11" s="114" t="str">
        <f>Položky!C26</f>
        <v>Dokončovací konstrukce na pozemních stavbách</v>
      </c>
      <c r="D11" s="115"/>
      <c r="E11" s="198">
        <f>Položky!BA30</f>
        <v>0</v>
      </c>
      <c r="F11" s="199">
        <f>Položky!BB30</f>
        <v>0</v>
      </c>
      <c r="G11" s="199">
        <f>Položky!BC30</f>
        <v>0</v>
      </c>
      <c r="H11" s="199">
        <f>Položky!BD30</f>
        <v>0</v>
      </c>
      <c r="I11" s="200">
        <f>Položky!BE30</f>
        <v>0</v>
      </c>
    </row>
    <row r="12" spans="1:9" s="34" customFormat="1" ht="12.75">
      <c r="A12" s="197" t="str">
        <f>Položky!B31</f>
        <v>97</v>
      </c>
      <c r="B12" s="114" t="str">
        <f>Položky!C31</f>
        <v>Prorážení otvorů</v>
      </c>
      <c r="D12" s="115"/>
      <c r="E12" s="198">
        <f>Položky!BA33</f>
        <v>0</v>
      </c>
      <c r="F12" s="199">
        <f>Položky!BB33</f>
        <v>0</v>
      </c>
      <c r="G12" s="199">
        <f>Položky!BC33</f>
        <v>0</v>
      </c>
      <c r="H12" s="199">
        <f>Položky!BD33</f>
        <v>0</v>
      </c>
      <c r="I12" s="200">
        <f>Položky!BE33</f>
        <v>0</v>
      </c>
    </row>
    <row r="13" spans="1:9" s="34" customFormat="1" ht="12.75">
      <c r="A13" s="197" t="str">
        <f>Položky!B34</f>
        <v>99</v>
      </c>
      <c r="B13" s="114" t="str">
        <f>Položky!C34</f>
        <v>Staveništní přesun hmot</v>
      </c>
      <c r="D13" s="115"/>
      <c r="E13" s="198">
        <f>Položky!BA36</f>
        <v>0</v>
      </c>
      <c r="F13" s="199">
        <f>Položky!BB36</f>
        <v>0</v>
      </c>
      <c r="G13" s="199">
        <f>Položky!BC36</f>
        <v>0</v>
      </c>
      <c r="H13" s="199">
        <f>Položky!BD36</f>
        <v>0</v>
      </c>
      <c r="I13" s="200">
        <f>Položky!BE36</f>
        <v>0</v>
      </c>
    </row>
    <row r="14" spans="1:9" s="34" customFormat="1" ht="12.75">
      <c r="A14" s="197" t="str">
        <f>Položky!B37</f>
        <v>711</v>
      </c>
      <c r="B14" s="114" t="str">
        <f>Položky!C37</f>
        <v>Izolace proti vodě</v>
      </c>
      <c r="D14" s="115"/>
      <c r="E14" s="198">
        <f>Položky!BA41</f>
        <v>0</v>
      </c>
      <c r="F14" s="199">
        <f>Položky!BB41</f>
        <v>0</v>
      </c>
      <c r="G14" s="199">
        <f>Položky!BC41</f>
        <v>0</v>
      </c>
      <c r="H14" s="199">
        <f>Položky!BD41</f>
        <v>0</v>
      </c>
      <c r="I14" s="200">
        <f>Položky!BE41</f>
        <v>0</v>
      </c>
    </row>
    <row r="15" spans="1:9" s="34" customFormat="1" ht="12.75">
      <c r="A15" s="197" t="str">
        <f>Položky!B42</f>
        <v>721</v>
      </c>
      <c r="B15" s="114" t="str">
        <f>Položky!C42</f>
        <v>Vnitřní kanalizace</v>
      </c>
      <c r="D15" s="115"/>
      <c r="E15" s="198">
        <f>Položky!BA48</f>
        <v>0</v>
      </c>
      <c r="F15" s="199">
        <f>Položky!BB48</f>
        <v>0</v>
      </c>
      <c r="G15" s="199">
        <f>Položky!BC48</f>
        <v>0</v>
      </c>
      <c r="H15" s="199">
        <f>Položky!BD48</f>
        <v>0</v>
      </c>
      <c r="I15" s="200">
        <f>Položky!BE48</f>
        <v>0</v>
      </c>
    </row>
    <row r="16" spans="1:9" s="34" customFormat="1" ht="12.75">
      <c r="A16" s="197" t="str">
        <f>Položky!B49</f>
        <v>722</v>
      </c>
      <c r="B16" s="114" t="str">
        <f>Položky!C49</f>
        <v>Vnitřní vodovod</v>
      </c>
      <c r="D16" s="115"/>
      <c r="E16" s="198">
        <f>Položky!BA80</f>
        <v>0</v>
      </c>
      <c r="F16" s="199">
        <f>Položky!BB80</f>
        <v>0</v>
      </c>
      <c r="G16" s="199">
        <f>Položky!BC80</f>
        <v>0</v>
      </c>
      <c r="H16" s="199">
        <f>Položky!BD80</f>
        <v>0</v>
      </c>
      <c r="I16" s="200">
        <f>Položky!BE80</f>
        <v>0</v>
      </c>
    </row>
    <row r="17" spans="1:9" s="34" customFormat="1" ht="12.75">
      <c r="A17" s="197" t="str">
        <f>Položky!B81</f>
        <v>725</v>
      </c>
      <c r="B17" s="114" t="str">
        <f>Položky!C81</f>
        <v>Zařizovací předměty</v>
      </c>
      <c r="D17" s="115"/>
      <c r="E17" s="198">
        <f>Položky!BA96</f>
        <v>0</v>
      </c>
      <c r="F17" s="199">
        <f>Položky!BB96</f>
        <v>0</v>
      </c>
      <c r="G17" s="199">
        <f>Položky!BC96</f>
        <v>0</v>
      </c>
      <c r="H17" s="199">
        <f>Položky!BD96</f>
        <v>0</v>
      </c>
      <c r="I17" s="200">
        <f>Položky!BE96</f>
        <v>0</v>
      </c>
    </row>
    <row r="18" spans="1:9" s="34" customFormat="1" ht="12.75">
      <c r="A18" s="197" t="str">
        <f>Položky!B97</f>
        <v>734</v>
      </c>
      <c r="B18" s="114" t="str">
        <f>Položky!C97</f>
        <v>Armatury</v>
      </c>
      <c r="D18" s="115"/>
      <c r="E18" s="198">
        <f>Položky!BA107</f>
        <v>0</v>
      </c>
      <c r="F18" s="199">
        <f>Položky!BB107</f>
        <v>0</v>
      </c>
      <c r="G18" s="199">
        <f>Položky!BC107</f>
        <v>0</v>
      </c>
      <c r="H18" s="199">
        <f>Položky!BD107</f>
        <v>0</v>
      </c>
      <c r="I18" s="200">
        <f>Položky!BE107</f>
        <v>0</v>
      </c>
    </row>
    <row r="19" spans="1:9" s="34" customFormat="1" ht="12.75">
      <c r="A19" s="197" t="str">
        <f>Položky!B108</f>
        <v>766</v>
      </c>
      <c r="B19" s="114" t="str">
        <f>Položky!C108</f>
        <v>Konstrukce truhlářské</v>
      </c>
      <c r="D19" s="115"/>
      <c r="E19" s="198">
        <f>Položky!BA112</f>
        <v>0</v>
      </c>
      <c r="F19" s="199">
        <f>Položky!BB112</f>
        <v>0</v>
      </c>
      <c r="G19" s="199">
        <f>Položky!BC112</f>
        <v>0</v>
      </c>
      <c r="H19" s="199">
        <f>Položky!BD112</f>
        <v>0</v>
      </c>
      <c r="I19" s="200">
        <f>Položky!BE112</f>
        <v>0</v>
      </c>
    </row>
    <row r="20" spans="1:9" s="34" customFormat="1" ht="12.75">
      <c r="A20" s="197" t="str">
        <f>Položky!B113</f>
        <v>767</v>
      </c>
      <c r="B20" s="114" t="str">
        <f>Položky!C113</f>
        <v>Konstrukce zámečnické</v>
      </c>
      <c r="D20" s="115"/>
      <c r="E20" s="198">
        <f>Položky!BA116</f>
        <v>0</v>
      </c>
      <c r="F20" s="199">
        <f>Položky!BB116</f>
        <v>0</v>
      </c>
      <c r="G20" s="199">
        <f>Položky!BC116</f>
        <v>0</v>
      </c>
      <c r="H20" s="199">
        <f>Položky!BD116</f>
        <v>0</v>
      </c>
      <c r="I20" s="200">
        <f>Položky!BE116</f>
        <v>0</v>
      </c>
    </row>
    <row r="21" spans="1:9" s="34" customFormat="1" ht="12.75">
      <c r="A21" s="197" t="str">
        <f>Položky!B117</f>
        <v>771</v>
      </c>
      <c r="B21" s="114" t="str">
        <f>Položky!C117</f>
        <v>Podlahy z dlaždic a obklady</v>
      </c>
      <c r="D21" s="115"/>
      <c r="E21" s="198">
        <f>Položky!BA127</f>
        <v>0</v>
      </c>
      <c r="F21" s="199">
        <f>Položky!BB127</f>
        <v>0</v>
      </c>
      <c r="G21" s="199">
        <f>Položky!BC127</f>
        <v>0</v>
      </c>
      <c r="H21" s="199">
        <f>Položky!BD127</f>
        <v>0</v>
      </c>
      <c r="I21" s="200">
        <f>Položky!BE127</f>
        <v>0</v>
      </c>
    </row>
    <row r="22" spans="1:9" s="34" customFormat="1" ht="12.75">
      <c r="A22" s="197" t="str">
        <f>Položky!B128</f>
        <v>781</v>
      </c>
      <c r="B22" s="114" t="str">
        <f>Položky!C128</f>
        <v>Obklady keramické</v>
      </c>
      <c r="D22" s="115"/>
      <c r="E22" s="198">
        <f>Položky!BA137</f>
        <v>0</v>
      </c>
      <c r="F22" s="199">
        <f>Položky!BB137</f>
        <v>0</v>
      </c>
      <c r="G22" s="199">
        <f>Položky!BC137</f>
        <v>0</v>
      </c>
      <c r="H22" s="199">
        <f>Položky!BD137</f>
        <v>0</v>
      </c>
      <c r="I22" s="200">
        <f>Položky!BE137</f>
        <v>0</v>
      </c>
    </row>
    <row r="23" spans="1:9" s="34" customFormat="1" ht="12.75">
      <c r="A23" s="197" t="str">
        <f>Položky!B138</f>
        <v>784</v>
      </c>
      <c r="B23" s="114" t="str">
        <f>Položky!C138</f>
        <v>Malby</v>
      </c>
      <c r="D23" s="115"/>
      <c r="E23" s="198">
        <f>Položky!BA143</f>
        <v>0</v>
      </c>
      <c r="F23" s="199">
        <f>Položky!BB143</f>
        <v>0</v>
      </c>
      <c r="G23" s="199">
        <f>Položky!BC143</f>
        <v>0</v>
      </c>
      <c r="H23" s="199">
        <f>Položky!BD143</f>
        <v>0</v>
      </c>
      <c r="I23" s="200">
        <f>Položky!BE143</f>
        <v>0</v>
      </c>
    </row>
    <row r="24" spans="1:9" s="34" customFormat="1" ht="13.5" thickBot="1">
      <c r="A24" s="197" t="str">
        <f>Položky!B144</f>
        <v>D96</v>
      </c>
      <c r="B24" s="114" t="str">
        <f>Položky!C144</f>
        <v>Přesuny suti a vybouraných hmot</v>
      </c>
      <c r="D24" s="115"/>
      <c r="E24" s="198">
        <f>Položky!BA151</f>
        <v>0</v>
      </c>
      <c r="F24" s="199">
        <f>Položky!BB151</f>
        <v>0</v>
      </c>
      <c r="G24" s="199">
        <f>Položky!BC151</f>
        <v>0</v>
      </c>
      <c r="H24" s="199">
        <f>Položky!BD151</f>
        <v>0</v>
      </c>
      <c r="I24" s="200">
        <f>Položky!BE151</f>
        <v>0</v>
      </c>
    </row>
    <row r="25" spans="1:9" s="122" customFormat="1" ht="13.5" thickBot="1">
      <c r="A25" s="116"/>
      <c r="B25" s="117" t="s">
        <v>57</v>
      </c>
      <c r="C25" s="117"/>
      <c r="D25" s="118"/>
      <c r="E25" s="119">
        <f>SUM(E7:E24)</f>
        <v>0</v>
      </c>
      <c r="F25" s="120">
        <f>SUM(F7:F24)</f>
        <v>0</v>
      </c>
      <c r="G25" s="120">
        <f>SUM(G7:G24)</f>
        <v>0</v>
      </c>
      <c r="H25" s="120">
        <f>SUM(H7:H24)</f>
        <v>0</v>
      </c>
      <c r="I25" s="121">
        <f>SUM(I7:I24)</f>
        <v>0</v>
      </c>
    </row>
    <row r="26" spans="1:9" ht="12.75">
      <c r="A26" s="34"/>
      <c r="B26" s="34"/>
      <c r="C26" s="34"/>
      <c r="D26" s="34"/>
      <c r="E26" s="34"/>
      <c r="F26" s="34"/>
      <c r="G26" s="34"/>
      <c r="H26" s="34"/>
      <c r="I26" s="34"/>
    </row>
    <row r="27" spans="1:57" ht="19.5" customHeight="1">
      <c r="A27" s="106" t="s">
        <v>58</v>
      </c>
      <c r="B27" s="106"/>
      <c r="C27" s="106"/>
      <c r="D27" s="106"/>
      <c r="E27" s="106"/>
      <c r="F27" s="106"/>
      <c r="G27" s="123"/>
      <c r="H27" s="106"/>
      <c r="I27" s="106"/>
      <c r="BA27" s="40"/>
      <c r="BB27" s="40"/>
      <c r="BC27" s="40"/>
      <c r="BD27" s="40"/>
      <c r="BE27" s="40"/>
    </row>
    <row r="28" ht="13.5" thickBot="1"/>
    <row r="29" spans="1:9" ht="12.75">
      <c r="A29" s="71" t="s">
        <v>59</v>
      </c>
      <c r="B29" s="72"/>
      <c r="C29" s="72"/>
      <c r="D29" s="124"/>
      <c r="E29" s="125" t="s">
        <v>60</v>
      </c>
      <c r="F29" s="126" t="s">
        <v>61</v>
      </c>
      <c r="G29" s="127" t="s">
        <v>62</v>
      </c>
      <c r="H29" s="128"/>
      <c r="I29" s="129" t="s">
        <v>60</v>
      </c>
    </row>
    <row r="30" spans="1:53" ht="12.75">
      <c r="A30" s="130" t="s">
        <v>319</v>
      </c>
      <c r="B30" s="131"/>
      <c r="C30" s="131"/>
      <c r="D30" s="132"/>
      <c r="E30" s="133"/>
      <c r="F30" s="134"/>
      <c r="G30" s="135">
        <f aca="true" t="shared" si="0" ref="G30:G37">CHOOSE(BA30+1,HSV+PSV,HSV+PSV+Mont,HSV+PSV+Dodavka+Mont,HSV,PSV,Mont,Dodavka,Mont+Dodavka,0)</f>
        <v>0</v>
      </c>
      <c r="H30" s="136"/>
      <c r="I30" s="137">
        <f aca="true" t="shared" si="1" ref="I30:I37">E30+F30*G30/100</f>
        <v>0</v>
      </c>
      <c r="BA30">
        <v>0</v>
      </c>
    </row>
    <row r="31" spans="1:53" ht="12.75">
      <c r="A31" s="130" t="s">
        <v>320</v>
      </c>
      <c r="B31" s="131"/>
      <c r="C31" s="131"/>
      <c r="D31" s="132"/>
      <c r="E31" s="133"/>
      <c r="F31" s="134"/>
      <c r="G31" s="135">
        <f t="shared" si="0"/>
        <v>0</v>
      </c>
      <c r="H31" s="136"/>
      <c r="I31" s="137">
        <f t="shared" si="1"/>
        <v>0</v>
      </c>
      <c r="BA31">
        <v>0</v>
      </c>
    </row>
    <row r="32" spans="1:53" ht="12.75">
      <c r="A32" s="130" t="s">
        <v>321</v>
      </c>
      <c r="B32" s="131"/>
      <c r="C32" s="131"/>
      <c r="D32" s="132"/>
      <c r="E32" s="133"/>
      <c r="F32" s="134"/>
      <c r="G32" s="135">
        <f t="shared" si="0"/>
        <v>0</v>
      </c>
      <c r="H32" s="136"/>
      <c r="I32" s="137">
        <f t="shared" si="1"/>
        <v>0</v>
      </c>
      <c r="BA32">
        <v>0</v>
      </c>
    </row>
    <row r="33" spans="1:53" ht="12.75">
      <c r="A33" s="130" t="s">
        <v>322</v>
      </c>
      <c r="B33" s="131"/>
      <c r="C33" s="131"/>
      <c r="D33" s="132"/>
      <c r="E33" s="133"/>
      <c r="F33" s="134"/>
      <c r="G33" s="135">
        <f t="shared" si="0"/>
        <v>0</v>
      </c>
      <c r="H33" s="136"/>
      <c r="I33" s="137">
        <f t="shared" si="1"/>
        <v>0</v>
      </c>
      <c r="BA33">
        <v>0</v>
      </c>
    </row>
    <row r="34" spans="1:53" ht="12.75">
      <c r="A34" s="130" t="s">
        <v>323</v>
      </c>
      <c r="B34" s="131"/>
      <c r="C34" s="131"/>
      <c r="D34" s="132"/>
      <c r="E34" s="133"/>
      <c r="F34" s="134"/>
      <c r="G34" s="135">
        <f t="shared" si="0"/>
        <v>0</v>
      </c>
      <c r="H34" s="136"/>
      <c r="I34" s="137">
        <f t="shared" si="1"/>
        <v>0</v>
      </c>
      <c r="BA34">
        <v>1</v>
      </c>
    </row>
    <row r="35" spans="1:53" ht="12.75">
      <c r="A35" s="130" t="s">
        <v>324</v>
      </c>
      <c r="B35" s="131"/>
      <c r="C35" s="131"/>
      <c r="D35" s="132"/>
      <c r="E35" s="133"/>
      <c r="F35" s="134"/>
      <c r="G35" s="135">
        <f t="shared" si="0"/>
        <v>0</v>
      </c>
      <c r="H35" s="136"/>
      <c r="I35" s="137">
        <f t="shared" si="1"/>
        <v>0</v>
      </c>
      <c r="BA35">
        <v>1</v>
      </c>
    </row>
    <row r="36" spans="1:53" ht="12.75">
      <c r="A36" s="130" t="s">
        <v>325</v>
      </c>
      <c r="B36" s="131"/>
      <c r="C36" s="131"/>
      <c r="D36" s="132"/>
      <c r="E36" s="133"/>
      <c r="F36" s="134"/>
      <c r="G36" s="135">
        <f t="shared" si="0"/>
        <v>0</v>
      </c>
      <c r="H36" s="136"/>
      <c r="I36" s="137">
        <f t="shared" si="1"/>
        <v>0</v>
      </c>
      <c r="BA36">
        <v>2</v>
      </c>
    </row>
    <row r="37" spans="1:53" ht="12.75">
      <c r="A37" s="130" t="s">
        <v>326</v>
      </c>
      <c r="B37" s="131"/>
      <c r="C37" s="131"/>
      <c r="D37" s="132"/>
      <c r="E37" s="133"/>
      <c r="F37" s="134"/>
      <c r="G37" s="135">
        <f t="shared" si="0"/>
        <v>0</v>
      </c>
      <c r="H37" s="136"/>
      <c r="I37" s="137">
        <f t="shared" si="1"/>
        <v>0</v>
      </c>
      <c r="BA37">
        <v>2</v>
      </c>
    </row>
    <row r="38" spans="1:9" ht="13.5" thickBot="1">
      <c r="A38" s="138"/>
      <c r="B38" s="139" t="s">
        <v>63</v>
      </c>
      <c r="C38" s="140"/>
      <c r="D38" s="141"/>
      <c r="E38" s="142"/>
      <c r="F38" s="143"/>
      <c r="G38" s="143"/>
      <c r="H38" s="212">
        <f>SUM(I30:I37)</f>
        <v>0</v>
      </c>
      <c r="I38" s="213"/>
    </row>
    <row r="40" spans="2:9" ht="12.75">
      <c r="B40" s="122"/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  <row r="81" spans="6:9" ht="12.75">
      <c r="F81" s="144"/>
      <c r="G81" s="145"/>
      <c r="H81" s="145"/>
      <c r="I81" s="146"/>
    </row>
    <row r="82" spans="6:9" ht="12.75">
      <c r="F82" s="144"/>
      <c r="G82" s="145"/>
      <c r="H82" s="145"/>
      <c r="I82" s="146"/>
    </row>
    <row r="83" spans="6:9" ht="12.75">
      <c r="F83" s="144"/>
      <c r="G83" s="145"/>
      <c r="H83" s="145"/>
      <c r="I83" s="146"/>
    </row>
    <row r="84" spans="6:9" ht="12.75">
      <c r="F84" s="144"/>
      <c r="G84" s="145"/>
      <c r="H84" s="145"/>
      <c r="I84" s="146"/>
    </row>
    <row r="85" spans="6:9" ht="12.75">
      <c r="F85" s="144"/>
      <c r="G85" s="145"/>
      <c r="H85" s="145"/>
      <c r="I85" s="146"/>
    </row>
    <row r="86" spans="6:9" ht="12.75">
      <c r="F86" s="144"/>
      <c r="G86" s="145"/>
      <c r="H86" s="145"/>
      <c r="I86" s="146"/>
    </row>
    <row r="87" spans="6:9" ht="12.75">
      <c r="F87" s="144"/>
      <c r="G87" s="145"/>
      <c r="H87" s="145"/>
      <c r="I87" s="146"/>
    </row>
    <row r="88" spans="6:9" ht="12.75">
      <c r="F88" s="144"/>
      <c r="G88" s="145"/>
      <c r="H88" s="145"/>
      <c r="I88" s="146"/>
    </row>
    <row r="89" spans="6:9" ht="12.75">
      <c r="F89" s="144"/>
      <c r="G89" s="145"/>
      <c r="H89" s="145"/>
      <c r="I89" s="146"/>
    </row>
  </sheetData>
  <sheetProtection/>
  <mergeCells count="4">
    <mergeCell ref="H38:I38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24"/>
  <sheetViews>
    <sheetView showGridLines="0" showZero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25390625" style="147" customWidth="1"/>
    <col min="13" max="13" width="45.25390625" style="147" customWidth="1"/>
    <col min="14" max="16384" width="9.125" style="147" customWidth="1"/>
  </cols>
  <sheetData>
    <row r="1" spans="1:7" ht="15.75">
      <c r="A1" s="223" t="s">
        <v>329</v>
      </c>
      <c r="B1" s="223"/>
      <c r="C1" s="223"/>
      <c r="D1" s="223"/>
      <c r="E1" s="223"/>
      <c r="F1" s="223"/>
      <c r="G1" s="223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14" t="s">
        <v>48</v>
      </c>
      <c r="B3" s="215"/>
      <c r="C3" s="96" t="str">
        <f>CONCATENATE(cislostavby," ",nazevstavby)</f>
        <v>001 Havarijní stav rozvodů v pavilonech L,C,E</v>
      </c>
      <c r="D3" s="97"/>
      <c r="E3" s="151" t="s">
        <v>64</v>
      </c>
      <c r="F3" s="152">
        <f>Rekapitulace!H1</f>
        <v>1</v>
      </c>
      <c r="G3" s="153"/>
    </row>
    <row r="4" spans="1:7" ht="13.5" thickBot="1">
      <c r="A4" s="224" t="s">
        <v>50</v>
      </c>
      <c r="B4" s="217"/>
      <c r="C4" s="102" t="str">
        <f>CONCATENATE(cisloobjektu," ",nazevobjektu)</f>
        <v>01 Havarijní stav rozvodů v pavilonu E</v>
      </c>
      <c r="D4" s="103"/>
      <c r="E4" s="225" t="str">
        <f>Rekapitulace!G2</f>
        <v>Rozpočet</v>
      </c>
      <c r="F4" s="226"/>
      <c r="G4" s="227"/>
    </row>
    <row r="5" spans="1:7" ht="13.5" thickTop="1">
      <c r="A5" s="154"/>
      <c r="B5" s="155"/>
      <c r="C5" s="155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80</v>
      </c>
      <c r="C7" s="164" t="s">
        <v>81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82</v>
      </c>
      <c r="C8" s="172" t="s">
        <v>83</v>
      </c>
      <c r="D8" s="173" t="s">
        <v>84</v>
      </c>
      <c r="E8" s="174">
        <v>1</v>
      </c>
      <c r="F8" s="174">
        <v>0</v>
      </c>
      <c r="G8" s="175">
        <f>E8*F8</f>
        <v>0</v>
      </c>
      <c r="O8" s="169">
        <v>2</v>
      </c>
      <c r="AA8" s="147">
        <v>12</v>
      </c>
      <c r="AB8" s="147">
        <v>0</v>
      </c>
      <c r="AC8" s="147">
        <v>63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Z8" s="147">
        <v>0</v>
      </c>
    </row>
    <row r="9" spans="1:57" ht="12.75">
      <c r="A9" s="182"/>
      <c r="B9" s="183" t="s">
        <v>74</v>
      </c>
      <c r="C9" s="184" t="str">
        <f>CONCATENATE(B7," ",C7)</f>
        <v>11 Přípravné a přidružené práce</v>
      </c>
      <c r="D9" s="185"/>
      <c r="E9" s="186"/>
      <c r="F9" s="187"/>
      <c r="G9" s="188">
        <f>SUM(G7:G8)</f>
        <v>0</v>
      </c>
      <c r="O9" s="169">
        <v>4</v>
      </c>
      <c r="BA9" s="189">
        <f>SUM(BA7:BA8)</f>
        <v>0</v>
      </c>
      <c r="BB9" s="189">
        <f>SUM(BB7:BB8)</f>
        <v>0</v>
      </c>
      <c r="BC9" s="189">
        <f>SUM(BC7:BC8)</f>
        <v>0</v>
      </c>
      <c r="BD9" s="189">
        <f>SUM(BD7:BD8)</f>
        <v>0</v>
      </c>
      <c r="BE9" s="189">
        <f>SUM(BE7:BE8)</f>
        <v>0</v>
      </c>
    </row>
    <row r="10" spans="1:15" ht="12.75">
      <c r="A10" s="162" t="s">
        <v>72</v>
      </c>
      <c r="B10" s="163" t="s">
        <v>85</v>
      </c>
      <c r="C10" s="164" t="s">
        <v>86</v>
      </c>
      <c r="D10" s="165"/>
      <c r="E10" s="166"/>
      <c r="F10" s="166"/>
      <c r="G10" s="167"/>
      <c r="H10" s="168"/>
      <c r="I10" s="168"/>
      <c r="O10" s="169">
        <v>1</v>
      </c>
    </row>
    <row r="11" spans="1:104" ht="22.5">
      <c r="A11" s="170">
        <v>2</v>
      </c>
      <c r="B11" s="171" t="s">
        <v>87</v>
      </c>
      <c r="C11" s="172" t="s">
        <v>88</v>
      </c>
      <c r="D11" s="173" t="s">
        <v>89</v>
      </c>
      <c r="E11" s="174">
        <v>214.8</v>
      </c>
      <c r="F11" s="174">
        <v>0</v>
      </c>
      <c r="G11" s="175">
        <f>E11*F11</f>
        <v>0</v>
      </c>
      <c r="O11" s="169">
        <v>2</v>
      </c>
      <c r="AA11" s="147">
        <v>1</v>
      </c>
      <c r="AB11" s="147">
        <v>1</v>
      </c>
      <c r="AC11" s="147">
        <v>1</v>
      </c>
      <c r="AZ11" s="147">
        <v>1</v>
      </c>
      <c r="BA11" s="147">
        <f>IF(AZ11=1,G11,0)</f>
        <v>0</v>
      </c>
      <c r="BB11" s="147">
        <f>IF(AZ11=2,G11,0)</f>
        <v>0</v>
      </c>
      <c r="BC11" s="147">
        <f>IF(AZ11=3,G11,0)</f>
        <v>0</v>
      </c>
      <c r="BD11" s="147">
        <f>IF(AZ11=4,G11,0)</f>
        <v>0</v>
      </c>
      <c r="BE11" s="147">
        <f>IF(AZ11=5,G11,0)</f>
        <v>0</v>
      </c>
      <c r="CZ11" s="147">
        <v>0.03247</v>
      </c>
    </row>
    <row r="12" spans="1:15" ht="12.75">
      <c r="A12" s="176"/>
      <c r="B12" s="178"/>
      <c r="C12" s="221" t="s">
        <v>90</v>
      </c>
      <c r="D12" s="222"/>
      <c r="E12" s="179">
        <v>222</v>
      </c>
      <c r="F12" s="180"/>
      <c r="G12" s="181"/>
      <c r="M12" s="177" t="s">
        <v>90</v>
      </c>
      <c r="O12" s="169"/>
    </row>
    <row r="13" spans="1:15" ht="12.75">
      <c r="A13" s="176"/>
      <c r="B13" s="178"/>
      <c r="C13" s="221" t="s">
        <v>91</v>
      </c>
      <c r="D13" s="222"/>
      <c r="E13" s="179">
        <v>-7.2</v>
      </c>
      <c r="F13" s="180"/>
      <c r="G13" s="181"/>
      <c r="M13" s="177" t="s">
        <v>91</v>
      </c>
      <c r="O13" s="169"/>
    </row>
    <row r="14" spans="1:104" ht="12.75">
      <c r="A14" s="170">
        <v>3</v>
      </c>
      <c r="B14" s="171" t="s">
        <v>92</v>
      </c>
      <c r="C14" s="172" t="s">
        <v>93</v>
      </c>
      <c r="D14" s="173" t="s">
        <v>94</v>
      </c>
      <c r="E14" s="174">
        <v>6</v>
      </c>
      <c r="F14" s="174">
        <v>0</v>
      </c>
      <c r="G14" s="175">
        <f>E14*F14</f>
        <v>0</v>
      </c>
      <c r="O14" s="169">
        <v>2</v>
      </c>
      <c r="AA14" s="147">
        <v>1</v>
      </c>
      <c r="AB14" s="147">
        <v>1</v>
      </c>
      <c r="AC14" s="147">
        <v>1</v>
      </c>
      <c r="AZ14" s="147">
        <v>1</v>
      </c>
      <c r="BA14" s="147">
        <f>IF(AZ14=1,G14,0)</f>
        <v>0</v>
      </c>
      <c r="BB14" s="147">
        <f>IF(AZ14=2,G14,0)</f>
        <v>0</v>
      </c>
      <c r="BC14" s="147">
        <f>IF(AZ14=3,G14,0)</f>
        <v>0</v>
      </c>
      <c r="BD14" s="147">
        <f>IF(AZ14=4,G14,0)</f>
        <v>0</v>
      </c>
      <c r="BE14" s="147">
        <f>IF(AZ14=5,G14,0)</f>
        <v>0</v>
      </c>
      <c r="CZ14" s="147">
        <v>0.00514</v>
      </c>
    </row>
    <row r="15" spans="1:104" ht="22.5">
      <c r="A15" s="170">
        <v>4</v>
      </c>
      <c r="B15" s="171" t="s">
        <v>95</v>
      </c>
      <c r="C15" s="172" t="s">
        <v>96</v>
      </c>
      <c r="D15" s="173" t="s">
        <v>94</v>
      </c>
      <c r="E15" s="174">
        <v>6</v>
      </c>
      <c r="F15" s="174">
        <v>0</v>
      </c>
      <c r="G15" s="175">
        <f>E15*F15</f>
        <v>0</v>
      </c>
      <c r="O15" s="169">
        <v>2</v>
      </c>
      <c r="AA15" s="147">
        <v>1</v>
      </c>
      <c r="AB15" s="147">
        <v>1</v>
      </c>
      <c r="AC15" s="147">
        <v>1</v>
      </c>
      <c r="AZ15" s="147">
        <v>1</v>
      </c>
      <c r="BA15" s="147">
        <f>IF(AZ15=1,G15,0)</f>
        <v>0</v>
      </c>
      <c r="BB15" s="147">
        <f>IF(AZ15=2,G15,0)</f>
        <v>0</v>
      </c>
      <c r="BC15" s="147">
        <f>IF(AZ15=3,G15,0)</f>
        <v>0</v>
      </c>
      <c r="BD15" s="147">
        <f>IF(AZ15=4,G15,0)</f>
        <v>0</v>
      </c>
      <c r="BE15" s="147">
        <f>IF(AZ15=5,G15,0)</f>
        <v>0</v>
      </c>
      <c r="CZ15" s="147">
        <v>0.012</v>
      </c>
    </row>
    <row r="16" spans="1:104" ht="22.5">
      <c r="A16" s="170">
        <v>5</v>
      </c>
      <c r="B16" s="171" t="s">
        <v>97</v>
      </c>
      <c r="C16" s="172" t="s">
        <v>98</v>
      </c>
      <c r="D16" s="173" t="s">
        <v>94</v>
      </c>
      <c r="E16" s="174">
        <v>6</v>
      </c>
      <c r="F16" s="174">
        <v>0</v>
      </c>
      <c r="G16" s="175">
        <f>E16*F16</f>
        <v>0</v>
      </c>
      <c r="O16" s="169">
        <v>2</v>
      </c>
      <c r="AA16" s="147">
        <v>1</v>
      </c>
      <c r="AB16" s="147">
        <v>1</v>
      </c>
      <c r="AC16" s="147">
        <v>1</v>
      </c>
      <c r="AZ16" s="147">
        <v>1</v>
      </c>
      <c r="BA16" s="147">
        <f>IF(AZ16=1,G16,0)</f>
        <v>0</v>
      </c>
      <c r="BB16" s="147">
        <f>IF(AZ16=2,G16,0)</f>
        <v>0</v>
      </c>
      <c r="BC16" s="147">
        <f>IF(AZ16=3,G16,0)</f>
        <v>0</v>
      </c>
      <c r="BD16" s="147">
        <f>IF(AZ16=4,G16,0)</f>
        <v>0</v>
      </c>
      <c r="BE16" s="147">
        <f>IF(AZ16=5,G16,0)</f>
        <v>0</v>
      </c>
      <c r="CZ16" s="147">
        <v>0.0005</v>
      </c>
    </row>
    <row r="17" spans="1:57" ht="12.75">
      <c r="A17" s="182"/>
      <c r="B17" s="183" t="s">
        <v>74</v>
      </c>
      <c r="C17" s="184" t="str">
        <f>CONCATENATE(B10," ",C10)</f>
        <v>3 Svislé a kompletní konstrukce</v>
      </c>
      <c r="D17" s="185"/>
      <c r="E17" s="186"/>
      <c r="F17" s="187"/>
      <c r="G17" s="188">
        <f>SUM(G10:G16)</f>
        <v>0</v>
      </c>
      <c r="O17" s="169">
        <v>4</v>
      </c>
      <c r="BA17" s="189">
        <f>SUM(BA10:BA16)</f>
        <v>0</v>
      </c>
      <c r="BB17" s="189">
        <f>SUM(BB10:BB16)</f>
        <v>0</v>
      </c>
      <c r="BC17" s="189">
        <f>SUM(BC10:BC16)</f>
        <v>0</v>
      </c>
      <c r="BD17" s="189">
        <f>SUM(BD10:BD16)</f>
        <v>0</v>
      </c>
      <c r="BE17" s="189">
        <f>SUM(BE10:BE16)</f>
        <v>0</v>
      </c>
    </row>
    <row r="18" spans="1:15" ht="12.75">
      <c r="A18" s="162" t="s">
        <v>72</v>
      </c>
      <c r="B18" s="163" t="s">
        <v>99</v>
      </c>
      <c r="C18" s="164" t="s">
        <v>100</v>
      </c>
      <c r="D18" s="165"/>
      <c r="E18" s="166"/>
      <c r="F18" s="166"/>
      <c r="G18" s="167"/>
      <c r="H18" s="168"/>
      <c r="I18" s="168"/>
      <c r="O18" s="169">
        <v>1</v>
      </c>
    </row>
    <row r="19" spans="1:104" ht="12.75">
      <c r="A19" s="170">
        <v>6</v>
      </c>
      <c r="B19" s="171" t="s">
        <v>101</v>
      </c>
      <c r="C19" s="172" t="s">
        <v>102</v>
      </c>
      <c r="D19" s="173" t="s">
        <v>94</v>
      </c>
      <c r="E19" s="174">
        <v>12</v>
      </c>
      <c r="F19" s="174">
        <v>0</v>
      </c>
      <c r="G19" s="175">
        <f>E19*F19</f>
        <v>0</v>
      </c>
      <c r="O19" s="169">
        <v>2</v>
      </c>
      <c r="AA19" s="147">
        <v>1</v>
      </c>
      <c r="AB19" s="147">
        <v>1</v>
      </c>
      <c r="AC19" s="147">
        <v>1</v>
      </c>
      <c r="AZ19" s="147">
        <v>1</v>
      </c>
      <c r="BA19" s="147">
        <f>IF(AZ19=1,G19,0)</f>
        <v>0</v>
      </c>
      <c r="BB19" s="147">
        <f>IF(AZ19=2,G19,0)</f>
        <v>0</v>
      </c>
      <c r="BC19" s="147">
        <f>IF(AZ19=3,G19,0)</f>
        <v>0</v>
      </c>
      <c r="BD19" s="147">
        <f>IF(AZ19=4,G19,0)</f>
        <v>0</v>
      </c>
      <c r="BE19" s="147">
        <f>IF(AZ19=5,G19,0)</f>
        <v>0</v>
      </c>
      <c r="CZ19" s="147">
        <v>0.00238</v>
      </c>
    </row>
    <row r="20" spans="1:104" ht="12.75">
      <c r="A20" s="170">
        <v>7</v>
      </c>
      <c r="B20" s="171" t="s">
        <v>103</v>
      </c>
      <c r="C20" s="172" t="s">
        <v>104</v>
      </c>
      <c r="D20" s="173" t="s">
        <v>94</v>
      </c>
      <c r="E20" s="174">
        <v>12</v>
      </c>
      <c r="F20" s="174">
        <v>0</v>
      </c>
      <c r="G20" s="175">
        <f>E20*F20</f>
        <v>0</v>
      </c>
      <c r="O20" s="169">
        <v>2</v>
      </c>
      <c r="AA20" s="147">
        <v>3</v>
      </c>
      <c r="AB20" s="147">
        <v>1</v>
      </c>
      <c r="AC20" s="147">
        <v>55330392</v>
      </c>
      <c r="AZ20" s="147">
        <v>1</v>
      </c>
      <c r="BA20" s="147">
        <f>IF(AZ20=1,G20,0)</f>
        <v>0</v>
      </c>
      <c r="BB20" s="147">
        <f>IF(AZ20=2,G20,0)</f>
        <v>0</v>
      </c>
      <c r="BC20" s="147">
        <f>IF(AZ20=3,G20,0)</f>
        <v>0</v>
      </c>
      <c r="BD20" s="147">
        <f>IF(AZ20=4,G20,0)</f>
        <v>0</v>
      </c>
      <c r="BE20" s="147">
        <f>IF(AZ20=5,G20,0)</f>
        <v>0</v>
      </c>
      <c r="CZ20" s="147">
        <v>0.0113</v>
      </c>
    </row>
    <row r="21" spans="1:57" ht="12.75">
      <c r="A21" s="182"/>
      <c r="B21" s="183" t="s">
        <v>74</v>
      </c>
      <c r="C21" s="184" t="str">
        <f>CONCATENATE(B18," ",C18)</f>
        <v>64 Výplně otvorů</v>
      </c>
      <c r="D21" s="185"/>
      <c r="E21" s="186"/>
      <c r="F21" s="187"/>
      <c r="G21" s="188">
        <f>SUM(G18:G20)</f>
        <v>0</v>
      </c>
      <c r="O21" s="169">
        <v>4</v>
      </c>
      <c r="BA21" s="189">
        <f>SUM(BA18:BA20)</f>
        <v>0</v>
      </c>
      <c r="BB21" s="189">
        <f>SUM(BB18:BB20)</f>
        <v>0</v>
      </c>
      <c r="BC21" s="189">
        <f>SUM(BC18:BC20)</f>
        <v>0</v>
      </c>
      <c r="BD21" s="189">
        <f>SUM(BD18:BD20)</f>
        <v>0</v>
      </c>
      <c r="BE21" s="189">
        <f>SUM(BE18:BE20)</f>
        <v>0</v>
      </c>
    </row>
    <row r="22" spans="1:15" ht="12.75">
      <c r="A22" s="162" t="s">
        <v>72</v>
      </c>
      <c r="B22" s="163" t="s">
        <v>105</v>
      </c>
      <c r="C22" s="164" t="s">
        <v>106</v>
      </c>
      <c r="D22" s="165"/>
      <c r="E22" s="166"/>
      <c r="F22" s="166"/>
      <c r="G22" s="167"/>
      <c r="H22" s="168"/>
      <c r="I22" s="168"/>
      <c r="O22" s="169">
        <v>1</v>
      </c>
    </row>
    <row r="23" spans="1:104" ht="12.75">
      <c r="A23" s="170">
        <v>8</v>
      </c>
      <c r="B23" s="171" t="s">
        <v>107</v>
      </c>
      <c r="C23" s="172" t="s">
        <v>108</v>
      </c>
      <c r="D23" s="173" t="s">
        <v>89</v>
      </c>
      <c r="E23" s="174">
        <v>90</v>
      </c>
      <c r="F23" s="174">
        <v>0</v>
      </c>
      <c r="G23" s="175">
        <f>E23*F23</f>
        <v>0</v>
      </c>
      <c r="O23" s="169">
        <v>2</v>
      </c>
      <c r="AA23" s="147">
        <v>1</v>
      </c>
      <c r="AB23" s="147">
        <v>1</v>
      </c>
      <c r="AC23" s="147">
        <v>1</v>
      </c>
      <c r="AZ23" s="147">
        <v>1</v>
      </c>
      <c r="BA23" s="147">
        <f>IF(AZ23=1,G23,0)</f>
        <v>0</v>
      </c>
      <c r="BB23" s="147">
        <f>IF(AZ23=2,G23,0)</f>
        <v>0</v>
      </c>
      <c r="BC23" s="147">
        <f>IF(AZ23=3,G23,0)</f>
        <v>0</v>
      </c>
      <c r="BD23" s="147">
        <f>IF(AZ23=4,G23,0)</f>
        <v>0</v>
      </c>
      <c r="BE23" s="147">
        <f>IF(AZ23=5,G23,0)</f>
        <v>0</v>
      </c>
      <c r="CZ23" s="147">
        <v>0.03923</v>
      </c>
    </row>
    <row r="24" spans="1:15" ht="12.75">
      <c r="A24" s="176"/>
      <c r="B24" s="178"/>
      <c r="C24" s="221" t="s">
        <v>109</v>
      </c>
      <c r="D24" s="222"/>
      <c r="E24" s="179">
        <v>90</v>
      </c>
      <c r="F24" s="180"/>
      <c r="G24" s="181"/>
      <c r="M24" s="177" t="s">
        <v>109</v>
      </c>
      <c r="O24" s="169"/>
    </row>
    <row r="25" spans="1:57" ht="12.75">
      <c r="A25" s="182"/>
      <c r="B25" s="183" t="s">
        <v>74</v>
      </c>
      <c r="C25" s="184" t="str">
        <f>CONCATENATE(B22," ",C22)</f>
        <v>94 Lešení a stavební výtahy</v>
      </c>
      <c r="D25" s="185"/>
      <c r="E25" s="186"/>
      <c r="F25" s="187"/>
      <c r="G25" s="188">
        <f>SUM(G22:G24)</f>
        <v>0</v>
      </c>
      <c r="O25" s="169">
        <v>4</v>
      </c>
      <c r="BA25" s="189">
        <f>SUM(BA22:BA24)</f>
        <v>0</v>
      </c>
      <c r="BB25" s="189">
        <f>SUM(BB22:BB24)</f>
        <v>0</v>
      </c>
      <c r="BC25" s="189">
        <f>SUM(BC22:BC24)</f>
        <v>0</v>
      </c>
      <c r="BD25" s="189">
        <f>SUM(BD22:BD24)</f>
        <v>0</v>
      </c>
      <c r="BE25" s="189">
        <f>SUM(BE22:BE24)</f>
        <v>0</v>
      </c>
    </row>
    <row r="26" spans="1:15" ht="12.75">
      <c r="A26" s="162" t="s">
        <v>72</v>
      </c>
      <c r="B26" s="163" t="s">
        <v>110</v>
      </c>
      <c r="C26" s="164" t="s">
        <v>111</v>
      </c>
      <c r="D26" s="165"/>
      <c r="E26" s="166"/>
      <c r="F26" s="166"/>
      <c r="G26" s="167"/>
      <c r="H26" s="168"/>
      <c r="I26" s="168"/>
      <c r="O26" s="169">
        <v>1</v>
      </c>
    </row>
    <row r="27" spans="1:104" ht="12.75">
      <c r="A27" s="170">
        <v>9</v>
      </c>
      <c r="B27" s="171" t="s">
        <v>112</v>
      </c>
      <c r="C27" s="172" t="s">
        <v>113</v>
      </c>
      <c r="D27" s="173" t="s">
        <v>89</v>
      </c>
      <c r="E27" s="174">
        <v>85</v>
      </c>
      <c r="F27" s="174">
        <v>0</v>
      </c>
      <c r="G27" s="175">
        <f>E27*F27</f>
        <v>0</v>
      </c>
      <c r="O27" s="169">
        <v>2</v>
      </c>
      <c r="AA27" s="147">
        <v>1</v>
      </c>
      <c r="AB27" s="147">
        <v>1</v>
      </c>
      <c r="AC27" s="147">
        <v>1</v>
      </c>
      <c r="AZ27" s="147">
        <v>1</v>
      </c>
      <c r="BA27" s="147">
        <f>IF(AZ27=1,G27,0)</f>
        <v>0</v>
      </c>
      <c r="BB27" s="147">
        <f>IF(AZ27=2,G27,0)</f>
        <v>0</v>
      </c>
      <c r="BC27" s="147">
        <f>IF(AZ27=3,G27,0)</f>
        <v>0</v>
      </c>
      <c r="BD27" s="147">
        <f>IF(AZ27=4,G27,0)</f>
        <v>0</v>
      </c>
      <c r="BE27" s="147">
        <f>IF(AZ27=5,G27,0)</f>
        <v>0</v>
      </c>
      <c r="CZ27" s="147">
        <v>0.00205</v>
      </c>
    </row>
    <row r="28" spans="1:104" ht="12.75">
      <c r="A28" s="170">
        <v>10</v>
      </c>
      <c r="B28" s="171" t="s">
        <v>114</v>
      </c>
      <c r="C28" s="172" t="s">
        <v>115</v>
      </c>
      <c r="D28" s="173" t="s">
        <v>94</v>
      </c>
      <c r="E28" s="174">
        <v>48</v>
      </c>
      <c r="F28" s="174">
        <v>0</v>
      </c>
      <c r="G28" s="175">
        <f>E28*F28</f>
        <v>0</v>
      </c>
      <c r="O28" s="169">
        <v>2</v>
      </c>
      <c r="AA28" s="147">
        <v>1</v>
      </c>
      <c r="AB28" s="147">
        <v>1</v>
      </c>
      <c r="AC28" s="147">
        <v>1</v>
      </c>
      <c r="AZ28" s="147">
        <v>1</v>
      </c>
      <c r="BA28" s="147">
        <f>IF(AZ28=1,G28,0)</f>
        <v>0</v>
      </c>
      <c r="BB28" s="147">
        <f>IF(AZ28=2,G28,0)</f>
        <v>0</v>
      </c>
      <c r="BC28" s="147">
        <f>IF(AZ28=3,G28,0)</f>
        <v>0</v>
      </c>
      <c r="BD28" s="147">
        <f>IF(AZ28=4,G28,0)</f>
        <v>0</v>
      </c>
      <c r="BE28" s="147">
        <f>IF(AZ28=5,G28,0)</f>
        <v>0</v>
      </c>
      <c r="CZ28" s="147">
        <v>0</v>
      </c>
    </row>
    <row r="29" spans="1:104" ht="12.75">
      <c r="A29" s="170">
        <v>11</v>
      </c>
      <c r="B29" s="171" t="s">
        <v>116</v>
      </c>
      <c r="C29" s="172" t="s">
        <v>117</v>
      </c>
      <c r="D29" s="173" t="s">
        <v>118</v>
      </c>
      <c r="E29" s="174">
        <v>50</v>
      </c>
      <c r="F29" s="174">
        <v>0</v>
      </c>
      <c r="G29" s="175">
        <f>E29*F29</f>
        <v>0</v>
      </c>
      <c r="O29" s="169">
        <v>2</v>
      </c>
      <c r="AA29" s="147">
        <v>10</v>
      </c>
      <c r="AB29" s="147">
        <v>1</v>
      </c>
      <c r="AC29" s="147">
        <v>8</v>
      </c>
      <c r="AZ29" s="147">
        <v>5</v>
      </c>
      <c r="BA29" s="147">
        <f>IF(AZ29=1,G29,0)</f>
        <v>0</v>
      </c>
      <c r="BB29" s="147">
        <f>IF(AZ29=2,G29,0)</f>
        <v>0</v>
      </c>
      <c r="BC29" s="147">
        <f>IF(AZ29=3,G29,0)</f>
        <v>0</v>
      </c>
      <c r="BD29" s="147">
        <f>IF(AZ29=4,G29,0)</f>
        <v>0</v>
      </c>
      <c r="BE29" s="147">
        <f>IF(AZ29=5,G29,0)</f>
        <v>0</v>
      </c>
      <c r="CZ29" s="147">
        <v>0</v>
      </c>
    </row>
    <row r="30" spans="1:57" ht="12.75">
      <c r="A30" s="182"/>
      <c r="B30" s="183" t="s">
        <v>74</v>
      </c>
      <c r="C30" s="184" t="str">
        <f>CONCATENATE(B26," ",C26)</f>
        <v>95 Dokončovací konstrukce na pozemních stavbách</v>
      </c>
      <c r="D30" s="185"/>
      <c r="E30" s="186"/>
      <c r="F30" s="187"/>
      <c r="G30" s="188">
        <f>SUM(G26:G29)</f>
        <v>0</v>
      </c>
      <c r="O30" s="169">
        <v>4</v>
      </c>
      <c r="BA30" s="189">
        <f>SUM(BA26:BA29)</f>
        <v>0</v>
      </c>
      <c r="BB30" s="189">
        <f>SUM(BB26:BB29)</f>
        <v>0</v>
      </c>
      <c r="BC30" s="189">
        <f>SUM(BC26:BC29)</f>
        <v>0</v>
      </c>
      <c r="BD30" s="189">
        <f>SUM(BD26:BD29)</f>
        <v>0</v>
      </c>
      <c r="BE30" s="189">
        <f>SUM(BE26:BE29)</f>
        <v>0</v>
      </c>
    </row>
    <row r="31" spans="1:15" ht="12.75">
      <c r="A31" s="162" t="s">
        <v>72</v>
      </c>
      <c r="B31" s="163" t="s">
        <v>119</v>
      </c>
      <c r="C31" s="164" t="s">
        <v>120</v>
      </c>
      <c r="D31" s="165"/>
      <c r="E31" s="166"/>
      <c r="F31" s="166"/>
      <c r="G31" s="167"/>
      <c r="H31" s="168"/>
      <c r="I31" s="168"/>
      <c r="O31" s="169">
        <v>1</v>
      </c>
    </row>
    <row r="32" spans="1:104" ht="12.75">
      <c r="A32" s="170">
        <v>12</v>
      </c>
      <c r="B32" s="171" t="s">
        <v>121</v>
      </c>
      <c r="C32" s="172" t="s">
        <v>122</v>
      </c>
      <c r="D32" s="173" t="s">
        <v>94</v>
      </c>
      <c r="E32" s="174">
        <v>18</v>
      </c>
      <c r="F32" s="174">
        <v>0</v>
      </c>
      <c r="G32" s="175">
        <f>E32*F32</f>
        <v>0</v>
      </c>
      <c r="O32" s="169">
        <v>2</v>
      </c>
      <c r="AA32" s="147">
        <v>1</v>
      </c>
      <c r="AB32" s="147">
        <v>1</v>
      </c>
      <c r="AC32" s="147">
        <v>1</v>
      </c>
      <c r="AZ32" s="147">
        <v>1</v>
      </c>
      <c r="BA32" s="147">
        <f>IF(AZ32=1,G32,0)</f>
        <v>0</v>
      </c>
      <c r="BB32" s="147">
        <f>IF(AZ32=2,G32,0)</f>
        <v>0</v>
      </c>
      <c r="BC32" s="147">
        <f>IF(AZ32=3,G32,0)</f>
        <v>0</v>
      </c>
      <c r="BD32" s="147">
        <f>IF(AZ32=4,G32,0)</f>
        <v>0</v>
      </c>
      <c r="BE32" s="147">
        <f>IF(AZ32=5,G32,0)</f>
        <v>0</v>
      </c>
      <c r="CZ32" s="147">
        <v>0</v>
      </c>
    </row>
    <row r="33" spans="1:57" ht="12.75">
      <c r="A33" s="182"/>
      <c r="B33" s="183" t="s">
        <v>74</v>
      </c>
      <c r="C33" s="184" t="str">
        <f>CONCATENATE(B31," ",C31)</f>
        <v>97 Prorážení otvorů</v>
      </c>
      <c r="D33" s="185"/>
      <c r="E33" s="186"/>
      <c r="F33" s="187"/>
      <c r="G33" s="188">
        <f>SUM(G31:G32)</f>
        <v>0</v>
      </c>
      <c r="O33" s="169">
        <v>4</v>
      </c>
      <c r="BA33" s="189">
        <f>SUM(BA31:BA32)</f>
        <v>0</v>
      </c>
      <c r="BB33" s="189">
        <f>SUM(BB31:BB32)</f>
        <v>0</v>
      </c>
      <c r="BC33" s="189">
        <f>SUM(BC31:BC32)</f>
        <v>0</v>
      </c>
      <c r="BD33" s="189">
        <f>SUM(BD31:BD32)</f>
        <v>0</v>
      </c>
      <c r="BE33" s="189">
        <f>SUM(BE31:BE32)</f>
        <v>0</v>
      </c>
    </row>
    <row r="34" spans="1:15" ht="12.75">
      <c r="A34" s="162" t="s">
        <v>72</v>
      </c>
      <c r="B34" s="163" t="s">
        <v>123</v>
      </c>
      <c r="C34" s="164" t="s">
        <v>124</v>
      </c>
      <c r="D34" s="165"/>
      <c r="E34" s="166"/>
      <c r="F34" s="166"/>
      <c r="G34" s="167"/>
      <c r="H34" s="168"/>
      <c r="I34" s="168"/>
      <c r="O34" s="169">
        <v>1</v>
      </c>
    </row>
    <row r="35" spans="1:104" ht="12.75">
      <c r="A35" s="170">
        <v>13</v>
      </c>
      <c r="B35" s="171" t="s">
        <v>125</v>
      </c>
      <c r="C35" s="172" t="s">
        <v>126</v>
      </c>
      <c r="D35" s="173" t="s">
        <v>127</v>
      </c>
      <c r="E35" s="174">
        <v>10.949506</v>
      </c>
      <c r="F35" s="174">
        <v>0</v>
      </c>
      <c r="G35" s="175">
        <f>E35*F35</f>
        <v>0</v>
      </c>
      <c r="O35" s="169">
        <v>2</v>
      </c>
      <c r="AA35" s="147">
        <v>7</v>
      </c>
      <c r="AB35" s="147">
        <v>1</v>
      </c>
      <c r="AC35" s="147">
        <v>2</v>
      </c>
      <c r="AZ35" s="147">
        <v>1</v>
      </c>
      <c r="BA35" s="147">
        <f>IF(AZ35=1,G35,0)</f>
        <v>0</v>
      </c>
      <c r="BB35" s="147">
        <f>IF(AZ35=2,G35,0)</f>
        <v>0</v>
      </c>
      <c r="BC35" s="147">
        <f>IF(AZ35=3,G35,0)</f>
        <v>0</v>
      </c>
      <c r="BD35" s="147">
        <f>IF(AZ35=4,G35,0)</f>
        <v>0</v>
      </c>
      <c r="BE35" s="147">
        <f>IF(AZ35=5,G35,0)</f>
        <v>0</v>
      </c>
      <c r="CZ35" s="147">
        <v>0</v>
      </c>
    </row>
    <row r="36" spans="1:57" ht="12.75">
      <c r="A36" s="182"/>
      <c r="B36" s="183" t="s">
        <v>74</v>
      </c>
      <c r="C36" s="184" t="str">
        <f>CONCATENATE(B34," ",C34)</f>
        <v>99 Staveništní přesun hmot</v>
      </c>
      <c r="D36" s="185"/>
      <c r="E36" s="186"/>
      <c r="F36" s="187"/>
      <c r="G36" s="188">
        <f>SUM(G34:G35)</f>
        <v>0</v>
      </c>
      <c r="O36" s="169">
        <v>4</v>
      </c>
      <c r="BA36" s="189">
        <f>SUM(BA34:BA35)</f>
        <v>0</v>
      </c>
      <c r="BB36" s="189">
        <f>SUM(BB34:BB35)</f>
        <v>0</v>
      </c>
      <c r="BC36" s="189">
        <f>SUM(BC34:BC35)</f>
        <v>0</v>
      </c>
      <c r="BD36" s="189">
        <f>SUM(BD34:BD35)</f>
        <v>0</v>
      </c>
      <c r="BE36" s="189">
        <f>SUM(BE34:BE35)</f>
        <v>0</v>
      </c>
    </row>
    <row r="37" spans="1:15" ht="12.75">
      <c r="A37" s="162" t="s">
        <v>72</v>
      </c>
      <c r="B37" s="163" t="s">
        <v>128</v>
      </c>
      <c r="C37" s="164" t="s">
        <v>129</v>
      </c>
      <c r="D37" s="165"/>
      <c r="E37" s="166"/>
      <c r="F37" s="166"/>
      <c r="G37" s="167"/>
      <c r="H37" s="168"/>
      <c r="I37" s="168"/>
      <c r="O37" s="169">
        <v>1</v>
      </c>
    </row>
    <row r="38" spans="1:104" ht="22.5">
      <c r="A38" s="170">
        <v>14</v>
      </c>
      <c r="B38" s="171" t="s">
        <v>130</v>
      </c>
      <c r="C38" s="172" t="s">
        <v>131</v>
      </c>
      <c r="D38" s="173" t="s">
        <v>89</v>
      </c>
      <c r="E38" s="174">
        <v>60</v>
      </c>
      <c r="F38" s="174">
        <v>0</v>
      </c>
      <c r="G38" s="175">
        <f>E38*F38</f>
        <v>0</v>
      </c>
      <c r="O38" s="169">
        <v>2</v>
      </c>
      <c r="AA38" s="147">
        <v>1</v>
      </c>
      <c r="AB38" s="147">
        <v>7</v>
      </c>
      <c r="AC38" s="147">
        <v>7</v>
      </c>
      <c r="AZ38" s="147">
        <v>2</v>
      </c>
      <c r="BA38" s="147">
        <f>IF(AZ38=1,G38,0)</f>
        <v>0</v>
      </c>
      <c r="BB38" s="147">
        <f>IF(AZ38=2,G38,0)</f>
        <v>0</v>
      </c>
      <c r="BC38" s="147">
        <f>IF(AZ38=3,G38,0)</f>
        <v>0</v>
      </c>
      <c r="BD38" s="147">
        <f>IF(AZ38=4,G38,0)</f>
        <v>0</v>
      </c>
      <c r="BE38" s="147">
        <f>IF(AZ38=5,G38,0)</f>
        <v>0</v>
      </c>
      <c r="CZ38" s="147">
        <v>0.004</v>
      </c>
    </row>
    <row r="39" spans="1:15" ht="12.75">
      <c r="A39" s="176"/>
      <c r="B39" s="178"/>
      <c r="C39" s="221" t="s">
        <v>132</v>
      </c>
      <c r="D39" s="222"/>
      <c r="E39" s="179">
        <v>60</v>
      </c>
      <c r="F39" s="180"/>
      <c r="G39" s="181"/>
      <c r="M39" s="177" t="s">
        <v>132</v>
      </c>
      <c r="O39" s="169"/>
    </row>
    <row r="40" spans="1:104" ht="12.75">
      <c r="A40" s="170">
        <v>15</v>
      </c>
      <c r="B40" s="171" t="s">
        <v>133</v>
      </c>
      <c r="C40" s="172" t="s">
        <v>134</v>
      </c>
      <c r="D40" s="173" t="s">
        <v>61</v>
      </c>
      <c r="E40" s="174"/>
      <c r="F40" s="174">
        <v>0</v>
      </c>
      <c r="G40" s="175">
        <f>E40*F40</f>
        <v>0</v>
      </c>
      <c r="O40" s="169">
        <v>2</v>
      </c>
      <c r="AA40" s="147">
        <v>7</v>
      </c>
      <c r="AB40" s="147">
        <v>1002</v>
      </c>
      <c r="AC40" s="147">
        <v>5</v>
      </c>
      <c r="AZ40" s="147">
        <v>2</v>
      </c>
      <c r="BA40" s="147">
        <f>IF(AZ40=1,G40,0)</f>
        <v>0</v>
      </c>
      <c r="BB40" s="147">
        <f>IF(AZ40=2,G40,0)</f>
        <v>0</v>
      </c>
      <c r="BC40" s="147">
        <f>IF(AZ40=3,G40,0)</f>
        <v>0</v>
      </c>
      <c r="BD40" s="147">
        <f>IF(AZ40=4,G40,0)</f>
        <v>0</v>
      </c>
      <c r="BE40" s="147">
        <f>IF(AZ40=5,G40,0)</f>
        <v>0</v>
      </c>
      <c r="CZ40" s="147">
        <v>0</v>
      </c>
    </row>
    <row r="41" spans="1:57" ht="12.75">
      <c r="A41" s="182"/>
      <c r="B41" s="183" t="s">
        <v>74</v>
      </c>
      <c r="C41" s="184" t="str">
        <f>CONCATENATE(B37," ",C37)</f>
        <v>711 Izolace proti vodě</v>
      </c>
      <c r="D41" s="185"/>
      <c r="E41" s="186"/>
      <c r="F41" s="187"/>
      <c r="G41" s="188">
        <f>SUM(G37:G40)</f>
        <v>0</v>
      </c>
      <c r="O41" s="169">
        <v>4</v>
      </c>
      <c r="BA41" s="189">
        <f>SUM(BA37:BA40)</f>
        <v>0</v>
      </c>
      <c r="BB41" s="189">
        <f>SUM(BB37:BB40)</f>
        <v>0</v>
      </c>
      <c r="BC41" s="189">
        <f>SUM(BC37:BC40)</f>
        <v>0</v>
      </c>
      <c r="BD41" s="189">
        <f>SUM(BD37:BD40)</f>
        <v>0</v>
      </c>
      <c r="BE41" s="189">
        <f>SUM(BE37:BE40)</f>
        <v>0</v>
      </c>
    </row>
    <row r="42" spans="1:15" ht="12.75">
      <c r="A42" s="162" t="s">
        <v>72</v>
      </c>
      <c r="B42" s="163" t="s">
        <v>135</v>
      </c>
      <c r="C42" s="164" t="s">
        <v>136</v>
      </c>
      <c r="D42" s="165"/>
      <c r="E42" s="166"/>
      <c r="F42" s="166"/>
      <c r="G42" s="167"/>
      <c r="H42" s="168"/>
      <c r="I42" s="168"/>
      <c r="O42" s="169">
        <v>1</v>
      </c>
    </row>
    <row r="43" spans="1:104" ht="12.75">
      <c r="A43" s="170">
        <v>16</v>
      </c>
      <c r="B43" s="171" t="s">
        <v>137</v>
      </c>
      <c r="C43" s="172" t="s">
        <v>138</v>
      </c>
      <c r="D43" s="173" t="s">
        <v>139</v>
      </c>
      <c r="E43" s="174">
        <v>9</v>
      </c>
      <c r="F43" s="174">
        <v>0</v>
      </c>
      <c r="G43" s="175">
        <f>E43*F43</f>
        <v>0</v>
      </c>
      <c r="O43" s="169">
        <v>2</v>
      </c>
      <c r="AA43" s="147">
        <v>1</v>
      </c>
      <c r="AB43" s="147">
        <v>7</v>
      </c>
      <c r="AC43" s="147">
        <v>7</v>
      </c>
      <c r="AZ43" s="147">
        <v>2</v>
      </c>
      <c r="BA43" s="147">
        <f>IF(AZ43=1,G43,0)</f>
        <v>0</v>
      </c>
      <c r="BB43" s="147">
        <f>IF(AZ43=2,G43,0)</f>
        <v>0</v>
      </c>
      <c r="BC43" s="147">
        <f>IF(AZ43=3,G43,0)</f>
        <v>0</v>
      </c>
      <c r="BD43" s="147">
        <f>IF(AZ43=4,G43,0)</f>
        <v>0</v>
      </c>
      <c r="BE43" s="147">
        <f>IF(AZ43=5,G43,0)</f>
        <v>0</v>
      </c>
      <c r="CZ43" s="147">
        <v>0.00038</v>
      </c>
    </row>
    <row r="44" spans="1:104" ht="12.75">
      <c r="A44" s="170">
        <v>17</v>
      </c>
      <c r="B44" s="171" t="s">
        <v>140</v>
      </c>
      <c r="C44" s="172" t="s">
        <v>141</v>
      </c>
      <c r="D44" s="173" t="s">
        <v>139</v>
      </c>
      <c r="E44" s="174">
        <v>12</v>
      </c>
      <c r="F44" s="174">
        <v>0</v>
      </c>
      <c r="G44" s="175">
        <f>E44*F44</f>
        <v>0</v>
      </c>
      <c r="O44" s="169">
        <v>2</v>
      </c>
      <c r="AA44" s="147">
        <v>1</v>
      </c>
      <c r="AB44" s="147">
        <v>7</v>
      </c>
      <c r="AC44" s="147">
        <v>7</v>
      </c>
      <c r="AZ44" s="147">
        <v>2</v>
      </c>
      <c r="BA44" s="147">
        <f>IF(AZ44=1,G44,0)</f>
        <v>0</v>
      </c>
      <c r="BB44" s="147">
        <f>IF(AZ44=2,G44,0)</f>
        <v>0</v>
      </c>
      <c r="BC44" s="147">
        <f>IF(AZ44=3,G44,0)</f>
        <v>0</v>
      </c>
      <c r="BD44" s="147">
        <f>IF(AZ44=4,G44,0)</f>
        <v>0</v>
      </c>
      <c r="BE44" s="147">
        <f>IF(AZ44=5,G44,0)</f>
        <v>0</v>
      </c>
      <c r="CZ44" s="147">
        <v>0.000469999999999999</v>
      </c>
    </row>
    <row r="45" spans="1:104" ht="12.75">
      <c r="A45" s="170">
        <v>18</v>
      </c>
      <c r="B45" s="171" t="s">
        <v>142</v>
      </c>
      <c r="C45" s="172" t="s">
        <v>143</v>
      </c>
      <c r="D45" s="173" t="s">
        <v>139</v>
      </c>
      <c r="E45" s="174">
        <v>6</v>
      </c>
      <c r="F45" s="174">
        <v>0</v>
      </c>
      <c r="G45" s="175">
        <f>E45*F45</f>
        <v>0</v>
      </c>
      <c r="O45" s="169">
        <v>2</v>
      </c>
      <c r="AA45" s="147">
        <v>1</v>
      </c>
      <c r="AB45" s="147">
        <v>7</v>
      </c>
      <c r="AC45" s="147">
        <v>7</v>
      </c>
      <c r="AZ45" s="147">
        <v>2</v>
      </c>
      <c r="BA45" s="147">
        <f>IF(AZ45=1,G45,0)</f>
        <v>0</v>
      </c>
      <c r="BB45" s="147">
        <f>IF(AZ45=2,G45,0)</f>
        <v>0</v>
      </c>
      <c r="BC45" s="147">
        <f>IF(AZ45=3,G45,0)</f>
        <v>0</v>
      </c>
      <c r="BD45" s="147">
        <f>IF(AZ45=4,G45,0)</f>
        <v>0</v>
      </c>
      <c r="BE45" s="147">
        <f>IF(AZ45=5,G45,0)</f>
        <v>0</v>
      </c>
      <c r="CZ45" s="147">
        <v>0.000699999999999999</v>
      </c>
    </row>
    <row r="46" spans="1:104" ht="12.75">
      <c r="A46" s="170">
        <v>19</v>
      </c>
      <c r="B46" s="171" t="s">
        <v>144</v>
      </c>
      <c r="C46" s="172" t="s">
        <v>145</v>
      </c>
      <c r="D46" s="173" t="s">
        <v>139</v>
      </c>
      <c r="E46" s="174">
        <v>42</v>
      </c>
      <c r="F46" s="174">
        <v>0</v>
      </c>
      <c r="G46" s="175">
        <f>E46*F46</f>
        <v>0</v>
      </c>
      <c r="O46" s="169">
        <v>2</v>
      </c>
      <c r="AA46" s="147">
        <v>1</v>
      </c>
      <c r="AB46" s="147">
        <v>7</v>
      </c>
      <c r="AC46" s="147">
        <v>7</v>
      </c>
      <c r="AZ46" s="147">
        <v>2</v>
      </c>
      <c r="BA46" s="147">
        <f>IF(AZ46=1,G46,0)</f>
        <v>0</v>
      </c>
      <c r="BB46" s="147">
        <f>IF(AZ46=2,G46,0)</f>
        <v>0</v>
      </c>
      <c r="BC46" s="147">
        <f>IF(AZ46=3,G46,0)</f>
        <v>0</v>
      </c>
      <c r="BD46" s="147">
        <f>IF(AZ46=4,G46,0)</f>
        <v>0</v>
      </c>
      <c r="BE46" s="147">
        <f>IF(AZ46=5,G46,0)</f>
        <v>0</v>
      </c>
      <c r="CZ46" s="147">
        <v>0.00138</v>
      </c>
    </row>
    <row r="47" spans="1:104" ht="12.75">
      <c r="A47" s="170">
        <v>20</v>
      </c>
      <c r="B47" s="171" t="s">
        <v>146</v>
      </c>
      <c r="C47" s="172" t="s">
        <v>147</v>
      </c>
      <c r="D47" s="173" t="s">
        <v>61</v>
      </c>
      <c r="E47" s="174"/>
      <c r="F47" s="174">
        <v>0</v>
      </c>
      <c r="G47" s="175">
        <f>E47*F47</f>
        <v>0</v>
      </c>
      <c r="O47" s="169">
        <v>2</v>
      </c>
      <c r="AA47" s="147">
        <v>7</v>
      </c>
      <c r="AB47" s="147">
        <v>1002</v>
      </c>
      <c r="AC47" s="147">
        <v>5</v>
      </c>
      <c r="AZ47" s="147">
        <v>2</v>
      </c>
      <c r="BA47" s="147">
        <f>IF(AZ47=1,G47,0)</f>
        <v>0</v>
      </c>
      <c r="BB47" s="147">
        <f>IF(AZ47=2,G47,0)</f>
        <v>0</v>
      </c>
      <c r="BC47" s="147">
        <f>IF(AZ47=3,G47,0)</f>
        <v>0</v>
      </c>
      <c r="BD47" s="147">
        <f>IF(AZ47=4,G47,0)</f>
        <v>0</v>
      </c>
      <c r="BE47" s="147">
        <f>IF(AZ47=5,G47,0)</f>
        <v>0</v>
      </c>
      <c r="CZ47" s="147">
        <v>0</v>
      </c>
    </row>
    <row r="48" spans="1:57" ht="12.75">
      <c r="A48" s="182"/>
      <c r="B48" s="183" t="s">
        <v>74</v>
      </c>
      <c r="C48" s="184" t="str">
        <f>CONCATENATE(B42," ",C42)</f>
        <v>721 Vnitřní kanalizace</v>
      </c>
      <c r="D48" s="185"/>
      <c r="E48" s="186"/>
      <c r="F48" s="187"/>
      <c r="G48" s="188">
        <f>SUM(G42:G47)</f>
        <v>0</v>
      </c>
      <c r="O48" s="169">
        <v>4</v>
      </c>
      <c r="BA48" s="189">
        <f>SUM(BA42:BA47)</f>
        <v>0</v>
      </c>
      <c r="BB48" s="189">
        <f>SUM(BB42:BB47)</f>
        <v>0</v>
      </c>
      <c r="BC48" s="189">
        <f>SUM(BC42:BC47)</f>
        <v>0</v>
      </c>
      <c r="BD48" s="189">
        <f>SUM(BD42:BD47)</f>
        <v>0</v>
      </c>
      <c r="BE48" s="189">
        <f>SUM(BE42:BE47)</f>
        <v>0</v>
      </c>
    </row>
    <row r="49" spans="1:15" ht="12.75">
      <c r="A49" s="162" t="s">
        <v>72</v>
      </c>
      <c r="B49" s="163" t="s">
        <v>148</v>
      </c>
      <c r="C49" s="164" t="s">
        <v>149</v>
      </c>
      <c r="D49" s="165"/>
      <c r="E49" s="166"/>
      <c r="F49" s="166"/>
      <c r="G49" s="167"/>
      <c r="H49" s="168"/>
      <c r="I49" s="168"/>
      <c r="O49" s="169">
        <v>1</v>
      </c>
    </row>
    <row r="50" spans="1:104" ht="12.75">
      <c r="A50" s="170">
        <v>21</v>
      </c>
      <c r="B50" s="171" t="s">
        <v>150</v>
      </c>
      <c r="C50" s="172" t="s">
        <v>151</v>
      </c>
      <c r="D50" s="173" t="s">
        <v>139</v>
      </c>
      <c r="E50" s="174">
        <v>139</v>
      </c>
      <c r="F50" s="174">
        <v>0</v>
      </c>
      <c r="G50" s="175">
        <f>E50*F50</f>
        <v>0</v>
      </c>
      <c r="O50" s="169">
        <v>2</v>
      </c>
      <c r="AA50" s="147">
        <v>1</v>
      </c>
      <c r="AB50" s="147">
        <v>7</v>
      </c>
      <c r="AC50" s="147">
        <v>7</v>
      </c>
      <c r="AZ50" s="147">
        <v>2</v>
      </c>
      <c r="BA50" s="147">
        <f>IF(AZ50=1,G50,0)</f>
        <v>0</v>
      </c>
      <c r="BB50" s="147">
        <f>IF(AZ50=2,G50,0)</f>
        <v>0</v>
      </c>
      <c r="BC50" s="147">
        <f>IF(AZ50=3,G50,0)</f>
        <v>0</v>
      </c>
      <c r="BD50" s="147">
        <f>IF(AZ50=4,G50,0)</f>
        <v>0</v>
      </c>
      <c r="BE50" s="147">
        <f>IF(AZ50=5,G50,0)</f>
        <v>0</v>
      </c>
      <c r="CZ50" s="147">
        <v>0</v>
      </c>
    </row>
    <row r="51" spans="1:15" ht="12.75">
      <c r="A51" s="176"/>
      <c r="B51" s="178"/>
      <c r="C51" s="221" t="s">
        <v>152</v>
      </c>
      <c r="D51" s="222"/>
      <c r="E51" s="179">
        <v>139</v>
      </c>
      <c r="F51" s="180"/>
      <c r="G51" s="181"/>
      <c r="M51" s="177" t="s">
        <v>152</v>
      </c>
      <c r="O51" s="169"/>
    </row>
    <row r="52" spans="1:104" ht="12.75">
      <c r="A52" s="170">
        <v>22</v>
      </c>
      <c r="B52" s="171" t="s">
        <v>153</v>
      </c>
      <c r="C52" s="172" t="s">
        <v>154</v>
      </c>
      <c r="D52" s="173" t="s">
        <v>94</v>
      </c>
      <c r="E52" s="174">
        <v>16</v>
      </c>
      <c r="F52" s="174">
        <v>0</v>
      </c>
      <c r="G52" s="175">
        <f aca="true" t="shared" si="0" ref="G52:G58">E52*F52</f>
        <v>0</v>
      </c>
      <c r="O52" s="169">
        <v>2</v>
      </c>
      <c r="AA52" s="147">
        <v>1</v>
      </c>
      <c r="AB52" s="147">
        <v>7</v>
      </c>
      <c r="AC52" s="147">
        <v>7</v>
      </c>
      <c r="AZ52" s="147">
        <v>2</v>
      </c>
      <c r="BA52" s="147">
        <f aca="true" t="shared" si="1" ref="BA52:BA58">IF(AZ52=1,G52,0)</f>
        <v>0</v>
      </c>
      <c r="BB52" s="147">
        <f aca="true" t="shared" si="2" ref="BB52:BB58">IF(AZ52=2,G52,0)</f>
        <v>0</v>
      </c>
      <c r="BC52" s="147">
        <f aca="true" t="shared" si="3" ref="BC52:BC58">IF(AZ52=3,G52,0)</f>
        <v>0</v>
      </c>
      <c r="BD52" s="147">
        <f aca="true" t="shared" si="4" ref="BD52:BD58">IF(AZ52=4,G52,0)</f>
        <v>0</v>
      </c>
      <c r="BE52" s="147">
        <f aca="true" t="shared" si="5" ref="BE52:BE58">IF(AZ52=5,G52,0)</f>
        <v>0</v>
      </c>
      <c r="CZ52" s="147">
        <v>0.0001</v>
      </c>
    </row>
    <row r="53" spans="1:104" ht="12.75">
      <c r="A53" s="170">
        <v>23</v>
      </c>
      <c r="B53" s="171" t="s">
        <v>155</v>
      </c>
      <c r="C53" s="172" t="s">
        <v>156</v>
      </c>
      <c r="D53" s="173" t="s">
        <v>94</v>
      </c>
      <c r="E53" s="174">
        <v>9</v>
      </c>
      <c r="F53" s="174">
        <v>0</v>
      </c>
      <c r="G53" s="175">
        <f t="shared" si="0"/>
        <v>0</v>
      </c>
      <c r="O53" s="169">
        <v>2</v>
      </c>
      <c r="AA53" s="147">
        <v>1</v>
      </c>
      <c r="AB53" s="147">
        <v>7</v>
      </c>
      <c r="AC53" s="147">
        <v>7</v>
      </c>
      <c r="AZ53" s="147">
        <v>2</v>
      </c>
      <c r="BA53" s="147">
        <f t="shared" si="1"/>
        <v>0</v>
      </c>
      <c r="BB53" s="147">
        <f t="shared" si="2"/>
        <v>0</v>
      </c>
      <c r="BC53" s="147">
        <f t="shared" si="3"/>
        <v>0</v>
      </c>
      <c r="BD53" s="147">
        <f t="shared" si="4"/>
        <v>0</v>
      </c>
      <c r="BE53" s="147">
        <f t="shared" si="5"/>
        <v>0</v>
      </c>
      <c r="CZ53" s="147">
        <v>0.00639</v>
      </c>
    </row>
    <row r="54" spans="1:104" ht="12.75">
      <c r="A54" s="170">
        <v>24</v>
      </c>
      <c r="B54" s="171" t="s">
        <v>157</v>
      </c>
      <c r="C54" s="172" t="s">
        <v>158</v>
      </c>
      <c r="D54" s="173" t="s">
        <v>139</v>
      </c>
      <c r="E54" s="174">
        <v>45</v>
      </c>
      <c r="F54" s="174">
        <v>0</v>
      </c>
      <c r="G54" s="175">
        <f t="shared" si="0"/>
        <v>0</v>
      </c>
      <c r="O54" s="169">
        <v>2</v>
      </c>
      <c r="AA54" s="147">
        <v>1</v>
      </c>
      <c r="AB54" s="147">
        <v>7</v>
      </c>
      <c r="AC54" s="147">
        <v>7</v>
      </c>
      <c r="AZ54" s="147">
        <v>2</v>
      </c>
      <c r="BA54" s="147">
        <f t="shared" si="1"/>
        <v>0</v>
      </c>
      <c r="BB54" s="147">
        <f t="shared" si="2"/>
        <v>0</v>
      </c>
      <c r="BC54" s="147">
        <f t="shared" si="3"/>
        <v>0</v>
      </c>
      <c r="BD54" s="147">
        <f t="shared" si="4"/>
        <v>0</v>
      </c>
      <c r="BE54" s="147">
        <f t="shared" si="5"/>
        <v>0</v>
      </c>
      <c r="CZ54" s="147">
        <v>0.00155</v>
      </c>
    </row>
    <row r="55" spans="1:104" ht="12.75">
      <c r="A55" s="170">
        <v>25</v>
      </c>
      <c r="B55" s="171" t="s">
        <v>159</v>
      </c>
      <c r="C55" s="172" t="s">
        <v>160</v>
      </c>
      <c r="D55" s="173" t="s">
        <v>139</v>
      </c>
      <c r="E55" s="174">
        <v>94</v>
      </c>
      <c r="F55" s="174">
        <v>0</v>
      </c>
      <c r="G55" s="175">
        <f t="shared" si="0"/>
        <v>0</v>
      </c>
      <c r="O55" s="169">
        <v>2</v>
      </c>
      <c r="AA55" s="147">
        <v>1</v>
      </c>
      <c r="AB55" s="147">
        <v>7</v>
      </c>
      <c r="AC55" s="147">
        <v>7</v>
      </c>
      <c r="AZ55" s="147">
        <v>2</v>
      </c>
      <c r="BA55" s="147">
        <f t="shared" si="1"/>
        <v>0</v>
      </c>
      <c r="BB55" s="147">
        <f t="shared" si="2"/>
        <v>0</v>
      </c>
      <c r="BC55" s="147">
        <f t="shared" si="3"/>
        <v>0</v>
      </c>
      <c r="BD55" s="147">
        <f t="shared" si="4"/>
        <v>0</v>
      </c>
      <c r="BE55" s="147">
        <f t="shared" si="5"/>
        <v>0</v>
      </c>
      <c r="CZ55" s="147">
        <v>0.00228</v>
      </c>
    </row>
    <row r="56" spans="1:104" ht="12.75">
      <c r="A56" s="170">
        <v>26</v>
      </c>
      <c r="B56" s="171" t="s">
        <v>161</v>
      </c>
      <c r="C56" s="172" t="s">
        <v>162</v>
      </c>
      <c r="D56" s="173" t="s">
        <v>139</v>
      </c>
      <c r="E56" s="174">
        <v>54</v>
      </c>
      <c r="F56" s="174">
        <v>0</v>
      </c>
      <c r="G56" s="175">
        <f t="shared" si="0"/>
        <v>0</v>
      </c>
      <c r="O56" s="169">
        <v>2</v>
      </c>
      <c r="AA56" s="147">
        <v>1</v>
      </c>
      <c r="AB56" s="147">
        <v>7</v>
      </c>
      <c r="AC56" s="147">
        <v>7</v>
      </c>
      <c r="AZ56" s="147">
        <v>2</v>
      </c>
      <c r="BA56" s="147">
        <f t="shared" si="1"/>
        <v>0</v>
      </c>
      <c r="BB56" s="147">
        <f t="shared" si="2"/>
        <v>0</v>
      </c>
      <c r="BC56" s="147">
        <f t="shared" si="3"/>
        <v>0</v>
      </c>
      <c r="BD56" s="147">
        <f t="shared" si="4"/>
        <v>0</v>
      </c>
      <c r="BE56" s="147">
        <f t="shared" si="5"/>
        <v>0</v>
      </c>
      <c r="CZ56" s="147">
        <v>0.00401</v>
      </c>
    </row>
    <row r="57" spans="1:104" ht="12.75">
      <c r="A57" s="170">
        <v>27</v>
      </c>
      <c r="B57" s="171" t="s">
        <v>163</v>
      </c>
      <c r="C57" s="172" t="s">
        <v>164</v>
      </c>
      <c r="D57" s="173" t="s">
        <v>139</v>
      </c>
      <c r="E57" s="174">
        <v>48</v>
      </c>
      <c r="F57" s="174">
        <v>0</v>
      </c>
      <c r="G57" s="175">
        <f t="shared" si="0"/>
        <v>0</v>
      </c>
      <c r="O57" s="169">
        <v>2</v>
      </c>
      <c r="AA57" s="147">
        <v>1</v>
      </c>
      <c r="AB57" s="147">
        <v>7</v>
      </c>
      <c r="AC57" s="147">
        <v>7</v>
      </c>
      <c r="AZ57" s="147">
        <v>2</v>
      </c>
      <c r="BA57" s="147">
        <f t="shared" si="1"/>
        <v>0</v>
      </c>
      <c r="BB57" s="147">
        <f t="shared" si="2"/>
        <v>0</v>
      </c>
      <c r="BC57" s="147">
        <f t="shared" si="3"/>
        <v>0</v>
      </c>
      <c r="BD57" s="147">
        <f t="shared" si="4"/>
        <v>0</v>
      </c>
      <c r="BE57" s="147">
        <f t="shared" si="5"/>
        <v>0</v>
      </c>
      <c r="CZ57" s="147">
        <v>0.00622</v>
      </c>
    </row>
    <row r="58" spans="1:104" ht="22.5">
      <c r="A58" s="170">
        <v>28</v>
      </c>
      <c r="B58" s="171" t="s">
        <v>165</v>
      </c>
      <c r="C58" s="172" t="s">
        <v>166</v>
      </c>
      <c r="D58" s="173" t="s">
        <v>139</v>
      </c>
      <c r="E58" s="174">
        <v>241</v>
      </c>
      <c r="F58" s="174">
        <v>0</v>
      </c>
      <c r="G58" s="175">
        <f t="shared" si="0"/>
        <v>0</v>
      </c>
      <c r="O58" s="169">
        <v>2</v>
      </c>
      <c r="AA58" s="147">
        <v>1</v>
      </c>
      <c r="AB58" s="147">
        <v>7</v>
      </c>
      <c r="AC58" s="147">
        <v>7</v>
      </c>
      <c r="AZ58" s="147">
        <v>2</v>
      </c>
      <c r="BA58" s="147">
        <f t="shared" si="1"/>
        <v>0</v>
      </c>
      <c r="BB58" s="147">
        <f t="shared" si="2"/>
        <v>0</v>
      </c>
      <c r="BC58" s="147">
        <f t="shared" si="3"/>
        <v>0</v>
      </c>
      <c r="BD58" s="147">
        <f t="shared" si="4"/>
        <v>0</v>
      </c>
      <c r="BE58" s="147">
        <f t="shared" si="5"/>
        <v>0</v>
      </c>
      <c r="CZ58" s="147">
        <v>0</v>
      </c>
    </row>
    <row r="59" spans="1:15" ht="12.75">
      <c r="A59" s="176"/>
      <c r="B59" s="178"/>
      <c r="C59" s="221" t="s">
        <v>167</v>
      </c>
      <c r="D59" s="222"/>
      <c r="E59" s="179">
        <v>241</v>
      </c>
      <c r="F59" s="180"/>
      <c r="G59" s="181"/>
      <c r="M59" s="177">
        <v>241</v>
      </c>
      <c r="O59" s="169"/>
    </row>
    <row r="60" spans="1:104" ht="12.75">
      <c r="A60" s="170">
        <v>29</v>
      </c>
      <c r="B60" s="171" t="s">
        <v>168</v>
      </c>
      <c r="C60" s="172" t="s">
        <v>169</v>
      </c>
      <c r="D60" s="173" t="s">
        <v>94</v>
      </c>
      <c r="E60" s="174">
        <v>16</v>
      </c>
      <c r="F60" s="174">
        <v>0</v>
      </c>
      <c r="G60" s="175">
        <f>E60*F60</f>
        <v>0</v>
      </c>
      <c r="O60" s="169">
        <v>2</v>
      </c>
      <c r="AA60" s="147">
        <v>1</v>
      </c>
      <c r="AB60" s="147">
        <v>7</v>
      </c>
      <c r="AC60" s="147">
        <v>7</v>
      </c>
      <c r="AZ60" s="147">
        <v>2</v>
      </c>
      <c r="BA60" s="147">
        <f>IF(AZ60=1,G60,0)</f>
        <v>0</v>
      </c>
      <c r="BB60" s="147">
        <f>IF(AZ60=2,G60,0)</f>
        <v>0</v>
      </c>
      <c r="BC60" s="147">
        <f>IF(AZ60=3,G60,0)</f>
        <v>0</v>
      </c>
      <c r="BD60" s="147">
        <f>IF(AZ60=4,G60,0)</f>
        <v>0</v>
      </c>
      <c r="BE60" s="147">
        <f>IF(AZ60=5,G60,0)</f>
        <v>0</v>
      </c>
      <c r="CZ60" s="147">
        <v>0</v>
      </c>
    </row>
    <row r="61" spans="1:104" ht="12.75">
      <c r="A61" s="170">
        <v>30</v>
      </c>
      <c r="B61" s="171" t="s">
        <v>170</v>
      </c>
      <c r="C61" s="172" t="s">
        <v>171</v>
      </c>
      <c r="D61" s="173" t="s">
        <v>94</v>
      </c>
      <c r="E61" s="174">
        <v>12</v>
      </c>
      <c r="F61" s="174">
        <v>0</v>
      </c>
      <c r="G61" s="175">
        <f>E61*F61</f>
        <v>0</v>
      </c>
      <c r="O61" s="169">
        <v>2</v>
      </c>
      <c r="AA61" s="147">
        <v>1</v>
      </c>
      <c r="AB61" s="147">
        <v>7</v>
      </c>
      <c r="AC61" s="147">
        <v>7</v>
      </c>
      <c r="AZ61" s="147">
        <v>2</v>
      </c>
      <c r="BA61" s="147">
        <f>IF(AZ61=1,G61,0)</f>
        <v>0</v>
      </c>
      <c r="BB61" s="147">
        <f>IF(AZ61=2,G61,0)</f>
        <v>0</v>
      </c>
      <c r="BC61" s="147">
        <f>IF(AZ61=3,G61,0)</f>
        <v>0</v>
      </c>
      <c r="BD61" s="147">
        <f>IF(AZ61=4,G61,0)</f>
        <v>0</v>
      </c>
      <c r="BE61" s="147">
        <f>IF(AZ61=5,G61,0)</f>
        <v>0</v>
      </c>
      <c r="CZ61" s="147">
        <v>0</v>
      </c>
    </row>
    <row r="62" spans="1:104" ht="22.5">
      <c r="A62" s="170">
        <v>31</v>
      </c>
      <c r="B62" s="171" t="s">
        <v>172</v>
      </c>
      <c r="C62" s="172" t="s">
        <v>173</v>
      </c>
      <c r="D62" s="173" t="s">
        <v>94</v>
      </c>
      <c r="E62" s="174">
        <v>1</v>
      </c>
      <c r="F62" s="174">
        <v>0</v>
      </c>
      <c r="G62" s="175">
        <f>E62*F62</f>
        <v>0</v>
      </c>
      <c r="O62" s="169">
        <v>2</v>
      </c>
      <c r="AA62" s="147">
        <v>1</v>
      </c>
      <c r="AB62" s="147">
        <v>7</v>
      </c>
      <c r="AC62" s="147">
        <v>7</v>
      </c>
      <c r="AZ62" s="147">
        <v>2</v>
      </c>
      <c r="BA62" s="147">
        <f>IF(AZ62=1,G62,0)</f>
        <v>0</v>
      </c>
      <c r="BB62" s="147">
        <f>IF(AZ62=2,G62,0)</f>
        <v>0</v>
      </c>
      <c r="BC62" s="147">
        <f>IF(AZ62=3,G62,0)</f>
        <v>0</v>
      </c>
      <c r="BD62" s="147">
        <f>IF(AZ62=4,G62,0)</f>
        <v>0</v>
      </c>
      <c r="BE62" s="147">
        <f>IF(AZ62=5,G62,0)</f>
        <v>0</v>
      </c>
      <c r="CZ62" s="147">
        <v>0.015</v>
      </c>
    </row>
    <row r="63" spans="1:104" ht="12.75">
      <c r="A63" s="170">
        <v>32</v>
      </c>
      <c r="B63" s="171" t="s">
        <v>174</v>
      </c>
      <c r="C63" s="172" t="s">
        <v>175</v>
      </c>
      <c r="D63" s="173" t="s">
        <v>139</v>
      </c>
      <c r="E63" s="174">
        <v>241</v>
      </c>
      <c r="F63" s="174">
        <v>0</v>
      </c>
      <c r="G63" s="175">
        <f>E63*F63</f>
        <v>0</v>
      </c>
      <c r="O63" s="169">
        <v>2</v>
      </c>
      <c r="AA63" s="147">
        <v>1</v>
      </c>
      <c r="AB63" s="147">
        <v>7</v>
      </c>
      <c r="AC63" s="147">
        <v>7</v>
      </c>
      <c r="AZ63" s="147">
        <v>2</v>
      </c>
      <c r="BA63" s="147">
        <f>IF(AZ63=1,G63,0)</f>
        <v>0</v>
      </c>
      <c r="BB63" s="147">
        <f>IF(AZ63=2,G63,0)</f>
        <v>0</v>
      </c>
      <c r="BC63" s="147">
        <f>IF(AZ63=3,G63,0)</f>
        <v>0</v>
      </c>
      <c r="BD63" s="147">
        <f>IF(AZ63=4,G63,0)</f>
        <v>0</v>
      </c>
      <c r="BE63" s="147">
        <f>IF(AZ63=5,G63,0)</f>
        <v>0</v>
      </c>
      <c r="CZ63" s="147">
        <v>0.00034</v>
      </c>
    </row>
    <row r="64" spans="1:15" ht="12.75">
      <c r="A64" s="176"/>
      <c r="B64" s="178"/>
      <c r="C64" s="221" t="s">
        <v>167</v>
      </c>
      <c r="D64" s="222"/>
      <c r="E64" s="179">
        <v>241</v>
      </c>
      <c r="F64" s="180"/>
      <c r="G64" s="181"/>
      <c r="M64" s="177">
        <v>241</v>
      </c>
      <c r="O64" s="169"/>
    </row>
    <row r="65" spans="1:15" ht="12.75">
      <c r="A65" s="176"/>
      <c r="B65" s="178"/>
      <c r="C65" s="221" t="s">
        <v>176</v>
      </c>
      <c r="D65" s="222"/>
      <c r="E65" s="179">
        <v>0</v>
      </c>
      <c r="F65" s="180"/>
      <c r="G65" s="181"/>
      <c r="M65" s="177"/>
      <c r="O65" s="169"/>
    </row>
    <row r="66" spans="1:104" ht="12.75">
      <c r="A66" s="170">
        <v>33</v>
      </c>
      <c r="B66" s="171" t="s">
        <v>177</v>
      </c>
      <c r="C66" s="172" t="s">
        <v>178</v>
      </c>
      <c r="D66" s="173" t="s">
        <v>139</v>
      </c>
      <c r="E66" s="174">
        <v>241</v>
      </c>
      <c r="F66" s="174">
        <v>0</v>
      </c>
      <c r="G66" s="175">
        <f aca="true" t="shared" si="6" ref="G66:G75">E66*F66</f>
        <v>0</v>
      </c>
      <c r="O66" s="169">
        <v>2</v>
      </c>
      <c r="AA66" s="147">
        <v>1</v>
      </c>
      <c r="AB66" s="147">
        <v>7</v>
      </c>
      <c r="AC66" s="147">
        <v>7</v>
      </c>
      <c r="AZ66" s="147">
        <v>2</v>
      </c>
      <c r="BA66" s="147">
        <f aca="true" t="shared" si="7" ref="BA66:BA75">IF(AZ66=1,G66,0)</f>
        <v>0</v>
      </c>
      <c r="BB66" s="147">
        <f aca="true" t="shared" si="8" ref="BB66:BB75">IF(AZ66=2,G66,0)</f>
        <v>0</v>
      </c>
      <c r="BC66" s="147">
        <f aca="true" t="shared" si="9" ref="BC66:BC75">IF(AZ66=3,G66,0)</f>
        <v>0</v>
      </c>
      <c r="BD66" s="147">
        <f aca="true" t="shared" si="10" ref="BD66:BD75">IF(AZ66=4,G66,0)</f>
        <v>0</v>
      </c>
      <c r="BE66" s="147">
        <f aca="true" t="shared" si="11" ref="BE66:BE75">IF(AZ66=5,G66,0)</f>
        <v>0</v>
      </c>
      <c r="CZ66" s="147">
        <v>1E-05</v>
      </c>
    </row>
    <row r="67" spans="1:104" ht="22.5">
      <c r="A67" s="170">
        <v>34</v>
      </c>
      <c r="B67" s="171" t="s">
        <v>179</v>
      </c>
      <c r="C67" s="172" t="s">
        <v>180</v>
      </c>
      <c r="D67" s="173" t="s">
        <v>139</v>
      </c>
      <c r="E67" s="174">
        <v>36</v>
      </c>
      <c r="F67" s="174">
        <v>0</v>
      </c>
      <c r="G67" s="175">
        <f t="shared" si="6"/>
        <v>0</v>
      </c>
      <c r="O67" s="169">
        <v>2</v>
      </c>
      <c r="AA67" s="147">
        <v>2</v>
      </c>
      <c r="AB67" s="147">
        <v>7</v>
      </c>
      <c r="AC67" s="147">
        <v>7</v>
      </c>
      <c r="AZ67" s="147">
        <v>2</v>
      </c>
      <c r="BA67" s="147">
        <f t="shared" si="7"/>
        <v>0</v>
      </c>
      <c r="BB67" s="147">
        <f t="shared" si="8"/>
        <v>0</v>
      </c>
      <c r="BC67" s="147">
        <f t="shared" si="9"/>
        <v>0</v>
      </c>
      <c r="BD67" s="147">
        <f t="shared" si="10"/>
        <v>0</v>
      </c>
      <c r="BE67" s="147">
        <f t="shared" si="11"/>
        <v>0</v>
      </c>
      <c r="CZ67" s="147">
        <v>0.001</v>
      </c>
    </row>
    <row r="68" spans="1:104" ht="12.75">
      <c r="A68" s="170">
        <v>35</v>
      </c>
      <c r="B68" s="171" t="s">
        <v>181</v>
      </c>
      <c r="C68" s="172" t="s">
        <v>182</v>
      </c>
      <c r="D68" s="173" t="s">
        <v>73</v>
      </c>
      <c r="E68" s="174">
        <v>3</v>
      </c>
      <c r="F68" s="174">
        <v>0</v>
      </c>
      <c r="G68" s="175">
        <f t="shared" si="6"/>
        <v>0</v>
      </c>
      <c r="O68" s="169">
        <v>2</v>
      </c>
      <c r="AA68" s="147">
        <v>12</v>
      </c>
      <c r="AB68" s="147">
        <v>0</v>
      </c>
      <c r="AC68" s="147">
        <v>51</v>
      </c>
      <c r="AZ68" s="147">
        <v>2</v>
      </c>
      <c r="BA68" s="147">
        <f t="shared" si="7"/>
        <v>0</v>
      </c>
      <c r="BB68" s="147">
        <f t="shared" si="8"/>
        <v>0</v>
      </c>
      <c r="BC68" s="147">
        <f t="shared" si="9"/>
        <v>0</v>
      </c>
      <c r="BD68" s="147">
        <f t="shared" si="10"/>
        <v>0</v>
      </c>
      <c r="BE68" s="147">
        <f t="shared" si="11"/>
        <v>0</v>
      </c>
      <c r="CZ68" s="147">
        <v>0</v>
      </c>
    </row>
    <row r="69" spans="1:104" ht="12.75">
      <c r="A69" s="170">
        <v>36</v>
      </c>
      <c r="B69" s="171" t="s">
        <v>183</v>
      </c>
      <c r="C69" s="172" t="s">
        <v>184</v>
      </c>
      <c r="D69" s="173" t="s">
        <v>73</v>
      </c>
      <c r="E69" s="174">
        <v>6</v>
      </c>
      <c r="F69" s="174">
        <v>0</v>
      </c>
      <c r="G69" s="175">
        <f t="shared" si="6"/>
        <v>0</v>
      </c>
      <c r="O69" s="169">
        <v>2</v>
      </c>
      <c r="AA69" s="147">
        <v>12</v>
      </c>
      <c r="AB69" s="147">
        <v>0</v>
      </c>
      <c r="AC69" s="147">
        <v>68</v>
      </c>
      <c r="AZ69" s="147">
        <v>2</v>
      </c>
      <c r="BA69" s="147">
        <f t="shared" si="7"/>
        <v>0</v>
      </c>
      <c r="BB69" s="147">
        <f t="shared" si="8"/>
        <v>0</v>
      </c>
      <c r="BC69" s="147">
        <f t="shared" si="9"/>
        <v>0</v>
      </c>
      <c r="BD69" s="147">
        <f t="shared" si="10"/>
        <v>0</v>
      </c>
      <c r="BE69" s="147">
        <f t="shared" si="11"/>
        <v>0</v>
      </c>
      <c r="CZ69" s="147">
        <v>0</v>
      </c>
    </row>
    <row r="70" spans="1:104" ht="12.75">
      <c r="A70" s="170">
        <v>37</v>
      </c>
      <c r="B70" s="171" t="s">
        <v>185</v>
      </c>
      <c r="C70" s="172" t="s">
        <v>186</v>
      </c>
      <c r="D70" s="173" t="s">
        <v>73</v>
      </c>
      <c r="E70" s="174">
        <v>3</v>
      </c>
      <c r="F70" s="174">
        <v>0</v>
      </c>
      <c r="G70" s="175">
        <f t="shared" si="6"/>
        <v>0</v>
      </c>
      <c r="O70" s="169">
        <v>2</v>
      </c>
      <c r="AA70" s="147">
        <v>12</v>
      </c>
      <c r="AB70" s="147">
        <v>0</v>
      </c>
      <c r="AC70" s="147">
        <v>64</v>
      </c>
      <c r="AZ70" s="147">
        <v>2</v>
      </c>
      <c r="BA70" s="147">
        <f t="shared" si="7"/>
        <v>0</v>
      </c>
      <c r="BB70" s="147">
        <f t="shared" si="8"/>
        <v>0</v>
      </c>
      <c r="BC70" s="147">
        <f t="shared" si="9"/>
        <v>0</v>
      </c>
      <c r="BD70" s="147">
        <f t="shared" si="10"/>
        <v>0</v>
      </c>
      <c r="BE70" s="147">
        <f t="shared" si="11"/>
        <v>0</v>
      </c>
      <c r="CZ70" s="147">
        <v>0</v>
      </c>
    </row>
    <row r="71" spans="1:104" ht="12.75">
      <c r="A71" s="170">
        <v>38</v>
      </c>
      <c r="B71" s="171" t="s">
        <v>187</v>
      </c>
      <c r="C71" s="172" t="s">
        <v>188</v>
      </c>
      <c r="D71" s="173" t="s">
        <v>73</v>
      </c>
      <c r="E71" s="174">
        <v>6</v>
      </c>
      <c r="F71" s="174">
        <v>0</v>
      </c>
      <c r="G71" s="175">
        <f t="shared" si="6"/>
        <v>0</v>
      </c>
      <c r="O71" s="169">
        <v>2</v>
      </c>
      <c r="AA71" s="147">
        <v>12</v>
      </c>
      <c r="AB71" s="147">
        <v>0</v>
      </c>
      <c r="AC71" s="147">
        <v>75</v>
      </c>
      <c r="AZ71" s="147">
        <v>2</v>
      </c>
      <c r="BA71" s="147">
        <f t="shared" si="7"/>
        <v>0</v>
      </c>
      <c r="BB71" s="147">
        <f t="shared" si="8"/>
        <v>0</v>
      </c>
      <c r="BC71" s="147">
        <f t="shared" si="9"/>
        <v>0</v>
      </c>
      <c r="BD71" s="147">
        <f t="shared" si="10"/>
        <v>0</v>
      </c>
      <c r="BE71" s="147">
        <f t="shared" si="11"/>
        <v>0</v>
      </c>
      <c r="CZ71" s="147">
        <v>0</v>
      </c>
    </row>
    <row r="72" spans="1:104" ht="12.75">
      <c r="A72" s="170">
        <v>39</v>
      </c>
      <c r="B72" s="171" t="s">
        <v>189</v>
      </c>
      <c r="C72" s="172" t="s">
        <v>190</v>
      </c>
      <c r="D72" s="173" t="s">
        <v>191</v>
      </c>
      <c r="E72" s="174">
        <v>1</v>
      </c>
      <c r="F72" s="174">
        <v>0</v>
      </c>
      <c r="G72" s="175">
        <f t="shared" si="6"/>
        <v>0</v>
      </c>
      <c r="O72" s="169">
        <v>2</v>
      </c>
      <c r="AA72" s="147">
        <v>12</v>
      </c>
      <c r="AB72" s="147">
        <v>0</v>
      </c>
      <c r="AC72" s="147">
        <v>66</v>
      </c>
      <c r="AZ72" s="147">
        <v>2</v>
      </c>
      <c r="BA72" s="147">
        <f t="shared" si="7"/>
        <v>0</v>
      </c>
      <c r="BB72" s="147">
        <f t="shared" si="8"/>
        <v>0</v>
      </c>
      <c r="BC72" s="147">
        <f t="shared" si="9"/>
        <v>0</v>
      </c>
      <c r="BD72" s="147">
        <f t="shared" si="10"/>
        <v>0</v>
      </c>
      <c r="BE72" s="147">
        <f t="shared" si="11"/>
        <v>0</v>
      </c>
      <c r="CZ72" s="147">
        <v>0</v>
      </c>
    </row>
    <row r="73" spans="1:104" ht="12.75">
      <c r="A73" s="170">
        <v>40</v>
      </c>
      <c r="B73" s="171" t="s">
        <v>192</v>
      </c>
      <c r="C73" s="172" t="s">
        <v>193</v>
      </c>
      <c r="D73" s="173" t="s">
        <v>191</v>
      </c>
      <c r="E73" s="174">
        <v>1</v>
      </c>
      <c r="F73" s="174">
        <v>0</v>
      </c>
      <c r="G73" s="175">
        <f t="shared" si="6"/>
        <v>0</v>
      </c>
      <c r="O73" s="169">
        <v>2</v>
      </c>
      <c r="AA73" s="147">
        <v>12</v>
      </c>
      <c r="AB73" s="147">
        <v>0</v>
      </c>
      <c r="AC73" s="147">
        <v>37</v>
      </c>
      <c r="AZ73" s="147">
        <v>2</v>
      </c>
      <c r="BA73" s="147">
        <f t="shared" si="7"/>
        <v>0</v>
      </c>
      <c r="BB73" s="147">
        <f t="shared" si="8"/>
        <v>0</v>
      </c>
      <c r="BC73" s="147">
        <f t="shared" si="9"/>
        <v>0</v>
      </c>
      <c r="BD73" s="147">
        <f t="shared" si="10"/>
        <v>0</v>
      </c>
      <c r="BE73" s="147">
        <f t="shared" si="11"/>
        <v>0</v>
      </c>
      <c r="CZ73" s="147">
        <v>0</v>
      </c>
    </row>
    <row r="74" spans="1:104" ht="22.5">
      <c r="A74" s="170">
        <v>41</v>
      </c>
      <c r="B74" s="171" t="s">
        <v>194</v>
      </c>
      <c r="C74" s="172" t="s">
        <v>195</v>
      </c>
      <c r="D74" s="173" t="s">
        <v>73</v>
      </c>
      <c r="E74" s="174">
        <v>25</v>
      </c>
      <c r="F74" s="174">
        <v>0</v>
      </c>
      <c r="G74" s="175">
        <f t="shared" si="6"/>
        <v>0</v>
      </c>
      <c r="O74" s="169">
        <v>2</v>
      </c>
      <c r="AA74" s="147">
        <v>12</v>
      </c>
      <c r="AB74" s="147">
        <v>0</v>
      </c>
      <c r="AC74" s="147">
        <v>25</v>
      </c>
      <c r="AZ74" s="147">
        <v>2</v>
      </c>
      <c r="BA74" s="147">
        <f t="shared" si="7"/>
        <v>0</v>
      </c>
      <c r="BB74" s="147">
        <f t="shared" si="8"/>
        <v>0</v>
      </c>
      <c r="BC74" s="147">
        <f t="shared" si="9"/>
        <v>0</v>
      </c>
      <c r="BD74" s="147">
        <f t="shared" si="10"/>
        <v>0</v>
      </c>
      <c r="BE74" s="147">
        <f t="shared" si="11"/>
        <v>0</v>
      </c>
      <c r="CZ74" s="147">
        <v>0</v>
      </c>
    </row>
    <row r="75" spans="1:104" ht="12.75">
      <c r="A75" s="170">
        <v>42</v>
      </c>
      <c r="B75" s="171" t="s">
        <v>196</v>
      </c>
      <c r="C75" s="172" t="s">
        <v>197</v>
      </c>
      <c r="D75" s="173" t="s">
        <v>139</v>
      </c>
      <c r="E75" s="174">
        <v>102</v>
      </c>
      <c r="F75" s="174">
        <v>0</v>
      </c>
      <c r="G75" s="175">
        <f t="shared" si="6"/>
        <v>0</v>
      </c>
      <c r="O75" s="169">
        <v>2</v>
      </c>
      <c r="AA75" s="147">
        <v>3</v>
      </c>
      <c r="AB75" s="147">
        <v>7</v>
      </c>
      <c r="AC75" s="147">
        <v>28377109</v>
      </c>
      <c r="AZ75" s="147">
        <v>2</v>
      </c>
      <c r="BA75" s="147">
        <f t="shared" si="7"/>
        <v>0</v>
      </c>
      <c r="BB75" s="147">
        <f t="shared" si="8"/>
        <v>0</v>
      </c>
      <c r="BC75" s="147">
        <f t="shared" si="9"/>
        <v>0</v>
      </c>
      <c r="BD75" s="147">
        <f t="shared" si="10"/>
        <v>0</v>
      </c>
      <c r="BE75" s="147">
        <f t="shared" si="11"/>
        <v>0</v>
      </c>
      <c r="CZ75" s="147">
        <v>4E-05</v>
      </c>
    </row>
    <row r="76" spans="1:15" ht="12.75">
      <c r="A76" s="176"/>
      <c r="B76" s="178"/>
      <c r="C76" s="221" t="s">
        <v>198</v>
      </c>
      <c r="D76" s="222"/>
      <c r="E76" s="179">
        <v>102</v>
      </c>
      <c r="F76" s="180"/>
      <c r="G76" s="181"/>
      <c r="M76" s="177" t="s">
        <v>198</v>
      </c>
      <c r="O76" s="169"/>
    </row>
    <row r="77" spans="1:104" ht="12.75">
      <c r="A77" s="170">
        <v>43</v>
      </c>
      <c r="B77" s="171" t="s">
        <v>199</v>
      </c>
      <c r="C77" s="172" t="s">
        <v>200</v>
      </c>
      <c r="D77" s="173" t="s">
        <v>139</v>
      </c>
      <c r="E77" s="174">
        <v>45</v>
      </c>
      <c r="F77" s="174">
        <v>0</v>
      </c>
      <c r="G77" s="175">
        <f>E77*F77</f>
        <v>0</v>
      </c>
      <c r="O77" s="169">
        <v>2</v>
      </c>
      <c r="AA77" s="147">
        <v>3</v>
      </c>
      <c r="AB77" s="147">
        <v>7</v>
      </c>
      <c r="AC77" s="147">
        <v>28377112</v>
      </c>
      <c r="AZ77" s="147">
        <v>2</v>
      </c>
      <c r="BA77" s="147">
        <f>IF(AZ77=1,G77,0)</f>
        <v>0</v>
      </c>
      <c r="BB77" s="147">
        <f>IF(AZ77=2,G77,0)</f>
        <v>0</v>
      </c>
      <c r="BC77" s="147">
        <f>IF(AZ77=3,G77,0)</f>
        <v>0</v>
      </c>
      <c r="BD77" s="147">
        <f>IF(AZ77=4,G77,0)</f>
        <v>0</v>
      </c>
      <c r="BE77" s="147">
        <f>IF(AZ77=5,G77,0)</f>
        <v>0</v>
      </c>
      <c r="CZ77" s="147">
        <v>6E-05</v>
      </c>
    </row>
    <row r="78" spans="1:104" ht="12.75">
      <c r="A78" s="170">
        <v>44</v>
      </c>
      <c r="B78" s="171" t="s">
        <v>201</v>
      </c>
      <c r="C78" s="172" t="s">
        <v>202</v>
      </c>
      <c r="D78" s="173" t="s">
        <v>139</v>
      </c>
      <c r="E78" s="174">
        <v>94</v>
      </c>
      <c r="F78" s="174">
        <v>0</v>
      </c>
      <c r="G78" s="175">
        <f>E78*F78</f>
        <v>0</v>
      </c>
      <c r="O78" s="169">
        <v>2</v>
      </c>
      <c r="AA78" s="147">
        <v>3</v>
      </c>
      <c r="AB78" s="147">
        <v>7</v>
      </c>
      <c r="AC78" s="147">
        <v>28377120</v>
      </c>
      <c r="AZ78" s="147">
        <v>2</v>
      </c>
      <c r="BA78" s="147">
        <f>IF(AZ78=1,G78,0)</f>
        <v>0</v>
      </c>
      <c r="BB78" s="147">
        <f>IF(AZ78=2,G78,0)</f>
        <v>0</v>
      </c>
      <c r="BC78" s="147">
        <f>IF(AZ78=3,G78,0)</f>
        <v>0</v>
      </c>
      <c r="BD78" s="147">
        <f>IF(AZ78=4,G78,0)</f>
        <v>0</v>
      </c>
      <c r="BE78" s="147">
        <f>IF(AZ78=5,G78,0)</f>
        <v>0</v>
      </c>
      <c r="CZ78" s="147">
        <v>0.00019</v>
      </c>
    </row>
    <row r="79" spans="1:104" ht="12.75">
      <c r="A79" s="170">
        <v>45</v>
      </c>
      <c r="B79" s="171" t="s">
        <v>203</v>
      </c>
      <c r="C79" s="172" t="s">
        <v>204</v>
      </c>
      <c r="D79" s="173" t="s">
        <v>61</v>
      </c>
      <c r="E79" s="174"/>
      <c r="F79" s="174">
        <v>0</v>
      </c>
      <c r="G79" s="175">
        <f>E79*F79</f>
        <v>0</v>
      </c>
      <c r="O79" s="169">
        <v>2</v>
      </c>
      <c r="AA79" s="147">
        <v>7</v>
      </c>
      <c r="AB79" s="147">
        <v>1002</v>
      </c>
      <c r="AC79" s="147">
        <v>5</v>
      </c>
      <c r="AZ79" s="147">
        <v>2</v>
      </c>
      <c r="BA79" s="147">
        <f>IF(AZ79=1,G79,0)</f>
        <v>0</v>
      </c>
      <c r="BB79" s="147">
        <f>IF(AZ79=2,G79,0)</f>
        <v>0</v>
      </c>
      <c r="BC79" s="147">
        <f>IF(AZ79=3,G79,0)</f>
        <v>0</v>
      </c>
      <c r="BD79" s="147">
        <f>IF(AZ79=4,G79,0)</f>
        <v>0</v>
      </c>
      <c r="BE79" s="147">
        <f>IF(AZ79=5,G79,0)</f>
        <v>0</v>
      </c>
      <c r="CZ79" s="147">
        <v>0</v>
      </c>
    </row>
    <row r="80" spans="1:57" ht="12.75">
      <c r="A80" s="182"/>
      <c r="B80" s="183" t="s">
        <v>74</v>
      </c>
      <c r="C80" s="184" t="str">
        <f>CONCATENATE(B49," ",C49)</f>
        <v>722 Vnitřní vodovod</v>
      </c>
      <c r="D80" s="185"/>
      <c r="E80" s="186"/>
      <c r="F80" s="187"/>
      <c r="G80" s="188">
        <f>SUM(G49:G79)</f>
        <v>0</v>
      </c>
      <c r="O80" s="169">
        <v>4</v>
      </c>
      <c r="BA80" s="189">
        <f>SUM(BA49:BA79)</f>
        <v>0</v>
      </c>
      <c r="BB80" s="189">
        <f>SUM(BB49:BB79)</f>
        <v>0</v>
      </c>
      <c r="BC80" s="189">
        <f>SUM(BC49:BC79)</f>
        <v>0</v>
      </c>
      <c r="BD80" s="189">
        <f>SUM(BD49:BD79)</f>
        <v>0</v>
      </c>
      <c r="BE80" s="189">
        <f>SUM(BE49:BE79)</f>
        <v>0</v>
      </c>
    </row>
    <row r="81" spans="1:15" ht="12.75">
      <c r="A81" s="162" t="s">
        <v>72</v>
      </c>
      <c r="B81" s="163" t="s">
        <v>205</v>
      </c>
      <c r="C81" s="164" t="s">
        <v>206</v>
      </c>
      <c r="D81" s="165"/>
      <c r="E81" s="166"/>
      <c r="F81" s="166"/>
      <c r="G81" s="167"/>
      <c r="H81" s="168"/>
      <c r="I81" s="168"/>
      <c r="O81" s="169">
        <v>1</v>
      </c>
    </row>
    <row r="82" spans="1:104" ht="12.75">
      <c r="A82" s="170">
        <v>46</v>
      </c>
      <c r="B82" s="171" t="s">
        <v>207</v>
      </c>
      <c r="C82" s="172" t="s">
        <v>208</v>
      </c>
      <c r="D82" s="173" t="s">
        <v>209</v>
      </c>
      <c r="E82" s="174">
        <v>6</v>
      </c>
      <c r="F82" s="174">
        <v>0</v>
      </c>
      <c r="G82" s="175">
        <f aca="true" t="shared" si="12" ref="G82:G95">E82*F82</f>
        <v>0</v>
      </c>
      <c r="O82" s="169">
        <v>2</v>
      </c>
      <c r="AA82" s="147">
        <v>1</v>
      </c>
      <c r="AB82" s="147">
        <v>7</v>
      </c>
      <c r="AC82" s="147">
        <v>7</v>
      </c>
      <c r="AZ82" s="147">
        <v>2</v>
      </c>
      <c r="BA82" s="147">
        <f aca="true" t="shared" si="13" ref="BA82:BA95">IF(AZ82=1,G82,0)</f>
        <v>0</v>
      </c>
      <c r="BB82" s="147">
        <f aca="true" t="shared" si="14" ref="BB82:BB95">IF(AZ82=2,G82,0)</f>
        <v>0</v>
      </c>
      <c r="BC82" s="147">
        <f aca="true" t="shared" si="15" ref="BC82:BC95">IF(AZ82=3,G82,0)</f>
        <v>0</v>
      </c>
      <c r="BD82" s="147">
        <f aca="true" t="shared" si="16" ref="BD82:BD95">IF(AZ82=4,G82,0)</f>
        <v>0</v>
      </c>
      <c r="BE82" s="147">
        <f aca="true" t="shared" si="17" ref="BE82:BE95">IF(AZ82=5,G82,0)</f>
        <v>0</v>
      </c>
      <c r="CZ82" s="147">
        <v>0.01594</v>
      </c>
    </row>
    <row r="83" spans="1:104" ht="12.75">
      <c r="A83" s="170">
        <v>47</v>
      </c>
      <c r="B83" s="171" t="s">
        <v>210</v>
      </c>
      <c r="C83" s="172" t="s">
        <v>211</v>
      </c>
      <c r="D83" s="173" t="s">
        <v>94</v>
      </c>
      <c r="E83" s="174">
        <v>6</v>
      </c>
      <c r="F83" s="174">
        <v>0</v>
      </c>
      <c r="G83" s="175">
        <f t="shared" si="12"/>
        <v>0</v>
      </c>
      <c r="O83" s="169">
        <v>2</v>
      </c>
      <c r="AA83" s="147">
        <v>1</v>
      </c>
      <c r="AB83" s="147">
        <v>7</v>
      </c>
      <c r="AC83" s="147">
        <v>7</v>
      </c>
      <c r="AZ83" s="147">
        <v>2</v>
      </c>
      <c r="BA83" s="147">
        <f t="shared" si="13"/>
        <v>0</v>
      </c>
      <c r="BB83" s="147">
        <f t="shared" si="14"/>
        <v>0</v>
      </c>
      <c r="BC83" s="147">
        <f t="shared" si="15"/>
        <v>0</v>
      </c>
      <c r="BD83" s="147">
        <f t="shared" si="16"/>
        <v>0</v>
      </c>
      <c r="BE83" s="147">
        <f t="shared" si="17"/>
        <v>0</v>
      </c>
      <c r="CZ83" s="147">
        <v>5E-05</v>
      </c>
    </row>
    <row r="84" spans="1:104" ht="12.75">
      <c r="A84" s="170">
        <v>48</v>
      </c>
      <c r="B84" s="171" t="s">
        <v>212</v>
      </c>
      <c r="C84" s="172" t="s">
        <v>213</v>
      </c>
      <c r="D84" s="173" t="s">
        <v>94</v>
      </c>
      <c r="E84" s="174">
        <v>6</v>
      </c>
      <c r="F84" s="174">
        <v>0</v>
      </c>
      <c r="G84" s="175">
        <f t="shared" si="12"/>
        <v>0</v>
      </c>
      <c r="O84" s="169">
        <v>2</v>
      </c>
      <c r="AA84" s="147">
        <v>1</v>
      </c>
      <c r="AB84" s="147">
        <v>7</v>
      </c>
      <c r="AC84" s="147">
        <v>7</v>
      </c>
      <c r="AZ84" s="147">
        <v>2</v>
      </c>
      <c r="BA84" s="147">
        <f t="shared" si="13"/>
        <v>0</v>
      </c>
      <c r="BB84" s="147">
        <f t="shared" si="14"/>
        <v>0</v>
      </c>
      <c r="BC84" s="147">
        <f t="shared" si="15"/>
        <v>0</v>
      </c>
      <c r="BD84" s="147">
        <f t="shared" si="16"/>
        <v>0</v>
      </c>
      <c r="BE84" s="147">
        <f t="shared" si="17"/>
        <v>0</v>
      </c>
      <c r="CZ84" s="147">
        <v>0</v>
      </c>
    </row>
    <row r="85" spans="1:104" ht="12.75">
      <c r="A85" s="170">
        <v>49</v>
      </c>
      <c r="B85" s="171" t="s">
        <v>214</v>
      </c>
      <c r="C85" s="172" t="s">
        <v>215</v>
      </c>
      <c r="D85" s="173" t="s">
        <v>209</v>
      </c>
      <c r="E85" s="174">
        <v>6</v>
      </c>
      <c r="F85" s="174">
        <v>0</v>
      </c>
      <c r="G85" s="175">
        <f t="shared" si="12"/>
        <v>0</v>
      </c>
      <c r="O85" s="169">
        <v>2</v>
      </c>
      <c r="AA85" s="147">
        <v>1</v>
      </c>
      <c r="AB85" s="147">
        <v>7</v>
      </c>
      <c r="AC85" s="147">
        <v>7</v>
      </c>
      <c r="AZ85" s="147">
        <v>2</v>
      </c>
      <c r="BA85" s="147">
        <f t="shared" si="13"/>
        <v>0</v>
      </c>
      <c r="BB85" s="147">
        <f t="shared" si="14"/>
        <v>0</v>
      </c>
      <c r="BC85" s="147">
        <f t="shared" si="15"/>
        <v>0</v>
      </c>
      <c r="BD85" s="147">
        <f t="shared" si="16"/>
        <v>0</v>
      </c>
      <c r="BE85" s="147">
        <f t="shared" si="17"/>
        <v>0</v>
      </c>
      <c r="CZ85" s="147">
        <v>0</v>
      </c>
    </row>
    <row r="86" spans="1:104" ht="12.75">
      <c r="A86" s="170">
        <v>50</v>
      </c>
      <c r="B86" s="171" t="s">
        <v>216</v>
      </c>
      <c r="C86" s="172" t="s">
        <v>217</v>
      </c>
      <c r="D86" s="173" t="s">
        <v>94</v>
      </c>
      <c r="E86" s="174">
        <v>6</v>
      </c>
      <c r="F86" s="174">
        <v>0</v>
      </c>
      <c r="G86" s="175">
        <f t="shared" si="12"/>
        <v>0</v>
      </c>
      <c r="O86" s="169">
        <v>2</v>
      </c>
      <c r="AA86" s="147">
        <v>1</v>
      </c>
      <c r="AB86" s="147">
        <v>7</v>
      </c>
      <c r="AC86" s="147">
        <v>7</v>
      </c>
      <c r="AZ86" s="147">
        <v>2</v>
      </c>
      <c r="BA86" s="147">
        <f t="shared" si="13"/>
        <v>0</v>
      </c>
      <c r="BB86" s="147">
        <f t="shared" si="14"/>
        <v>0</v>
      </c>
      <c r="BC86" s="147">
        <f t="shared" si="15"/>
        <v>0</v>
      </c>
      <c r="BD86" s="147">
        <f t="shared" si="16"/>
        <v>0</v>
      </c>
      <c r="BE86" s="147">
        <f t="shared" si="17"/>
        <v>0</v>
      </c>
      <c r="CZ86" s="147">
        <v>0</v>
      </c>
    </row>
    <row r="87" spans="1:104" ht="12.75">
      <c r="A87" s="170">
        <v>51</v>
      </c>
      <c r="B87" s="171" t="s">
        <v>218</v>
      </c>
      <c r="C87" s="172" t="s">
        <v>219</v>
      </c>
      <c r="D87" s="173" t="s">
        <v>209</v>
      </c>
      <c r="E87" s="174">
        <v>6</v>
      </c>
      <c r="F87" s="174">
        <v>0</v>
      </c>
      <c r="G87" s="175">
        <f t="shared" si="12"/>
        <v>0</v>
      </c>
      <c r="O87" s="169">
        <v>2</v>
      </c>
      <c r="AA87" s="147">
        <v>1</v>
      </c>
      <c r="AB87" s="147">
        <v>7</v>
      </c>
      <c r="AC87" s="147">
        <v>7</v>
      </c>
      <c r="AZ87" s="147">
        <v>2</v>
      </c>
      <c r="BA87" s="147">
        <f t="shared" si="13"/>
        <v>0</v>
      </c>
      <c r="BB87" s="147">
        <f t="shared" si="14"/>
        <v>0</v>
      </c>
      <c r="BC87" s="147">
        <f t="shared" si="15"/>
        <v>0</v>
      </c>
      <c r="BD87" s="147">
        <f t="shared" si="16"/>
        <v>0</v>
      </c>
      <c r="BE87" s="147">
        <f t="shared" si="17"/>
        <v>0</v>
      </c>
      <c r="CZ87" s="147">
        <v>0</v>
      </c>
    </row>
    <row r="88" spans="1:104" ht="22.5">
      <c r="A88" s="170">
        <v>52</v>
      </c>
      <c r="B88" s="171" t="s">
        <v>220</v>
      </c>
      <c r="C88" s="172" t="s">
        <v>221</v>
      </c>
      <c r="D88" s="173" t="s">
        <v>209</v>
      </c>
      <c r="E88" s="174">
        <v>6</v>
      </c>
      <c r="F88" s="174">
        <v>0</v>
      </c>
      <c r="G88" s="175">
        <f t="shared" si="12"/>
        <v>0</v>
      </c>
      <c r="O88" s="169">
        <v>2</v>
      </c>
      <c r="AA88" s="147">
        <v>1</v>
      </c>
      <c r="AB88" s="147">
        <v>7</v>
      </c>
      <c r="AC88" s="147">
        <v>7</v>
      </c>
      <c r="AZ88" s="147">
        <v>2</v>
      </c>
      <c r="BA88" s="147">
        <f t="shared" si="13"/>
        <v>0</v>
      </c>
      <c r="BB88" s="147">
        <f t="shared" si="14"/>
        <v>0</v>
      </c>
      <c r="BC88" s="147">
        <f t="shared" si="15"/>
        <v>0</v>
      </c>
      <c r="BD88" s="147">
        <f t="shared" si="16"/>
        <v>0</v>
      </c>
      <c r="BE88" s="147">
        <f t="shared" si="17"/>
        <v>0</v>
      </c>
      <c r="CZ88" s="147">
        <v>0.00223</v>
      </c>
    </row>
    <row r="89" spans="1:104" ht="12.75">
      <c r="A89" s="170">
        <v>53</v>
      </c>
      <c r="B89" s="171" t="s">
        <v>222</v>
      </c>
      <c r="C89" s="172" t="s">
        <v>223</v>
      </c>
      <c r="D89" s="173" t="s">
        <v>94</v>
      </c>
      <c r="E89" s="174">
        <v>6</v>
      </c>
      <c r="F89" s="174">
        <v>0</v>
      </c>
      <c r="G89" s="175">
        <f t="shared" si="12"/>
        <v>0</v>
      </c>
      <c r="O89" s="169">
        <v>2</v>
      </c>
      <c r="AA89" s="147">
        <v>2</v>
      </c>
      <c r="AB89" s="147">
        <v>7</v>
      </c>
      <c r="AC89" s="147">
        <v>7</v>
      </c>
      <c r="AZ89" s="147">
        <v>2</v>
      </c>
      <c r="BA89" s="147">
        <f t="shared" si="13"/>
        <v>0</v>
      </c>
      <c r="BB89" s="147">
        <f t="shared" si="14"/>
        <v>0</v>
      </c>
      <c r="BC89" s="147">
        <f t="shared" si="15"/>
        <v>0</v>
      </c>
      <c r="BD89" s="147">
        <f t="shared" si="16"/>
        <v>0</v>
      </c>
      <c r="BE89" s="147">
        <f t="shared" si="17"/>
        <v>0</v>
      </c>
      <c r="CZ89" s="147">
        <v>0.02091</v>
      </c>
    </row>
    <row r="90" spans="1:104" ht="12.75">
      <c r="A90" s="170">
        <v>54</v>
      </c>
      <c r="B90" s="171" t="s">
        <v>224</v>
      </c>
      <c r="C90" s="172" t="s">
        <v>225</v>
      </c>
      <c r="D90" s="173" t="s">
        <v>73</v>
      </c>
      <c r="E90" s="174">
        <v>6</v>
      </c>
      <c r="F90" s="174">
        <v>0</v>
      </c>
      <c r="G90" s="175">
        <f t="shared" si="12"/>
        <v>0</v>
      </c>
      <c r="O90" s="169">
        <v>2</v>
      </c>
      <c r="AA90" s="147">
        <v>12</v>
      </c>
      <c r="AB90" s="147">
        <v>0</v>
      </c>
      <c r="AC90" s="147">
        <v>99</v>
      </c>
      <c r="AZ90" s="147">
        <v>2</v>
      </c>
      <c r="BA90" s="147">
        <f t="shared" si="13"/>
        <v>0</v>
      </c>
      <c r="BB90" s="147">
        <f t="shared" si="14"/>
        <v>0</v>
      </c>
      <c r="BC90" s="147">
        <f t="shared" si="15"/>
        <v>0</v>
      </c>
      <c r="BD90" s="147">
        <f t="shared" si="16"/>
        <v>0</v>
      </c>
      <c r="BE90" s="147">
        <f t="shared" si="17"/>
        <v>0</v>
      </c>
      <c r="CZ90" s="147">
        <v>0</v>
      </c>
    </row>
    <row r="91" spans="1:104" ht="12.75">
      <c r="A91" s="170">
        <v>55</v>
      </c>
      <c r="B91" s="171" t="s">
        <v>226</v>
      </c>
      <c r="C91" s="172" t="s">
        <v>227</v>
      </c>
      <c r="D91" s="173" t="s">
        <v>73</v>
      </c>
      <c r="E91" s="174">
        <v>6</v>
      </c>
      <c r="F91" s="174">
        <v>0</v>
      </c>
      <c r="G91" s="175">
        <f t="shared" si="12"/>
        <v>0</v>
      </c>
      <c r="O91" s="169">
        <v>2</v>
      </c>
      <c r="AA91" s="147">
        <v>12</v>
      </c>
      <c r="AB91" s="147">
        <v>0</v>
      </c>
      <c r="AC91" s="147">
        <v>101</v>
      </c>
      <c r="AZ91" s="147">
        <v>2</v>
      </c>
      <c r="BA91" s="147">
        <f t="shared" si="13"/>
        <v>0</v>
      </c>
      <c r="BB91" s="147">
        <f t="shared" si="14"/>
        <v>0</v>
      </c>
      <c r="BC91" s="147">
        <f t="shared" si="15"/>
        <v>0</v>
      </c>
      <c r="BD91" s="147">
        <f t="shared" si="16"/>
        <v>0</v>
      </c>
      <c r="BE91" s="147">
        <f t="shared" si="17"/>
        <v>0</v>
      </c>
      <c r="CZ91" s="147">
        <v>0</v>
      </c>
    </row>
    <row r="92" spans="1:104" ht="12.75">
      <c r="A92" s="170">
        <v>56</v>
      </c>
      <c r="B92" s="171" t="s">
        <v>228</v>
      </c>
      <c r="C92" s="172" t="s">
        <v>229</v>
      </c>
      <c r="D92" s="173" t="s">
        <v>73</v>
      </c>
      <c r="E92" s="174">
        <v>6</v>
      </c>
      <c r="F92" s="174">
        <v>0</v>
      </c>
      <c r="G92" s="175">
        <f t="shared" si="12"/>
        <v>0</v>
      </c>
      <c r="O92" s="169">
        <v>2</v>
      </c>
      <c r="AA92" s="147">
        <v>12</v>
      </c>
      <c r="AB92" s="147">
        <v>0</v>
      </c>
      <c r="AC92" s="147">
        <v>100</v>
      </c>
      <c r="AZ92" s="147">
        <v>2</v>
      </c>
      <c r="BA92" s="147">
        <f t="shared" si="13"/>
        <v>0</v>
      </c>
      <c r="BB92" s="147">
        <f t="shared" si="14"/>
        <v>0</v>
      </c>
      <c r="BC92" s="147">
        <f t="shared" si="15"/>
        <v>0</v>
      </c>
      <c r="BD92" s="147">
        <f t="shared" si="16"/>
        <v>0</v>
      </c>
      <c r="BE92" s="147">
        <f t="shared" si="17"/>
        <v>0</v>
      </c>
      <c r="CZ92" s="147">
        <v>0</v>
      </c>
    </row>
    <row r="93" spans="1:104" ht="12.75">
      <c r="A93" s="170">
        <v>57</v>
      </c>
      <c r="B93" s="171" t="s">
        <v>230</v>
      </c>
      <c r="C93" s="172" t="s">
        <v>231</v>
      </c>
      <c r="D93" s="173" t="s">
        <v>73</v>
      </c>
      <c r="E93" s="174">
        <v>6</v>
      </c>
      <c r="F93" s="174">
        <v>0</v>
      </c>
      <c r="G93" s="175">
        <f t="shared" si="12"/>
        <v>0</v>
      </c>
      <c r="O93" s="169">
        <v>2</v>
      </c>
      <c r="AA93" s="147">
        <v>12</v>
      </c>
      <c r="AB93" s="147">
        <v>0</v>
      </c>
      <c r="AC93" s="147">
        <v>97</v>
      </c>
      <c r="AZ93" s="147">
        <v>2</v>
      </c>
      <c r="BA93" s="147">
        <f t="shared" si="13"/>
        <v>0</v>
      </c>
      <c r="BB93" s="147">
        <f t="shared" si="14"/>
        <v>0</v>
      </c>
      <c r="BC93" s="147">
        <f t="shared" si="15"/>
        <v>0</v>
      </c>
      <c r="BD93" s="147">
        <f t="shared" si="16"/>
        <v>0</v>
      </c>
      <c r="BE93" s="147">
        <f t="shared" si="17"/>
        <v>0</v>
      </c>
      <c r="CZ93" s="147">
        <v>0</v>
      </c>
    </row>
    <row r="94" spans="1:104" ht="12.75">
      <c r="A94" s="170">
        <v>58</v>
      </c>
      <c r="B94" s="171" t="s">
        <v>232</v>
      </c>
      <c r="C94" s="172" t="s">
        <v>233</v>
      </c>
      <c r="D94" s="173" t="s">
        <v>94</v>
      </c>
      <c r="E94" s="174">
        <v>6</v>
      </c>
      <c r="F94" s="174">
        <v>0</v>
      </c>
      <c r="G94" s="175">
        <f t="shared" si="12"/>
        <v>0</v>
      </c>
      <c r="O94" s="169">
        <v>2</v>
      </c>
      <c r="AA94" s="147">
        <v>3</v>
      </c>
      <c r="AB94" s="147">
        <v>7</v>
      </c>
      <c r="AC94" s="147">
        <v>64262515</v>
      </c>
      <c r="AZ94" s="147">
        <v>2</v>
      </c>
      <c r="BA94" s="147">
        <f t="shared" si="13"/>
        <v>0</v>
      </c>
      <c r="BB94" s="147">
        <f t="shared" si="14"/>
        <v>0</v>
      </c>
      <c r="BC94" s="147">
        <f t="shared" si="15"/>
        <v>0</v>
      </c>
      <c r="BD94" s="147">
        <f t="shared" si="16"/>
        <v>0</v>
      </c>
      <c r="BE94" s="147">
        <f t="shared" si="17"/>
        <v>0</v>
      </c>
      <c r="CZ94" s="147">
        <v>0.01</v>
      </c>
    </row>
    <row r="95" spans="1:104" ht="12.75">
      <c r="A95" s="170">
        <v>59</v>
      </c>
      <c r="B95" s="171" t="s">
        <v>234</v>
      </c>
      <c r="C95" s="172" t="s">
        <v>235</v>
      </c>
      <c r="D95" s="173" t="s">
        <v>61</v>
      </c>
      <c r="E95" s="174"/>
      <c r="F95" s="174">
        <v>0</v>
      </c>
      <c r="G95" s="175">
        <f t="shared" si="12"/>
        <v>0</v>
      </c>
      <c r="O95" s="169">
        <v>2</v>
      </c>
      <c r="AA95" s="147">
        <v>7</v>
      </c>
      <c r="AB95" s="147">
        <v>1002</v>
      </c>
      <c r="AC95" s="147">
        <v>5</v>
      </c>
      <c r="AZ95" s="147">
        <v>2</v>
      </c>
      <c r="BA95" s="147">
        <f t="shared" si="13"/>
        <v>0</v>
      </c>
      <c r="BB95" s="147">
        <f t="shared" si="14"/>
        <v>0</v>
      </c>
      <c r="BC95" s="147">
        <f t="shared" si="15"/>
        <v>0</v>
      </c>
      <c r="BD95" s="147">
        <f t="shared" si="16"/>
        <v>0</v>
      </c>
      <c r="BE95" s="147">
        <f t="shared" si="17"/>
        <v>0</v>
      </c>
      <c r="CZ95" s="147">
        <v>0</v>
      </c>
    </row>
    <row r="96" spans="1:57" ht="12.75">
      <c r="A96" s="182"/>
      <c r="B96" s="183" t="s">
        <v>74</v>
      </c>
      <c r="C96" s="184" t="str">
        <f>CONCATENATE(B81," ",C81)</f>
        <v>725 Zařizovací předměty</v>
      </c>
      <c r="D96" s="185"/>
      <c r="E96" s="186"/>
      <c r="F96" s="187"/>
      <c r="G96" s="188">
        <f>SUM(G81:G95)</f>
        <v>0</v>
      </c>
      <c r="O96" s="169">
        <v>4</v>
      </c>
      <c r="BA96" s="189">
        <f>SUM(BA81:BA95)</f>
        <v>0</v>
      </c>
      <c r="BB96" s="189">
        <f>SUM(BB81:BB95)</f>
        <v>0</v>
      </c>
      <c r="BC96" s="189">
        <f>SUM(BC81:BC95)</f>
        <v>0</v>
      </c>
      <c r="BD96" s="189">
        <f>SUM(BD81:BD95)</f>
        <v>0</v>
      </c>
      <c r="BE96" s="189">
        <f>SUM(BE81:BE95)</f>
        <v>0</v>
      </c>
    </row>
    <row r="97" spans="1:15" ht="12.75">
      <c r="A97" s="162" t="s">
        <v>72</v>
      </c>
      <c r="B97" s="163" t="s">
        <v>236</v>
      </c>
      <c r="C97" s="164" t="s">
        <v>237</v>
      </c>
      <c r="D97" s="165"/>
      <c r="E97" s="166"/>
      <c r="F97" s="166"/>
      <c r="G97" s="167"/>
      <c r="H97" s="168"/>
      <c r="I97" s="168"/>
      <c r="O97" s="169">
        <v>1</v>
      </c>
    </row>
    <row r="98" spans="1:104" ht="12.75">
      <c r="A98" s="170">
        <v>60</v>
      </c>
      <c r="B98" s="171" t="s">
        <v>238</v>
      </c>
      <c r="C98" s="172" t="s">
        <v>239</v>
      </c>
      <c r="D98" s="173" t="s">
        <v>94</v>
      </c>
      <c r="E98" s="174">
        <v>7</v>
      </c>
      <c r="F98" s="174">
        <v>0</v>
      </c>
      <c r="G98" s="175">
        <f aca="true" t="shared" si="18" ref="G98:G106">E98*F98</f>
        <v>0</v>
      </c>
      <c r="O98" s="169">
        <v>2</v>
      </c>
      <c r="AA98" s="147">
        <v>1</v>
      </c>
      <c r="AB98" s="147">
        <v>7</v>
      </c>
      <c r="AC98" s="147">
        <v>7</v>
      </c>
      <c r="AZ98" s="147">
        <v>2</v>
      </c>
      <c r="BA98" s="147">
        <f aca="true" t="shared" si="19" ref="BA98:BA106">IF(AZ98=1,G98,0)</f>
        <v>0</v>
      </c>
      <c r="BB98" s="147">
        <f aca="true" t="shared" si="20" ref="BB98:BB106">IF(AZ98=2,G98,0)</f>
        <v>0</v>
      </c>
      <c r="BC98" s="147">
        <f aca="true" t="shared" si="21" ref="BC98:BC106">IF(AZ98=3,G98,0)</f>
        <v>0</v>
      </c>
      <c r="BD98" s="147">
        <f aca="true" t="shared" si="22" ref="BD98:BD106">IF(AZ98=4,G98,0)</f>
        <v>0</v>
      </c>
      <c r="BE98" s="147">
        <f aca="true" t="shared" si="23" ref="BE98:BE106">IF(AZ98=5,G98,0)</f>
        <v>0</v>
      </c>
      <c r="CZ98" s="147">
        <v>3E-05</v>
      </c>
    </row>
    <row r="99" spans="1:104" ht="12.75">
      <c r="A99" s="170">
        <v>61</v>
      </c>
      <c r="B99" s="171" t="s">
        <v>240</v>
      </c>
      <c r="C99" s="172" t="s">
        <v>241</v>
      </c>
      <c r="D99" s="173" t="s">
        <v>94</v>
      </c>
      <c r="E99" s="174">
        <v>14</v>
      </c>
      <c r="F99" s="174">
        <v>0</v>
      </c>
      <c r="G99" s="175">
        <f t="shared" si="18"/>
        <v>0</v>
      </c>
      <c r="O99" s="169">
        <v>2</v>
      </c>
      <c r="AA99" s="147">
        <v>1</v>
      </c>
      <c r="AB99" s="147">
        <v>7</v>
      </c>
      <c r="AC99" s="147">
        <v>7</v>
      </c>
      <c r="AZ99" s="147">
        <v>2</v>
      </c>
      <c r="BA99" s="147">
        <f t="shared" si="19"/>
        <v>0</v>
      </c>
      <c r="BB99" s="147">
        <f t="shared" si="20"/>
        <v>0</v>
      </c>
      <c r="BC99" s="147">
        <f t="shared" si="21"/>
        <v>0</v>
      </c>
      <c r="BD99" s="147">
        <f t="shared" si="22"/>
        <v>0</v>
      </c>
      <c r="BE99" s="147">
        <f t="shared" si="23"/>
        <v>0</v>
      </c>
      <c r="CZ99" s="147">
        <v>3E-05</v>
      </c>
    </row>
    <row r="100" spans="1:104" ht="12.75">
      <c r="A100" s="170">
        <v>62</v>
      </c>
      <c r="B100" s="171" t="s">
        <v>242</v>
      </c>
      <c r="C100" s="172" t="s">
        <v>243</v>
      </c>
      <c r="D100" s="173" t="s">
        <v>94</v>
      </c>
      <c r="E100" s="174">
        <v>4</v>
      </c>
      <c r="F100" s="174">
        <v>0</v>
      </c>
      <c r="G100" s="175">
        <f t="shared" si="18"/>
        <v>0</v>
      </c>
      <c r="O100" s="169">
        <v>2</v>
      </c>
      <c r="AA100" s="147">
        <v>1</v>
      </c>
      <c r="AB100" s="147">
        <v>7</v>
      </c>
      <c r="AC100" s="147">
        <v>7</v>
      </c>
      <c r="AZ100" s="147">
        <v>2</v>
      </c>
      <c r="BA100" s="147">
        <f t="shared" si="19"/>
        <v>0</v>
      </c>
      <c r="BB100" s="147">
        <f t="shared" si="20"/>
        <v>0</v>
      </c>
      <c r="BC100" s="147">
        <f t="shared" si="21"/>
        <v>0</v>
      </c>
      <c r="BD100" s="147">
        <f t="shared" si="22"/>
        <v>0</v>
      </c>
      <c r="BE100" s="147">
        <f t="shared" si="23"/>
        <v>0</v>
      </c>
      <c r="CZ100" s="147">
        <v>3E-05</v>
      </c>
    </row>
    <row r="101" spans="1:104" ht="12.75">
      <c r="A101" s="170">
        <v>63</v>
      </c>
      <c r="B101" s="171" t="s">
        <v>244</v>
      </c>
      <c r="C101" s="172" t="s">
        <v>245</v>
      </c>
      <c r="D101" s="173" t="s">
        <v>94</v>
      </c>
      <c r="E101" s="174">
        <v>1</v>
      </c>
      <c r="F101" s="174">
        <v>0</v>
      </c>
      <c r="G101" s="175">
        <f t="shared" si="18"/>
        <v>0</v>
      </c>
      <c r="O101" s="169">
        <v>2</v>
      </c>
      <c r="AA101" s="147">
        <v>1</v>
      </c>
      <c r="AB101" s="147">
        <v>7</v>
      </c>
      <c r="AC101" s="147">
        <v>7</v>
      </c>
      <c r="AZ101" s="147">
        <v>2</v>
      </c>
      <c r="BA101" s="147">
        <f t="shared" si="19"/>
        <v>0</v>
      </c>
      <c r="BB101" s="147">
        <f t="shared" si="20"/>
        <v>0</v>
      </c>
      <c r="BC101" s="147">
        <f t="shared" si="21"/>
        <v>0</v>
      </c>
      <c r="BD101" s="147">
        <f t="shared" si="22"/>
        <v>0</v>
      </c>
      <c r="BE101" s="147">
        <f t="shared" si="23"/>
        <v>0</v>
      </c>
      <c r="CZ101" s="147">
        <v>6E-05</v>
      </c>
    </row>
    <row r="102" spans="1:104" ht="12.75">
      <c r="A102" s="170">
        <v>64</v>
      </c>
      <c r="B102" s="171" t="s">
        <v>224</v>
      </c>
      <c r="C102" s="172" t="s">
        <v>246</v>
      </c>
      <c r="D102" s="173" t="s">
        <v>73</v>
      </c>
      <c r="E102" s="174">
        <v>7</v>
      </c>
      <c r="F102" s="174">
        <v>0</v>
      </c>
      <c r="G102" s="175">
        <f t="shared" si="18"/>
        <v>0</v>
      </c>
      <c r="O102" s="169">
        <v>2</v>
      </c>
      <c r="AA102" s="147">
        <v>12</v>
      </c>
      <c r="AB102" s="147">
        <v>0</v>
      </c>
      <c r="AC102" s="147">
        <v>18</v>
      </c>
      <c r="AZ102" s="147">
        <v>2</v>
      </c>
      <c r="BA102" s="147">
        <f t="shared" si="19"/>
        <v>0</v>
      </c>
      <c r="BB102" s="147">
        <f t="shared" si="20"/>
        <v>0</v>
      </c>
      <c r="BC102" s="147">
        <f t="shared" si="21"/>
        <v>0</v>
      </c>
      <c r="BD102" s="147">
        <f t="shared" si="22"/>
        <v>0</v>
      </c>
      <c r="BE102" s="147">
        <f t="shared" si="23"/>
        <v>0</v>
      </c>
      <c r="CZ102" s="147">
        <v>0</v>
      </c>
    </row>
    <row r="103" spans="1:104" ht="12.75">
      <c r="A103" s="170">
        <v>65</v>
      </c>
      <c r="B103" s="171" t="s">
        <v>226</v>
      </c>
      <c r="C103" s="172" t="s">
        <v>247</v>
      </c>
      <c r="D103" s="173" t="s">
        <v>73</v>
      </c>
      <c r="E103" s="174">
        <v>14</v>
      </c>
      <c r="F103" s="174">
        <v>0</v>
      </c>
      <c r="G103" s="175">
        <f t="shared" si="18"/>
        <v>0</v>
      </c>
      <c r="O103" s="169">
        <v>2</v>
      </c>
      <c r="AA103" s="147">
        <v>12</v>
      </c>
      <c r="AB103" s="147">
        <v>0</v>
      </c>
      <c r="AC103" s="147">
        <v>19</v>
      </c>
      <c r="AZ103" s="147">
        <v>2</v>
      </c>
      <c r="BA103" s="147">
        <f t="shared" si="19"/>
        <v>0</v>
      </c>
      <c r="BB103" s="147">
        <f t="shared" si="20"/>
        <v>0</v>
      </c>
      <c r="BC103" s="147">
        <f t="shared" si="21"/>
        <v>0</v>
      </c>
      <c r="BD103" s="147">
        <f t="shared" si="22"/>
        <v>0</v>
      </c>
      <c r="BE103" s="147">
        <f t="shared" si="23"/>
        <v>0</v>
      </c>
      <c r="CZ103" s="147">
        <v>0</v>
      </c>
    </row>
    <row r="104" spans="1:104" ht="12.75">
      <c r="A104" s="170">
        <v>66</v>
      </c>
      <c r="B104" s="171" t="s">
        <v>228</v>
      </c>
      <c r="C104" s="172" t="s">
        <v>248</v>
      </c>
      <c r="D104" s="173" t="s">
        <v>73</v>
      </c>
      <c r="E104" s="174">
        <v>4</v>
      </c>
      <c r="F104" s="174">
        <v>0</v>
      </c>
      <c r="G104" s="175">
        <f t="shared" si="18"/>
        <v>0</v>
      </c>
      <c r="O104" s="169">
        <v>2</v>
      </c>
      <c r="AA104" s="147">
        <v>12</v>
      </c>
      <c r="AB104" s="147">
        <v>0</v>
      </c>
      <c r="AC104" s="147">
        <v>20</v>
      </c>
      <c r="AZ104" s="147">
        <v>2</v>
      </c>
      <c r="BA104" s="147">
        <f t="shared" si="19"/>
        <v>0</v>
      </c>
      <c r="BB104" s="147">
        <f t="shared" si="20"/>
        <v>0</v>
      </c>
      <c r="BC104" s="147">
        <f t="shared" si="21"/>
        <v>0</v>
      </c>
      <c r="BD104" s="147">
        <f t="shared" si="22"/>
        <v>0</v>
      </c>
      <c r="BE104" s="147">
        <f t="shared" si="23"/>
        <v>0</v>
      </c>
      <c r="CZ104" s="147">
        <v>0</v>
      </c>
    </row>
    <row r="105" spans="1:104" ht="12.75">
      <c r="A105" s="170">
        <v>67</v>
      </c>
      <c r="B105" s="171" t="s">
        <v>230</v>
      </c>
      <c r="C105" s="172" t="s">
        <v>249</v>
      </c>
      <c r="D105" s="173" t="s">
        <v>73</v>
      </c>
      <c r="E105" s="174">
        <v>1</v>
      </c>
      <c r="F105" s="174">
        <v>0</v>
      </c>
      <c r="G105" s="175">
        <f t="shared" si="18"/>
        <v>0</v>
      </c>
      <c r="O105" s="169">
        <v>2</v>
      </c>
      <c r="AA105" s="147">
        <v>12</v>
      </c>
      <c r="AB105" s="147">
        <v>0</v>
      </c>
      <c r="AC105" s="147">
        <v>84</v>
      </c>
      <c r="AZ105" s="147">
        <v>2</v>
      </c>
      <c r="BA105" s="147">
        <f t="shared" si="19"/>
        <v>0</v>
      </c>
      <c r="BB105" s="147">
        <f t="shared" si="20"/>
        <v>0</v>
      </c>
      <c r="BC105" s="147">
        <f t="shared" si="21"/>
        <v>0</v>
      </c>
      <c r="BD105" s="147">
        <f t="shared" si="22"/>
        <v>0</v>
      </c>
      <c r="BE105" s="147">
        <f t="shared" si="23"/>
        <v>0</v>
      </c>
      <c r="CZ105" s="147">
        <v>0</v>
      </c>
    </row>
    <row r="106" spans="1:104" ht="12.75">
      <c r="A106" s="170">
        <v>68</v>
      </c>
      <c r="B106" s="171" t="s">
        <v>203</v>
      </c>
      <c r="C106" s="172" t="s">
        <v>204</v>
      </c>
      <c r="D106" s="173" t="s">
        <v>61</v>
      </c>
      <c r="E106" s="174"/>
      <c r="F106" s="174">
        <v>0</v>
      </c>
      <c r="G106" s="175">
        <f t="shared" si="18"/>
        <v>0</v>
      </c>
      <c r="O106" s="169">
        <v>2</v>
      </c>
      <c r="AA106" s="147">
        <v>7</v>
      </c>
      <c r="AB106" s="147">
        <v>1002</v>
      </c>
      <c r="AC106" s="147">
        <v>5</v>
      </c>
      <c r="AZ106" s="147">
        <v>2</v>
      </c>
      <c r="BA106" s="147">
        <f t="shared" si="19"/>
        <v>0</v>
      </c>
      <c r="BB106" s="147">
        <f t="shared" si="20"/>
        <v>0</v>
      </c>
      <c r="BC106" s="147">
        <f t="shared" si="21"/>
        <v>0</v>
      </c>
      <c r="BD106" s="147">
        <f t="shared" si="22"/>
        <v>0</v>
      </c>
      <c r="BE106" s="147">
        <f t="shared" si="23"/>
        <v>0</v>
      </c>
      <c r="CZ106" s="147">
        <v>0</v>
      </c>
    </row>
    <row r="107" spans="1:57" ht="12.75">
      <c r="A107" s="182"/>
      <c r="B107" s="183" t="s">
        <v>74</v>
      </c>
      <c r="C107" s="184" t="str">
        <f>CONCATENATE(B97," ",C97)</f>
        <v>734 Armatury</v>
      </c>
      <c r="D107" s="185"/>
      <c r="E107" s="186"/>
      <c r="F107" s="187"/>
      <c r="G107" s="188">
        <f>SUM(G97:G106)</f>
        <v>0</v>
      </c>
      <c r="O107" s="169">
        <v>4</v>
      </c>
      <c r="BA107" s="189">
        <f>SUM(BA97:BA106)</f>
        <v>0</v>
      </c>
      <c r="BB107" s="189">
        <f>SUM(BB97:BB106)</f>
        <v>0</v>
      </c>
      <c r="BC107" s="189">
        <f>SUM(BC97:BC106)</f>
        <v>0</v>
      </c>
      <c r="BD107" s="189">
        <f>SUM(BD97:BD106)</f>
        <v>0</v>
      </c>
      <c r="BE107" s="189">
        <f>SUM(BE97:BE106)</f>
        <v>0</v>
      </c>
    </row>
    <row r="108" spans="1:15" ht="12.75">
      <c r="A108" s="162" t="s">
        <v>72</v>
      </c>
      <c r="B108" s="163" t="s">
        <v>250</v>
      </c>
      <c r="C108" s="164" t="s">
        <v>251</v>
      </c>
      <c r="D108" s="165"/>
      <c r="E108" s="166"/>
      <c r="F108" s="166"/>
      <c r="G108" s="167"/>
      <c r="H108" s="168"/>
      <c r="I108" s="168"/>
      <c r="O108" s="169">
        <v>1</v>
      </c>
    </row>
    <row r="109" spans="1:104" ht="12.75">
      <c r="A109" s="170">
        <v>69</v>
      </c>
      <c r="B109" s="171" t="s">
        <v>252</v>
      </c>
      <c r="C109" s="172" t="s">
        <v>253</v>
      </c>
      <c r="D109" s="173" t="s">
        <v>94</v>
      </c>
      <c r="E109" s="174">
        <v>12</v>
      </c>
      <c r="F109" s="174">
        <v>0</v>
      </c>
      <c r="G109" s="175">
        <f>E109*F109</f>
        <v>0</v>
      </c>
      <c r="O109" s="169">
        <v>2</v>
      </c>
      <c r="AA109" s="147">
        <v>1</v>
      </c>
      <c r="AB109" s="147">
        <v>7</v>
      </c>
      <c r="AC109" s="147">
        <v>7</v>
      </c>
      <c r="AZ109" s="147">
        <v>2</v>
      </c>
      <c r="BA109" s="147">
        <f>IF(AZ109=1,G109,0)</f>
        <v>0</v>
      </c>
      <c r="BB109" s="147">
        <f>IF(AZ109=2,G109,0)</f>
        <v>0</v>
      </c>
      <c r="BC109" s="147">
        <f>IF(AZ109=3,G109,0)</f>
        <v>0</v>
      </c>
      <c r="BD109" s="147">
        <f>IF(AZ109=4,G109,0)</f>
        <v>0</v>
      </c>
      <c r="BE109" s="147">
        <f>IF(AZ109=5,G109,0)</f>
        <v>0</v>
      </c>
      <c r="CZ109" s="147">
        <v>0</v>
      </c>
    </row>
    <row r="110" spans="1:104" ht="12.75">
      <c r="A110" s="170">
        <v>70</v>
      </c>
      <c r="B110" s="171" t="s">
        <v>254</v>
      </c>
      <c r="C110" s="172" t="s">
        <v>255</v>
      </c>
      <c r="D110" s="173" t="s">
        <v>94</v>
      </c>
      <c r="E110" s="174">
        <v>12</v>
      </c>
      <c r="F110" s="174">
        <v>0</v>
      </c>
      <c r="G110" s="175">
        <f>E110*F110</f>
        <v>0</v>
      </c>
      <c r="O110" s="169">
        <v>2</v>
      </c>
      <c r="AA110" s="147">
        <v>3</v>
      </c>
      <c r="AB110" s="147">
        <v>7</v>
      </c>
      <c r="AC110" s="147">
        <v>61160126</v>
      </c>
      <c r="AZ110" s="147">
        <v>2</v>
      </c>
      <c r="BA110" s="147">
        <f>IF(AZ110=1,G110,0)</f>
        <v>0</v>
      </c>
      <c r="BB110" s="147">
        <f>IF(AZ110=2,G110,0)</f>
        <v>0</v>
      </c>
      <c r="BC110" s="147">
        <f>IF(AZ110=3,G110,0)</f>
        <v>0</v>
      </c>
      <c r="BD110" s="147">
        <f>IF(AZ110=4,G110,0)</f>
        <v>0</v>
      </c>
      <c r="BE110" s="147">
        <f>IF(AZ110=5,G110,0)</f>
        <v>0</v>
      </c>
      <c r="CZ110" s="147">
        <v>0.0138</v>
      </c>
    </row>
    <row r="111" spans="1:104" ht="12.75">
      <c r="A111" s="170">
        <v>71</v>
      </c>
      <c r="B111" s="171" t="s">
        <v>256</v>
      </c>
      <c r="C111" s="172" t="s">
        <v>257</v>
      </c>
      <c r="D111" s="173" t="s">
        <v>127</v>
      </c>
      <c r="E111" s="174">
        <v>0.1656</v>
      </c>
      <c r="F111" s="174">
        <v>0</v>
      </c>
      <c r="G111" s="175">
        <f>E111*F111</f>
        <v>0</v>
      </c>
      <c r="O111" s="169">
        <v>2</v>
      </c>
      <c r="AA111" s="147">
        <v>7</v>
      </c>
      <c r="AB111" s="147">
        <v>1001</v>
      </c>
      <c r="AC111" s="147">
        <v>5</v>
      </c>
      <c r="AZ111" s="147">
        <v>2</v>
      </c>
      <c r="BA111" s="147">
        <f>IF(AZ111=1,G111,0)</f>
        <v>0</v>
      </c>
      <c r="BB111" s="147">
        <f>IF(AZ111=2,G111,0)</f>
        <v>0</v>
      </c>
      <c r="BC111" s="147">
        <f>IF(AZ111=3,G111,0)</f>
        <v>0</v>
      </c>
      <c r="BD111" s="147">
        <f>IF(AZ111=4,G111,0)</f>
        <v>0</v>
      </c>
      <c r="BE111" s="147">
        <f>IF(AZ111=5,G111,0)</f>
        <v>0</v>
      </c>
      <c r="CZ111" s="147">
        <v>0</v>
      </c>
    </row>
    <row r="112" spans="1:57" ht="12.75">
      <c r="A112" s="182"/>
      <c r="B112" s="183" t="s">
        <v>74</v>
      </c>
      <c r="C112" s="184" t="str">
        <f>CONCATENATE(B108," ",C108)</f>
        <v>766 Konstrukce truhlářské</v>
      </c>
      <c r="D112" s="185"/>
      <c r="E112" s="186"/>
      <c r="F112" s="187"/>
      <c r="G112" s="188">
        <f>SUM(G108:G111)</f>
        <v>0</v>
      </c>
      <c r="O112" s="169">
        <v>4</v>
      </c>
      <c r="BA112" s="189">
        <f>SUM(BA108:BA111)</f>
        <v>0</v>
      </c>
      <c r="BB112" s="189">
        <f>SUM(BB108:BB111)</f>
        <v>0</v>
      </c>
      <c r="BC112" s="189">
        <f>SUM(BC108:BC111)</f>
        <v>0</v>
      </c>
      <c r="BD112" s="189">
        <f>SUM(BD108:BD111)</f>
        <v>0</v>
      </c>
      <c r="BE112" s="189">
        <f>SUM(BE108:BE111)</f>
        <v>0</v>
      </c>
    </row>
    <row r="113" spans="1:15" ht="12.75">
      <c r="A113" s="162" t="s">
        <v>72</v>
      </c>
      <c r="B113" s="163" t="s">
        <v>258</v>
      </c>
      <c r="C113" s="164" t="s">
        <v>259</v>
      </c>
      <c r="D113" s="165"/>
      <c r="E113" s="166"/>
      <c r="F113" s="166"/>
      <c r="G113" s="167"/>
      <c r="H113" s="168"/>
      <c r="I113" s="168"/>
      <c r="O113" s="169">
        <v>1</v>
      </c>
    </row>
    <row r="114" spans="1:104" ht="12.75">
      <c r="A114" s="170">
        <v>72</v>
      </c>
      <c r="B114" s="171" t="s">
        <v>260</v>
      </c>
      <c r="C114" s="172" t="s">
        <v>261</v>
      </c>
      <c r="D114" s="173" t="s">
        <v>262</v>
      </c>
      <c r="E114" s="174">
        <v>55</v>
      </c>
      <c r="F114" s="174">
        <v>0</v>
      </c>
      <c r="G114" s="175">
        <f>E114*F114</f>
        <v>0</v>
      </c>
      <c r="O114" s="169">
        <v>2</v>
      </c>
      <c r="AA114" s="147">
        <v>1</v>
      </c>
      <c r="AB114" s="147">
        <v>7</v>
      </c>
      <c r="AC114" s="147">
        <v>7</v>
      </c>
      <c r="AZ114" s="147">
        <v>2</v>
      </c>
      <c r="BA114" s="147">
        <f>IF(AZ114=1,G114,0)</f>
        <v>0</v>
      </c>
      <c r="BB114" s="147">
        <f>IF(AZ114=2,G114,0)</f>
        <v>0</v>
      </c>
      <c r="BC114" s="147">
        <f>IF(AZ114=3,G114,0)</f>
        <v>0</v>
      </c>
      <c r="BD114" s="147">
        <f>IF(AZ114=4,G114,0)</f>
        <v>0</v>
      </c>
      <c r="BE114" s="147">
        <f>IF(AZ114=5,G114,0)</f>
        <v>0</v>
      </c>
      <c r="CZ114" s="147">
        <v>6.9999999999999E-05</v>
      </c>
    </row>
    <row r="115" spans="1:104" ht="12.75">
      <c r="A115" s="170">
        <v>73</v>
      </c>
      <c r="B115" s="171" t="s">
        <v>263</v>
      </c>
      <c r="C115" s="172" t="s">
        <v>264</v>
      </c>
      <c r="D115" s="173" t="s">
        <v>61</v>
      </c>
      <c r="E115" s="174"/>
      <c r="F115" s="174">
        <v>0</v>
      </c>
      <c r="G115" s="175">
        <f>E115*F115</f>
        <v>0</v>
      </c>
      <c r="O115" s="169">
        <v>2</v>
      </c>
      <c r="AA115" s="147">
        <v>7</v>
      </c>
      <c r="AB115" s="147">
        <v>1002</v>
      </c>
      <c r="AC115" s="147">
        <v>5</v>
      </c>
      <c r="AZ115" s="147">
        <v>2</v>
      </c>
      <c r="BA115" s="147">
        <f>IF(AZ115=1,G115,0)</f>
        <v>0</v>
      </c>
      <c r="BB115" s="147">
        <f>IF(AZ115=2,G115,0)</f>
        <v>0</v>
      </c>
      <c r="BC115" s="147">
        <f>IF(AZ115=3,G115,0)</f>
        <v>0</v>
      </c>
      <c r="BD115" s="147">
        <f>IF(AZ115=4,G115,0)</f>
        <v>0</v>
      </c>
      <c r="BE115" s="147">
        <f>IF(AZ115=5,G115,0)</f>
        <v>0</v>
      </c>
      <c r="CZ115" s="147">
        <v>0</v>
      </c>
    </row>
    <row r="116" spans="1:57" ht="12.75">
      <c r="A116" s="182"/>
      <c r="B116" s="183" t="s">
        <v>74</v>
      </c>
      <c r="C116" s="184" t="str">
        <f>CONCATENATE(B113," ",C113)</f>
        <v>767 Konstrukce zámečnické</v>
      </c>
      <c r="D116" s="185"/>
      <c r="E116" s="186"/>
      <c r="F116" s="187"/>
      <c r="G116" s="188">
        <f>SUM(G113:G115)</f>
        <v>0</v>
      </c>
      <c r="O116" s="169">
        <v>4</v>
      </c>
      <c r="BA116" s="189">
        <f>SUM(BA113:BA115)</f>
        <v>0</v>
      </c>
      <c r="BB116" s="189">
        <f>SUM(BB113:BB115)</f>
        <v>0</v>
      </c>
      <c r="BC116" s="189">
        <f>SUM(BC113:BC115)</f>
        <v>0</v>
      </c>
      <c r="BD116" s="189">
        <f>SUM(BD113:BD115)</f>
        <v>0</v>
      </c>
      <c r="BE116" s="189">
        <f>SUM(BE113:BE115)</f>
        <v>0</v>
      </c>
    </row>
    <row r="117" spans="1:15" ht="12.75">
      <c r="A117" s="162" t="s">
        <v>72</v>
      </c>
      <c r="B117" s="163" t="s">
        <v>265</v>
      </c>
      <c r="C117" s="164" t="s">
        <v>266</v>
      </c>
      <c r="D117" s="165"/>
      <c r="E117" s="166"/>
      <c r="F117" s="166"/>
      <c r="G117" s="167"/>
      <c r="H117" s="168"/>
      <c r="I117" s="168"/>
      <c r="O117" s="169">
        <v>1</v>
      </c>
    </row>
    <row r="118" spans="1:104" ht="12.75">
      <c r="A118" s="170">
        <v>74</v>
      </c>
      <c r="B118" s="171" t="s">
        <v>267</v>
      </c>
      <c r="C118" s="172" t="s">
        <v>268</v>
      </c>
      <c r="D118" s="173" t="s">
        <v>89</v>
      </c>
      <c r="E118" s="174">
        <v>36</v>
      </c>
      <c r="F118" s="174">
        <v>0</v>
      </c>
      <c r="G118" s="175">
        <f>E118*F118</f>
        <v>0</v>
      </c>
      <c r="O118" s="169">
        <v>2</v>
      </c>
      <c r="AA118" s="147">
        <v>1</v>
      </c>
      <c r="AB118" s="147">
        <v>7</v>
      </c>
      <c r="AC118" s="147">
        <v>7</v>
      </c>
      <c r="AZ118" s="147">
        <v>2</v>
      </c>
      <c r="BA118" s="147">
        <f>IF(AZ118=1,G118,0)</f>
        <v>0</v>
      </c>
      <c r="BB118" s="147">
        <f>IF(AZ118=2,G118,0)</f>
        <v>0</v>
      </c>
      <c r="BC118" s="147">
        <f>IF(AZ118=3,G118,0)</f>
        <v>0</v>
      </c>
      <c r="BD118" s="147">
        <f>IF(AZ118=4,G118,0)</f>
        <v>0</v>
      </c>
      <c r="BE118" s="147">
        <f>IF(AZ118=5,G118,0)</f>
        <v>0</v>
      </c>
      <c r="CZ118" s="147">
        <v>0</v>
      </c>
    </row>
    <row r="119" spans="1:104" ht="12.75">
      <c r="A119" s="170">
        <v>75</v>
      </c>
      <c r="B119" s="171" t="s">
        <v>269</v>
      </c>
      <c r="C119" s="172" t="s">
        <v>270</v>
      </c>
      <c r="D119" s="173" t="s">
        <v>89</v>
      </c>
      <c r="E119" s="174">
        <v>36</v>
      </c>
      <c r="F119" s="174">
        <v>0</v>
      </c>
      <c r="G119" s="175">
        <f>E119*F119</f>
        <v>0</v>
      </c>
      <c r="O119" s="169">
        <v>2</v>
      </c>
      <c r="AA119" s="147">
        <v>1</v>
      </c>
      <c r="AB119" s="147">
        <v>7</v>
      </c>
      <c r="AC119" s="147">
        <v>7</v>
      </c>
      <c r="AZ119" s="147">
        <v>2</v>
      </c>
      <c r="BA119" s="147">
        <f>IF(AZ119=1,G119,0)</f>
        <v>0</v>
      </c>
      <c r="BB119" s="147">
        <f>IF(AZ119=2,G119,0)</f>
        <v>0</v>
      </c>
      <c r="BC119" s="147">
        <f>IF(AZ119=3,G119,0)</f>
        <v>0</v>
      </c>
      <c r="BD119" s="147">
        <f>IF(AZ119=4,G119,0)</f>
        <v>0</v>
      </c>
      <c r="BE119" s="147">
        <f>IF(AZ119=5,G119,0)</f>
        <v>0</v>
      </c>
      <c r="CZ119" s="147">
        <v>0.00561</v>
      </c>
    </row>
    <row r="120" spans="1:15" ht="12.75">
      <c r="A120" s="176"/>
      <c r="B120" s="178"/>
      <c r="C120" s="221" t="s">
        <v>271</v>
      </c>
      <c r="D120" s="222"/>
      <c r="E120" s="179">
        <v>36</v>
      </c>
      <c r="F120" s="180"/>
      <c r="G120" s="181"/>
      <c r="M120" s="177" t="s">
        <v>271</v>
      </c>
      <c r="O120" s="169"/>
    </row>
    <row r="121" spans="1:104" ht="12.75">
      <c r="A121" s="170">
        <v>76</v>
      </c>
      <c r="B121" s="171" t="s">
        <v>272</v>
      </c>
      <c r="C121" s="172" t="s">
        <v>273</v>
      </c>
      <c r="D121" s="173" t="s">
        <v>139</v>
      </c>
      <c r="E121" s="174">
        <v>52.8</v>
      </c>
      <c r="F121" s="174">
        <v>0</v>
      </c>
      <c r="G121" s="175">
        <f>E121*F121</f>
        <v>0</v>
      </c>
      <c r="O121" s="169">
        <v>2</v>
      </c>
      <c r="AA121" s="147">
        <v>1</v>
      </c>
      <c r="AB121" s="147">
        <v>7</v>
      </c>
      <c r="AC121" s="147">
        <v>7</v>
      </c>
      <c r="AZ121" s="147">
        <v>2</v>
      </c>
      <c r="BA121" s="147">
        <f>IF(AZ121=1,G121,0)</f>
        <v>0</v>
      </c>
      <c r="BB121" s="147">
        <f>IF(AZ121=2,G121,0)</f>
        <v>0</v>
      </c>
      <c r="BC121" s="147">
        <f>IF(AZ121=3,G121,0)</f>
        <v>0</v>
      </c>
      <c r="BD121" s="147">
        <f>IF(AZ121=4,G121,0)</f>
        <v>0</v>
      </c>
      <c r="BE121" s="147">
        <f>IF(AZ121=5,G121,0)</f>
        <v>0</v>
      </c>
      <c r="CZ121" s="147">
        <v>4E-05</v>
      </c>
    </row>
    <row r="122" spans="1:15" ht="12.75">
      <c r="A122" s="176"/>
      <c r="B122" s="178"/>
      <c r="C122" s="221" t="s">
        <v>274</v>
      </c>
      <c r="D122" s="222"/>
      <c r="E122" s="179">
        <v>60</v>
      </c>
      <c r="F122" s="180"/>
      <c r="G122" s="181"/>
      <c r="M122" s="177" t="s">
        <v>274</v>
      </c>
      <c r="O122" s="169"/>
    </row>
    <row r="123" spans="1:15" ht="12.75">
      <c r="A123" s="176"/>
      <c r="B123" s="178"/>
      <c r="C123" s="221" t="s">
        <v>275</v>
      </c>
      <c r="D123" s="222"/>
      <c r="E123" s="179">
        <v>-7.2</v>
      </c>
      <c r="F123" s="180"/>
      <c r="G123" s="181"/>
      <c r="M123" s="177" t="s">
        <v>275</v>
      </c>
      <c r="O123" s="169"/>
    </row>
    <row r="124" spans="1:104" ht="12.75">
      <c r="A124" s="170">
        <v>77</v>
      </c>
      <c r="B124" s="171" t="s">
        <v>276</v>
      </c>
      <c r="C124" s="172" t="s">
        <v>277</v>
      </c>
      <c r="D124" s="173" t="s">
        <v>191</v>
      </c>
      <c r="E124" s="174">
        <v>1</v>
      </c>
      <c r="F124" s="174">
        <v>0</v>
      </c>
      <c r="G124" s="175">
        <f>E124*F124</f>
        <v>0</v>
      </c>
      <c r="O124" s="169">
        <v>2</v>
      </c>
      <c r="AA124" s="147">
        <v>1</v>
      </c>
      <c r="AB124" s="147">
        <v>7</v>
      </c>
      <c r="AC124" s="147">
        <v>7</v>
      </c>
      <c r="AZ124" s="147">
        <v>2</v>
      </c>
      <c r="BA124" s="147">
        <f>IF(AZ124=1,G124,0)</f>
        <v>0</v>
      </c>
      <c r="BB124" s="147">
        <f>IF(AZ124=2,G124,0)</f>
        <v>0</v>
      </c>
      <c r="BC124" s="147">
        <f>IF(AZ124=3,G124,0)</f>
        <v>0</v>
      </c>
      <c r="BD124" s="147">
        <f>IF(AZ124=4,G124,0)</f>
        <v>0</v>
      </c>
      <c r="BE124" s="147">
        <f>IF(AZ124=5,G124,0)</f>
        <v>0</v>
      </c>
      <c r="CZ124" s="147">
        <v>0</v>
      </c>
    </row>
    <row r="125" spans="1:104" ht="12.75">
      <c r="A125" s="170">
        <v>78</v>
      </c>
      <c r="B125" s="171" t="s">
        <v>278</v>
      </c>
      <c r="C125" s="172" t="s">
        <v>279</v>
      </c>
      <c r="D125" s="173" t="s">
        <v>89</v>
      </c>
      <c r="E125" s="174">
        <v>15</v>
      </c>
      <c r="F125" s="174">
        <v>0</v>
      </c>
      <c r="G125" s="175">
        <f>E125*F125</f>
        <v>0</v>
      </c>
      <c r="O125" s="169">
        <v>2</v>
      </c>
      <c r="AA125" s="147">
        <v>3</v>
      </c>
      <c r="AB125" s="147">
        <v>7</v>
      </c>
      <c r="AC125" s="147">
        <v>59764203</v>
      </c>
      <c r="AZ125" s="147">
        <v>2</v>
      </c>
      <c r="BA125" s="147">
        <f>IF(AZ125=1,G125,0)</f>
        <v>0</v>
      </c>
      <c r="BB125" s="147">
        <f>IF(AZ125=2,G125,0)</f>
        <v>0</v>
      </c>
      <c r="BC125" s="147">
        <f>IF(AZ125=3,G125,0)</f>
        <v>0</v>
      </c>
      <c r="BD125" s="147">
        <f>IF(AZ125=4,G125,0)</f>
        <v>0</v>
      </c>
      <c r="BE125" s="147">
        <f>IF(AZ125=5,G125,0)</f>
        <v>0</v>
      </c>
      <c r="CZ125" s="147">
        <v>0.0192</v>
      </c>
    </row>
    <row r="126" spans="1:104" ht="12.75">
      <c r="A126" s="170">
        <v>79</v>
      </c>
      <c r="B126" s="171" t="s">
        <v>280</v>
      </c>
      <c r="C126" s="172" t="s">
        <v>281</v>
      </c>
      <c r="D126" s="173" t="s">
        <v>127</v>
      </c>
      <c r="E126" s="174">
        <v>0.492072</v>
      </c>
      <c r="F126" s="174">
        <v>0</v>
      </c>
      <c r="G126" s="175">
        <f>E126*F126</f>
        <v>0</v>
      </c>
      <c r="O126" s="169">
        <v>2</v>
      </c>
      <c r="AA126" s="147">
        <v>7</v>
      </c>
      <c r="AB126" s="147">
        <v>1001</v>
      </c>
      <c r="AC126" s="147">
        <v>5</v>
      </c>
      <c r="AZ126" s="147">
        <v>2</v>
      </c>
      <c r="BA126" s="147">
        <f>IF(AZ126=1,G126,0)</f>
        <v>0</v>
      </c>
      <c r="BB126" s="147">
        <f>IF(AZ126=2,G126,0)</f>
        <v>0</v>
      </c>
      <c r="BC126" s="147">
        <f>IF(AZ126=3,G126,0)</f>
        <v>0</v>
      </c>
      <c r="BD126" s="147">
        <f>IF(AZ126=4,G126,0)</f>
        <v>0</v>
      </c>
      <c r="BE126" s="147">
        <f>IF(AZ126=5,G126,0)</f>
        <v>0</v>
      </c>
      <c r="CZ126" s="147">
        <v>0</v>
      </c>
    </row>
    <row r="127" spans="1:57" ht="12.75">
      <c r="A127" s="182"/>
      <c r="B127" s="183" t="s">
        <v>74</v>
      </c>
      <c r="C127" s="184" t="str">
        <f>CONCATENATE(B117," ",C117)</f>
        <v>771 Podlahy z dlaždic a obklady</v>
      </c>
      <c r="D127" s="185"/>
      <c r="E127" s="186"/>
      <c r="F127" s="187"/>
      <c r="G127" s="188">
        <f>SUM(G117:G126)</f>
        <v>0</v>
      </c>
      <c r="O127" s="169">
        <v>4</v>
      </c>
      <c r="BA127" s="189">
        <f>SUM(BA117:BA126)</f>
        <v>0</v>
      </c>
      <c r="BB127" s="189">
        <f>SUM(BB117:BB126)</f>
        <v>0</v>
      </c>
      <c r="BC127" s="189">
        <f>SUM(BC117:BC126)</f>
        <v>0</v>
      </c>
      <c r="BD127" s="189">
        <f>SUM(BD117:BD126)</f>
        <v>0</v>
      </c>
      <c r="BE127" s="189">
        <f>SUM(BE117:BE126)</f>
        <v>0</v>
      </c>
    </row>
    <row r="128" spans="1:15" ht="12.75">
      <c r="A128" s="162" t="s">
        <v>72</v>
      </c>
      <c r="B128" s="163" t="s">
        <v>282</v>
      </c>
      <c r="C128" s="164" t="s">
        <v>283</v>
      </c>
      <c r="D128" s="165"/>
      <c r="E128" s="166"/>
      <c r="F128" s="166"/>
      <c r="G128" s="167"/>
      <c r="H128" s="168"/>
      <c r="I128" s="168"/>
      <c r="O128" s="169">
        <v>1</v>
      </c>
    </row>
    <row r="129" spans="1:104" ht="12.75">
      <c r="A129" s="170">
        <v>80</v>
      </c>
      <c r="B129" s="171" t="s">
        <v>284</v>
      </c>
      <c r="C129" s="172" t="s">
        <v>285</v>
      </c>
      <c r="D129" s="173" t="s">
        <v>89</v>
      </c>
      <c r="E129" s="174">
        <v>105.6</v>
      </c>
      <c r="F129" s="174">
        <v>0</v>
      </c>
      <c r="G129" s="175">
        <f>E129*F129</f>
        <v>0</v>
      </c>
      <c r="O129" s="169">
        <v>2</v>
      </c>
      <c r="AA129" s="147">
        <v>1</v>
      </c>
      <c r="AB129" s="147">
        <v>7</v>
      </c>
      <c r="AC129" s="147">
        <v>7</v>
      </c>
      <c r="AZ129" s="147">
        <v>2</v>
      </c>
      <c r="BA129" s="147">
        <f>IF(AZ129=1,G129,0)</f>
        <v>0</v>
      </c>
      <c r="BB129" s="147">
        <f>IF(AZ129=2,G129,0)</f>
        <v>0</v>
      </c>
      <c r="BC129" s="147">
        <f>IF(AZ129=3,G129,0)</f>
        <v>0</v>
      </c>
      <c r="BD129" s="147">
        <f>IF(AZ129=4,G129,0)</f>
        <v>0</v>
      </c>
      <c r="BE129" s="147">
        <f>IF(AZ129=5,G129,0)</f>
        <v>0</v>
      </c>
      <c r="CZ129" s="147">
        <v>0</v>
      </c>
    </row>
    <row r="130" spans="1:15" ht="12.75">
      <c r="A130" s="176"/>
      <c r="B130" s="178"/>
      <c r="C130" s="221" t="s">
        <v>286</v>
      </c>
      <c r="D130" s="222"/>
      <c r="E130" s="179">
        <v>120</v>
      </c>
      <c r="F130" s="180"/>
      <c r="G130" s="181"/>
      <c r="M130" s="177" t="s">
        <v>286</v>
      </c>
      <c r="O130" s="169"/>
    </row>
    <row r="131" spans="1:15" ht="12.75">
      <c r="A131" s="176"/>
      <c r="B131" s="178"/>
      <c r="C131" s="221" t="s">
        <v>287</v>
      </c>
      <c r="D131" s="222"/>
      <c r="E131" s="179">
        <v>-14.4</v>
      </c>
      <c r="F131" s="180"/>
      <c r="G131" s="181"/>
      <c r="M131" s="177" t="s">
        <v>287</v>
      </c>
      <c r="O131" s="169"/>
    </row>
    <row r="132" spans="1:104" ht="12.75">
      <c r="A132" s="170">
        <v>81</v>
      </c>
      <c r="B132" s="171" t="s">
        <v>288</v>
      </c>
      <c r="C132" s="172" t="s">
        <v>289</v>
      </c>
      <c r="D132" s="173" t="s">
        <v>89</v>
      </c>
      <c r="E132" s="174">
        <v>105.6</v>
      </c>
      <c r="F132" s="174">
        <v>0</v>
      </c>
      <c r="G132" s="175">
        <f>E132*F132</f>
        <v>0</v>
      </c>
      <c r="O132" s="169">
        <v>2</v>
      </c>
      <c r="AA132" s="147">
        <v>1</v>
      </c>
      <c r="AB132" s="147">
        <v>7</v>
      </c>
      <c r="AC132" s="147">
        <v>7</v>
      </c>
      <c r="AZ132" s="147">
        <v>2</v>
      </c>
      <c r="BA132" s="147">
        <f>IF(AZ132=1,G132,0)</f>
        <v>0</v>
      </c>
      <c r="BB132" s="147">
        <f>IF(AZ132=2,G132,0)</f>
        <v>0</v>
      </c>
      <c r="BC132" s="147">
        <f>IF(AZ132=3,G132,0)</f>
        <v>0</v>
      </c>
      <c r="BD132" s="147">
        <f>IF(AZ132=4,G132,0)</f>
        <v>0</v>
      </c>
      <c r="BE132" s="147">
        <f>IF(AZ132=5,G132,0)</f>
        <v>0</v>
      </c>
      <c r="CZ132" s="147">
        <v>0.000599999999999998</v>
      </c>
    </row>
    <row r="133" spans="1:104" ht="22.5">
      <c r="A133" s="170">
        <v>82</v>
      </c>
      <c r="B133" s="171" t="s">
        <v>290</v>
      </c>
      <c r="C133" s="172" t="s">
        <v>291</v>
      </c>
      <c r="D133" s="173" t="s">
        <v>89</v>
      </c>
      <c r="E133" s="174">
        <v>105.6</v>
      </c>
      <c r="F133" s="174">
        <v>0</v>
      </c>
      <c r="G133" s="175">
        <f>E133*F133</f>
        <v>0</v>
      </c>
      <c r="O133" s="169">
        <v>2</v>
      </c>
      <c r="AA133" s="147">
        <v>1</v>
      </c>
      <c r="AB133" s="147">
        <v>7</v>
      </c>
      <c r="AC133" s="147">
        <v>7</v>
      </c>
      <c r="AZ133" s="147">
        <v>2</v>
      </c>
      <c r="BA133" s="147">
        <f>IF(AZ133=1,G133,0)</f>
        <v>0</v>
      </c>
      <c r="BB133" s="147">
        <f>IF(AZ133=2,G133,0)</f>
        <v>0</v>
      </c>
      <c r="BC133" s="147">
        <f>IF(AZ133=3,G133,0)</f>
        <v>0</v>
      </c>
      <c r="BD133" s="147">
        <f>IF(AZ133=4,G133,0)</f>
        <v>0</v>
      </c>
      <c r="BE133" s="147">
        <f>IF(AZ133=5,G133,0)</f>
        <v>0</v>
      </c>
      <c r="CZ133" s="147">
        <v>0.04862</v>
      </c>
    </row>
    <row r="134" spans="1:104" ht="12.75">
      <c r="A134" s="170">
        <v>83</v>
      </c>
      <c r="B134" s="171" t="s">
        <v>292</v>
      </c>
      <c r="C134" s="172" t="s">
        <v>293</v>
      </c>
      <c r="D134" s="173" t="s">
        <v>89</v>
      </c>
      <c r="E134" s="174">
        <v>116.16</v>
      </c>
      <c r="F134" s="174">
        <v>0</v>
      </c>
      <c r="G134" s="175">
        <f>E134*F134</f>
        <v>0</v>
      </c>
      <c r="O134" s="169">
        <v>2</v>
      </c>
      <c r="AA134" s="147">
        <v>3</v>
      </c>
      <c r="AB134" s="147">
        <v>7</v>
      </c>
      <c r="AC134" s="147">
        <v>597813663</v>
      </c>
      <c r="AZ134" s="147">
        <v>2</v>
      </c>
      <c r="BA134" s="147">
        <f>IF(AZ134=1,G134,0)</f>
        <v>0</v>
      </c>
      <c r="BB134" s="147">
        <f>IF(AZ134=2,G134,0)</f>
        <v>0</v>
      </c>
      <c r="BC134" s="147">
        <f>IF(AZ134=3,G134,0)</f>
        <v>0</v>
      </c>
      <c r="BD134" s="147">
        <f>IF(AZ134=4,G134,0)</f>
        <v>0</v>
      </c>
      <c r="BE134" s="147">
        <f>IF(AZ134=5,G134,0)</f>
        <v>0</v>
      </c>
      <c r="CZ134" s="147">
        <v>0.0126</v>
      </c>
    </row>
    <row r="135" spans="1:15" ht="12.75">
      <c r="A135" s="176"/>
      <c r="B135" s="178"/>
      <c r="C135" s="221" t="s">
        <v>294</v>
      </c>
      <c r="D135" s="222"/>
      <c r="E135" s="179">
        <v>116.16</v>
      </c>
      <c r="F135" s="180"/>
      <c r="G135" s="181"/>
      <c r="M135" s="177" t="s">
        <v>294</v>
      </c>
      <c r="O135" s="169"/>
    </row>
    <row r="136" spans="1:104" ht="12.75">
      <c r="A136" s="170">
        <v>84</v>
      </c>
      <c r="B136" s="171" t="s">
        <v>295</v>
      </c>
      <c r="C136" s="172" t="s">
        <v>296</v>
      </c>
      <c r="D136" s="173" t="s">
        <v>127</v>
      </c>
      <c r="E136" s="174">
        <v>6.661248</v>
      </c>
      <c r="F136" s="174">
        <v>0</v>
      </c>
      <c r="G136" s="175">
        <f>E136*F136</f>
        <v>0</v>
      </c>
      <c r="O136" s="169">
        <v>2</v>
      </c>
      <c r="AA136" s="147">
        <v>7</v>
      </c>
      <c r="AB136" s="147">
        <v>1001</v>
      </c>
      <c r="AC136" s="147">
        <v>5</v>
      </c>
      <c r="AZ136" s="147">
        <v>2</v>
      </c>
      <c r="BA136" s="147">
        <f>IF(AZ136=1,G136,0)</f>
        <v>0</v>
      </c>
      <c r="BB136" s="147">
        <f>IF(AZ136=2,G136,0)</f>
        <v>0</v>
      </c>
      <c r="BC136" s="147">
        <f>IF(AZ136=3,G136,0)</f>
        <v>0</v>
      </c>
      <c r="BD136" s="147">
        <f>IF(AZ136=4,G136,0)</f>
        <v>0</v>
      </c>
      <c r="BE136" s="147">
        <f>IF(AZ136=5,G136,0)</f>
        <v>0</v>
      </c>
      <c r="CZ136" s="147">
        <v>0</v>
      </c>
    </row>
    <row r="137" spans="1:57" ht="12.75">
      <c r="A137" s="182"/>
      <c r="B137" s="183" t="s">
        <v>74</v>
      </c>
      <c r="C137" s="184" t="str">
        <f>CONCATENATE(B128," ",C128)</f>
        <v>781 Obklady keramické</v>
      </c>
      <c r="D137" s="185"/>
      <c r="E137" s="186"/>
      <c r="F137" s="187"/>
      <c r="G137" s="188">
        <f>SUM(G128:G136)</f>
        <v>0</v>
      </c>
      <c r="O137" s="169">
        <v>4</v>
      </c>
      <c r="BA137" s="189">
        <f>SUM(BA128:BA136)</f>
        <v>0</v>
      </c>
      <c r="BB137" s="189">
        <f>SUM(BB128:BB136)</f>
        <v>0</v>
      </c>
      <c r="BC137" s="189">
        <f>SUM(BC128:BC136)</f>
        <v>0</v>
      </c>
      <c r="BD137" s="189">
        <f>SUM(BD128:BD136)</f>
        <v>0</v>
      </c>
      <c r="BE137" s="189">
        <f>SUM(BE128:BE136)</f>
        <v>0</v>
      </c>
    </row>
    <row r="138" spans="1:15" ht="12.75">
      <c r="A138" s="162" t="s">
        <v>72</v>
      </c>
      <c r="B138" s="163" t="s">
        <v>297</v>
      </c>
      <c r="C138" s="164" t="s">
        <v>298</v>
      </c>
      <c r="D138" s="165"/>
      <c r="E138" s="166"/>
      <c r="F138" s="166"/>
      <c r="G138" s="167"/>
      <c r="H138" s="168"/>
      <c r="I138" s="168"/>
      <c r="O138" s="169">
        <v>1</v>
      </c>
    </row>
    <row r="139" spans="1:104" ht="12.75">
      <c r="A139" s="170">
        <v>85</v>
      </c>
      <c r="B139" s="171" t="s">
        <v>299</v>
      </c>
      <c r="C139" s="172" t="s">
        <v>300</v>
      </c>
      <c r="D139" s="173" t="s">
        <v>89</v>
      </c>
      <c r="E139" s="174">
        <v>102</v>
      </c>
      <c r="F139" s="174">
        <v>0</v>
      </c>
      <c r="G139" s="175">
        <f>E139*F139</f>
        <v>0</v>
      </c>
      <c r="O139" s="169">
        <v>2</v>
      </c>
      <c r="AA139" s="147">
        <v>1</v>
      </c>
      <c r="AB139" s="147">
        <v>7</v>
      </c>
      <c r="AC139" s="147">
        <v>7</v>
      </c>
      <c r="AZ139" s="147">
        <v>2</v>
      </c>
      <c r="BA139" s="147">
        <f>IF(AZ139=1,G139,0)</f>
        <v>0</v>
      </c>
      <c r="BB139" s="147">
        <f>IF(AZ139=2,G139,0)</f>
        <v>0</v>
      </c>
      <c r="BC139" s="147">
        <f>IF(AZ139=3,G139,0)</f>
        <v>0</v>
      </c>
      <c r="BD139" s="147">
        <f>IF(AZ139=4,G139,0)</f>
        <v>0</v>
      </c>
      <c r="BE139" s="147">
        <f>IF(AZ139=5,G139,0)</f>
        <v>0</v>
      </c>
      <c r="CZ139" s="147">
        <v>0.00017</v>
      </c>
    </row>
    <row r="140" spans="1:15" ht="12.75">
      <c r="A140" s="176"/>
      <c r="B140" s="178"/>
      <c r="C140" s="221" t="s">
        <v>301</v>
      </c>
      <c r="D140" s="222"/>
      <c r="E140" s="179">
        <v>0</v>
      </c>
      <c r="F140" s="180"/>
      <c r="G140" s="181"/>
      <c r="M140" s="177" t="s">
        <v>301</v>
      </c>
      <c r="O140" s="169"/>
    </row>
    <row r="141" spans="1:15" ht="12.75">
      <c r="A141" s="176"/>
      <c r="B141" s="178"/>
      <c r="C141" s="221" t="s">
        <v>302</v>
      </c>
      <c r="D141" s="222"/>
      <c r="E141" s="179">
        <v>102</v>
      </c>
      <c r="F141" s="180"/>
      <c r="G141" s="181"/>
      <c r="M141" s="177" t="s">
        <v>302</v>
      </c>
      <c r="O141" s="169"/>
    </row>
    <row r="142" spans="1:104" ht="12.75">
      <c r="A142" s="170">
        <v>86</v>
      </c>
      <c r="B142" s="171" t="s">
        <v>303</v>
      </c>
      <c r="C142" s="172" t="s">
        <v>304</v>
      </c>
      <c r="D142" s="173" t="s">
        <v>89</v>
      </c>
      <c r="E142" s="174">
        <v>102</v>
      </c>
      <c r="F142" s="174">
        <v>0</v>
      </c>
      <c r="G142" s="175">
        <f>E142*F142</f>
        <v>0</v>
      </c>
      <c r="O142" s="169">
        <v>2</v>
      </c>
      <c r="AA142" s="147">
        <v>1</v>
      </c>
      <c r="AB142" s="147">
        <v>7</v>
      </c>
      <c r="AC142" s="147">
        <v>7</v>
      </c>
      <c r="AZ142" s="147">
        <v>2</v>
      </c>
      <c r="BA142" s="147">
        <f>IF(AZ142=1,G142,0)</f>
        <v>0</v>
      </c>
      <c r="BB142" s="147">
        <f>IF(AZ142=2,G142,0)</f>
        <v>0</v>
      </c>
      <c r="BC142" s="147">
        <f>IF(AZ142=3,G142,0)</f>
        <v>0</v>
      </c>
      <c r="BD142" s="147">
        <f>IF(AZ142=4,G142,0)</f>
        <v>0</v>
      </c>
      <c r="BE142" s="147">
        <f>IF(AZ142=5,G142,0)</f>
        <v>0</v>
      </c>
      <c r="CZ142" s="147">
        <v>0.00035</v>
      </c>
    </row>
    <row r="143" spans="1:57" ht="12.75">
      <c r="A143" s="182"/>
      <c r="B143" s="183" t="s">
        <v>74</v>
      </c>
      <c r="C143" s="184" t="str">
        <f>CONCATENATE(B138," ",C138)</f>
        <v>784 Malby</v>
      </c>
      <c r="D143" s="185"/>
      <c r="E143" s="186"/>
      <c r="F143" s="187"/>
      <c r="G143" s="188">
        <f>SUM(G138:G142)</f>
        <v>0</v>
      </c>
      <c r="O143" s="169">
        <v>4</v>
      </c>
      <c r="BA143" s="189">
        <f>SUM(BA138:BA142)</f>
        <v>0</v>
      </c>
      <c r="BB143" s="189">
        <f>SUM(BB138:BB142)</f>
        <v>0</v>
      </c>
      <c r="BC143" s="189">
        <f>SUM(BC138:BC142)</f>
        <v>0</v>
      </c>
      <c r="BD143" s="189">
        <f>SUM(BD138:BD142)</f>
        <v>0</v>
      </c>
      <c r="BE143" s="189">
        <f>SUM(BE138:BE142)</f>
        <v>0</v>
      </c>
    </row>
    <row r="144" spans="1:15" ht="12.75">
      <c r="A144" s="162" t="s">
        <v>72</v>
      </c>
      <c r="B144" s="163" t="s">
        <v>305</v>
      </c>
      <c r="C144" s="164" t="s">
        <v>306</v>
      </c>
      <c r="D144" s="165"/>
      <c r="E144" s="166"/>
      <c r="F144" s="166"/>
      <c r="G144" s="167"/>
      <c r="H144" s="168"/>
      <c r="I144" s="168"/>
      <c r="O144" s="169">
        <v>1</v>
      </c>
    </row>
    <row r="145" spans="1:104" ht="12.75">
      <c r="A145" s="170">
        <v>87</v>
      </c>
      <c r="B145" s="171" t="s">
        <v>307</v>
      </c>
      <c r="C145" s="172" t="s">
        <v>308</v>
      </c>
      <c r="D145" s="173" t="s">
        <v>127</v>
      </c>
      <c r="E145" s="174">
        <v>2.8999</v>
      </c>
      <c r="F145" s="174">
        <v>0</v>
      </c>
      <c r="G145" s="175">
        <f aca="true" t="shared" si="24" ref="G145:G150">E145*F145</f>
        <v>0</v>
      </c>
      <c r="O145" s="169">
        <v>2</v>
      </c>
      <c r="AA145" s="147">
        <v>8</v>
      </c>
      <c r="AB145" s="147">
        <v>0</v>
      </c>
      <c r="AC145" s="147">
        <v>3</v>
      </c>
      <c r="AZ145" s="147">
        <v>1</v>
      </c>
      <c r="BA145" s="147">
        <f aca="true" t="shared" si="25" ref="BA145:BA150">IF(AZ145=1,G145,0)</f>
        <v>0</v>
      </c>
      <c r="BB145" s="147">
        <f aca="true" t="shared" si="26" ref="BB145:BB150">IF(AZ145=2,G145,0)</f>
        <v>0</v>
      </c>
      <c r="BC145" s="147">
        <f aca="true" t="shared" si="27" ref="BC145:BC150">IF(AZ145=3,G145,0)</f>
        <v>0</v>
      </c>
      <c r="BD145" s="147">
        <f aca="true" t="shared" si="28" ref="BD145:BD150">IF(AZ145=4,G145,0)</f>
        <v>0</v>
      </c>
      <c r="BE145" s="147">
        <f aca="true" t="shared" si="29" ref="BE145:BE150">IF(AZ145=5,G145,0)</f>
        <v>0</v>
      </c>
      <c r="CZ145" s="147">
        <v>0</v>
      </c>
    </row>
    <row r="146" spans="1:104" ht="12.75">
      <c r="A146" s="170">
        <v>88</v>
      </c>
      <c r="B146" s="171" t="s">
        <v>309</v>
      </c>
      <c r="C146" s="172" t="s">
        <v>310</v>
      </c>
      <c r="D146" s="173" t="s">
        <v>127</v>
      </c>
      <c r="E146" s="174">
        <v>2.8999</v>
      </c>
      <c r="F146" s="174">
        <v>0</v>
      </c>
      <c r="G146" s="175">
        <f t="shared" si="24"/>
        <v>0</v>
      </c>
      <c r="O146" s="169">
        <v>2</v>
      </c>
      <c r="AA146" s="147">
        <v>8</v>
      </c>
      <c r="AB146" s="147">
        <v>0</v>
      </c>
      <c r="AC146" s="147">
        <v>3</v>
      </c>
      <c r="AZ146" s="147">
        <v>1</v>
      </c>
      <c r="BA146" s="147">
        <f t="shared" si="25"/>
        <v>0</v>
      </c>
      <c r="BB146" s="147">
        <f t="shared" si="26"/>
        <v>0</v>
      </c>
      <c r="BC146" s="147">
        <f t="shared" si="27"/>
        <v>0</v>
      </c>
      <c r="BD146" s="147">
        <f t="shared" si="28"/>
        <v>0</v>
      </c>
      <c r="BE146" s="147">
        <f t="shared" si="29"/>
        <v>0</v>
      </c>
      <c r="CZ146" s="147">
        <v>0</v>
      </c>
    </row>
    <row r="147" spans="1:104" ht="12.75">
      <c r="A147" s="170">
        <v>89</v>
      </c>
      <c r="B147" s="171" t="s">
        <v>311</v>
      </c>
      <c r="C147" s="172" t="s">
        <v>312</v>
      </c>
      <c r="D147" s="173" t="s">
        <v>127</v>
      </c>
      <c r="E147" s="174">
        <v>34.7988</v>
      </c>
      <c r="F147" s="174">
        <v>0</v>
      </c>
      <c r="G147" s="175">
        <f t="shared" si="24"/>
        <v>0</v>
      </c>
      <c r="O147" s="169">
        <v>2</v>
      </c>
      <c r="AA147" s="147">
        <v>8</v>
      </c>
      <c r="AB147" s="147">
        <v>0</v>
      </c>
      <c r="AC147" s="147">
        <v>3</v>
      </c>
      <c r="AZ147" s="147">
        <v>1</v>
      </c>
      <c r="BA147" s="147">
        <f t="shared" si="25"/>
        <v>0</v>
      </c>
      <c r="BB147" s="147">
        <f t="shared" si="26"/>
        <v>0</v>
      </c>
      <c r="BC147" s="147">
        <f t="shared" si="27"/>
        <v>0</v>
      </c>
      <c r="BD147" s="147">
        <f t="shared" si="28"/>
        <v>0</v>
      </c>
      <c r="BE147" s="147">
        <f t="shared" si="29"/>
        <v>0</v>
      </c>
      <c r="CZ147" s="147">
        <v>0</v>
      </c>
    </row>
    <row r="148" spans="1:104" ht="12.75">
      <c r="A148" s="170">
        <v>90</v>
      </c>
      <c r="B148" s="171" t="s">
        <v>313</v>
      </c>
      <c r="C148" s="172" t="s">
        <v>314</v>
      </c>
      <c r="D148" s="173" t="s">
        <v>127</v>
      </c>
      <c r="E148" s="174">
        <v>2.8999</v>
      </c>
      <c r="F148" s="174">
        <v>0</v>
      </c>
      <c r="G148" s="175">
        <f t="shared" si="24"/>
        <v>0</v>
      </c>
      <c r="O148" s="169">
        <v>2</v>
      </c>
      <c r="AA148" s="147">
        <v>8</v>
      </c>
      <c r="AB148" s="147">
        <v>0</v>
      </c>
      <c r="AC148" s="147">
        <v>3</v>
      </c>
      <c r="AZ148" s="147">
        <v>1</v>
      </c>
      <c r="BA148" s="147">
        <f t="shared" si="25"/>
        <v>0</v>
      </c>
      <c r="BB148" s="147">
        <f t="shared" si="26"/>
        <v>0</v>
      </c>
      <c r="BC148" s="147">
        <f t="shared" si="27"/>
        <v>0</v>
      </c>
      <c r="BD148" s="147">
        <f t="shared" si="28"/>
        <v>0</v>
      </c>
      <c r="BE148" s="147">
        <f t="shared" si="29"/>
        <v>0</v>
      </c>
      <c r="CZ148" s="147">
        <v>0</v>
      </c>
    </row>
    <row r="149" spans="1:104" ht="12.75">
      <c r="A149" s="170">
        <v>91</v>
      </c>
      <c r="B149" s="171" t="s">
        <v>315</v>
      </c>
      <c r="C149" s="172" t="s">
        <v>316</v>
      </c>
      <c r="D149" s="173" t="s">
        <v>127</v>
      </c>
      <c r="E149" s="174">
        <v>57.998</v>
      </c>
      <c r="F149" s="174">
        <v>0</v>
      </c>
      <c r="G149" s="175">
        <f t="shared" si="24"/>
        <v>0</v>
      </c>
      <c r="O149" s="169">
        <v>2</v>
      </c>
      <c r="AA149" s="147">
        <v>8</v>
      </c>
      <c r="AB149" s="147">
        <v>0</v>
      </c>
      <c r="AC149" s="147">
        <v>3</v>
      </c>
      <c r="AZ149" s="147">
        <v>1</v>
      </c>
      <c r="BA149" s="147">
        <f t="shared" si="25"/>
        <v>0</v>
      </c>
      <c r="BB149" s="147">
        <f t="shared" si="26"/>
        <v>0</v>
      </c>
      <c r="BC149" s="147">
        <f t="shared" si="27"/>
        <v>0</v>
      </c>
      <c r="BD149" s="147">
        <f t="shared" si="28"/>
        <v>0</v>
      </c>
      <c r="BE149" s="147">
        <f t="shared" si="29"/>
        <v>0</v>
      </c>
      <c r="CZ149" s="147">
        <v>0</v>
      </c>
    </row>
    <row r="150" spans="1:104" ht="12.75">
      <c r="A150" s="170">
        <v>92</v>
      </c>
      <c r="B150" s="171" t="s">
        <v>317</v>
      </c>
      <c r="C150" s="172" t="s">
        <v>318</v>
      </c>
      <c r="D150" s="173" t="s">
        <v>127</v>
      </c>
      <c r="E150" s="174">
        <v>2.8999</v>
      </c>
      <c r="F150" s="174">
        <v>0</v>
      </c>
      <c r="G150" s="175">
        <f t="shared" si="24"/>
        <v>0</v>
      </c>
      <c r="O150" s="169">
        <v>2</v>
      </c>
      <c r="AA150" s="147">
        <v>8</v>
      </c>
      <c r="AB150" s="147">
        <v>0</v>
      </c>
      <c r="AC150" s="147">
        <v>3</v>
      </c>
      <c r="AZ150" s="147">
        <v>1</v>
      </c>
      <c r="BA150" s="147">
        <f t="shared" si="25"/>
        <v>0</v>
      </c>
      <c r="BB150" s="147">
        <f t="shared" si="26"/>
        <v>0</v>
      </c>
      <c r="BC150" s="147">
        <f t="shared" si="27"/>
        <v>0</v>
      </c>
      <c r="BD150" s="147">
        <f t="shared" si="28"/>
        <v>0</v>
      </c>
      <c r="BE150" s="147">
        <f t="shared" si="29"/>
        <v>0</v>
      </c>
      <c r="CZ150" s="147">
        <v>0</v>
      </c>
    </row>
    <row r="151" spans="1:57" ht="12.75">
      <c r="A151" s="182"/>
      <c r="B151" s="183" t="s">
        <v>74</v>
      </c>
      <c r="C151" s="184" t="str">
        <f>CONCATENATE(B144," ",C144)</f>
        <v>D96 Přesuny suti a vybouraných hmot</v>
      </c>
      <c r="D151" s="185"/>
      <c r="E151" s="186"/>
      <c r="F151" s="187"/>
      <c r="G151" s="188">
        <f>SUM(G144:G150)</f>
        <v>0</v>
      </c>
      <c r="O151" s="169">
        <v>4</v>
      </c>
      <c r="BA151" s="189">
        <f>SUM(BA144:BA150)</f>
        <v>0</v>
      </c>
      <c r="BB151" s="189">
        <f>SUM(BB144:BB150)</f>
        <v>0</v>
      </c>
      <c r="BC151" s="189">
        <f>SUM(BC144:BC150)</f>
        <v>0</v>
      </c>
      <c r="BD151" s="189">
        <f>SUM(BD144:BD150)</f>
        <v>0</v>
      </c>
      <c r="BE151" s="189">
        <f>SUM(BE144:BE150)</f>
        <v>0</v>
      </c>
    </row>
    <row r="152" ht="12.75">
      <c r="E152" s="147"/>
    </row>
    <row r="153" ht="12.75">
      <c r="E153" s="147"/>
    </row>
    <row r="154" ht="12.75">
      <c r="E154" s="147"/>
    </row>
    <row r="155" ht="12.75">
      <c r="E155" s="147"/>
    </row>
    <row r="156" ht="12.75">
      <c r="E156" s="147"/>
    </row>
    <row r="157" ht="12.75">
      <c r="E157" s="147"/>
    </row>
    <row r="158" ht="12.75">
      <c r="E158" s="147"/>
    </row>
    <row r="159" ht="12.75">
      <c r="E159" s="147"/>
    </row>
    <row r="160" ht="12.75">
      <c r="E160" s="147"/>
    </row>
    <row r="161" ht="12.75">
      <c r="E161" s="147"/>
    </row>
    <row r="162" ht="12.75">
      <c r="E162" s="147"/>
    </row>
    <row r="163" ht="12.75">
      <c r="E163" s="147"/>
    </row>
    <row r="164" ht="12.75">
      <c r="E164" s="147"/>
    </row>
    <row r="165" ht="12.75">
      <c r="E165" s="147"/>
    </row>
    <row r="166" ht="12.75">
      <c r="E166" s="147"/>
    </row>
    <row r="167" ht="12.75">
      <c r="E167" s="147"/>
    </row>
    <row r="168" ht="12.75">
      <c r="E168" s="147"/>
    </row>
    <row r="169" ht="12.75">
      <c r="E169" s="147"/>
    </row>
    <row r="170" ht="12.75">
      <c r="E170" s="147"/>
    </row>
    <row r="171" ht="12.75">
      <c r="E171" s="147"/>
    </row>
    <row r="172" ht="12.75">
      <c r="E172" s="147"/>
    </row>
    <row r="173" ht="12.75">
      <c r="E173" s="147"/>
    </row>
    <row r="174" ht="12.75">
      <c r="E174" s="147"/>
    </row>
    <row r="175" spans="1:7" ht="12.75">
      <c r="A175" s="190"/>
      <c r="B175" s="190"/>
      <c r="C175" s="190"/>
      <c r="D175" s="190"/>
      <c r="E175" s="190"/>
      <c r="F175" s="190"/>
      <c r="G175" s="190"/>
    </row>
    <row r="176" spans="1:7" ht="12.75">
      <c r="A176" s="190"/>
      <c r="B176" s="190"/>
      <c r="C176" s="190"/>
      <c r="D176" s="190"/>
      <c r="E176" s="190"/>
      <c r="F176" s="190"/>
      <c r="G176" s="190"/>
    </row>
    <row r="177" spans="1:7" ht="12.75">
      <c r="A177" s="190"/>
      <c r="B177" s="190"/>
      <c r="C177" s="190"/>
      <c r="D177" s="190"/>
      <c r="E177" s="190"/>
      <c r="F177" s="190"/>
      <c r="G177" s="190"/>
    </row>
    <row r="178" spans="1:7" ht="12.75">
      <c r="A178" s="190"/>
      <c r="B178" s="190"/>
      <c r="C178" s="190"/>
      <c r="D178" s="190"/>
      <c r="E178" s="190"/>
      <c r="F178" s="190"/>
      <c r="G178" s="190"/>
    </row>
    <row r="179" ht="12.75">
      <c r="E179" s="147"/>
    </row>
    <row r="180" ht="12.75">
      <c r="E180" s="147"/>
    </row>
    <row r="181" ht="12.75">
      <c r="E181" s="147"/>
    </row>
    <row r="182" ht="12.75">
      <c r="E182" s="147"/>
    </row>
    <row r="183" ht="12.75">
      <c r="E183" s="147"/>
    </row>
    <row r="184" ht="12.75">
      <c r="E184" s="147"/>
    </row>
    <row r="185" ht="12.75">
      <c r="E185" s="147"/>
    </row>
    <row r="186" ht="12.75">
      <c r="E186" s="147"/>
    </row>
    <row r="187" ht="12.75">
      <c r="E187" s="147"/>
    </row>
    <row r="188" ht="12.75">
      <c r="E188" s="147"/>
    </row>
    <row r="189" ht="12.75">
      <c r="E189" s="147"/>
    </row>
    <row r="190" ht="12.75">
      <c r="E190" s="147"/>
    </row>
    <row r="191" ht="12.75">
      <c r="E191" s="147"/>
    </row>
    <row r="192" ht="12.75">
      <c r="E192" s="147"/>
    </row>
    <row r="193" ht="12.75">
      <c r="E193" s="147"/>
    </row>
    <row r="194" ht="12.75">
      <c r="E194" s="147"/>
    </row>
    <row r="195" ht="12.75">
      <c r="E195" s="147"/>
    </row>
    <row r="196" ht="12.75">
      <c r="E196" s="147"/>
    </row>
    <row r="197" ht="12.75">
      <c r="E197" s="147"/>
    </row>
    <row r="198" ht="12.75">
      <c r="E198" s="147"/>
    </row>
    <row r="199" ht="12.75">
      <c r="E199" s="147"/>
    </row>
    <row r="200" ht="12.75">
      <c r="E200" s="147"/>
    </row>
    <row r="201" ht="12.75">
      <c r="E201" s="147"/>
    </row>
    <row r="202" ht="12.75">
      <c r="E202" s="147"/>
    </row>
    <row r="203" ht="12.75">
      <c r="E203" s="147"/>
    </row>
    <row r="204" ht="12.75">
      <c r="E204" s="147"/>
    </row>
    <row r="205" ht="12.75">
      <c r="E205" s="147"/>
    </row>
    <row r="206" ht="12.75">
      <c r="E206" s="147"/>
    </row>
    <row r="207" ht="12.75">
      <c r="E207" s="147"/>
    </row>
    <row r="208" ht="12.75">
      <c r="E208" s="147"/>
    </row>
    <row r="209" ht="12.75">
      <c r="E209" s="147"/>
    </row>
    <row r="210" spans="1:2" ht="12.75">
      <c r="A210" s="191"/>
      <c r="B210" s="191"/>
    </row>
    <row r="211" spans="1:7" ht="12.75">
      <c r="A211" s="190"/>
      <c r="B211" s="190"/>
      <c r="C211" s="192"/>
      <c r="D211" s="192"/>
      <c r="E211" s="193"/>
      <c r="F211" s="192"/>
      <c r="G211" s="194"/>
    </row>
    <row r="212" spans="1:7" ht="12.75">
      <c r="A212" s="195"/>
      <c r="B212" s="195"/>
      <c r="C212" s="190"/>
      <c r="D212" s="190"/>
      <c r="E212" s="196"/>
      <c r="F212" s="190"/>
      <c r="G212" s="190"/>
    </row>
    <row r="213" spans="1:7" ht="12.75">
      <c r="A213" s="190"/>
      <c r="B213" s="190"/>
      <c r="C213" s="190"/>
      <c r="D213" s="190"/>
      <c r="E213" s="196"/>
      <c r="F213" s="190"/>
      <c r="G213" s="190"/>
    </row>
    <row r="214" spans="1:7" ht="12.75">
      <c r="A214" s="190"/>
      <c r="B214" s="190"/>
      <c r="C214" s="190"/>
      <c r="D214" s="190"/>
      <c r="E214" s="196"/>
      <c r="F214" s="190"/>
      <c r="G214" s="190"/>
    </row>
    <row r="215" spans="1:7" ht="12.75">
      <c r="A215" s="190"/>
      <c r="B215" s="190"/>
      <c r="C215" s="190"/>
      <c r="D215" s="190"/>
      <c r="E215" s="196"/>
      <c r="F215" s="190"/>
      <c r="G215" s="190"/>
    </row>
    <row r="216" spans="1:7" ht="12.75">
      <c r="A216" s="190"/>
      <c r="B216" s="190"/>
      <c r="C216" s="190"/>
      <c r="D216" s="190"/>
      <c r="E216" s="196"/>
      <c r="F216" s="190"/>
      <c r="G216" s="190"/>
    </row>
    <row r="217" spans="1:7" ht="12.75">
      <c r="A217" s="190"/>
      <c r="B217" s="190"/>
      <c r="C217" s="190"/>
      <c r="D217" s="190"/>
      <c r="E217" s="196"/>
      <c r="F217" s="190"/>
      <c r="G217" s="190"/>
    </row>
    <row r="218" spans="1:7" ht="12.75">
      <c r="A218" s="190"/>
      <c r="B218" s="190"/>
      <c r="C218" s="190"/>
      <c r="D218" s="190"/>
      <c r="E218" s="196"/>
      <c r="F218" s="190"/>
      <c r="G218" s="190"/>
    </row>
    <row r="219" spans="1:7" ht="12.75">
      <c r="A219" s="190"/>
      <c r="B219" s="190"/>
      <c r="C219" s="190"/>
      <c r="D219" s="190"/>
      <c r="E219" s="196"/>
      <c r="F219" s="190"/>
      <c r="G219" s="190"/>
    </row>
    <row r="220" spans="1:7" ht="12.75">
      <c r="A220" s="190"/>
      <c r="B220" s="190"/>
      <c r="C220" s="190"/>
      <c r="D220" s="190"/>
      <c r="E220" s="196"/>
      <c r="F220" s="190"/>
      <c r="G220" s="190"/>
    </row>
    <row r="221" spans="1:7" ht="12.75">
      <c r="A221" s="190"/>
      <c r="B221" s="190"/>
      <c r="C221" s="190"/>
      <c r="D221" s="190"/>
      <c r="E221" s="196"/>
      <c r="F221" s="190"/>
      <c r="G221" s="190"/>
    </row>
    <row r="222" spans="1:7" ht="12.75">
      <c r="A222" s="190"/>
      <c r="B222" s="190"/>
      <c r="C222" s="190"/>
      <c r="D222" s="190"/>
      <c r="E222" s="196"/>
      <c r="F222" s="190"/>
      <c r="G222" s="190"/>
    </row>
    <row r="223" spans="1:7" ht="12.75">
      <c r="A223" s="190"/>
      <c r="B223" s="190"/>
      <c r="C223" s="190"/>
      <c r="D223" s="190"/>
      <c r="E223" s="196"/>
      <c r="F223" s="190"/>
      <c r="G223" s="190"/>
    </row>
    <row r="224" spans="1:7" ht="12.75">
      <c r="A224" s="190"/>
      <c r="B224" s="190"/>
      <c r="C224" s="190"/>
      <c r="D224" s="190"/>
      <c r="E224" s="196"/>
      <c r="F224" s="190"/>
      <c r="G224" s="190"/>
    </row>
  </sheetData>
  <sheetProtection/>
  <mergeCells count="21">
    <mergeCell ref="C24:D24"/>
    <mergeCell ref="C12:D12"/>
    <mergeCell ref="C13:D13"/>
    <mergeCell ref="A1:G1"/>
    <mergeCell ref="A3:B3"/>
    <mergeCell ref="A4:B4"/>
    <mergeCell ref="E4:G4"/>
    <mergeCell ref="C51:D51"/>
    <mergeCell ref="C59:D59"/>
    <mergeCell ref="C64:D64"/>
    <mergeCell ref="C65:D65"/>
    <mergeCell ref="C76:D76"/>
    <mergeCell ref="C39:D39"/>
    <mergeCell ref="C140:D140"/>
    <mergeCell ref="C141:D141"/>
    <mergeCell ref="C130:D130"/>
    <mergeCell ref="C131:D131"/>
    <mergeCell ref="C135:D135"/>
    <mergeCell ref="C120:D120"/>
    <mergeCell ref="C122:D122"/>
    <mergeCell ref="C123:D1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Lenka KREJČIŘÍKOVÁ</cp:lastModifiedBy>
  <dcterms:created xsi:type="dcterms:W3CDTF">2005-06-30T04:10:38Z</dcterms:created>
  <dcterms:modified xsi:type="dcterms:W3CDTF">2022-09-02T04:22:45Z</dcterms:modified>
  <cp:category/>
  <cp:version/>
  <cp:contentType/>
  <cp:contentStatus/>
</cp:coreProperties>
</file>