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bm-file2\vz\VZ stavební\2022\1 ZMR\ředitelství\80 Padochov průtah\01 ke zveřejnění\"/>
    </mc:Choice>
  </mc:AlternateContent>
  <bookViews>
    <workbookView xWindow="240" yWindow="120" windowWidth="14940" windowHeight="9225" activeTab="1"/>
  </bookViews>
  <sheets>
    <sheet name="Rekapitulace" sheetId="1" r:id="rId1"/>
    <sheet name="SO 000" sheetId="2" r:id="rId2"/>
    <sheet name="SO 101" sheetId="3" r:id="rId3"/>
  </sheets>
  <calcPr calcId="162913"/>
  <webPublishing codePage="0"/>
</workbook>
</file>

<file path=xl/calcChain.xml><?xml version="1.0" encoding="utf-8"?>
<calcChain xmlns="http://schemas.openxmlformats.org/spreadsheetml/2006/main">
  <c r="I85" i="3" l="1"/>
  <c r="O85" i="3" s="1"/>
  <c r="R84" i="3" s="1"/>
  <c r="O84" i="3" s="1"/>
  <c r="O80" i="3"/>
  <c r="I80" i="3"/>
  <c r="I76" i="3"/>
  <c r="O76" i="3" s="1"/>
  <c r="I72" i="3"/>
  <c r="O72" i="3" s="1"/>
  <c r="R71" i="3" s="1"/>
  <c r="O71" i="3" s="1"/>
  <c r="I67" i="3"/>
  <c r="O67" i="3" s="1"/>
  <c r="I63" i="3"/>
  <c r="O63" i="3" s="1"/>
  <c r="I59" i="3"/>
  <c r="O59" i="3" s="1"/>
  <c r="O55" i="3"/>
  <c r="I55" i="3"/>
  <c r="I51" i="3"/>
  <c r="O51" i="3" s="1"/>
  <c r="I47" i="3"/>
  <c r="O47" i="3" s="1"/>
  <c r="I43" i="3"/>
  <c r="O43" i="3" s="1"/>
  <c r="O39" i="3"/>
  <c r="I39" i="3"/>
  <c r="I35" i="3"/>
  <c r="O35" i="3" s="1"/>
  <c r="I31" i="3"/>
  <c r="O31" i="3" s="1"/>
  <c r="I26" i="3"/>
  <c r="O26" i="3" s="1"/>
  <c r="I22" i="3"/>
  <c r="O22" i="3" s="1"/>
  <c r="I18" i="3"/>
  <c r="O18" i="3" s="1"/>
  <c r="R17" i="3" s="1"/>
  <c r="O17" i="3" s="1"/>
  <c r="Q17" i="3"/>
  <c r="I17" i="3" s="1"/>
  <c r="I13" i="3"/>
  <c r="O13" i="3" s="1"/>
  <c r="I9" i="3"/>
  <c r="O9" i="3" s="1"/>
  <c r="R8" i="3" s="1"/>
  <c r="O8" i="3" s="1"/>
  <c r="Q8" i="3"/>
  <c r="I8" i="3" s="1"/>
  <c r="I17" i="2"/>
  <c r="O17" i="2" s="1"/>
  <c r="I13" i="2"/>
  <c r="O13" i="2" s="1"/>
  <c r="I9" i="2"/>
  <c r="O9" i="2" s="1"/>
  <c r="R8" i="2" l="1"/>
  <c r="O8" i="2" s="1"/>
  <c r="O2" i="2" s="1"/>
  <c r="D10" i="1" s="1"/>
  <c r="R30" i="3"/>
  <c r="O30" i="3" s="1"/>
  <c r="O2" i="3" s="1"/>
  <c r="D11" i="1" s="1"/>
  <c r="Q30" i="3"/>
  <c r="I30" i="3" s="1"/>
  <c r="I3" i="3" s="1"/>
  <c r="C11" i="1" s="1"/>
  <c r="E11" i="1" s="1"/>
  <c r="Q71" i="3"/>
  <c r="I71" i="3" s="1"/>
  <c r="Q84" i="3"/>
  <c r="I84" i="3" s="1"/>
  <c r="Q8" i="2"/>
  <c r="I8" i="2" s="1"/>
  <c r="I3" i="2" s="1"/>
  <c r="C10" i="1" s="1"/>
  <c r="C6" i="1" l="1"/>
  <c r="E10" i="1"/>
  <c r="C7" i="1" s="1"/>
</calcChain>
</file>

<file path=xl/sharedStrings.xml><?xml version="1.0" encoding="utf-8"?>
<sst xmlns="http://schemas.openxmlformats.org/spreadsheetml/2006/main" count="394" uniqueCount="149">
  <si>
    <t>Rekapitulace ceny</t>
  </si>
  <si>
    <t>Stavba: III/39411 - PADOCHOV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</si>
  <si>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</si>
  <si>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</si>
  <si>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</si>
  <si>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</si>
  <si>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</si>
  <si>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</si>
  <si>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</si>
  <si>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</si>
  <si>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</si>
  <si>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</si>
  <si>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</si>
  <si>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</si>
  <si>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III/39411</t>
  </si>
  <si>
    <t>PADOCHOV</t>
  </si>
  <si>
    <t>O</t>
  </si>
  <si>
    <t>Rozpočet:</t>
  </si>
  <si>
    <t>0,00</t>
  </si>
  <si>
    <t>15,00</t>
  </si>
  <si>
    <t>21,00</t>
  </si>
  <si>
    <t>3</t>
  </si>
  <si>
    <t>2</t>
  </si>
  <si>
    <t>SO 000</t>
  </si>
  <si>
    <t>Ostatní a vedlejší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</si>
  <si>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</si>
  <si>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</si>
  <si>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</si>
  <si>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</si>
  <si>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</si>
  <si>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</si>
  <si>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</si>
  <si>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</si>
  <si>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</si>
  <si>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</si>
  <si>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</si>
  <si>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</si>
  <si>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</si>
  <si>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</si>
  <si>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</si>
  <si>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</si>
  <si>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</si>
  <si>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</si>
  <si>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</si>
  <si>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</si>
  <si>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02710</t>
  </si>
  <si>
    <t/>
  </si>
  <si>
    <t>POMOC PRÁCE ZŘÍZ NEBO ZAJIŠŤ OBJÍŽĎKY A PŘÍSTUP CESTY</t>
  </si>
  <si>
    <t>KPL</t>
  </si>
  <si>
    <t>PP</t>
  </si>
  <si>
    <t>Zajištění povolení k uzavírkám a stanovení dočasného dopravního značení zajistí objednatel. 
Přechodná úprava dopravního značení a objízdných tras, včetně údržby a úprav 
během stavebních prací v souladu s TP66 - II.vydání "Zásady pro označování 
pracovních míst na PK" a s platnými předpisy pro navrhování DZ na PK, vč. 
vyhlášky č. 294/2015 Sb. 
Stávající svislé dopravní značky se pro potřeby PDZ zachovají a dle potřeby 
zakryjí, upraví nebo doplní. Přechodné SDZ (značky, směrovací desky, závory, 
semaforová souprava, světla) se umístí na nosičích a podkladních deskách včetně 
nutných přesunů dle jednotlivých fází (etap) výstavby, dodávky, montáže, 
demontáže. 
Vše v režii zhotovitele.</t>
  </si>
  <si>
    <t>VV</t>
  </si>
  <si>
    <t>TS</t>
  </si>
  <si>
    <t>zahrnuje veškeré náklady spojené s objednatelem požadovanými zařízeními</t>
  </si>
  <si>
    <t>02946</t>
  </si>
  <si>
    <t>OSTAT POŽADAVKY - FOTODOKUMENTACE</t>
  </si>
  <si>
    <t>Fotodokumentace provádění stavby - popsáno v obchodních podmínkách</t>
  </si>
  <si>
    <t>00014</t>
  </si>
  <si>
    <t>R</t>
  </si>
  <si>
    <t>Zajištění provedení a výstupů veškerých zkoušek a revizí - popsáno v obchodních podmínkách, technických podmínkách a normách ČSN</t>
  </si>
  <si>
    <t>SO 101</t>
  </si>
  <si>
    <t>014102</t>
  </si>
  <si>
    <t>a</t>
  </si>
  <si>
    <t>POPLATKY ZA SKLÁDKU</t>
  </si>
  <si>
    <t>T</t>
  </si>
  <si>
    <t>61,2 m3*2,4 t/m3=146,880 [A]</t>
  </si>
  <si>
    <t>zahrnuje veškeré poplatky provozovateli skládky související s uložením odpadu na skládce.</t>
  </si>
  <si>
    <t>b</t>
  </si>
  <si>
    <t>24 m3*1,9 t/m3=45,600 [A]</t>
  </si>
  <si>
    <t>Zemní práce</t>
  </si>
  <si>
    <t>113327</t>
  </si>
  <si>
    <t>ODSTRAN PODKL ZPEVNĚNÝCH PLOCH Z KAMENIVA NESTMEL, ODVOZ DO 16KM</t>
  </si>
  <si>
    <t>M3</t>
  </si>
  <si>
    <t>24=24,000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</si>
  <si>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</si>
  <si>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113337</t>
  </si>
  <si>
    <t>ODSTRAN PODKL ZPEVNĚNÝCH PLOCH S ASFALT POJIVEM, ODVOZ DO 16KM</t>
  </si>
  <si>
    <t>61,2=61,200 [A]</t>
  </si>
  <si>
    <t>11372</t>
  </si>
  <si>
    <t>FRÉZOVÁNÍ ZPEVNĚNÝCH PLOCH ASFALTOVÝCH</t>
  </si>
  <si>
    <t>odvoz a likvidace v režii zhotovitele</t>
  </si>
  <si>
    <t>110,16=110,160 [A]</t>
  </si>
  <si>
    <t>Položka zahrnuje veškerou manipulaci s vybouranou sutí a s vybouranými hmotami vč. uložení.</t>
  </si>
  <si>
    <t>Komunikace</t>
  </si>
  <si>
    <t>567104</t>
  </si>
  <si>
    <t>VRSTVY PRO OBNOVU A OPRAVY Z KAMENIVA ZPEV CEMENTEM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</si>
  <si>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</si>
  <si>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7</t>
  </si>
  <si>
    <t>567303</t>
  </si>
  <si>
    <t>VRSTVY PRO OBNOVU A OPRAVY ZE ŠTĚRKODRTI</t>
  </si>
  <si>
    <t>20,4=20,400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</si>
  <si>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</si>
  <si>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8</t>
  </si>
  <si>
    <t>567403</t>
  </si>
  <si>
    <t>VRSTVY PRO OBNOVU A OPRAVY ZE ŠTĚRKU VYPLŇ CEM MALTOU</t>
  </si>
  <si>
    <t>56933</t>
  </si>
  <si>
    <t>ZPEVNĚNÍ KRAJNIC ZE ŠTĚRKODRTI TL. DO 150MM</t>
  </si>
  <si>
    <t>M2</t>
  </si>
  <si>
    <t>36=36,000 [A]</t>
  </si>
  <si>
    <t>- dodání kameniva předepsané kvality a zrnitosti 
- rozprostření a zhutnění vrstvy v předepsané tloušťce 
- zřízení vrstvy bez rozlišení šířky, pokládání vrstvy po etapách</t>
  </si>
  <si>
    <t>572111</t>
  </si>
  <si>
    <t>INFILTRAČNÍ POSTŘIK ASFALTOVÝ DO 0,5KG/M2</t>
  </si>
  <si>
    <t>102=102,000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</si>
  <si>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</si>
  <si>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11</t>
  </si>
  <si>
    <t>572211</t>
  </si>
  <si>
    <t>SPOJOVACÍ POSTŘIK Z ASFALTU DO 0,5KG/M2</t>
  </si>
  <si>
    <t>2*612=1 224,000 [A]</t>
  </si>
  <si>
    <t>12</t>
  </si>
  <si>
    <t>574A44</t>
  </si>
  <si>
    <t>ASFALTOVÝ BETON PRO OBRUSNÉ VRSTVY ACO 11+, 11S TL. 50MM</t>
  </si>
  <si>
    <t>ACO 11+</t>
  </si>
  <si>
    <t>612=612,000 [A]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</si>
  <si>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</si>
  <si>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13</t>
  </si>
  <si>
    <t>574E66</t>
  </si>
  <si>
    <t>ASFALTOVÝ BETON PRO PODKLADNÍ VRSTVY ACP 16+, 16S TL. 70MM</t>
  </si>
  <si>
    <t>ACP 16+</t>
  </si>
  <si>
    <t>14</t>
  </si>
  <si>
    <t>574E76</t>
  </si>
  <si>
    <t>ASFALTOVÝ BETON PRO PODKLADNÍ VRSTVY ACP 16+, 16S TL. 80MM</t>
  </si>
  <si>
    <t>15</t>
  </si>
  <si>
    <t>58910</t>
  </si>
  <si>
    <t>VÝPLŇ SPAR ASFALTEM</t>
  </si>
  <si>
    <t>M</t>
  </si>
  <si>
    <t>114=114,000 [A]</t>
  </si>
  <si>
    <t>položka zahrnuje: 
- dodávku předepsaného materiálu 
- vyčištění a výplň spar tímto materiálem</t>
  </si>
  <si>
    <t>Potrubí</t>
  </si>
  <si>
    <t>16</t>
  </si>
  <si>
    <t>89921</t>
  </si>
  <si>
    <t>VÝŠKOVÁ ÚPRAVA POKLOPŮ</t>
  </si>
  <si>
    <t>KUS</t>
  </si>
  <si>
    <t>3=3,000 [A]</t>
  </si>
  <si>
    <t>- položka výškové úpravy zahrnuje všechny nutné práce a materiály pro zvýšení nebo snížení zařízení (včetně nutné úpravy stávajícího povrchu vozovky nebo chodníku).</t>
  </si>
  <si>
    <t>17</t>
  </si>
  <si>
    <t>89922</t>
  </si>
  <si>
    <t>VÝŠKOVÁ ÚPRAVA MŘÍŽÍ</t>
  </si>
  <si>
    <t>1=1,000 [A]</t>
  </si>
  <si>
    <t>18</t>
  </si>
  <si>
    <t>89923</t>
  </si>
  <si>
    <t>VÝŠKOVÁ ÚPRAVA KRYCÍCH HRNCŮ</t>
  </si>
  <si>
    <t>9=9,000 [A]</t>
  </si>
  <si>
    <t>Ostatní konstrukce a práce</t>
  </si>
  <si>
    <t>19</t>
  </si>
  <si>
    <t>93818</t>
  </si>
  <si>
    <t>OČIŠTĚNÍ ASFALT VOZOVEK ZAMETENÍM</t>
  </si>
  <si>
    <t>položka zahrnuje očištění předepsaným způsobem včetně odklizení vzniklého odpadu</t>
  </si>
  <si>
    <t>Oprava a rozšíření sil. III/39411</t>
  </si>
  <si>
    <t>položka zahrnuje:  
- fotodokumentaci zadavatelem požadovaného děje a konstrukcí v požadovaných časových intervalech  
- zadavatelem specifikované výstupy (fotografie v digitálním formátu) v požadovaném 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</si>
</sst>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2" fillId="2" borderId="0" xfId="6" applyFont="1" applyFill="1"/>
    <xf numFmtId="0" fontId="4" fillId="3" borderId="1" xfId="6" applyFont="1" applyFill="1" applyBorder="1" applyAlignment="1">
      <alignment horizontal="center" vertical="center" wrapText="1"/>
    </xf>
    <xf numFmtId="0" fontId="5" fillId="2" borderId="0" xfId="6" applyFont="1" applyFill="1" applyAlignment="1">
      <alignment horizontal="right"/>
    </xf>
    <xf numFmtId="0" fontId="5" fillId="2" borderId="2" xfId="6" applyFont="1" applyFill="1" applyBorder="1" applyAlignment="1">
      <alignment horizontal="right"/>
    </xf>
    <xf numFmtId="0" fontId="0" fillId="2" borderId="2" xfId="6" applyFont="1" applyFill="1" applyBorder="1"/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activeCell="F29" sqref="F29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33"/>
      <c r="B1" s="1"/>
      <c r="C1" s="1"/>
      <c r="D1" s="1"/>
      <c r="E1" s="1"/>
    </row>
    <row r="2" spans="1:5" ht="12.75" customHeight="1" x14ac:dyDescent="0.2">
      <c r="A2" s="33"/>
      <c r="B2" s="34" t="s">
        <v>0</v>
      </c>
      <c r="C2" s="1"/>
      <c r="D2" s="1"/>
      <c r="E2" s="1"/>
    </row>
    <row r="3" spans="1:5" ht="20.100000000000001" customHeight="1" x14ac:dyDescent="0.2">
      <c r="A3" s="33"/>
      <c r="B3" s="33"/>
      <c r="C3" s="1"/>
      <c r="D3" s="1"/>
      <c r="E3" s="1"/>
    </row>
    <row r="4" spans="1:5" ht="20.100000000000001" customHeight="1" x14ac:dyDescent="0.3">
      <c r="A4" s="1"/>
      <c r="B4" s="35" t="s">
        <v>1</v>
      </c>
      <c r="C4" s="33"/>
      <c r="D4" s="33"/>
      <c r="E4" s="1"/>
    </row>
    <row r="5" spans="1:5" ht="12.75" customHeight="1" x14ac:dyDescent="0.2">
      <c r="A5" s="1"/>
      <c r="B5" s="33" t="s">
        <v>2</v>
      </c>
      <c r="C5" s="33"/>
      <c r="D5" s="33"/>
      <c r="E5" s="1"/>
    </row>
    <row r="6" spans="1:5" ht="12.75" customHeight="1" x14ac:dyDescent="0.2">
      <c r="A6" s="1"/>
      <c r="B6" s="3" t="s">
        <v>3</v>
      </c>
      <c r="C6" s="6">
        <f>SUM(C10:C11)</f>
        <v>0</v>
      </c>
      <c r="D6" s="1"/>
      <c r="E6" s="1"/>
    </row>
    <row r="7" spans="1:5" ht="12.75" customHeight="1" x14ac:dyDescent="0.2">
      <c r="A7" s="1"/>
      <c r="B7" s="3" t="s">
        <v>4</v>
      </c>
      <c r="C7" s="6">
        <f>SUM(E10:E11)</f>
        <v>0</v>
      </c>
      <c r="D7" s="1"/>
      <c r="E7" s="1"/>
    </row>
    <row r="8" spans="1:5" ht="12.75" customHeight="1" x14ac:dyDescent="0.2">
      <c r="A8" s="5"/>
      <c r="B8" s="5"/>
      <c r="C8" s="5"/>
      <c r="D8" s="5"/>
      <c r="E8" s="5"/>
    </row>
    <row r="9" spans="1:5" ht="12.75" customHeight="1" x14ac:dyDescent="0.2">
      <c r="A9" s="4" t="s">
        <v>5</v>
      </c>
      <c r="B9" s="4" t="s">
        <v>6</v>
      </c>
      <c r="C9" s="4" t="s">
        <v>7</v>
      </c>
      <c r="D9" s="4" t="s">
        <v>8</v>
      </c>
      <c r="E9" s="4" t="s">
        <v>9</v>
      </c>
    </row>
    <row r="10" spans="1:5" ht="12.75" customHeight="1" x14ac:dyDescent="0.2">
      <c r="A10" s="15" t="s">
        <v>23</v>
      </c>
      <c r="B10" s="15" t="s">
        <v>24</v>
      </c>
      <c r="C10" s="16">
        <f>'SO 000'!I3</f>
        <v>0</v>
      </c>
      <c r="D10" s="16">
        <f>'SO 000'!O2</f>
        <v>0</v>
      </c>
      <c r="E10" s="16">
        <f>C10+D10</f>
        <v>0</v>
      </c>
    </row>
    <row r="11" spans="1:5" ht="12.75" customHeight="1" x14ac:dyDescent="0.2">
      <c r="A11" s="15" t="s">
        <v>60</v>
      </c>
      <c r="B11" s="15" t="s">
        <v>147</v>
      </c>
      <c r="C11" s="16">
        <f>'SO 101'!I3</f>
        <v>0</v>
      </c>
      <c r="D11" s="16">
        <f>'SO 101'!O2</f>
        <v>0</v>
      </c>
      <c r="E11" s="16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pane ySplit="7" topLeftCell="A8" activePane="bottomLeft" state="frozen"/>
      <selection pane="bottomLeft" activeCell="E16" sqref="E16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3"/>
      <c r="E3" s="10" t="s">
        <v>15</v>
      </c>
      <c r="F3" s="1"/>
      <c r="G3" s="8"/>
      <c r="H3" s="7" t="s">
        <v>23</v>
      </c>
      <c r="I3" s="30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23</v>
      </c>
      <c r="D4" s="39"/>
      <c r="E4" s="13" t="s">
        <v>24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22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x14ac:dyDescent="0.2">
      <c r="A9" s="17" t="s">
        <v>44</v>
      </c>
      <c r="B9" s="21" t="s">
        <v>28</v>
      </c>
      <c r="C9" s="21" t="s">
        <v>45</v>
      </c>
      <c r="D9" s="17" t="s">
        <v>46</v>
      </c>
      <c r="E9" s="22" t="s">
        <v>47</v>
      </c>
      <c r="F9" s="23" t="s">
        <v>48</v>
      </c>
      <c r="G9" s="24">
        <v>1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ht="153" x14ac:dyDescent="0.2">
      <c r="A10" s="26" t="s">
        <v>49</v>
      </c>
      <c r="E10" s="27" t="s">
        <v>50</v>
      </c>
    </row>
    <row r="11" spans="1:18" x14ac:dyDescent="0.2">
      <c r="A11" s="28" t="s">
        <v>51</v>
      </c>
      <c r="E11" s="29" t="s">
        <v>46</v>
      </c>
    </row>
    <row r="12" spans="1:18" x14ac:dyDescent="0.2">
      <c r="A12" t="s">
        <v>52</v>
      </c>
      <c r="E12" s="27" t="s">
        <v>53</v>
      </c>
    </row>
    <row r="13" spans="1:18" x14ac:dyDescent="0.2">
      <c r="A13" s="17" t="s">
        <v>44</v>
      </c>
      <c r="B13" s="21" t="s">
        <v>22</v>
      </c>
      <c r="C13" s="21" t="s">
        <v>54</v>
      </c>
      <c r="D13" s="17" t="s">
        <v>46</v>
      </c>
      <c r="E13" s="22" t="s">
        <v>55</v>
      </c>
      <c r="F13" s="23" t="s">
        <v>48</v>
      </c>
      <c r="G13" s="24">
        <v>1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56</v>
      </c>
    </row>
    <row r="15" spans="1:18" x14ac:dyDescent="0.2">
      <c r="A15" s="28" t="s">
        <v>51</v>
      </c>
      <c r="E15" s="29" t="s">
        <v>46</v>
      </c>
    </row>
    <row r="16" spans="1:18" ht="63.75" x14ac:dyDescent="0.2">
      <c r="A16" t="s">
        <v>52</v>
      </c>
      <c r="E16" s="27" t="s">
        <v>148</v>
      </c>
    </row>
    <row r="17" spans="1:16" ht="25.5" x14ac:dyDescent="0.2">
      <c r="A17" s="17" t="s">
        <v>44</v>
      </c>
      <c r="B17" s="21" t="s">
        <v>21</v>
      </c>
      <c r="C17" s="21" t="s">
        <v>57</v>
      </c>
      <c r="D17" s="17" t="s">
        <v>58</v>
      </c>
      <c r="E17" s="22" t="s">
        <v>59</v>
      </c>
      <c r="F17" s="23" t="s">
        <v>48</v>
      </c>
      <c r="G17" s="24">
        <v>1</v>
      </c>
      <c r="H17" s="25">
        <v>0</v>
      </c>
      <c r="I17" s="25">
        <f>ROUND(ROUND(H17,2)*ROUND(G17,3),2)</f>
        <v>0</v>
      </c>
      <c r="O17">
        <f>(I17*21)/100</f>
        <v>0</v>
      </c>
      <c r="P17" t="s">
        <v>22</v>
      </c>
    </row>
    <row r="18" spans="1:16" x14ac:dyDescent="0.2">
      <c r="A18" s="26" t="s">
        <v>49</v>
      </c>
      <c r="E18" s="27" t="s">
        <v>46</v>
      </c>
    </row>
    <row r="19" spans="1:16" x14ac:dyDescent="0.2">
      <c r="A19" s="28" t="s">
        <v>51</v>
      </c>
      <c r="E19" s="29" t="s">
        <v>46</v>
      </c>
    </row>
    <row r="20" spans="1:16" x14ac:dyDescent="0.2">
      <c r="A20" t="s">
        <v>52</v>
      </c>
      <c r="E20" s="27" t="s">
        <v>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8"/>
  <sheetViews>
    <sheetView workbookViewId="0">
      <pane ySplit="7" topLeftCell="A8" activePane="bottomLeft" state="frozen"/>
      <selection pane="bottomLeft" activeCell="E4" sqref="E4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1"/>
      <c r="C1" s="1"/>
      <c r="D1" s="1"/>
      <c r="E1" s="1"/>
      <c r="F1" s="1"/>
      <c r="G1" s="1"/>
      <c r="H1" s="1"/>
      <c r="I1" s="1"/>
      <c r="P1" t="s">
        <v>21</v>
      </c>
    </row>
    <row r="2" spans="1:18" ht="24.95" customHeight="1" x14ac:dyDescent="0.2">
      <c r="B2" s="1"/>
      <c r="C2" s="1"/>
      <c r="D2" s="1"/>
      <c r="E2" s="2" t="s">
        <v>12</v>
      </c>
      <c r="F2" s="1"/>
      <c r="G2" s="1"/>
      <c r="H2" s="5"/>
      <c r="I2" s="5"/>
      <c r="O2">
        <f>0+O8+O17+O30+O71+O84</f>
        <v>0</v>
      </c>
      <c r="P2" t="s">
        <v>21</v>
      </c>
    </row>
    <row r="3" spans="1:18" ht="15" customHeight="1" x14ac:dyDescent="0.25">
      <c r="A3" t="s">
        <v>11</v>
      </c>
      <c r="B3" s="9" t="s">
        <v>13</v>
      </c>
      <c r="C3" s="37" t="s">
        <v>14</v>
      </c>
      <c r="D3" s="33"/>
      <c r="E3" s="10" t="s">
        <v>15</v>
      </c>
      <c r="F3" s="1"/>
      <c r="G3" s="8"/>
      <c r="H3" s="7" t="s">
        <v>60</v>
      </c>
      <c r="I3" s="30">
        <f>0+I8+I17+I30+I71+I84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2" t="s">
        <v>17</v>
      </c>
      <c r="C4" s="38" t="s">
        <v>60</v>
      </c>
      <c r="D4" s="39"/>
      <c r="E4" s="13" t="s">
        <v>147</v>
      </c>
      <c r="F4" s="5"/>
      <c r="G4" s="5"/>
      <c r="H4" s="14"/>
      <c r="I4" s="14"/>
      <c r="O4" t="s">
        <v>19</v>
      </c>
      <c r="P4" t="s">
        <v>22</v>
      </c>
    </row>
    <row r="5" spans="1:18" ht="12.75" customHeight="1" x14ac:dyDescent="0.2">
      <c r="A5" s="36" t="s">
        <v>25</v>
      </c>
      <c r="B5" s="36" t="s">
        <v>27</v>
      </c>
      <c r="C5" s="36" t="s">
        <v>29</v>
      </c>
      <c r="D5" s="36" t="s">
        <v>30</v>
      </c>
      <c r="E5" s="36" t="s">
        <v>31</v>
      </c>
      <c r="F5" s="36" t="s">
        <v>33</v>
      </c>
      <c r="G5" s="36" t="s">
        <v>35</v>
      </c>
      <c r="H5" s="36" t="s">
        <v>37</v>
      </c>
      <c r="I5" s="36"/>
      <c r="O5" t="s">
        <v>20</v>
      </c>
      <c r="P5" t="s">
        <v>22</v>
      </c>
    </row>
    <row r="6" spans="1:18" ht="12.75" customHeight="1" x14ac:dyDescent="0.2">
      <c r="A6" s="36"/>
      <c r="B6" s="36"/>
      <c r="C6" s="36"/>
      <c r="D6" s="36"/>
      <c r="E6" s="36"/>
      <c r="F6" s="36"/>
      <c r="G6" s="36"/>
      <c r="H6" s="11" t="s">
        <v>38</v>
      </c>
      <c r="I6" s="11" t="s">
        <v>40</v>
      </c>
    </row>
    <row r="7" spans="1:18" ht="12.75" customHeight="1" x14ac:dyDescent="0.2">
      <c r="A7" s="11" t="s">
        <v>26</v>
      </c>
      <c r="B7" s="11" t="s">
        <v>28</v>
      </c>
      <c r="C7" s="11" t="s">
        <v>22</v>
      </c>
      <c r="D7" s="11" t="s">
        <v>21</v>
      </c>
      <c r="E7" s="11" t="s">
        <v>32</v>
      </c>
      <c r="F7" s="11" t="s">
        <v>34</v>
      </c>
      <c r="G7" s="11" t="s">
        <v>36</v>
      </c>
      <c r="H7" s="11" t="s">
        <v>39</v>
      </c>
      <c r="I7" s="11" t="s">
        <v>41</v>
      </c>
    </row>
    <row r="8" spans="1:18" ht="12.75" customHeight="1" x14ac:dyDescent="0.2">
      <c r="A8" s="14" t="s">
        <v>42</v>
      </c>
      <c r="B8" s="14"/>
      <c r="C8" s="18" t="s">
        <v>26</v>
      </c>
      <c r="D8" s="14"/>
      <c r="E8" s="19" t="s">
        <v>43</v>
      </c>
      <c r="F8" s="14"/>
      <c r="G8" s="14"/>
      <c r="H8" s="14"/>
      <c r="I8" s="20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17" t="s">
        <v>44</v>
      </c>
      <c r="B9" s="21" t="s">
        <v>28</v>
      </c>
      <c r="C9" s="21" t="s">
        <v>61</v>
      </c>
      <c r="D9" s="17" t="s">
        <v>62</v>
      </c>
      <c r="E9" s="22" t="s">
        <v>63</v>
      </c>
      <c r="F9" s="23" t="s">
        <v>64</v>
      </c>
      <c r="G9" s="24">
        <v>146.88</v>
      </c>
      <c r="H9" s="25">
        <v>0</v>
      </c>
      <c r="I9" s="25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26" t="s">
        <v>49</v>
      </c>
      <c r="E10" s="27" t="s">
        <v>46</v>
      </c>
    </row>
    <row r="11" spans="1:18" x14ac:dyDescent="0.2">
      <c r="A11" s="28" t="s">
        <v>51</v>
      </c>
      <c r="E11" s="29" t="s">
        <v>65</v>
      </c>
    </row>
    <row r="12" spans="1:18" ht="25.5" x14ac:dyDescent="0.2">
      <c r="A12" t="s">
        <v>52</v>
      </c>
      <c r="E12" s="27" t="s">
        <v>66</v>
      </c>
    </row>
    <row r="13" spans="1:18" x14ac:dyDescent="0.2">
      <c r="A13" s="17" t="s">
        <v>44</v>
      </c>
      <c r="B13" s="21" t="s">
        <v>22</v>
      </c>
      <c r="C13" s="21" t="s">
        <v>61</v>
      </c>
      <c r="D13" s="17" t="s">
        <v>67</v>
      </c>
      <c r="E13" s="22" t="s">
        <v>63</v>
      </c>
      <c r="F13" s="23" t="s">
        <v>64</v>
      </c>
      <c r="G13" s="24">
        <v>45.6</v>
      </c>
      <c r="H13" s="25">
        <v>0</v>
      </c>
      <c r="I13" s="25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26" t="s">
        <v>49</v>
      </c>
      <c r="E14" s="27" t="s">
        <v>46</v>
      </c>
    </row>
    <row r="15" spans="1:18" x14ac:dyDescent="0.2">
      <c r="A15" s="28" t="s">
        <v>51</v>
      </c>
      <c r="E15" s="29" t="s">
        <v>68</v>
      </c>
    </row>
    <row r="16" spans="1:18" ht="25.5" x14ac:dyDescent="0.2">
      <c r="A16" t="s">
        <v>52</v>
      </c>
      <c r="E16" s="27" t="s">
        <v>66</v>
      </c>
    </row>
    <row r="17" spans="1:18" ht="12.75" customHeight="1" x14ac:dyDescent="0.2">
      <c r="A17" s="5" t="s">
        <v>42</v>
      </c>
      <c r="B17" s="5"/>
      <c r="C17" s="31" t="s">
        <v>28</v>
      </c>
      <c r="D17" s="5"/>
      <c r="E17" s="19" t="s">
        <v>69</v>
      </c>
      <c r="F17" s="5"/>
      <c r="G17" s="5"/>
      <c r="H17" s="5"/>
      <c r="I17" s="32">
        <f>0+Q17</f>
        <v>0</v>
      </c>
      <c r="O17">
        <f>0+R17</f>
        <v>0</v>
      </c>
      <c r="Q17">
        <f>0+I18+I22+I26</f>
        <v>0</v>
      </c>
      <c r="R17">
        <f>0+O18+O22+O26</f>
        <v>0</v>
      </c>
    </row>
    <row r="18" spans="1:18" ht="25.5" x14ac:dyDescent="0.2">
      <c r="A18" s="17" t="s">
        <v>44</v>
      </c>
      <c r="B18" s="21" t="s">
        <v>21</v>
      </c>
      <c r="C18" s="21" t="s">
        <v>70</v>
      </c>
      <c r="D18" s="17" t="s">
        <v>46</v>
      </c>
      <c r="E18" s="22" t="s">
        <v>71</v>
      </c>
      <c r="F18" s="23" t="s">
        <v>72</v>
      </c>
      <c r="G18" s="24">
        <v>24</v>
      </c>
      <c r="H18" s="25">
        <v>0</v>
      </c>
      <c r="I18" s="25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26" t="s">
        <v>49</v>
      </c>
      <c r="E19" s="27" t="s">
        <v>46</v>
      </c>
    </row>
    <row r="20" spans="1:18" x14ac:dyDescent="0.2">
      <c r="A20" s="28" t="s">
        <v>51</v>
      </c>
      <c r="E20" s="29" t="s">
        <v>73</v>
      </c>
    </row>
    <row r="21" spans="1:18" ht="63.75" x14ac:dyDescent="0.2">
      <c r="A21" t="s">
        <v>52</v>
      </c>
      <c r="E21" s="27" t="s">
        <v>74</v>
      </c>
    </row>
    <row r="22" spans="1:18" ht="25.5" x14ac:dyDescent="0.2">
      <c r="A22" s="17" t="s">
        <v>44</v>
      </c>
      <c r="B22" s="21" t="s">
        <v>32</v>
      </c>
      <c r="C22" s="21" t="s">
        <v>75</v>
      </c>
      <c r="D22" s="17" t="s">
        <v>46</v>
      </c>
      <c r="E22" s="22" t="s">
        <v>76</v>
      </c>
      <c r="F22" s="23" t="s">
        <v>72</v>
      </c>
      <c r="G22" s="24">
        <v>61.2</v>
      </c>
      <c r="H22" s="25">
        <v>0</v>
      </c>
      <c r="I22" s="25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26" t="s">
        <v>49</v>
      </c>
      <c r="E23" s="27" t="s">
        <v>46</v>
      </c>
    </row>
    <row r="24" spans="1:18" x14ac:dyDescent="0.2">
      <c r="A24" s="28" t="s">
        <v>51</v>
      </c>
      <c r="E24" s="29" t="s">
        <v>77</v>
      </c>
    </row>
    <row r="25" spans="1:18" ht="63.75" x14ac:dyDescent="0.2">
      <c r="A25" t="s">
        <v>52</v>
      </c>
      <c r="E25" s="27" t="s">
        <v>74</v>
      </c>
    </row>
    <row r="26" spans="1:18" x14ac:dyDescent="0.2">
      <c r="A26" s="17" t="s">
        <v>44</v>
      </c>
      <c r="B26" s="21" t="s">
        <v>34</v>
      </c>
      <c r="C26" s="21" t="s">
        <v>78</v>
      </c>
      <c r="D26" s="17" t="s">
        <v>46</v>
      </c>
      <c r="E26" s="22" t="s">
        <v>79</v>
      </c>
      <c r="F26" s="23" t="s">
        <v>72</v>
      </c>
      <c r="G26" s="24">
        <v>110.16</v>
      </c>
      <c r="H26" s="25">
        <v>0</v>
      </c>
      <c r="I26" s="25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26" t="s">
        <v>49</v>
      </c>
      <c r="E27" s="27" t="s">
        <v>80</v>
      </c>
    </row>
    <row r="28" spans="1:18" x14ac:dyDescent="0.2">
      <c r="A28" s="28" t="s">
        <v>51</v>
      </c>
      <c r="E28" s="29" t="s">
        <v>81</v>
      </c>
    </row>
    <row r="29" spans="1:18" ht="25.5" x14ac:dyDescent="0.2">
      <c r="A29" t="s">
        <v>52</v>
      </c>
      <c r="E29" s="27" t="s">
        <v>82</v>
      </c>
    </row>
    <row r="30" spans="1:18" ht="12.75" customHeight="1" x14ac:dyDescent="0.2">
      <c r="A30" s="5" t="s">
        <v>42</v>
      </c>
      <c r="B30" s="5"/>
      <c r="C30" s="31" t="s">
        <v>34</v>
      </c>
      <c r="D30" s="5"/>
      <c r="E30" s="19" t="s">
        <v>83</v>
      </c>
      <c r="F30" s="5"/>
      <c r="G30" s="5"/>
      <c r="H30" s="5"/>
      <c r="I30" s="32">
        <f>0+Q30</f>
        <v>0</v>
      </c>
      <c r="O30">
        <f>0+R30</f>
        <v>0</v>
      </c>
      <c r="Q30">
        <f>0+I31+I35+I39+I43+I47+I51+I55+I59+I63+I67</f>
        <v>0</v>
      </c>
      <c r="R30">
        <f>0+O31+O35+O39+O43+O47+O51+O55+O59+O63+O67</f>
        <v>0</v>
      </c>
    </row>
    <row r="31" spans="1:18" x14ac:dyDescent="0.2">
      <c r="A31" s="17" t="s">
        <v>44</v>
      </c>
      <c r="B31" s="21" t="s">
        <v>36</v>
      </c>
      <c r="C31" s="21" t="s">
        <v>84</v>
      </c>
      <c r="D31" s="17" t="s">
        <v>46</v>
      </c>
      <c r="E31" s="22" t="s">
        <v>85</v>
      </c>
      <c r="F31" s="23" t="s">
        <v>72</v>
      </c>
      <c r="G31" s="24">
        <v>24</v>
      </c>
      <c r="H31" s="25">
        <v>0</v>
      </c>
      <c r="I31" s="25">
        <f>ROUND(ROUND(H31,2)*ROUND(G31,3),2)</f>
        <v>0</v>
      </c>
      <c r="O31">
        <f>(I31*21)/100</f>
        <v>0</v>
      </c>
      <c r="P31" t="s">
        <v>22</v>
      </c>
    </row>
    <row r="32" spans="1:18" x14ac:dyDescent="0.2">
      <c r="A32" s="26" t="s">
        <v>49</v>
      </c>
      <c r="E32" s="27" t="s">
        <v>46</v>
      </c>
    </row>
    <row r="33" spans="1:16" x14ac:dyDescent="0.2">
      <c r="A33" s="28" t="s">
        <v>51</v>
      </c>
      <c r="E33" s="29" t="s">
        <v>73</v>
      </c>
    </row>
    <row r="34" spans="1:16" ht="127.5" x14ac:dyDescent="0.2">
      <c r="A34" t="s">
        <v>52</v>
      </c>
      <c r="E34" s="27" t="s">
        <v>86</v>
      </c>
    </row>
    <row r="35" spans="1:16" x14ac:dyDescent="0.2">
      <c r="A35" s="17" t="s">
        <v>44</v>
      </c>
      <c r="B35" s="21" t="s">
        <v>87</v>
      </c>
      <c r="C35" s="21" t="s">
        <v>88</v>
      </c>
      <c r="D35" s="17" t="s">
        <v>46</v>
      </c>
      <c r="E35" s="22" t="s">
        <v>89</v>
      </c>
      <c r="F35" s="23" t="s">
        <v>72</v>
      </c>
      <c r="G35" s="24">
        <v>20.399999999999999</v>
      </c>
      <c r="H35" s="25">
        <v>0</v>
      </c>
      <c r="I35" s="25">
        <f>ROUND(ROUND(H35,2)*ROUND(G35,3),2)</f>
        <v>0</v>
      </c>
      <c r="O35">
        <f>(I35*21)/100</f>
        <v>0</v>
      </c>
      <c r="P35" t="s">
        <v>22</v>
      </c>
    </row>
    <row r="36" spans="1:16" x14ac:dyDescent="0.2">
      <c r="A36" s="26" t="s">
        <v>49</v>
      </c>
      <c r="E36" s="27" t="s">
        <v>46</v>
      </c>
    </row>
    <row r="37" spans="1:16" x14ac:dyDescent="0.2">
      <c r="A37" s="28" t="s">
        <v>51</v>
      </c>
      <c r="E37" s="29" t="s">
        <v>90</v>
      </c>
    </row>
    <row r="38" spans="1:16" ht="51" x14ac:dyDescent="0.2">
      <c r="A38" t="s">
        <v>52</v>
      </c>
      <c r="E38" s="27" t="s">
        <v>91</v>
      </c>
    </row>
    <row r="39" spans="1:16" x14ac:dyDescent="0.2">
      <c r="A39" s="17" t="s">
        <v>44</v>
      </c>
      <c r="B39" s="21" t="s">
        <v>92</v>
      </c>
      <c r="C39" s="21" t="s">
        <v>93</v>
      </c>
      <c r="D39" s="17" t="s">
        <v>46</v>
      </c>
      <c r="E39" s="22" t="s">
        <v>94</v>
      </c>
      <c r="F39" s="23" t="s">
        <v>72</v>
      </c>
      <c r="G39" s="24">
        <v>20.399999999999999</v>
      </c>
      <c r="H39" s="25">
        <v>0</v>
      </c>
      <c r="I39" s="25">
        <f>ROUND(ROUND(H39,2)*ROUND(G39,3),2)</f>
        <v>0</v>
      </c>
      <c r="O39">
        <f>(I39*21)/100</f>
        <v>0</v>
      </c>
      <c r="P39" t="s">
        <v>22</v>
      </c>
    </row>
    <row r="40" spans="1:16" x14ac:dyDescent="0.2">
      <c r="A40" s="26" t="s">
        <v>49</v>
      </c>
      <c r="E40" s="27" t="s">
        <v>46</v>
      </c>
    </row>
    <row r="41" spans="1:16" x14ac:dyDescent="0.2">
      <c r="A41" s="28" t="s">
        <v>51</v>
      </c>
      <c r="E41" s="29" t="s">
        <v>90</v>
      </c>
    </row>
    <row r="42" spans="1:16" ht="127.5" x14ac:dyDescent="0.2">
      <c r="A42" t="s">
        <v>52</v>
      </c>
      <c r="E42" s="27" t="s">
        <v>86</v>
      </c>
    </row>
    <row r="43" spans="1:16" x14ac:dyDescent="0.2">
      <c r="A43" s="17" t="s">
        <v>44</v>
      </c>
      <c r="B43" s="21" t="s">
        <v>39</v>
      </c>
      <c r="C43" s="21" t="s">
        <v>95</v>
      </c>
      <c r="D43" s="17" t="s">
        <v>46</v>
      </c>
      <c r="E43" s="22" t="s">
        <v>96</v>
      </c>
      <c r="F43" s="23" t="s">
        <v>97</v>
      </c>
      <c r="G43" s="24">
        <v>36</v>
      </c>
      <c r="H43" s="25">
        <v>0</v>
      </c>
      <c r="I43" s="25">
        <f>ROUND(ROUND(H43,2)*ROUND(G43,3),2)</f>
        <v>0</v>
      </c>
      <c r="O43">
        <f>(I43*21)/100</f>
        <v>0</v>
      </c>
      <c r="P43" t="s">
        <v>22</v>
      </c>
    </row>
    <row r="44" spans="1:16" x14ac:dyDescent="0.2">
      <c r="A44" s="26" t="s">
        <v>49</v>
      </c>
      <c r="E44" s="27" t="s">
        <v>46</v>
      </c>
    </row>
    <row r="45" spans="1:16" x14ac:dyDescent="0.2">
      <c r="A45" s="28" t="s">
        <v>51</v>
      </c>
      <c r="E45" s="29" t="s">
        <v>98</v>
      </c>
    </row>
    <row r="46" spans="1:16" ht="38.25" x14ac:dyDescent="0.2">
      <c r="A46" t="s">
        <v>52</v>
      </c>
      <c r="E46" s="27" t="s">
        <v>99</v>
      </c>
    </row>
    <row r="47" spans="1:16" x14ac:dyDescent="0.2">
      <c r="A47" s="17" t="s">
        <v>44</v>
      </c>
      <c r="B47" s="21" t="s">
        <v>41</v>
      </c>
      <c r="C47" s="21" t="s">
        <v>100</v>
      </c>
      <c r="D47" s="17" t="s">
        <v>46</v>
      </c>
      <c r="E47" s="22" t="s">
        <v>101</v>
      </c>
      <c r="F47" s="23" t="s">
        <v>97</v>
      </c>
      <c r="G47" s="24">
        <v>102</v>
      </c>
      <c r="H47" s="25">
        <v>0</v>
      </c>
      <c r="I47" s="25">
        <f>ROUND(ROUND(H47,2)*ROUND(G47,3),2)</f>
        <v>0</v>
      </c>
      <c r="O47">
        <f>(I47*21)/100</f>
        <v>0</v>
      </c>
      <c r="P47" t="s">
        <v>22</v>
      </c>
    </row>
    <row r="48" spans="1:16" x14ac:dyDescent="0.2">
      <c r="A48" s="26" t="s">
        <v>49</v>
      </c>
      <c r="E48" s="27" t="s">
        <v>46</v>
      </c>
    </row>
    <row r="49" spans="1:16" x14ac:dyDescent="0.2">
      <c r="A49" s="28" t="s">
        <v>51</v>
      </c>
      <c r="E49" s="29" t="s">
        <v>102</v>
      </c>
    </row>
    <row r="50" spans="1:16" ht="51" x14ac:dyDescent="0.2">
      <c r="A50" t="s">
        <v>52</v>
      </c>
      <c r="E50" s="27" t="s">
        <v>103</v>
      </c>
    </row>
    <row r="51" spans="1:16" x14ac:dyDescent="0.2">
      <c r="A51" s="17" t="s">
        <v>44</v>
      </c>
      <c r="B51" s="21" t="s">
        <v>104</v>
      </c>
      <c r="C51" s="21" t="s">
        <v>105</v>
      </c>
      <c r="D51" s="17" t="s">
        <v>46</v>
      </c>
      <c r="E51" s="22" t="s">
        <v>106</v>
      </c>
      <c r="F51" s="23" t="s">
        <v>97</v>
      </c>
      <c r="G51" s="24">
        <v>1224</v>
      </c>
      <c r="H51" s="25">
        <v>0</v>
      </c>
      <c r="I51" s="25">
        <f>ROUND(ROUND(H51,2)*ROUND(G51,3),2)</f>
        <v>0</v>
      </c>
      <c r="O51">
        <f>(I51*21)/100</f>
        <v>0</v>
      </c>
      <c r="P51" t="s">
        <v>22</v>
      </c>
    </row>
    <row r="52" spans="1:16" x14ac:dyDescent="0.2">
      <c r="A52" s="26" t="s">
        <v>49</v>
      </c>
      <c r="E52" s="27" t="s">
        <v>46</v>
      </c>
    </row>
    <row r="53" spans="1:16" x14ac:dyDescent="0.2">
      <c r="A53" s="28" t="s">
        <v>51</v>
      </c>
      <c r="E53" s="29" t="s">
        <v>107</v>
      </c>
    </row>
    <row r="54" spans="1:16" ht="51" x14ac:dyDescent="0.2">
      <c r="A54" t="s">
        <v>52</v>
      </c>
      <c r="E54" s="27" t="s">
        <v>103</v>
      </c>
    </row>
    <row r="55" spans="1:16" x14ac:dyDescent="0.2">
      <c r="A55" s="17" t="s">
        <v>44</v>
      </c>
      <c r="B55" s="21" t="s">
        <v>108</v>
      </c>
      <c r="C55" s="21" t="s">
        <v>109</v>
      </c>
      <c r="D55" s="17" t="s">
        <v>46</v>
      </c>
      <c r="E55" s="22" t="s">
        <v>110</v>
      </c>
      <c r="F55" s="23" t="s">
        <v>97</v>
      </c>
      <c r="G55" s="24">
        <v>612</v>
      </c>
      <c r="H55" s="25">
        <v>0</v>
      </c>
      <c r="I55" s="25">
        <f>ROUND(ROUND(H55,2)*ROUND(G55,3),2)</f>
        <v>0</v>
      </c>
      <c r="O55">
        <f>(I55*21)/100</f>
        <v>0</v>
      </c>
      <c r="P55" t="s">
        <v>22</v>
      </c>
    </row>
    <row r="56" spans="1:16" x14ac:dyDescent="0.2">
      <c r="A56" s="26" t="s">
        <v>49</v>
      </c>
      <c r="E56" s="27" t="s">
        <v>111</v>
      </c>
    </row>
    <row r="57" spans="1:16" x14ac:dyDescent="0.2">
      <c r="A57" s="28" t="s">
        <v>51</v>
      </c>
      <c r="E57" s="29" t="s">
        <v>112</v>
      </c>
    </row>
    <row r="58" spans="1:16" ht="140.25" x14ac:dyDescent="0.2">
      <c r="A58" t="s">
        <v>52</v>
      </c>
      <c r="E58" s="27" t="s">
        <v>113</v>
      </c>
    </row>
    <row r="59" spans="1:16" x14ac:dyDescent="0.2">
      <c r="A59" s="17" t="s">
        <v>44</v>
      </c>
      <c r="B59" s="21" t="s">
        <v>114</v>
      </c>
      <c r="C59" s="21" t="s">
        <v>115</v>
      </c>
      <c r="D59" s="17" t="s">
        <v>46</v>
      </c>
      <c r="E59" s="22" t="s">
        <v>116</v>
      </c>
      <c r="F59" s="23" t="s">
        <v>97</v>
      </c>
      <c r="G59" s="24">
        <v>102</v>
      </c>
      <c r="H59" s="25">
        <v>0</v>
      </c>
      <c r="I59" s="25">
        <f>ROUND(ROUND(H59,2)*ROUND(G59,3),2)</f>
        <v>0</v>
      </c>
      <c r="O59">
        <f>(I59*21)/100</f>
        <v>0</v>
      </c>
      <c r="P59" t="s">
        <v>22</v>
      </c>
    </row>
    <row r="60" spans="1:16" x14ac:dyDescent="0.2">
      <c r="A60" s="26" t="s">
        <v>49</v>
      </c>
      <c r="E60" s="27" t="s">
        <v>117</v>
      </c>
    </row>
    <row r="61" spans="1:16" x14ac:dyDescent="0.2">
      <c r="A61" s="28" t="s">
        <v>51</v>
      </c>
      <c r="E61" s="29" t="s">
        <v>102</v>
      </c>
    </row>
    <row r="62" spans="1:16" ht="140.25" x14ac:dyDescent="0.2">
      <c r="A62" t="s">
        <v>52</v>
      </c>
      <c r="E62" s="27" t="s">
        <v>113</v>
      </c>
    </row>
    <row r="63" spans="1:16" x14ac:dyDescent="0.2">
      <c r="A63" s="17" t="s">
        <v>44</v>
      </c>
      <c r="B63" s="21" t="s">
        <v>118</v>
      </c>
      <c r="C63" s="21" t="s">
        <v>119</v>
      </c>
      <c r="D63" s="17" t="s">
        <v>46</v>
      </c>
      <c r="E63" s="22" t="s">
        <v>120</v>
      </c>
      <c r="F63" s="23" t="s">
        <v>97</v>
      </c>
      <c r="G63" s="24">
        <v>612</v>
      </c>
      <c r="H63" s="25">
        <v>0</v>
      </c>
      <c r="I63" s="25">
        <f>ROUND(ROUND(H63,2)*ROUND(G63,3),2)</f>
        <v>0</v>
      </c>
      <c r="O63">
        <f>(I63*21)/100</f>
        <v>0</v>
      </c>
      <c r="P63" t="s">
        <v>22</v>
      </c>
    </row>
    <row r="64" spans="1:16" x14ac:dyDescent="0.2">
      <c r="A64" s="26" t="s">
        <v>49</v>
      </c>
      <c r="E64" s="27" t="s">
        <v>117</v>
      </c>
    </row>
    <row r="65" spans="1:18" x14ac:dyDescent="0.2">
      <c r="A65" s="28" t="s">
        <v>51</v>
      </c>
      <c r="E65" s="29" t="s">
        <v>112</v>
      </c>
    </row>
    <row r="66" spans="1:18" ht="140.25" x14ac:dyDescent="0.2">
      <c r="A66" t="s">
        <v>52</v>
      </c>
      <c r="E66" s="27" t="s">
        <v>113</v>
      </c>
    </row>
    <row r="67" spans="1:18" x14ac:dyDescent="0.2">
      <c r="A67" s="17" t="s">
        <v>44</v>
      </c>
      <c r="B67" s="21" t="s">
        <v>121</v>
      </c>
      <c r="C67" s="21" t="s">
        <v>122</v>
      </c>
      <c r="D67" s="17" t="s">
        <v>46</v>
      </c>
      <c r="E67" s="22" t="s">
        <v>123</v>
      </c>
      <c r="F67" s="23" t="s">
        <v>124</v>
      </c>
      <c r="G67" s="24">
        <v>114</v>
      </c>
      <c r="H67" s="25">
        <v>0</v>
      </c>
      <c r="I67" s="25">
        <f>ROUND(ROUND(H67,2)*ROUND(G67,3),2)</f>
        <v>0</v>
      </c>
      <c r="O67">
        <f>(I67*21)/100</f>
        <v>0</v>
      </c>
      <c r="P67" t="s">
        <v>22</v>
      </c>
    </row>
    <row r="68" spans="1:18" x14ac:dyDescent="0.2">
      <c r="A68" s="26" t="s">
        <v>49</v>
      </c>
      <c r="E68" s="27" t="s">
        <v>46</v>
      </c>
    </row>
    <row r="69" spans="1:18" x14ac:dyDescent="0.2">
      <c r="A69" s="28" t="s">
        <v>51</v>
      </c>
      <c r="E69" s="29" t="s">
        <v>125</v>
      </c>
    </row>
    <row r="70" spans="1:18" ht="38.25" x14ac:dyDescent="0.2">
      <c r="A70" t="s">
        <v>52</v>
      </c>
      <c r="E70" s="27" t="s">
        <v>126</v>
      </c>
    </row>
    <row r="71" spans="1:18" ht="12.75" customHeight="1" x14ac:dyDescent="0.2">
      <c r="A71" s="5" t="s">
        <v>42</v>
      </c>
      <c r="B71" s="5"/>
      <c r="C71" s="31" t="s">
        <v>92</v>
      </c>
      <c r="D71" s="5"/>
      <c r="E71" s="19" t="s">
        <v>127</v>
      </c>
      <c r="F71" s="5"/>
      <c r="G71" s="5"/>
      <c r="H71" s="5"/>
      <c r="I71" s="32">
        <f>0+Q71</f>
        <v>0</v>
      </c>
      <c r="O71">
        <f>0+R71</f>
        <v>0</v>
      </c>
      <c r="Q71">
        <f>0+I72+I76+I80</f>
        <v>0</v>
      </c>
      <c r="R71">
        <f>0+O72+O76+O80</f>
        <v>0</v>
      </c>
    </row>
    <row r="72" spans="1:18" x14ac:dyDescent="0.2">
      <c r="A72" s="17" t="s">
        <v>44</v>
      </c>
      <c r="B72" s="21" t="s">
        <v>128</v>
      </c>
      <c r="C72" s="21" t="s">
        <v>129</v>
      </c>
      <c r="D72" s="17" t="s">
        <v>46</v>
      </c>
      <c r="E72" s="22" t="s">
        <v>130</v>
      </c>
      <c r="F72" s="23" t="s">
        <v>131</v>
      </c>
      <c r="G72" s="24">
        <v>3</v>
      </c>
      <c r="H72" s="25">
        <v>0</v>
      </c>
      <c r="I72" s="25">
        <f>ROUND(ROUND(H72,2)*ROUND(G72,3),2)</f>
        <v>0</v>
      </c>
      <c r="O72">
        <f>(I72*21)/100</f>
        <v>0</v>
      </c>
      <c r="P72" t="s">
        <v>22</v>
      </c>
    </row>
    <row r="73" spans="1:18" x14ac:dyDescent="0.2">
      <c r="A73" s="26" t="s">
        <v>49</v>
      </c>
      <c r="E73" s="27" t="s">
        <v>46</v>
      </c>
    </row>
    <row r="74" spans="1:18" x14ac:dyDescent="0.2">
      <c r="A74" s="28" t="s">
        <v>51</v>
      </c>
      <c r="E74" s="29" t="s">
        <v>132</v>
      </c>
    </row>
    <row r="75" spans="1:18" ht="38.25" x14ac:dyDescent="0.2">
      <c r="A75" t="s">
        <v>52</v>
      </c>
      <c r="E75" s="27" t="s">
        <v>133</v>
      </c>
    </row>
    <row r="76" spans="1:18" x14ac:dyDescent="0.2">
      <c r="A76" s="17" t="s">
        <v>44</v>
      </c>
      <c r="B76" s="21" t="s">
        <v>134</v>
      </c>
      <c r="C76" s="21" t="s">
        <v>135</v>
      </c>
      <c r="D76" s="17" t="s">
        <v>46</v>
      </c>
      <c r="E76" s="22" t="s">
        <v>136</v>
      </c>
      <c r="F76" s="23" t="s">
        <v>131</v>
      </c>
      <c r="G76" s="24">
        <v>1</v>
      </c>
      <c r="H76" s="25">
        <v>0</v>
      </c>
      <c r="I76" s="25">
        <f>ROUND(ROUND(H76,2)*ROUND(G76,3),2)</f>
        <v>0</v>
      </c>
      <c r="O76">
        <f>(I76*21)/100</f>
        <v>0</v>
      </c>
      <c r="P76" t="s">
        <v>22</v>
      </c>
    </row>
    <row r="77" spans="1:18" x14ac:dyDescent="0.2">
      <c r="A77" s="26" t="s">
        <v>49</v>
      </c>
      <c r="E77" s="27" t="s">
        <v>46</v>
      </c>
    </row>
    <row r="78" spans="1:18" x14ac:dyDescent="0.2">
      <c r="A78" s="28" t="s">
        <v>51</v>
      </c>
      <c r="E78" s="29" t="s">
        <v>137</v>
      </c>
    </row>
    <row r="79" spans="1:18" ht="38.25" x14ac:dyDescent="0.2">
      <c r="A79" t="s">
        <v>52</v>
      </c>
      <c r="E79" s="27" t="s">
        <v>133</v>
      </c>
    </row>
    <row r="80" spans="1:18" x14ac:dyDescent="0.2">
      <c r="A80" s="17" t="s">
        <v>44</v>
      </c>
      <c r="B80" s="21" t="s">
        <v>138</v>
      </c>
      <c r="C80" s="21" t="s">
        <v>139</v>
      </c>
      <c r="D80" s="17" t="s">
        <v>46</v>
      </c>
      <c r="E80" s="22" t="s">
        <v>140</v>
      </c>
      <c r="F80" s="23" t="s">
        <v>131</v>
      </c>
      <c r="G80" s="24">
        <v>9</v>
      </c>
      <c r="H80" s="25">
        <v>0</v>
      </c>
      <c r="I80" s="25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26" t="s">
        <v>49</v>
      </c>
      <c r="E81" s="27" t="s">
        <v>46</v>
      </c>
    </row>
    <row r="82" spans="1:18" x14ac:dyDescent="0.2">
      <c r="A82" s="28" t="s">
        <v>51</v>
      </c>
      <c r="E82" s="29" t="s">
        <v>141</v>
      </c>
    </row>
    <row r="83" spans="1:18" ht="38.25" x14ac:dyDescent="0.2">
      <c r="A83" t="s">
        <v>52</v>
      </c>
      <c r="E83" s="27" t="s">
        <v>133</v>
      </c>
    </row>
    <row r="84" spans="1:18" ht="12.75" customHeight="1" x14ac:dyDescent="0.2">
      <c r="A84" s="5" t="s">
        <v>42</v>
      </c>
      <c r="B84" s="5"/>
      <c r="C84" s="31" t="s">
        <v>39</v>
      </c>
      <c r="D84" s="5"/>
      <c r="E84" s="19" t="s">
        <v>142</v>
      </c>
      <c r="F84" s="5"/>
      <c r="G84" s="5"/>
      <c r="H84" s="5"/>
      <c r="I84" s="32">
        <f>0+Q84</f>
        <v>0</v>
      </c>
      <c r="O84">
        <f>0+R84</f>
        <v>0</v>
      </c>
      <c r="Q84">
        <f>0+I85</f>
        <v>0</v>
      </c>
      <c r="R84">
        <f>0+O85</f>
        <v>0</v>
      </c>
    </row>
    <row r="85" spans="1:18" x14ac:dyDescent="0.2">
      <c r="A85" s="17" t="s">
        <v>44</v>
      </c>
      <c r="B85" s="21" t="s">
        <v>143</v>
      </c>
      <c r="C85" s="21" t="s">
        <v>144</v>
      </c>
      <c r="D85" s="17" t="s">
        <v>46</v>
      </c>
      <c r="E85" s="22" t="s">
        <v>145</v>
      </c>
      <c r="F85" s="23" t="s">
        <v>97</v>
      </c>
      <c r="G85" s="24">
        <v>612</v>
      </c>
      <c r="H85" s="25">
        <v>0</v>
      </c>
      <c r="I85" s="25">
        <f>ROUND(ROUND(H85,2)*ROUND(G85,3),2)</f>
        <v>0</v>
      </c>
      <c r="O85">
        <f>(I85*21)/100</f>
        <v>0</v>
      </c>
      <c r="P85" t="s">
        <v>22</v>
      </c>
    </row>
    <row r="86" spans="1:18" x14ac:dyDescent="0.2">
      <c r="A86" s="26" t="s">
        <v>49</v>
      </c>
      <c r="E86" s="27" t="s">
        <v>46</v>
      </c>
    </row>
    <row r="87" spans="1:18" x14ac:dyDescent="0.2">
      <c r="A87" s="28" t="s">
        <v>51</v>
      </c>
      <c r="E87" s="29" t="s">
        <v>112</v>
      </c>
    </row>
    <row r="88" spans="1:18" ht="25.5" x14ac:dyDescent="0.2">
      <c r="A88" t="s">
        <v>52</v>
      </c>
      <c r="E88" s="27" t="s">
        <v>146</v>
      </c>
    </row>
  </sheetData>
  <mergeCells count="10">
    <mergeCell ref="A5:A6"/>
    <mergeCell ref="B5:B6"/>
    <mergeCell ref="C5:C6"/>
    <mergeCell ref="D5:D6"/>
    <mergeCell ref="E5:E6"/>
    <mergeCell ref="F5:F6"/>
    <mergeCell ref="G5:G6"/>
    <mergeCell ref="H5:I5"/>
    <mergeCell ref="C3:D3"/>
    <mergeCell ref="C4:D4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SO 000</vt:lpstr>
      <vt:lpstr>SO 101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Křivánková Martina</cp:lastModifiedBy>
  <dcterms:modified xsi:type="dcterms:W3CDTF">2022-11-18T10:09:32Z</dcterms:modified>
  <cp:category/>
  <cp:contentStatus/>
</cp:coreProperties>
</file>