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user_shared\Michalcik\Desktop\Oprava kanalizační přípojky\"/>
    </mc:Choice>
  </mc:AlternateContent>
  <xr:revisionPtr revIDLastSave="0" documentId="13_ncr:1_{F1686686-F7A2-4227-AEB4-AFAAC53A44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Pol'!$A$1:$Y$83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73" i="12"/>
  <c r="G9" i="12"/>
  <c r="I9" i="12"/>
  <c r="I8" i="12" s="1"/>
  <c r="K9" i="12"/>
  <c r="K8" i="12" s="1"/>
  <c r="M9" i="12"/>
  <c r="O9" i="12"/>
  <c r="O8" i="12" s="1"/>
  <c r="Q9" i="12"/>
  <c r="V9" i="12"/>
  <c r="V8" i="12" s="1"/>
  <c r="G10" i="12"/>
  <c r="AE73" i="12" s="1"/>
  <c r="I10" i="12"/>
  <c r="K10" i="12"/>
  <c r="M10" i="12"/>
  <c r="O10" i="12"/>
  <c r="Q10" i="12"/>
  <c r="Q8" i="12" s="1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G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K33" i="12"/>
  <c r="G34" i="12"/>
  <c r="M34" i="12" s="1"/>
  <c r="M33" i="12" s="1"/>
  <c r="I34" i="12"/>
  <c r="I33" i="12" s="1"/>
  <c r="K34" i="12"/>
  <c r="O34" i="12"/>
  <c r="O33" i="12" s="1"/>
  <c r="Q34" i="12"/>
  <c r="Q33" i="12" s="1"/>
  <c r="V34" i="12"/>
  <c r="V33" i="12" s="1"/>
  <c r="G35" i="12"/>
  <c r="I35" i="12"/>
  <c r="G36" i="12"/>
  <c r="I36" i="12"/>
  <c r="K36" i="12"/>
  <c r="K35" i="12" s="1"/>
  <c r="M36" i="12"/>
  <c r="O36" i="12"/>
  <c r="O35" i="12" s="1"/>
  <c r="Q36" i="12"/>
  <c r="Q35" i="12" s="1"/>
  <c r="V36" i="12"/>
  <c r="V35" i="12" s="1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K40" i="12"/>
  <c r="G41" i="12"/>
  <c r="M41" i="12" s="1"/>
  <c r="I41" i="12"/>
  <c r="K41" i="12"/>
  <c r="O41" i="12"/>
  <c r="O40" i="12" s="1"/>
  <c r="Q41" i="12"/>
  <c r="Q40" i="12" s="1"/>
  <c r="V41" i="12"/>
  <c r="V40" i="12" s="1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I40" i="12" s="1"/>
  <c r="K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O50" i="12"/>
  <c r="G51" i="12"/>
  <c r="M51" i="12" s="1"/>
  <c r="M50" i="12" s="1"/>
  <c r="I51" i="12"/>
  <c r="K51" i="12"/>
  <c r="O51" i="12"/>
  <c r="Q51" i="12"/>
  <c r="Q50" i="12" s="1"/>
  <c r="V51" i="12"/>
  <c r="V50" i="12" s="1"/>
  <c r="G52" i="12"/>
  <c r="I52" i="12"/>
  <c r="K52" i="12"/>
  <c r="G53" i="12"/>
  <c r="M53" i="12" s="1"/>
  <c r="M52" i="12" s="1"/>
  <c r="I53" i="12"/>
  <c r="K53" i="12"/>
  <c r="O53" i="12"/>
  <c r="O52" i="12" s="1"/>
  <c r="Q53" i="12"/>
  <c r="Q52" i="12" s="1"/>
  <c r="V53" i="12"/>
  <c r="V52" i="12" s="1"/>
  <c r="G54" i="12"/>
  <c r="G55" i="12"/>
  <c r="I55" i="12"/>
  <c r="I54" i="12" s="1"/>
  <c r="K55" i="12"/>
  <c r="K54" i="12" s="1"/>
  <c r="M55" i="12"/>
  <c r="M54" i="12" s="1"/>
  <c r="O55" i="12"/>
  <c r="O54" i="12" s="1"/>
  <c r="Q55" i="12"/>
  <c r="Q54" i="12" s="1"/>
  <c r="V55" i="12"/>
  <c r="V54" i="12" s="1"/>
  <c r="G57" i="12"/>
  <c r="G56" i="12" s="1"/>
  <c r="I57" i="12"/>
  <c r="I56" i="12" s="1"/>
  <c r="K57" i="12"/>
  <c r="K56" i="12" s="1"/>
  <c r="M57" i="12"/>
  <c r="O57" i="12"/>
  <c r="O56" i="12" s="1"/>
  <c r="Q57" i="12"/>
  <c r="Q56" i="12" s="1"/>
  <c r="V57" i="12"/>
  <c r="V56" i="12" s="1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4" i="12"/>
  <c r="G63" i="12" s="1"/>
  <c r="I64" i="12"/>
  <c r="I63" i="12" s="1"/>
  <c r="K64" i="12"/>
  <c r="K63" i="12" s="1"/>
  <c r="O64" i="12"/>
  <c r="O63" i="12" s="1"/>
  <c r="Q64" i="12"/>
  <c r="Q63" i="12" s="1"/>
  <c r="V64" i="12"/>
  <c r="G65" i="12"/>
  <c r="M65" i="12" s="1"/>
  <c r="I65" i="12"/>
  <c r="K65" i="12"/>
  <c r="O65" i="12"/>
  <c r="Q65" i="12"/>
  <c r="V65" i="12"/>
  <c r="V63" i="12" s="1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AF73" i="12"/>
  <c r="I20" i="1"/>
  <c r="I19" i="1"/>
  <c r="I18" i="1"/>
  <c r="I17" i="1"/>
  <c r="I16" i="1"/>
  <c r="I58" i="1"/>
  <c r="J57" i="1" s="1"/>
  <c r="F42" i="1"/>
  <c r="G23" i="1" s="1"/>
  <c r="G42" i="1"/>
  <c r="G25" i="1" s="1"/>
  <c r="H42" i="1"/>
  <c r="I41" i="1"/>
  <c r="I40" i="1"/>
  <c r="I39" i="1"/>
  <c r="I42" i="1" s="1"/>
  <c r="J28" i="1"/>
  <c r="J26" i="1"/>
  <c r="G38" i="1"/>
  <c r="F38" i="1"/>
  <c r="J23" i="1"/>
  <c r="J24" i="1"/>
  <c r="J25" i="1"/>
  <c r="J27" i="1"/>
  <c r="E24" i="1"/>
  <c r="G24" i="1"/>
  <c r="E26" i="1"/>
  <c r="G26" i="1"/>
  <c r="J52" i="1" l="1"/>
  <c r="J53" i="1"/>
  <c r="A27" i="1"/>
  <c r="M56" i="12"/>
  <c r="M40" i="12"/>
  <c r="M35" i="12"/>
  <c r="M64" i="12"/>
  <c r="M63" i="12" s="1"/>
  <c r="G40" i="12"/>
  <c r="M18" i="12"/>
  <c r="M8" i="12" s="1"/>
  <c r="I21" i="1"/>
  <c r="J55" i="1"/>
  <c r="J54" i="1"/>
  <c r="J49" i="1"/>
  <c r="J50" i="1"/>
  <c r="J56" i="1"/>
  <c r="J51" i="1"/>
  <c r="J41" i="1"/>
  <c r="J40" i="1"/>
  <c r="J39" i="1"/>
  <c r="J42" i="1" s="1"/>
  <c r="A28" i="1" l="1"/>
  <c r="G28" i="1"/>
  <c r="G27" i="1" s="1"/>
  <c r="G29" i="1" s="1"/>
  <c r="J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BB8548-AB2F-49C2-ABB7-A835C52B75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F5A8F8-70CC-4234-A677-D27C574561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<sst xmlns="http://schemas.openxmlformats.org/spreadsheetml/2006/main" count="634" uniqueCount="249">
  <si>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</si>
  <si>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</si>
  <si>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</si>
  <si>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</si>
  <si>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</si>
  <si>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</si>
  <si>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</si>
  <si>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</si>
  <si>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</si>
  <si>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</si>
  <si>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</si>
  <si>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</si>
  <si>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</si>
  <si>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</si>
  <si>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</si>
  <si>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</si>
  <si>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</si>
  <si>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</si>
  <si>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</si>
  <si>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</si>
  <si>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</si>
  <si>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</si>
  <si>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</si>
  <si>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</si>
  <si>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</si>
  <si>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</si>
  <si>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</si>
  <si>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</si>
  <si>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</si>
  <si>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</si>
  <si>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</si>
  <si>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</si>
  <si>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</si>
  <si>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</si>
  <si>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</si>
  <si>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</si>
  <si>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</si>
  <si>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</si>
  <si>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</si>
  <si>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</si>
  <si>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</si>
  <si>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</si>
  <si>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</si>
  <si>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</si>
  <si>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Kanalizační přípojka - vybourání podkladu pod dlažbou</t>
  </si>
  <si>
    <t>01</t>
  </si>
  <si>
    <t>Kanalizační přípojka</t>
  </si>
  <si>
    <t>Objekt:</t>
  </si>
  <si>
    <t>Rozpočet:</t>
  </si>
  <si>
    <t>229067</t>
  </si>
  <si>
    <t>Jihomoravský kraj, RD Strážovice 96</t>
  </si>
  <si>
    <t>6.11.2022</t>
  </si>
  <si>
    <t>Stavba</t>
  </si>
  <si>
    <t>Celkem za stavbu</t>
  </si>
  <si>
    <t>CZK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</si>
  <si>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</si>
  <si>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</si>
  <si>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</si>
  <si>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</si>
  <si>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</si>
  <si>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</si>
  <si>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</si>
  <si>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</si>
  <si>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</si>
  <si>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900</t>
  </si>
  <si>
    <t>HZS</t>
  </si>
  <si>
    <t>97</t>
  </si>
  <si>
    <t>Prorážení otvorů</t>
  </si>
  <si>
    <t>99</t>
  </si>
  <si>
    <t>Staveništní přesun hmot</t>
  </si>
  <si>
    <t>D96</t>
  </si>
  <si>
    <t>Přesuny suti a vybouraných hmot</t>
  </si>
  <si>
    <t>VN</t>
  </si>
  <si>
    <t>ON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</si>
  <si>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</si>
  <si>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</si>
  <si>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</si>
  <si>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</si>
  <si>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</si>
  <si>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</si>
  <si>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</si>
  <si>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</si>
  <si>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</si>
  <si>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</si>
  <si>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</si>
  <si>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</si>
  <si>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</si>
  <si>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</si>
  <si>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</si>
  <si>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</si>
  <si>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</si>
  <si>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</si>
  <si>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</si>
  <si>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</si>
  <si>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</si>
  <si>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</si>
  <si>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</si>
  <si>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</si>
  <si>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</si>
  <si>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</si>
  <si>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</si>
  <si>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</si>
  <si>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</si>
  <si>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</t>
  </si>
  <si>
    <t>Rozebrání dlažeb ze zámkové dlažby v kamenivu</t>
  </si>
  <si>
    <t>m2</t>
  </si>
  <si>
    <t>RTS 22/ II</t>
  </si>
  <si>
    <t>Práce</t>
  </si>
  <si>
    <t>Běžná</t>
  </si>
  <si>
    <t>POL1_1</t>
  </si>
  <si>
    <t>113109310</t>
  </si>
  <si>
    <t>Odstranění podkladu pl.50 m2, bet.prostý tl.10 cm</t>
  </si>
  <si>
    <t>119001412</t>
  </si>
  <si>
    <t>Dočasné zajištění beton.a plast.potrubí DN 200-500</t>
  </si>
  <si>
    <t>m</t>
  </si>
  <si>
    <t>119001421</t>
  </si>
  <si>
    <t>Dočasné zajištění kabelů - do počtu 3 kabelů</t>
  </si>
  <si>
    <t>119003132</t>
  </si>
  <si>
    <t>Výstražná páska 75 mm, červeno bílá</t>
  </si>
  <si>
    <t>ks</t>
  </si>
  <si>
    <t>Vlastní</t>
  </si>
  <si>
    <t>VL2021</t>
  </si>
  <si>
    <t>130001101</t>
  </si>
  <si>
    <t>Příplatek za ztížené hloubení v blízkosti vedení</t>
  </si>
  <si>
    <t>m3</t>
  </si>
  <si>
    <t>131201119</t>
  </si>
  <si>
    <t>Příplatek za lepivost - hloubení nezap.jam v hor.3</t>
  </si>
  <si>
    <t>132201110</t>
  </si>
  <si>
    <t>Hloubení rýh š.do 60 cm v hor.3 do 50 m3, STROJNĚ</t>
  </si>
  <si>
    <t>132201119</t>
  </si>
  <si>
    <t>Přípl.za lepivost,hloubení rýh 60 cm,hor.3,STROJNĚ</t>
  </si>
  <si>
    <t>133201101</t>
  </si>
  <si>
    <t>Hloubení šachet v hor.3 do 100 m3</t>
  </si>
  <si>
    <t>133201109</t>
  </si>
  <si>
    <t>Příplatek za lepivost - hloubení šachet v hor.3</t>
  </si>
  <si>
    <t>141700107</t>
  </si>
  <si>
    <t>Protlak neřízený z trub D 270 mm v hor.1 - 4</t>
  </si>
  <si>
    <t>151101101</t>
  </si>
  <si>
    <t>Pažení a rozepření stěn rýh - příložné - hl.do 2 m</t>
  </si>
  <si>
    <t>POL1_0</t>
  </si>
  <si>
    <t>151101111</t>
  </si>
  <si>
    <t>Odstranění pažení stěn rýh - příložné - hl. do 2 m</t>
  </si>
  <si>
    <t>161101101</t>
  </si>
  <si>
    <t>Svislé přemístění výkopku z hor.1-4 do 2,5 m</t>
  </si>
  <si>
    <t>162701105</t>
  </si>
  <si>
    <t>Vodorovné přemístění výkopku z hor.1-4 do 10000 m</t>
  </si>
  <si>
    <t>171201201</t>
  </si>
  <si>
    <t>Uložení sypaniny na skládku včetně poplatku za skládku</t>
  </si>
  <si>
    <t>RTS 10/ I</t>
  </si>
  <si>
    <t>174101101</t>
  </si>
  <si>
    <t>Zásyp jam, rýh, šachet se zhutněním</t>
  </si>
  <si>
    <t>175101101</t>
  </si>
  <si>
    <t>Obsyp potrubí bez prohození sypaniny s dodáním štěrkopísku frakce 0 - 22 mm</t>
  </si>
  <si>
    <t>113107162</t>
  </si>
  <si>
    <t>Odstraň podklad -200m2 kam drc 20cm</t>
  </si>
  <si>
    <t>Indiv</t>
  </si>
  <si>
    <t>119003131T00</t>
  </si>
  <si>
    <t>Výstražná páska pro zabezpečení výkopu zřízení</t>
  </si>
  <si>
    <t>119003217T00</t>
  </si>
  <si>
    <t>Mobilní zábrana pro zabezpečení výkopu-zřízení</t>
  </si>
  <si>
    <t>119003218T00</t>
  </si>
  <si>
    <t>Mobilní pro zabezpečení výkopu odstranění</t>
  </si>
  <si>
    <t>583418004</t>
  </si>
  <si>
    <t>Kamenivo drcené frakce  16/32 B Jihomoravský kraj</t>
  </si>
  <si>
    <t>t</t>
  </si>
  <si>
    <t>SPCM</t>
  </si>
  <si>
    <t>RTS 22/ I</t>
  </si>
  <si>
    <t>Specifikace</t>
  </si>
  <si>
    <t>POL3_1</t>
  </si>
  <si>
    <t>451572111</t>
  </si>
  <si>
    <t>Lože pod potrubí z kameniva těženého 0 - 4 mm kraj Jihomoravský</t>
  </si>
  <si>
    <t>564851111</t>
  </si>
  <si>
    <t>Podklad ze štěrkodrti po zhutnění tloušťky 15 cm</t>
  </si>
  <si>
    <t>567211210</t>
  </si>
  <si>
    <t>Podklad z prostého betonu tř. II  tloušťky 10 cm</t>
  </si>
  <si>
    <t>596215040</t>
  </si>
  <si>
    <t>Kladení zámkové dlažby tl. 8 cm do drtě tl. 4 cm</t>
  </si>
  <si>
    <t>59248002</t>
  </si>
  <si>
    <t>Dlažba zámková RYOLIT 20/16/8 II červená</t>
  </si>
  <si>
    <t>871311111</t>
  </si>
  <si>
    <t>Montáž trubek z tvrdého PVC ve výkopu d 160 mm</t>
  </si>
  <si>
    <t>892571111</t>
  </si>
  <si>
    <t>Zkouška těsnosti kanalizace DN do 200, vodou</t>
  </si>
  <si>
    <t>892575111</t>
  </si>
  <si>
    <t>Zabezpečení konců a zkouška vzduch. kan. DN do 200</t>
  </si>
  <si>
    <t>úsek</t>
  </si>
  <si>
    <t>POL1_</t>
  </si>
  <si>
    <t>87739R</t>
  </si>
  <si>
    <t>Napojení na stáv.potrubí</t>
  </si>
  <si>
    <t>kpl</t>
  </si>
  <si>
    <t>894431321</t>
  </si>
  <si>
    <t>Šachta, D 425 mm, dl.šach.roury 2,0 m, přímá dno KG D 160 mm, poklop litina do roury 1,5 t</t>
  </si>
  <si>
    <t>kus</t>
  </si>
  <si>
    <t>Agregovaná položka</t>
  </si>
  <si>
    <t>POL2_1</t>
  </si>
  <si>
    <t>28611260.A</t>
  </si>
  <si>
    <t>Trubka kanalizační KGEM SN 8 PVC 160x4,7x1000</t>
  </si>
  <si>
    <t>28611261.A</t>
  </si>
  <si>
    <t>Trubka kanalizační KGEM SN 8 PVC 160x4,7x3000</t>
  </si>
  <si>
    <t>28614009.</t>
  </si>
  <si>
    <t>Trubka ochranná  d 225 x 8,6 x 6000 mm PEHD</t>
  </si>
  <si>
    <t>28651832.A</t>
  </si>
  <si>
    <t>Zátka hrdla kanalizační KGM DN 150 PVC</t>
  </si>
  <si>
    <t xml:space="preserve">900      </t>
  </si>
  <si>
    <t>HZS Práce v tarifní třídě 6 (např. tesař)</t>
  </si>
  <si>
    <t>h</t>
  </si>
  <si>
    <t>Prav.M</t>
  </si>
  <si>
    <t>POL10_0</t>
  </si>
  <si>
    <t>979054451U00</t>
  </si>
  <si>
    <t>Očištění vybourané zámk dlaždice</t>
  </si>
  <si>
    <t>998276101</t>
  </si>
  <si>
    <t>Přesun hmot, trubní vedení plastová, otevř. výkop</t>
  </si>
  <si>
    <t>979087212</t>
  </si>
  <si>
    <t>Nakládání suti na dopravní prostředky - komunikace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</si>
  <si>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</si>
  <si>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</si>
  <si>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</si>
  <si>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</si>
  <si>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</si>
  <si>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</si>
  <si>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</si>
  <si>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</si>
  <si>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</si>
  <si>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</si>
  <si>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</si>
  <si>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RTS 18/ I</t>
  </si>
  <si>
    <t>005121R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</si>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</sst>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B10" sqref="B10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E13" sqref="E13:G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24</v>
      </c>
      <c r="C2" s="78"/>
      <c r="D2" s="79" t="s">
        <v>49</v>
      </c>
      <c r="E2" s="229" t="s">
        <v>50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6">
        <v>3181</v>
      </c>
      <c r="B4" s="82" t="s">
        <v>48</v>
      </c>
      <c r="C4" s="83"/>
      <c r="D4" s="84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6"/>
      <c r="E11" s="236"/>
      <c r="F11" s="236"/>
      <c r="G11" s="236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SUMIF(F49:F57,A16,I49:I57)+SUMIF(F49:F57,"PSU",I49:I57)</f>
        <v>0</v>
      </c>
      <c r="J16" s="202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SUMIF(F49:F57,A17,I49:I57)</f>
        <v>0</v>
      </c>
      <c r="J17" s="202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SUMIF(F49:F57,A18,I49:I57)</f>
        <v>0</v>
      </c>
      <c r="J18" s="202"/>
    </row>
    <row r="19" spans="1:10" ht="23.25" customHeight="1" x14ac:dyDescent="0.2">
      <c r="A19" s="143" t="s">
        <v>72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SUMIF(F49:F57,A19,I49:I57)</f>
        <v>0</v>
      </c>
      <c r="J19" s="202"/>
    </row>
    <row r="20" spans="1:10" ht="23.25" customHeight="1" x14ac:dyDescent="0.2">
      <c r="A20" s="143" t="s">
        <v>73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SUMIF(F49:F57,A20,I49:I57)</f>
        <v>0</v>
      </c>
      <c r="J20" s="20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6">
        <f>I23*E23/100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I25*E25/100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8">
        <f>CenaCelkemBezDPH-(ZakladDPHSni+ZakladDPHZakl)</f>
        <v>0</v>
      </c>
      <c r="H27" s="228"/>
      <c r="I27" s="22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06">
        <f>A27</f>
        <v>0</v>
      </c>
      <c r="H28" s="206"/>
      <c r="I28" s="20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05">
        <f>ZakladDPHSni+DPHSni+ZakladDPHZakl+DPHZakl+Zaokrouhleni</f>
        <v>0</v>
      </c>
      <c r="H29" s="205"/>
      <c r="I29" s="205"/>
      <c r="J29" s="123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52</v>
      </c>
      <c r="C39" s="191"/>
      <c r="D39" s="191"/>
      <c r="E39" s="191"/>
      <c r="F39" s="100">
        <f>'01 1 Pol'!AE73</f>
        <v>0</v>
      </c>
      <c r="G39" s="101">
        <f>'01 1 Pol'!AF73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 t="s">
        <v>45</v>
      </c>
      <c r="C40" s="192" t="s">
        <v>46</v>
      </c>
      <c r="D40" s="192"/>
      <c r="E40" s="192"/>
      <c r="F40" s="106">
        <f>'01 1 Pol'!AE73</f>
        <v>0</v>
      </c>
      <c r="G40" s="107">
        <f>'01 1 Pol'!AF73</f>
        <v>0</v>
      </c>
      <c r="H40" s="107"/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10" t="s">
        <v>43</v>
      </c>
      <c r="C41" s="191" t="s">
        <v>44</v>
      </c>
      <c r="D41" s="191"/>
      <c r="E41" s="191"/>
      <c r="F41" s="111">
        <f>'01 1 Pol'!AE73</f>
        <v>0</v>
      </c>
      <c r="G41" s="102">
        <f>'01 1 Pol'!AF73</f>
        <v>0</v>
      </c>
      <c r="H41" s="102"/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88"/>
      <c r="B42" s="193" t="s">
        <v>53</v>
      </c>
      <c r="C42" s="194"/>
      <c r="D42" s="194"/>
      <c r="E42" s="194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4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36.75" customHeight="1" x14ac:dyDescent="0.2">
      <c r="A49" s="127"/>
      <c r="B49" s="132" t="s">
        <v>43</v>
      </c>
      <c r="C49" s="189" t="s">
        <v>57</v>
      </c>
      <c r="D49" s="190"/>
      <c r="E49" s="190"/>
      <c r="F49" s="139" t="s">
        <v>26</v>
      </c>
      <c r="G49" s="140"/>
      <c r="H49" s="140"/>
      <c r="I49" s="140">
        <f>'01 1 Pol'!G8</f>
        <v>0</v>
      </c>
      <c r="J49" s="136" t="str">
        <f>IF(I58=0,"",I49/I58*100)</f>
        <v/>
      </c>
    </row>
    <row r="50" spans="1:10" ht="36.75" customHeight="1" x14ac:dyDescent="0.2">
      <c r="A50" s="127"/>
      <c r="B50" s="132" t="s">
        <v>58</v>
      </c>
      <c r="C50" s="189" t="s">
        <v>59</v>
      </c>
      <c r="D50" s="190"/>
      <c r="E50" s="190"/>
      <c r="F50" s="139" t="s">
        <v>26</v>
      </c>
      <c r="G50" s="140"/>
      <c r="H50" s="140"/>
      <c r="I50" s="140">
        <f>'01 1 Pol'!G33</f>
        <v>0</v>
      </c>
      <c r="J50" s="136" t="str">
        <f>IF(I58=0,"",I50/I58*100)</f>
        <v/>
      </c>
    </row>
    <row r="51" spans="1:10" ht="36.75" customHeight="1" x14ac:dyDescent="0.2">
      <c r="A51" s="127"/>
      <c r="B51" s="132" t="s">
        <v>60</v>
      </c>
      <c r="C51" s="189" t="s">
        <v>61</v>
      </c>
      <c r="D51" s="190"/>
      <c r="E51" s="190"/>
      <c r="F51" s="139" t="s">
        <v>26</v>
      </c>
      <c r="G51" s="140"/>
      <c r="H51" s="140"/>
      <c r="I51" s="140">
        <f>'01 1 Pol'!G35</f>
        <v>0</v>
      </c>
      <c r="J51" s="136" t="str">
        <f>IF(I58=0,"",I51/I58*100)</f>
        <v/>
      </c>
    </row>
    <row r="52" spans="1:10" ht="36.75" customHeight="1" x14ac:dyDescent="0.2">
      <c r="A52" s="127"/>
      <c r="B52" s="132" t="s">
        <v>62</v>
      </c>
      <c r="C52" s="189" t="s">
        <v>63</v>
      </c>
      <c r="D52" s="190"/>
      <c r="E52" s="190"/>
      <c r="F52" s="139" t="s">
        <v>26</v>
      </c>
      <c r="G52" s="140"/>
      <c r="H52" s="140"/>
      <c r="I52" s="140">
        <f>'01 1 Pol'!G40</f>
        <v>0</v>
      </c>
      <c r="J52" s="136" t="str">
        <f>IF(I58=0,"",I52/I58*100)</f>
        <v/>
      </c>
    </row>
    <row r="53" spans="1:10" ht="36.75" customHeight="1" x14ac:dyDescent="0.2">
      <c r="A53" s="127"/>
      <c r="B53" s="132" t="s">
        <v>64</v>
      </c>
      <c r="C53" s="189" t="s">
        <v>65</v>
      </c>
      <c r="D53" s="190"/>
      <c r="E53" s="190"/>
      <c r="F53" s="139" t="s">
        <v>26</v>
      </c>
      <c r="G53" s="140"/>
      <c r="H53" s="140"/>
      <c r="I53" s="140">
        <f>'01 1 Pol'!G50</f>
        <v>0</v>
      </c>
      <c r="J53" s="136" t="str">
        <f>IF(I58=0,"",I53/I58*100)</f>
        <v/>
      </c>
    </row>
    <row r="54" spans="1:10" ht="36.75" customHeight="1" x14ac:dyDescent="0.2">
      <c r="A54" s="127"/>
      <c r="B54" s="132" t="s">
        <v>66</v>
      </c>
      <c r="C54" s="189" t="s">
        <v>67</v>
      </c>
      <c r="D54" s="190"/>
      <c r="E54" s="190"/>
      <c r="F54" s="139" t="s">
        <v>26</v>
      </c>
      <c r="G54" s="140"/>
      <c r="H54" s="140"/>
      <c r="I54" s="140">
        <f>'01 1 Pol'!G52</f>
        <v>0</v>
      </c>
      <c r="J54" s="136" t="str">
        <f>IF(I58=0,"",I54/I58*100)</f>
        <v/>
      </c>
    </row>
    <row r="55" spans="1:10" ht="36.75" customHeight="1" x14ac:dyDescent="0.2">
      <c r="A55" s="127"/>
      <c r="B55" s="132" t="s">
        <v>68</v>
      </c>
      <c r="C55" s="189" t="s">
        <v>69</v>
      </c>
      <c r="D55" s="190"/>
      <c r="E55" s="190"/>
      <c r="F55" s="139" t="s">
        <v>26</v>
      </c>
      <c r="G55" s="140"/>
      <c r="H55" s="140"/>
      <c r="I55" s="140">
        <f>'01 1 Pol'!G54</f>
        <v>0</v>
      </c>
      <c r="J55" s="136" t="str">
        <f>IF(I58=0,"",I55/I58*100)</f>
        <v/>
      </c>
    </row>
    <row r="56" spans="1:10" ht="36.75" customHeight="1" x14ac:dyDescent="0.2">
      <c r="A56" s="127"/>
      <c r="B56" s="132" t="s">
        <v>70</v>
      </c>
      <c r="C56" s="189" t="s">
        <v>71</v>
      </c>
      <c r="D56" s="190"/>
      <c r="E56" s="190"/>
      <c r="F56" s="139" t="s">
        <v>28</v>
      </c>
      <c r="G56" s="140"/>
      <c r="H56" s="140"/>
      <c r="I56" s="140">
        <f>'01 1 Pol'!G56</f>
        <v>0</v>
      </c>
      <c r="J56" s="136" t="str">
        <f>IF(I58=0,"",I56/I58*100)</f>
        <v/>
      </c>
    </row>
    <row r="57" spans="1:10" ht="36.75" customHeight="1" x14ac:dyDescent="0.2">
      <c r="A57" s="127"/>
      <c r="B57" s="132" t="s">
        <v>72</v>
      </c>
      <c r="C57" s="189" t="s">
        <v>29</v>
      </c>
      <c r="D57" s="190"/>
      <c r="E57" s="190"/>
      <c r="F57" s="139" t="s">
        <v>72</v>
      </c>
      <c r="G57" s="140"/>
      <c r="H57" s="140"/>
      <c r="I57" s="140">
        <f>'01 1 Pol'!G63</f>
        <v>0</v>
      </c>
      <c r="J57" s="136" t="str">
        <f>IF(I58=0,"",I57/I58*100)</f>
        <v/>
      </c>
    </row>
    <row r="58" spans="1:10" ht="25.5" customHeight="1" x14ac:dyDescent="0.2">
      <c r="A58" s="128"/>
      <c r="B58" s="133" t="s">
        <v>1</v>
      </c>
      <c r="C58" s="134"/>
      <c r="D58" s="135"/>
      <c r="E58" s="135"/>
      <c r="F58" s="141"/>
      <c r="G58" s="142"/>
      <c r="H58" s="142"/>
      <c r="I58" s="142">
        <f>SUM(I49:I57)</f>
        <v>0</v>
      </c>
      <c r="J58" s="137">
        <f>SUM(J49:J57)</f>
        <v>0</v>
      </c>
    </row>
    <row r="59" spans="1:10" x14ac:dyDescent="0.2">
      <c r="F59" s="87"/>
      <c r="G59" s="87"/>
      <c r="H59" s="87"/>
      <c r="I59" s="87"/>
      <c r="J59" s="138"/>
    </row>
    <row r="60" spans="1:10" x14ac:dyDescent="0.2">
      <c r="F60" s="87"/>
      <c r="G60" s="87"/>
      <c r="H60" s="87"/>
      <c r="I60" s="87"/>
      <c r="J60" s="138"/>
    </row>
    <row r="61" spans="1:10" x14ac:dyDescent="0.2">
      <c r="F61" s="87"/>
      <c r="G61" s="87"/>
      <c r="H61" s="87"/>
      <c r="I61" s="87"/>
      <c r="J61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BFEA-1FF8-438E-9262-A4FE4CFF8B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38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74</v>
      </c>
    </row>
    <row r="2" spans="1:60" ht="25.15" customHeight="1" x14ac:dyDescent="0.2">
      <c r="A2" s="50" t="s">
        <v>8</v>
      </c>
      <c r="B2" s="49" t="s">
        <v>49</v>
      </c>
      <c r="C2" s="245" t="s">
        <v>50</v>
      </c>
      <c r="D2" s="246"/>
      <c r="E2" s="246"/>
      <c r="F2" s="246"/>
      <c r="G2" s="247"/>
      <c r="AG2" t="s">
        <v>75</v>
      </c>
    </row>
    <row r="3" spans="1:60" ht="25.15" customHeight="1" x14ac:dyDescent="0.2">
      <c r="A3" s="50" t="s">
        <v>9</v>
      </c>
      <c r="B3" s="49" t="s">
        <v>45</v>
      </c>
      <c r="C3" s="245" t="s">
        <v>46</v>
      </c>
      <c r="D3" s="246"/>
      <c r="E3" s="246"/>
      <c r="F3" s="246"/>
      <c r="G3" s="247"/>
      <c r="AC3" s="125" t="s">
        <v>76</v>
      </c>
      <c r="AG3" t="s">
        <v>77</v>
      </c>
    </row>
    <row r="4" spans="1:60" ht="25.15" customHeight="1" x14ac:dyDescent="0.2">
      <c r="A4" s="144" t="s">
        <v>10</v>
      </c>
      <c r="B4" s="145" t="s">
        <v>43</v>
      </c>
      <c r="C4" s="248" t="s">
        <v>44</v>
      </c>
      <c r="D4" s="249"/>
      <c r="E4" s="249"/>
      <c r="F4" s="249"/>
      <c r="G4" s="250"/>
      <c r="AG4" t="s">
        <v>78</v>
      </c>
    </row>
    <row r="5" spans="1:60" x14ac:dyDescent="0.2">
      <c r="D5" s="10"/>
    </row>
    <row r="6" spans="1:60" ht="38.25" x14ac:dyDescent="0.2">
      <c r="A6" s="147" t="s">
        <v>79</v>
      </c>
      <c r="B6" s="149" t="s">
        <v>80</v>
      </c>
      <c r="C6" s="149" t="s">
        <v>81</v>
      </c>
      <c r="D6" s="148" t="s">
        <v>82</v>
      </c>
      <c r="E6" s="147" t="s">
        <v>83</v>
      </c>
      <c r="F6" s="146" t="s">
        <v>84</v>
      </c>
      <c r="G6" s="147" t="s">
        <v>31</v>
      </c>
      <c r="H6" s="150" t="s">
        <v>32</v>
      </c>
      <c r="I6" s="150" t="s">
        <v>85</v>
      </c>
      <c r="J6" s="150" t="s">
        <v>33</v>
      </c>
      <c r="K6" s="150" t="s">
        <v>86</v>
      </c>
      <c r="L6" s="150" t="s">
        <v>87</v>
      </c>
      <c r="M6" s="150" t="s">
        <v>88</v>
      </c>
      <c r="N6" s="150" t="s">
        <v>89</v>
      </c>
      <c r="O6" s="150" t="s">
        <v>90</v>
      </c>
      <c r="P6" s="150" t="s">
        <v>91</v>
      </c>
      <c r="Q6" s="150" t="s">
        <v>92</v>
      </c>
      <c r="R6" s="150" t="s">
        <v>93</v>
      </c>
      <c r="S6" s="150" t="s">
        <v>94</v>
      </c>
      <c r="T6" s="150" t="s">
        <v>95</v>
      </c>
      <c r="U6" s="150" t="s">
        <v>96</v>
      </c>
      <c r="V6" s="150" t="s">
        <v>97</v>
      </c>
      <c r="W6" s="150" t="s">
        <v>98</v>
      </c>
      <c r="X6" s="150" t="s">
        <v>99</v>
      </c>
      <c r="Y6" s="150" t="s">
        <v>100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101</v>
      </c>
      <c r="B8" s="164" t="s">
        <v>43</v>
      </c>
      <c r="C8" s="182" t="s">
        <v>57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103.49</v>
      </c>
      <c r="P8" s="161"/>
      <c r="Q8" s="161">
        <f>SUM(Q9:Q32)</f>
        <v>13.95</v>
      </c>
      <c r="R8" s="162"/>
      <c r="S8" s="162"/>
      <c r="T8" s="162"/>
      <c r="U8" s="162"/>
      <c r="V8" s="162">
        <f>SUM(V9:V32)</f>
        <v>281.14</v>
      </c>
      <c r="W8" s="162"/>
      <c r="X8" s="162"/>
      <c r="Y8" s="162"/>
      <c r="AG8" t="s">
        <v>102</v>
      </c>
    </row>
    <row r="9" spans="1:60" outlineLevel="1" x14ac:dyDescent="0.2">
      <c r="A9" s="176">
        <v>1</v>
      </c>
      <c r="B9" s="177" t="s">
        <v>103</v>
      </c>
      <c r="C9" s="183" t="s">
        <v>104</v>
      </c>
      <c r="D9" s="178" t="s">
        <v>105</v>
      </c>
      <c r="E9" s="179">
        <v>30</v>
      </c>
      <c r="F9" s="180"/>
      <c r="G9" s="181">
        <f t="shared" ref="G9:G32" si="0">ROUND(E9*F9,2)</f>
        <v>0</v>
      </c>
      <c r="H9" s="160"/>
      <c r="I9" s="159">
        <f t="shared" ref="I9:I32" si="1">ROUND(E9*H9,2)</f>
        <v>0</v>
      </c>
      <c r="J9" s="160"/>
      <c r="K9" s="159">
        <f t="shared" ref="K9:K32" si="2">ROUND(E9*J9,2)</f>
        <v>0</v>
      </c>
      <c r="L9" s="159">
        <v>15</v>
      </c>
      <c r="M9" s="159">
        <f t="shared" ref="M9:M32" si="3">G9*(1+L9/100)</f>
        <v>0</v>
      </c>
      <c r="N9" s="158">
        <v>0</v>
      </c>
      <c r="O9" s="158">
        <f t="shared" ref="O9:O32" si="4">ROUND(E9*N9,2)</f>
        <v>0</v>
      </c>
      <c r="P9" s="158">
        <v>0.22500000000000001</v>
      </c>
      <c r="Q9" s="158">
        <f t="shared" ref="Q9:Q32" si="5">ROUND(E9*P9,2)</f>
        <v>6.75</v>
      </c>
      <c r="R9" s="159"/>
      <c r="S9" s="159" t="s">
        <v>106</v>
      </c>
      <c r="T9" s="159" t="s">
        <v>106</v>
      </c>
      <c r="U9" s="159">
        <v>0.14199999999999999</v>
      </c>
      <c r="V9" s="159">
        <f t="shared" ref="V9:V32" si="6">ROUND(E9*U9,2)</f>
        <v>4.26</v>
      </c>
      <c r="W9" s="159"/>
      <c r="X9" s="159" t="s">
        <v>107</v>
      </c>
      <c r="Y9" s="159" t="s">
        <v>108</v>
      </c>
      <c r="Z9" s="151"/>
      <c r="AA9" s="151"/>
      <c r="AB9" s="151"/>
      <c r="AC9" s="151"/>
      <c r="AD9" s="151"/>
      <c r="AE9" s="151"/>
      <c r="AF9" s="151"/>
      <c r="AG9" s="151" t="s">
        <v>109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6">
        <v>2</v>
      </c>
      <c r="B10" s="177" t="s">
        <v>110</v>
      </c>
      <c r="C10" s="183" t="s">
        <v>111</v>
      </c>
      <c r="D10" s="178" t="s">
        <v>105</v>
      </c>
      <c r="E10" s="179">
        <v>30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8">
        <v>0</v>
      </c>
      <c r="O10" s="158">
        <f t="shared" si="4"/>
        <v>0</v>
      </c>
      <c r="P10" s="158">
        <v>0.24</v>
      </c>
      <c r="Q10" s="158">
        <f t="shared" si="5"/>
        <v>7.2</v>
      </c>
      <c r="R10" s="159"/>
      <c r="S10" s="159" t="s">
        <v>106</v>
      </c>
      <c r="T10" s="159" t="s">
        <v>106</v>
      </c>
      <c r="U10" s="159">
        <v>0.80647999999999997</v>
      </c>
      <c r="V10" s="159">
        <f t="shared" si="6"/>
        <v>24.19</v>
      </c>
      <c r="W10" s="159"/>
      <c r="X10" s="159" t="s">
        <v>107</v>
      </c>
      <c r="Y10" s="159" t="s">
        <v>108</v>
      </c>
      <c r="Z10" s="151"/>
      <c r="AA10" s="151"/>
      <c r="AB10" s="151"/>
      <c r="AC10" s="151"/>
      <c r="AD10" s="151"/>
      <c r="AE10" s="151"/>
      <c r="AF10" s="151"/>
      <c r="AG10" s="151" t="s">
        <v>109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6">
        <v>3</v>
      </c>
      <c r="B11" s="177" t="s">
        <v>112</v>
      </c>
      <c r="C11" s="183" t="s">
        <v>113</v>
      </c>
      <c r="D11" s="178" t="s">
        <v>114</v>
      </c>
      <c r="E11" s="179">
        <v>21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8">
        <v>1.2710000000000001E-2</v>
      </c>
      <c r="O11" s="158">
        <f t="shared" si="4"/>
        <v>0.27</v>
      </c>
      <c r="P11" s="158">
        <v>0</v>
      </c>
      <c r="Q11" s="158">
        <f t="shared" si="5"/>
        <v>0</v>
      </c>
      <c r="R11" s="159"/>
      <c r="S11" s="159" t="s">
        <v>106</v>
      </c>
      <c r="T11" s="159" t="s">
        <v>106</v>
      </c>
      <c r="U11" s="159">
        <v>1.153</v>
      </c>
      <c r="V11" s="159">
        <f t="shared" si="6"/>
        <v>24.21</v>
      </c>
      <c r="W11" s="159"/>
      <c r="X11" s="159" t="s">
        <v>107</v>
      </c>
      <c r="Y11" s="159" t="s">
        <v>108</v>
      </c>
      <c r="Z11" s="151"/>
      <c r="AA11" s="151"/>
      <c r="AB11" s="151"/>
      <c r="AC11" s="151"/>
      <c r="AD11" s="151"/>
      <c r="AE11" s="151"/>
      <c r="AF11" s="151"/>
      <c r="AG11" s="151" t="s">
        <v>109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6">
        <v>4</v>
      </c>
      <c r="B12" s="177" t="s">
        <v>115</v>
      </c>
      <c r="C12" s="183" t="s">
        <v>116</v>
      </c>
      <c r="D12" s="178" t="s">
        <v>114</v>
      </c>
      <c r="E12" s="179">
        <v>20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8">
        <v>2.478E-2</v>
      </c>
      <c r="O12" s="158">
        <f t="shared" si="4"/>
        <v>0.5</v>
      </c>
      <c r="P12" s="158">
        <v>0</v>
      </c>
      <c r="Q12" s="158">
        <f t="shared" si="5"/>
        <v>0</v>
      </c>
      <c r="R12" s="159"/>
      <c r="S12" s="159" t="s">
        <v>106</v>
      </c>
      <c r="T12" s="159" t="s">
        <v>106</v>
      </c>
      <c r="U12" s="159">
        <v>0.54700000000000004</v>
      </c>
      <c r="V12" s="159">
        <f t="shared" si="6"/>
        <v>10.94</v>
      </c>
      <c r="W12" s="159"/>
      <c r="X12" s="159" t="s">
        <v>107</v>
      </c>
      <c r="Y12" s="159" t="s">
        <v>108</v>
      </c>
      <c r="Z12" s="151"/>
      <c r="AA12" s="151"/>
      <c r="AB12" s="151"/>
      <c r="AC12" s="151"/>
      <c r="AD12" s="151"/>
      <c r="AE12" s="151"/>
      <c r="AF12" s="151"/>
      <c r="AG12" s="151" t="s">
        <v>109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5</v>
      </c>
      <c r="B13" s="177" t="s">
        <v>117</v>
      </c>
      <c r="C13" s="183" t="s">
        <v>118</v>
      </c>
      <c r="D13" s="178" t="s">
        <v>119</v>
      </c>
      <c r="E13" s="179">
        <v>72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8">
        <v>2E-3</v>
      </c>
      <c r="O13" s="158">
        <f t="shared" si="4"/>
        <v>0.14000000000000001</v>
      </c>
      <c r="P13" s="158">
        <v>0</v>
      </c>
      <c r="Q13" s="158">
        <f t="shared" si="5"/>
        <v>0</v>
      </c>
      <c r="R13" s="159"/>
      <c r="S13" s="159" t="s">
        <v>120</v>
      </c>
      <c r="T13" s="159" t="s">
        <v>121</v>
      </c>
      <c r="U13" s="159">
        <v>0</v>
      </c>
      <c r="V13" s="159">
        <f t="shared" si="6"/>
        <v>0</v>
      </c>
      <c r="W13" s="159"/>
      <c r="X13" s="159" t="s">
        <v>107</v>
      </c>
      <c r="Y13" s="159" t="s">
        <v>108</v>
      </c>
      <c r="Z13" s="151"/>
      <c r="AA13" s="151"/>
      <c r="AB13" s="151"/>
      <c r="AC13" s="151"/>
      <c r="AD13" s="151"/>
      <c r="AE13" s="151"/>
      <c r="AF13" s="151"/>
      <c r="AG13" s="151" t="s">
        <v>109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6</v>
      </c>
      <c r="B14" s="177" t="s">
        <v>122</v>
      </c>
      <c r="C14" s="183" t="s">
        <v>123</v>
      </c>
      <c r="D14" s="178" t="s">
        <v>124</v>
      </c>
      <c r="E14" s="179">
        <v>10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106</v>
      </c>
      <c r="T14" s="159" t="s">
        <v>106</v>
      </c>
      <c r="U14" s="159">
        <v>1.7629999999999999</v>
      </c>
      <c r="V14" s="159">
        <f t="shared" si="6"/>
        <v>17.63</v>
      </c>
      <c r="W14" s="159"/>
      <c r="X14" s="159" t="s">
        <v>107</v>
      </c>
      <c r="Y14" s="159" t="s">
        <v>108</v>
      </c>
      <c r="Z14" s="151"/>
      <c r="AA14" s="151"/>
      <c r="AB14" s="151"/>
      <c r="AC14" s="151"/>
      <c r="AD14" s="151"/>
      <c r="AE14" s="151"/>
      <c r="AF14" s="151"/>
      <c r="AG14" s="151" t="s">
        <v>109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7</v>
      </c>
      <c r="B15" s="177" t="s">
        <v>125</v>
      </c>
      <c r="C15" s="183" t="s">
        <v>126</v>
      </c>
      <c r="D15" s="178" t="s">
        <v>124</v>
      </c>
      <c r="E15" s="179">
        <v>20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15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106</v>
      </c>
      <c r="T15" s="159" t="s">
        <v>106</v>
      </c>
      <c r="U15" s="159">
        <v>4.3099999999999999E-2</v>
      </c>
      <c r="V15" s="159">
        <f t="shared" si="6"/>
        <v>0.86</v>
      </c>
      <c r="W15" s="159"/>
      <c r="X15" s="159" t="s">
        <v>107</v>
      </c>
      <c r="Y15" s="159" t="s">
        <v>108</v>
      </c>
      <c r="Z15" s="151"/>
      <c r="AA15" s="151"/>
      <c r="AB15" s="151"/>
      <c r="AC15" s="151"/>
      <c r="AD15" s="151"/>
      <c r="AE15" s="151"/>
      <c r="AF15" s="151"/>
      <c r="AG15" s="151" t="s">
        <v>109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6">
        <v>8</v>
      </c>
      <c r="B16" s="177" t="s">
        <v>127</v>
      </c>
      <c r="C16" s="183" t="s">
        <v>128</v>
      </c>
      <c r="D16" s="178" t="s">
        <v>124</v>
      </c>
      <c r="E16" s="179">
        <v>27.132000000000001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15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106</v>
      </c>
      <c r="T16" s="159" t="s">
        <v>106</v>
      </c>
      <c r="U16" s="159">
        <v>0.36499999999999999</v>
      </c>
      <c r="V16" s="159">
        <f t="shared" si="6"/>
        <v>9.9</v>
      </c>
      <c r="W16" s="159"/>
      <c r="X16" s="159" t="s">
        <v>107</v>
      </c>
      <c r="Y16" s="159" t="s">
        <v>108</v>
      </c>
      <c r="Z16" s="151"/>
      <c r="AA16" s="151"/>
      <c r="AB16" s="151"/>
      <c r="AC16" s="151"/>
      <c r="AD16" s="151"/>
      <c r="AE16" s="151"/>
      <c r="AF16" s="151"/>
      <c r="AG16" s="151" t="s">
        <v>109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6">
        <v>9</v>
      </c>
      <c r="B17" s="177" t="s">
        <v>129</v>
      </c>
      <c r="C17" s="183" t="s">
        <v>130</v>
      </c>
      <c r="D17" s="178" t="s">
        <v>124</v>
      </c>
      <c r="E17" s="179">
        <v>27.132000000000001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15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106</v>
      </c>
      <c r="T17" s="159" t="s">
        <v>106</v>
      </c>
      <c r="U17" s="159">
        <v>0.38979999999999998</v>
      </c>
      <c r="V17" s="159">
        <f t="shared" si="6"/>
        <v>10.58</v>
      </c>
      <c r="W17" s="159"/>
      <c r="X17" s="159" t="s">
        <v>107</v>
      </c>
      <c r="Y17" s="159" t="s">
        <v>108</v>
      </c>
      <c r="Z17" s="151"/>
      <c r="AA17" s="151"/>
      <c r="AB17" s="151"/>
      <c r="AC17" s="151"/>
      <c r="AD17" s="151"/>
      <c r="AE17" s="151"/>
      <c r="AF17" s="151"/>
      <c r="AG17" s="151" t="s">
        <v>109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6">
        <v>10</v>
      </c>
      <c r="B18" s="177" t="s">
        <v>131</v>
      </c>
      <c r="C18" s="183" t="s">
        <v>132</v>
      </c>
      <c r="D18" s="178" t="s">
        <v>124</v>
      </c>
      <c r="E18" s="179">
        <v>20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15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106</v>
      </c>
      <c r="T18" s="159" t="s">
        <v>106</v>
      </c>
      <c r="U18" s="159">
        <v>3.1309999999999998</v>
      </c>
      <c r="V18" s="159">
        <f t="shared" si="6"/>
        <v>62.62</v>
      </c>
      <c r="W18" s="159"/>
      <c r="X18" s="159" t="s">
        <v>107</v>
      </c>
      <c r="Y18" s="159" t="s">
        <v>108</v>
      </c>
      <c r="Z18" s="151"/>
      <c r="AA18" s="151"/>
      <c r="AB18" s="151"/>
      <c r="AC18" s="151"/>
      <c r="AD18" s="151"/>
      <c r="AE18" s="151"/>
      <c r="AF18" s="151"/>
      <c r="AG18" s="151" t="s">
        <v>109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6">
        <v>11</v>
      </c>
      <c r="B19" s="177" t="s">
        <v>133</v>
      </c>
      <c r="C19" s="183" t="s">
        <v>134</v>
      </c>
      <c r="D19" s="178" t="s">
        <v>124</v>
      </c>
      <c r="E19" s="179">
        <v>20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15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106</v>
      </c>
      <c r="T19" s="159" t="s">
        <v>106</v>
      </c>
      <c r="U19" s="159">
        <v>0.47399999999999998</v>
      </c>
      <c r="V19" s="159">
        <f t="shared" si="6"/>
        <v>9.48</v>
      </c>
      <c r="W19" s="159"/>
      <c r="X19" s="159" t="s">
        <v>107</v>
      </c>
      <c r="Y19" s="159" t="s">
        <v>108</v>
      </c>
      <c r="Z19" s="151"/>
      <c r="AA19" s="151"/>
      <c r="AB19" s="151"/>
      <c r="AC19" s="151"/>
      <c r="AD19" s="151"/>
      <c r="AE19" s="151"/>
      <c r="AF19" s="151"/>
      <c r="AG19" s="151" t="s">
        <v>109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6">
        <v>12</v>
      </c>
      <c r="B20" s="177" t="s">
        <v>135</v>
      </c>
      <c r="C20" s="183" t="s">
        <v>136</v>
      </c>
      <c r="D20" s="178" t="s">
        <v>114</v>
      </c>
      <c r="E20" s="179">
        <v>9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15</v>
      </c>
      <c r="M20" s="159">
        <f t="shared" si="3"/>
        <v>0</v>
      </c>
      <c r="N20" s="158">
        <v>7.26E-3</v>
      </c>
      <c r="O20" s="158">
        <f t="shared" si="4"/>
        <v>7.0000000000000007E-2</v>
      </c>
      <c r="P20" s="158">
        <v>0</v>
      </c>
      <c r="Q20" s="158">
        <f t="shared" si="5"/>
        <v>0</v>
      </c>
      <c r="R20" s="159"/>
      <c r="S20" s="159" t="s">
        <v>106</v>
      </c>
      <c r="T20" s="159" t="s">
        <v>106</v>
      </c>
      <c r="U20" s="159">
        <v>3.0937999999999999</v>
      </c>
      <c r="V20" s="159">
        <f t="shared" si="6"/>
        <v>27.84</v>
      </c>
      <c r="W20" s="159"/>
      <c r="X20" s="159" t="s">
        <v>107</v>
      </c>
      <c r="Y20" s="159" t="s">
        <v>108</v>
      </c>
      <c r="Z20" s="151"/>
      <c r="AA20" s="151"/>
      <c r="AB20" s="151"/>
      <c r="AC20" s="151"/>
      <c r="AD20" s="151"/>
      <c r="AE20" s="151"/>
      <c r="AF20" s="151"/>
      <c r="AG20" s="151" t="s">
        <v>109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13</v>
      </c>
      <c r="B21" s="177" t="s">
        <v>137</v>
      </c>
      <c r="C21" s="183" t="s">
        <v>138</v>
      </c>
      <c r="D21" s="178" t="s">
        <v>105</v>
      </c>
      <c r="E21" s="179">
        <v>114.24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15</v>
      </c>
      <c r="M21" s="159">
        <f t="shared" si="3"/>
        <v>0</v>
      </c>
      <c r="N21" s="158">
        <v>9.8999999999999999E-4</v>
      </c>
      <c r="O21" s="158">
        <f t="shared" si="4"/>
        <v>0.11</v>
      </c>
      <c r="P21" s="158">
        <v>0</v>
      </c>
      <c r="Q21" s="158">
        <f t="shared" si="5"/>
        <v>0</v>
      </c>
      <c r="R21" s="159"/>
      <c r="S21" s="159" t="s">
        <v>106</v>
      </c>
      <c r="T21" s="159" t="s">
        <v>106</v>
      </c>
      <c r="U21" s="159">
        <v>0.23599999999999999</v>
      </c>
      <c r="V21" s="159">
        <f t="shared" si="6"/>
        <v>26.96</v>
      </c>
      <c r="W21" s="159"/>
      <c r="X21" s="159" t="s">
        <v>107</v>
      </c>
      <c r="Y21" s="159" t="s">
        <v>108</v>
      </c>
      <c r="Z21" s="151"/>
      <c r="AA21" s="151"/>
      <c r="AB21" s="151"/>
      <c r="AC21" s="151"/>
      <c r="AD21" s="151"/>
      <c r="AE21" s="151"/>
      <c r="AF21" s="151"/>
      <c r="AG21" s="151" t="s">
        <v>139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6">
        <v>14</v>
      </c>
      <c r="B22" s="177" t="s">
        <v>140</v>
      </c>
      <c r="C22" s="183" t="s">
        <v>141</v>
      </c>
      <c r="D22" s="178" t="s">
        <v>105</v>
      </c>
      <c r="E22" s="179">
        <v>114.24</v>
      </c>
      <c r="F22" s="180"/>
      <c r="G22" s="181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15</v>
      </c>
      <c r="M22" s="159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9"/>
      <c r="S22" s="159" t="s">
        <v>106</v>
      </c>
      <c r="T22" s="159" t="s">
        <v>106</v>
      </c>
      <c r="U22" s="159">
        <v>7.0000000000000007E-2</v>
      </c>
      <c r="V22" s="159">
        <f t="shared" si="6"/>
        <v>8</v>
      </c>
      <c r="W22" s="159"/>
      <c r="X22" s="159" t="s">
        <v>107</v>
      </c>
      <c r="Y22" s="159" t="s">
        <v>108</v>
      </c>
      <c r="Z22" s="151"/>
      <c r="AA22" s="151"/>
      <c r="AB22" s="151"/>
      <c r="AC22" s="151"/>
      <c r="AD22" s="151"/>
      <c r="AE22" s="151"/>
      <c r="AF22" s="151"/>
      <c r="AG22" s="151" t="s">
        <v>109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6">
        <v>15</v>
      </c>
      <c r="B23" s="177" t="s">
        <v>142</v>
      </c>
      <c r="C23" s="183" t="s">
        <v>143</v>
      </c>
      <c r="D23" s="178" t="s">
        <v>124</v>
      </c>
      <c r="E23" s="179">
        <v>47.131999999999998</v>
      </c>
      <c r="F23" s="180"/>
      <c r="G23" s="181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15</v>
      </c>
      <c r="M23" s="159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9"/>
      <c r="S23" s="159" t="s">
        <v>106</v>
      </c>
      <c r="T23" s="159" t="s">
        <v>106</v>
      </c>
      <c r="U23" s="159">
        <v>0.34499999999999997</v>
      </c>
      <c r="V23" s="159">
        <f t="shared" si="6"/>
        <v>16.260000000000002</v>
      </c>
      <c r="W23" s="159"/>
      <c r="X23" s="159" t="s">
        <v>107</v>
      </c>
      <c r="Y23" s="159" t="s">
        <v>108</v>
      </c>
      <c r="Z23" s="151"/>
      <c r="AA23" s="151"/>
      <c r="AB23" s="151"/>
      <c r="AC23" s="151"/>
      <c r="AD23" s="151"/>
      <c r="AE23" s="151"/>
      <c r="AF23" s="151"/>
      <c r="AG23" s="151" t="s">
        <v>109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6">
        <v>16</v>
      </c>
      <c r="B24" s="177" t="s">
        <v>144</v>
      </c>
      <c r="C24" s="183" t="s">
        <v>145</v>
      </c>
      <c r="D24" s="178" t="s">
        <v>124</v>
      </c>
      <c r="E24" s="179">
        <v>47.7682</v>
      </c>
      <c r="F24" s="180"/>
      <c r="G24" s="181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15</v>
      </c>
      <c r="M24" s="159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9"/>
      <c r="S24" s="159" t="s">
        <v>106</v>
      </c>
      <c r="T24" s="159" t="s">
        <v>106</v>
      </c>
      <c r="U24" s="159">
        <v>1.0999999999999999E-2</v>
      </c>
      <c r="V24" s="159">
        <f t="shared" si="6"/>
        <v>0.53</v>
      </c>
      <c r="W24" s="159"/>
      <c r="X24" s="159" t="s">
        <v>107</v>
      </c>
      <c r="Y24" s="159" t="s">
        <v>108</v>
      </c>
      <c r="Z24" s="151"/>
      <c r="AA24" s="151"/>
      <c r="AB24" s="151"/>
      <c r="AC24" s="151"/>
      <c r="AD24" s="151"/>
      <c r="AE24" s="151"/>
      <c r="AF24" s="151"/>
      <c r="AG24" s="151" t="s">
        <v>109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6">
        <v>17</v>
      </c>
      <c r="B25" s="177" t="s">
        <v>146</v>
      </c>
      <c r="C25" s="183" t="s">
        <v>147</v>
      </c>
      <c r="D25" s="178" t="s">
        <v>124</v>
      </c>
      <c r="E25" s="179">
        <v>14.917400000000001</v>
      </c>
      <c r="F25" s="180"/>
      <c r="G25" s="181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15</v>
      </c>
      <c r="M25" s="159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9"/>
      <c r="S25" s="159" t="s">
        <v>148</v>
      </c>
      <c r="T25" s="159" t="s">
        <v>148</v>
      </c>
      <c r="U25" s="159">
        <v>8.9999999999999993E-3</v>
      </c>
      <c r="V25" s="159">
        <f t="shared" si="6"/>
        <v>0.13</v>
      </c>
      <c r="W25" s="159"/>
      <c r="X25" s="159" t="s">
        <v>107</v>
      </c>
      <c r="Y25" s="159" t="s">
        <v>108</v>
      </c>
      <c r="Z25" s="151"/>
      <c r="AA25" s="151"/>
      <c r="AB25" s="151"/>
      <c r="AC25" s="151"/>
      <c r="AD25" s="151"/>
      <c r="AE25" s="151"/>
      <c r="AF25" s="151"/>
      <c r="AG25" s="151" t="s">
        <v>139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18</v>
      </c>
      <c r="B26" s="177" t="s">
        <v>149</v>
      </c>
      <c r="C26" s="183" t="s">
        <v>150</v>
      </c>
      <c r="D26" s="178" t="s">
        <v>124</v>
      </c>
      <c r="E26" s="179">
        <v>38.353999999999999</v>
      </c>
      <c r="F26" s="180"/>
      <c r="G26" s="181">
        <f t="shared" si="0"/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15</v>
      </c>
      <c r="M26" s="159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9"/>
      <c r="S26" s="159" t="s">
        <v>106</v>
      </c>
      <c r="T26" s="159" t="s">
        <v>106</v>
      </c>
      <c r="U26" s="159">
        <v>0.20200000000000001</v>
      </c>
      <c r="V26" s="159">
        <f t="shared" si="6"/>
        <v>7.75</v>
      </c>
      <c r="W26" s="159"/>
      <c r="X26" s="159" t="s">
        <v>107</v>
      </c>
      <c r="Y26" s="159" t="s">
        <v>108</v>
      </c>
      <c r="Z26" s="151"/>
      <c r="AA26" s="151"/>
      <c r="AB26" s="151"/>
      <c r="AC26" s="151"/>
      <c r="AD26" s="151"/>
      <c r="AE26" s="151"/>
      <c r="AF26" s="151"/>
      <c r="AG26" s="151" t="s">
        <v>139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6">
        <v>19</v>
      </c>
      <c r="B27" s="177" t="s">
        <v>151</v>
      </c>
      <c r="C27" s="183" t="s">
        <v>152</v>
      </c>
      <c r="D27" s="178" t="s">
        <v>124</v>
      </c>
      <c r="E27" s="179">
        <v>11.97</v>
      </c>
      <c r="F27" s="180"/>
      <c r="G27" s="181">
        <f t="shared" si="0"/>
        <v>0</v>
      </c>
      <c r="H27" s="160"/>
      <c r="I27" s="159">
        <f t="shared" si="1"/>
        <v>0</v>
      </c>
      <c r="J27" s="160"/>
      <c r="K27" s="159">
        <f t="shared" si="2"/>
        <v>0</v>
      </c>
      <c r="L27" s="159">
        <v>15</v>
      </c>
      <c r="M27" s="159">
        <f t="shared" si="3"/>
        <v>0</v>
      </c>
      <c r="N27" s="158">
        <v>1.7</v>
      </c>
      <c r="O27" s="158">
        <f t="shared" si="4"/>
        <v>20.350000000000001</v>
      </c>
      <c r="P27" s="158">
        <v>0</v>
      </c>
      <c r="Q27" s="158">
        <f t="shared" si="5"/>
        <v>0</v>
      </c>
      <c r="R27" s="159"/>
      <c r="S27" s="159" t="s">
        <v>106</v>
      </c>
      <c r="T27" s="159" t="s">
        <v>106</v>
      </c>
      <c r="U27" s="159">
        <v>1.587</v>
      </c>
      <c r="V27" s="159">
        <f t="shared" si="6"/>
        <v>19</v>
      </c>
      <c r="W27" s="159"/>
      <c r="X27" s="159" t="s">
        <v>107</v>
      </c>
      <c r="Y27" s="159" t="s">
        <v>108</v>
      </c>
      <c r="Z27" s="151"/>
      <c r="AA27" s="151"/>
      <c r="AB27" s="151"/>
      <c r="AC27" s="151"/>
      <c r="AD27" s="151"/>
      <c r="AE27" s="151"/>
      <c r="AF27" s="151"/>
      <c r="AG27" s="151" t="s">
        <v>109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6">
        <v>20</v>
      </c>
      <c r="B28" s="177" t="s">
        <v>153</v>
      </c>
      <c r="C28" s="183" t="s">
        <v>154</v>
      </c>
      <c r="D28" s="178" t="s">
        <v>105</v>
      </c>
      <c r="E28" s="179">
        <v>30</v>
      </c>
      <c r="F28" s="180"/>
      <c r="G28" s="181">
        <f t="shared" si="0"/>
        <v>0</v>
      </c>
      <c r="H28" s="160"/>
      <c r="I28" s="159">
        <f t="shared" si="1"/>
        <v>0</v>
      </c>
      <c r="J28" s="160"/>
      <c r="K28" s="159">
        <f t="shared" si="2"/>
        <v>0</v>
      </c>
      <c r="L28" s="159">
        <v>15</v>
      </c>
      <c r="M28" s="159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9"/>
      <c r="S28" s="159" t="s">
        <v>120</v>
      </c>
      <c r="T28" s="159" t="s">
        <v>155</v>
      </c>
      <c r="U28" s="159">
        <v>0</v>
      </c>
      <c r="V28" s="159">
        <f t="shared" si="6"/>
        <v>0</v>
      </c>
      <c r="W28" s="159"/>
      <c r="X28" s="159" t="s">
        <v>107</v>
      </c>
      <c r="Y28" s="159" t="s">
        <v>108</v>
      </c>
      <c r="Z28" s="151"/>
      <c r="AA28" s="151"/>
      <c r="AB28" s="151"/>
      <c r="AC28" s="151"/>
      <c r="AD28" s="151"/>
      <c r="AE28" s="151"/>
      <c r="AF28" s="151"/>
      <c r="AG28" s="151" t="s">
        <v>109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6">
        <v>21</v>
      </c>
      <c r="B29" s="177" t="s">
        <v>156</v>
      </c>
      <c r="C29" s="183" t="s">
        <v>157</v>
      </c>
      <c r="D29" s="178" t="s">
        <v>114</v>
      </c>
      <c r="E29" s="179">
        <v>72</v>
      </c>
      <c r="F29" s="180"/>
      <c r="G29" s="181">
        <f t="shared" si="0"/>
        <v>0</v>
      </c>
      <c r="H29" s="160"/>
      <c r="I29" s="159">
        <f t="shared" si="1"/>
        <v>0</v>
      </c>
      <c r="J29" s="160"/>
      <c r="K29" s="159">
        <f t="shared" si="2"/>
        <v>0</v>
      </c>
      <c r="L29" s="159">
        <v>15</v>
      </c>
      <c r="M29" s="159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59"/>
      <c r="S29" s="159" t="s">
        <v>120</v>
      </c>
      <c r="T29" s="159" t="s">
        <v>155</v>
      </c>
      <c r="U29" s="159">
        <v>0</v>
      </c>
      <c r="V29" s="159">
        <f t="shared" si="6"/>
        <v>0</v>
      </c>
      <c r="W29" s="159"/>
      <c r="X29" s="159" t="s">
        <v>107</v>
      </c>
      <c r="Y29" s="159" t="s">
        <v>108</v>
      </c>
      <c r="Z29" s="151"/>
      <c r="AA29" s="151"/>
      <c r="AB29" s="151"/>
      <c r="AC29" s="151"/>
      <c r="AD29" s="151"/>
      <c r="AE29" s="151"/>
      <c r="AF29" s="151"/>
      <c r="AG29" s="151" t="s">
        <v>109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6">
        <v>22</v>
      </c>
      <c r="B30" s="177" t="s">
        <v>158</v>
      </c>
      <c r="C30" s="183" t="s">
        <v>159</v>
      </c>
      <c r="D30" s="178" t="s">
        <v>114</v>
      </c>
      <c r="E30" s="179">
        <v>67.2</v>
      </c>
      <c r="F30" s="180"/>
      <c r="G30" s="181">
        <f t="shared" si="0"/>
        <v>0</v>
      </c>
      <c r="H30" s="160"/>
      <c r="I30" s="159">
        <f t="shared" si="1"/>
        <v>0</v>
      </c>
      <c r="J30" s="160"/>
      <c r="K30" s="159">
        <f t="shared" si="2"/>
        <v>0</v>
      </c>
      <c r="L30" s="159">
        <v>15</v>
      </c>
      <c r="M30" s="159">
        <f t="shared" si="3"/>
        <v>0</v>
      </c>
      <c r="N30" s="158">
        <v>3.9739999999999998E-2</v>
      </c>
      <c r="O30" s="158">
        <f t="shared" si="4"/>
        <v>2.67</v>
      </c>
      <c r="P30" s="158">
        <v>0</v>
      </c>
      <c r="Q30" s="158">
        <f t="shared" si="5"/>
        <v>0</v>
      </c>
      <c r="R30" s="159"/>
      <c r="S30" s="159" t="s">
        <v>120</v>
      </c>
      <c r="T30" s="159" t="s">
        <v>155</v>
      </c>
      <c r="U30" s="159">
        <v>0</v>
      </c>
      <c r="V30" s="159">
        <f t="shared" si="6"/>
        <v>0</v>
      </c>
      <c r="W30" s="159"/>
      <c r="X30" s="159" t="s">
        <v>107</v>
      </c>
      <c r="Y30" s="159" t="s">
        <v>108</v>
      </c>
      <c r="Z30" s="151"/>
      <c r="AA30" s="151"/>
      <c r="AB30" s="151"/>
      <c r="AC30" s="151"/>
      <c r="AD30" s="151"/>
      <c r="AE30" s="151"/>
      <c r="AF30" s="151"/>
      <c r="AG30" s="151" t="s">
        <v>109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23</v>
      </c>
      <c r="B31" s="177" t="s">
        <v>160</v>
      </c>
      <c r="C31" s="183" t="s">
        <v>161</v>
      </c>
      <c r="D31" s="178" t="s">
        <v>114</v>
      </c>
      <c r="E31" s="179">
        <v>67.2</v>
      </c>
      <c r="F31" s="180"/>
      <c r="G31" s="181">
        <f t="shared" si="0"/>
        <v>0</v>
      </c>
      <c r="H31" s="160"/>
      <c r="I31" s="159">
        <f t="shared" si="1"/>
        <v>0</v>
      </c>
      <c r="J31" s="160"/>
      <c r="K31" s="159">
        <f t="shared" si="2"/>
        <v>0</v>
      </c>
      <c r="L31" s="159">
        <v>15</v>
      </c>
      <c r="M31" s="159">
        <f t="shared" si="3"/>
        <v>0</v>
      </c>
      <c r="N31" s="158">
        <v>3.9739999999999998E-2</v>
      </c>
      <c r="O31" s="158">
        <f t="shared" si="4"/>
        <v>2.67</v>
      </c>
      <c r="P31" s="158">
        <v>0</v>
      </c>
      <c r="Q31" s="158">
        <f t="shared" si="5"/>
        <v>0</v>
      </c>
      <c r="R31" s="159"/>
      <c r="S31" s="159" t="s">
        <v>120</v>
      </c>
      <c r="T31" s="159" t="s">
        <v>155</v>
      </c>
      <c r="U31" s="159">
        <v>0</v>
      </c>
      <c r="V31" s="159">
        <f t="shared" si="6"/>
        <v>0</v>
      </c>
      <c r="W31" s="159"/>
      <c r="X31" s="159" t="s">
        <v>107</v>
      </c>
      <c r="Y31" s="159" t="s">
        <v>108</v>
      </c>
      <c r="Z31" s="151"/>
      <c r="AA31" s="151"/>
      <c r="AB31" s="151"/>
      <c r="AC31" s="151"/>
      <c r="AD31" s="151"/>
      <c r="AE31" s="151"/>
      <c r="AF31" s="151"/>
      <c r="AG31" s="151" t="s">
        <v>109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6">
        <v>24</v>
      </c>
      <c r="B32" s="177" t="s">
        <v>162</v>
      </c>
      <c r="C32" s="183" t="s">
        <v>163</v>
      </c>
      <c r="D32" s="178" t="s">
        <v>164</v>
      </c>
      <c r="E32" s="179">
        <v>76.707999999999998</v>
      </c>
      <c r="F32" s="180"/>
      <c r="G32" s="181">
        <f t="shared" si="0"/>
        <v>0</v>
      </c>
      <c r="H32" s="160"/>
      <c r="I32" s="159">
        <f t="shared" si="1"/>
        <v>0</v>
      </c>
      <c r="J32" s="160"/>
      <c r="K32" s="159">
        <f t="shared" si="2"/>
        <v>0</v>
      </c>
      <c r="L32" s="159">
        <v>15</v>
      </c>
      <c r="M32" s="159">
        <f t="shared" si="3"/>
        <v>0</v>
      </c>
      <c r="N32" s="158">
        <v>1</v>
      </c>
      <c r="O32" s="158">
        <f t="shared" si="4"/>
        <v>76.709999999999994</v>
      </c>
      <c r="P32" s="158">
        <v>0</v>
      </c>
      <c r="Q32" s="158">
        <f t="shared" si="5"/>
        <v>0</v>
      </c>
      <c r="R32" s="159" t="s">
        <v>165</v>
      </c>
      <c r="S32" s="159" t="s">
        <v>166</v>
      </c>
      <c r="T32" s="159" t="s">
        <v>166</v>
      </c>
      <c r="U32" s="159">
        <v>0</v>
      </c>
      <c r="V32" s="159">
        <f t="shared" si="6"/>
        <v>0</v>
      </c>
      <c r="W32" s="159"/>
      <c r="X32" s="159" t="s">
        <v>167</v>
      </c>
      <c r="Y32" s="159" t="s">
        <v>108</v>
      </c>
      <c r="Z32" s="151"/>
      <c r="AA32" s="151"/>
      <c r="AB32" s="151"/>
      <c r="AC32" s="151"/>
      <c r="AD32" s="151"/>
      <c r="AE32" s="151"/>
      <c r="AF32" s="151"/>
      <c r="AG32" s="151" t="s">
        <v>168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3" t="s">
        <v>101</v>
      </c>
      <c r="B33" s="164" t="s">
        <v>58</v>
      </c>
      <c r="C33" s="182" t="s">
        <v>59</v>
      </c>
      <c r="D33" s="165"/>
      <c r="E33" s="166"/>
      <c r="F33" s="167"/>
      <c r="G33" s="168">
        <f>SUMIF(AG34:AG34,"&lt;&gt;NOR",G34:G34)</f>
        <v>0</v>
      </c>
      <c r="H33" s="162"/>
      <c r="I33" s="162">
        <f>SUM(I34:I34)</f>
        <v>0</v>
      </c>
      <c r="J33" s="162"/>
      <c r="K33" s="162">
        <f>SUM(K34:K34)</f>
        <v>0</v>
      </c>
      <c r="L33" s="162"/>
      <c r="M33" s="162">
        <f>SUM(M34:M34)</f>
        <v>0</v>
      </c>
      <c r="N33" s="161"/>
      <c r="O33" s="161">
        <f>SUM(O34:O34)</f>
        <v>5.03</v>
      </c>
      <c r="P33" s="161"/>
      <c r="Q33" s="161">
        <f>SUM(Q34:Q34)</f>
        <v>0</v>
      </c>
      <c r="R33" s="162"/>
      <c r="S33" s="162"/>
      <c r="T33" s="162"/>
      <c r="U33" s="162"/>
      <c r="V33" s="162">
        <f>SUM(V34:V34)</f>
        <v>4.51</v>
      </c>
      <c r="W33" s="162"/>
      <c r="X33" s="162"/>
      <c r="Y33" s="162"/>
      <c r="AG33" t="s">
        <v>102</v>
      </c>
    </row>
    <row r="34" spans="1:60" ht="22.5" outlineLevel="1" x14ac:dyDescent="0.2">
      <c r="A34" s="176">
        <v>25</v>
      </c>
      <c r="B34" s="177" t="s">
        <v>169</v>
      </c>
      <c r="C34" s="183" t="s">
        <v>170</v>
      </c>
      <c r="D34" s="178" t="s">
        <v>124</v>
      </c>
      <c r="E34" s="179">
        <v>2.66</v>
      </c>
      <c r="F34" s="180"/>
      <c r="G34" s="181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8">
        <v>1.8907700000000001</v>
      </c>
      <c r="O34" s="158">
        <f>ROUND(E34*N34,2)</f>
        <v>5.03</v>
      </c>
      <c r="P34" s="158">
        <v>0</v>
      </c>
      <c r="Q34" s="158">
        <f>ROUND(E34*P34,2)</f>
        <v>0</v>
      </c>
      <c r="R34" s="159"/>
      <c r="S34" s="159" t="s">
        <v>106</v>
      </c>
      <c r="T34" s="159" t="s">
        <v>106</v>
      </c>
      <c r="U34" s="159">
        <v>1.6950000000000001</v>
      </c>
      <c r="V34" s="159">
        <f>ROUND(E34*U34,2)</f>
        <v>4.51</v>
      </c>
      <c r="W34" s="159"/>
      <c r="X34" s="159" t="s">
        <v>107</v>
      </c>
      <c r="Y34" s="159" t="s">
        <v>108</v>
      </c>
      <c r="Z34" s="151"/>
      <c r="AA34" s="151"/>
      <c r="AB34" s="151"/>
      <c r="AC34" s="151"/>
      <c r="AD34" s="151"/>
      <c r="AE34" s="151"/>
      <c r="AF34" s="151"/>
      <c r="AG34" s="151" t="s">
        <v>109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3" t="s">
        <v>101</v>
      </c>
      <c r="B35" s="164" t="s">
        <v>60</v>
      </c>
      <c r="C35" s="182" t="s">
        <v>61</v>
      </c>
      <c r="D35" s="165"/>
      <c r="E35" s="166"/>
      <c r="F35" s="167"/>
      <c r="G35" s="168">
        <f>SUMIF(AG36:AG39,"&lt;&gt;NOR",G36:G39)</f>
        <v>0</v>
      </c>
      <c r="H35" s="162"/>
      <c r="I35" s="162">
        <f>SUM(I36:I39)</f>
        <v>0</v>
      </c>
      <c r="J35" s="162"/>
      <c r="K35" s="162">
        <f>SUM(K36:K39)</f>
        <v>0</v>
      </c>
      <c r="L35" s="162"/>
      <c r="M35" s="162">
        <f>SUM(M36:M39)</f>
        <v>0</v>
      </c>
      <c r="N35" s="161"/>
      <c r="O35" s="161">
        <f>SUM(O36:O39)</f>
        <v>33.770000000000003</v>
      </c>
      <c r="P35" s="161"/>
      <c r="Q35" s="161">
        <f>SUM(Q36:Q39)</f>
        <v>0</v>
      </c>
      <c r="R35" s="162"/>
      <c r="S35" s="162"/>
      <c r="T35" s="162"/>
      <c r="U35" s="162"/>
      <c r="V35" s="162">
        <f>SUM(V36:V39)</f>
        <v>29.22</v>
      </c>
      <c r="W35" s="162"/>
      <c r="X35" s="162"/>
      <c r="Y35" s="162"/>
      <c r="AG35" t="s">
        <v>102</v>
      </c>
    </row>
    <row r="36" spans="1:60" outlineLevel="1" x14ac:dyDescent="0.2">
      <c r="A36" s="176">
        <v>26</v>
      </c>
      <c r="B36" s="177" t="s">
        <v>171</v>
      </c>
      <c r="C36" s="183" t="s">
        <v>172</v>
      </c>
      <c r="D36" s="178" t="s">
        <v>105</v>
      </c>
      <c r="E36" s="179">
        <v>45.22</v>
      </c>
      <c r="F36" s="180"/>
      <c r="G36" s="181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15</v>
      </c>
      <c r="M36" s="159">
        <f>G36*(1+L36/100)</f>
        <v>0</v>
      </c>
      <c r="N36" s="158">
        <v>0.378</v>
      </c>
      <c r="O36" s="158">
        <f>ROUND(E36*N36,2)</f>
        <v>17.09</v>
      </c>
      <c r="P36" s="158">
        <v>0</v>
      </c>
      <c r="Q36" s="158">
        <f>ROUND(E36*P36,2)</f>
        <v>0</v>
      </c>
      <c r="R36" s="159"/>
      <c r="S36" s="159" t="s">
        <v>106</v>
      </c>
      <c r="T36" s="159" t="s">
        <v>106</v>
      </c>
      <c r="U36" s="159">
        <v>2.5999999999999999E-2</v>
      </c>
      <c r="V36" s="159">
        <f>ROUND(E36*U36,2)</f>
        <v>1.18</v>
      </c>
      <c r="W36" s="159"/>
      <c r="X36" s="159" t="s">
        <v>107</v>
      </c>
      <c r="Y36" s="159" t="s">
        <v>108</v>
      </c>
      <c r="Z36" s="151"/>
      <c r="AA36" s="151"/>
      <c r="AB36" s="151"/>
      <c r="AC36" s="151"/>
      <c r="AD36" s="151"/>
      <c r="AE36" s="151"/>
      <c r="AF36" s="151"/>
      <c r="AG36" s="151" t="s">
        <v>109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6">
        <v>27</v>
      </c>
      <c r="B37" s="177" t="s">
        <v>173</v>
      </c>
      <c r="C37" s="183" t="s">
        <v>174</v>
      </c>
      <c r="D37" s="178" t="s">
        <v>105</v>
      </c>
      <c r="E37" s="179">
        <v>45.22</v>
      </c>
      <c r="F37" s="180"/>
      <c r="G37" s="181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15</v>
      </c>
      <c r="M37" s="159">
        <f>G37*(1+L37/100)</f>
        <v>0</v>
      </c>
      <c r="N37" s="158">
        <v>0.25335999999999997</v>
      </c>
      <c r="O37" s="158">
        <f>ROUND(E37*N37,2)</f>
        <v>11.46</v>
      </c>
      <c r="P37" s="158">
        <v>0</v>
      </c>
      <c r="Q37" s="158">
        <f>ROUND(E37*P37,2)</f>
        <v>0</v>
      </c>
      <c r="R37" s="159"/>
      <c r="S37" s="159" t="s">
        <v>106</v>
      </c>
      <c r="T37" s="159" t="s">
        <v>106</v>
      </c>
      <c r="U37" s="159">
        <v>0.14199999999999999</v>
      </c>
      <c r="V37" s="159">
        <f>ROUND(E37*U37,2)</f>
        <v>6.42</v>
      </c>
      <c r="W37" s="159"/>
      <c r="X37" s="159" t="s">
        <v>107</v>
      </c>
      <c r="Y37" s="159" t="s">
        <v>108</v>
      </c>
      <c r="Z37" s="151"/>
      <c r="AA37" s="151"/>
      <c r="AB37" s="151"/>
      <c r="AC37" s="151"/>
      <c r="AD37" s="151"/>
      <c r="AE37" s="151"/>
      <c r="AF37" s="151"/>
      <c r="AG37" s="151" t="s">
        <v>109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6">
        <v>28</v>
      </c>
      <c r="B38" s="177" t="s">
        <v>175</v>
      </c>
      <c r="C38" s="183" t="s">
        <v>176</v>
      </c>
      <c r="D38" s="178" t="s">
        <v>105</v>
      </c>
      <c r="E38" s="179">
        <v>45.22</v>
      </c>
      <c r="F38" s="180"/>
      <c r="G38" s="181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15</v>
      </c>
      <c r="M38" s="159">
        <f>G38*(1+L38/100)</f>
        <v>0</v>
      </c>
      <c r="N38" s="158">
        <v>7.3899999999999993E-2</v>
      </c>
      <c r="O38" s="158">
        <f>ROUND(E38*N38,2)</f>
        <v>3.34</v>
      </c>
      <c r="P38" s="158">
        <v>0</v>
      </c>
      <c r="Q38" s="158">
        <f>ROUND(E38*P38,2)</f>
        <v>0</v>
      </c>
      <c r="R38" s="159"/>
      <c r="S38" s="159" t="s">
        <v>106</v>
      </c>
      <c r="T38" s="159" t="s">
        <v>106</v>
      </c>
      <c r="U38" s="159">
        <v>0.47799999999999998</v>
      </c>
      <c r="V38" s="159">
        <f>ROUND(E38*U38,2)</f>
        <v>21.62</v>
      </c>
      <c r="W38" s="159"/>
      <c r="X38" s="159" t="s">
        <v>107</v>
      </c>
      <c r="Y38" s="159" t="s">
        <v>108</v>
      </c>
      <c r="Z38" s="151"/>
      <c r="AA38" s="151"/>
      <c r="AB38" s="151"/>
      <c r="AC38" s="151"/>
      <c r="AD38" s="151"/>
      <c r="AE38" s="151"/>
      <c r="AF38" s="151"/>
      <c r="AG38" s="151" t="s">
        <v>109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29</v>
      </c>
      <c r="B39" s="177" t="s">
        <v>177</v>
      </c>
      <c r="C39" s="183" t="s">
        <v>178</v>
      </c>
      <c r="D39" s="178" t="s">
        <v>105</v>
      </c>
      <c r="E39" s="179">
        <v>10</v>
      </c>
      <c r="F39" s="180"/>
      <c r="G39" s="181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15</v>
      </c>
      <c r="M39" s="159">
        <f>G39*(1+L39/100)</f>
        <v>0</v>
      </c>
      <c r="N39" s="158">
        <v>0.188</v>
      </c>
      <c r="O39" s="158">
        <f>ROUND(E39*N39,2)</f>
        <v>1.88</v>
      </c>
      <c r="P39" s="158">
        <v>0</v>
      </c>
      <c r="Q39" s="158">
        <f>ROUND(E39*P39,2)</f>
        <v>0</v>
      </c>
      <c r="R39" s="159" t="s">
        <v>165</v>
      </c>
      <c r="S39" s="159" t="s">
        <v>106</v>
      </c>
      <c r="T39" s="159" t="s">
        <v>106</v>
      </c>
      <c r="U39" s="159">
        <v>0</v>
      </c>
      <c r="V39" s="159">
        <f>ROUND(E39*U39,2)</f>
        <v>0</v>
      </c>
      <c r="W39" s="159"/>
      <c r="X39" s="159" t="s">
        <v>167</v>
      </c>
      <c r="Y39" s="159" t="s">
        <v>108</v>
      </c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3" t="s">
        <v>101</v>
      </c>
      <c r="B40" s="164" t="s">
        <v>62</v>
      </c>
      <c r="C40" s="182" t="s">
        <v>63</v>
      </c>
      <c r="D40" s="165"/>
      <c r="E40" s="166"/>
      <c r="F40" s="167"/>
      <c r="G40" s="168">
        <f>SUMIF(AG41:AG49,"&lt;&gt;NOR",G41:G49)</f>
        <v>0</v>
      </c>
      <c r="H40" s="162"/>
      <c r="I40" s="162">
        <f>SUM(I41:I49)</f>
        <v>0</v>
      </c>
      <c r="J40" s="162"/>
      <c r="K40" s="162">
        <f>SUM(K41:K49)</f>
        <v>0</v>
      </c>
      <c r="L40" s="162"/>
      <c r="M40" s="162">
        <f>SUM(M41:M49)</f>
        <v>0</v>
      </c>
      <c r="N40" s="161"/>
      <c r="O40" s="161">
        <f>SUM(O41:O49)</f>
        <v>0.49999999999999994</v>
      </c>
      <c r="P40" s="161"/>
      <c r="Q40" s="161">
        <f>SUM(Q41:Q49)</f>
        <v>0</v>
      </c>
      <c r="R40" s="162"/>
      <c r="S40" s="162"/>
      <c r="T40" s="162"/>
      <c r="U40" s="162"/>
      <c r="V40" s="162">
        <f>SUM(V41:V49)</f>
        <v>25.24</v>
      </c>
      <c r="W40" s="162"/>
      <c r="X40" s="162"/>
      <c r="Y40" s="162"/>
      <c r="AG40" t="s">
        <v>102</v>
      </c>
    </row>
    <row r="41" spans="1:60" outlineLevel="1" x14ac:dyDescent="0.2">
      <c r="A41" s="176">
        <v>30</v>
      </c>
      <c r="B41" s="177" t="s">
        <v>179</v>
      </c>
      <c r="C41" s="183" t="s">
        <v>180</v>
      </c>
      <c r="D41" s="178" t="s">
        <v>114</v>
      </c>
      <c r="E41" s="179">
        <v>34.1</v>
      </c>
      <c r="F41" s="180"/>
      <c r="G41" s="181">
        <f t="shared" ref="G41:G49" si="7">ROUND(E41*F41,2)</f>
        <v>0</v>
      </c>
      <c r="H41" s="160"/>
      <c r="I41" s="159">
        <f t="shared" ref="I41:I49" si="8">ROUND(E41*H41,2)</f>
        <v>0</v>
      </c>
      <c r="J41" s="160"/>
      <c r="K41" s="159">
        <f t="shared" ref="K41:K49" si="9">ROUND(E41*J41,2)</f>
        <v>0</v>
      </c>
      <c r="L41" s="159">
        <v>15</v>
      </c>
      <c r="M41" s="159">
        <f t="shared" ref="M41:M49" si="10">G41*(1+L41/100)</f>
        <v>0</v>
      </c>
      <c r="N41" s="158">
        <v>1E-4</v>
      </c>
      <c r="O41" s="158">
        <f t="shared" ref="O41:O49" si="11">ROUND(E41*N41,2)</f>
        <v>0</v>
      </c>
      <c r="P41" s="158">
        <v>0</v>
      </c>
      <c r="Q41" s="158">
        <f t="shared" ref="Q41:Q49" si="12">ROUND(E41*P41,2)</f>
        <v>0</v>
      </c>
      <c r="R41" s="159"/>
      <c r="S41" s="159" t="s">
        <v>106</v>
      </c>
      <c r="T41" s="159" t="s">
        <v>106</v>
      </c>
      <c r="U41" s="159">
        <v>0.11899999999999999</v>
      </c>
      <c r="V41" s="159">
        <f t="shared" ref="V41:V49" si="13">ROUND(E41*U41,2)</f>
        <v>4.0599999999999996</v>
      </c>
      <c r="W41" s="159"/>
      <c r="X41" s="159" t="s">
        <v>107</v>
      </c>
      <c r="Y41" s="159" t="s">
        <v>108</v>
      </c>
      <c r="Z41" s="151"/>
      <c r="AA41" s="151"/>
      <c r="AB41" s="151"/>
      <c r="AC41" s="151"/>
      <c r="AD41" s="151"/>
      <c r="AE41" s="151"/>
      <c r="AF41" s="151"/>
      <c r="AG41" s="151" t="s">
        <v>109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6">
        <v>31</v>
      </c>
      <c r="B42" s="177" t="s">
        <v>181</v>
      </c>
      <c r="C42" s="183" t="s">
        <v>182</v>
      </c>
      <c r="D42" s="178" t="s">
        <v>114</v>
      </c>
      <c r="E42" s="179">
        <v>34.1</v>
      </c>
      <c r="F42" s="180"/>
      <c r="G42" s="181">
        <f t="shared" si="7"/>
        <v>0</v>
      </c>
      <c r="H42" s="160"/>
      <c r="I42" s="159">
        <f t="shared" si="8"/>
        <v>0</v>
      </c>
      <c r="J42" s="160"/>
      <c r="K42" s="159">
        <f t="shared" si="9"/>
        <v>0</v>
      </c>
      <c r="L42" s="159">
        <v>15</v>
      </c>
      <c r="M42" s="159">
        <f t="shared" si="10"/>
        <v>0</v>
      </c>
      <c r="N42" s="158">
        <v>0</v>
      </c>
      <c r="O42" s="158">
        <f t="shared" si="11"/>
        <v>0</v>
      </c>
      <c r="P42" s="158">
        <v>0</v>
      </c>
      <c r="Q42" s="158">
        <f t="shared" si="12"/>
        <v>0</v>
      </c>
      <c r="R42" s="159"/>
      <c r="S42" s="159" t="s">
        <v>106</v>
      </c>
      <c r="T42" s="159" t="s">
        <v>106</v>
      </c>
      <c r="U42" s="159">
        <v>5.8999999999999997E-2</v>
      </c>
      <c r="V42" s="159">
        <f t="shared" si="13"/>
        <v>2.0099999999999998</v>
      </c>
      <c r="W42" s="159"/>
      <c r="X42" s="159" t="s">
        <v>107</v>
      </c>
      <c r="Y42" s="159" t="s">
        <v>108</v>
      </c>
      <c r="Z42" s="151"/>
      <c r="AA42" s="151"/>
      <c r="AB42" s="151"/>
      <c r="AC42" s="151"/>
      <c r="AD42" s="151"/>
      <c r="AE42" s="151"/>
      <c r="AF42" s="151"/>
      <c r="AG42" s="151" t="s">
        <v>109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6">
        <v>32</v>
      </c>
      <c r="B43" s="177" t="s">
        <v>183</v>
      </c>
      <c r="C43" s="183" t="s">
        <v>184</v>
      </c>
      <c r="D43" s="178" t="s">
        <v>185</v>
      </c>
      <c r="E43" s="179">
        <v>2</v>
      </c>
      <c r="F43" s="180"/>
      <c r="G43" s="181">
        <f t="shared" si="7"/>
        <v>0</v>
      </c>
      <c r="H43" s="160"/>
      <c r="I43" s="159">
        <f t="shared" si="8"/>
        <v>0</v>
      </c>
      <c r="J43" s="160"/>
      <c r="K43" s="159">
        <f t="shared" si="9"/>
        <v>0</v>
      </c>
      <c r="L43" s="159">
        <v>15</v>
      </c>
      <c r="M43" s="159">
        <f t="shared" si="10"/>
        <v>0</v>
      </c>
      <c r="N43" s="158">
        <v>1.1E-4</v>
      </c>
      <c r="O43" s="158">
        <f t="shared" si="11"/>
        <v>0</v>
      </c>
      <c r="P43" s="158">
        <v>0</v>
      </c>
      <c r="Q43" s="158">
        <f t="shared" si="12"/>
        <v>0</v>
      </c>
      <c r="R43" s="159"/>
      <c r="S43" s="159" t="s">
        <v>106</v>
      </c>
      <c r="T43" s="159" t="s">
        <v>106</v>
      </c>
      <c r="U43" s="159">
        <v>6.6</v>
      </c>
      <c r="V43" s="159">
        <f t="shared" si="13"/>
        <v>13.2</v>
      </c>
      <c r="W43" s="159"/>
      <c r="X43" s="159" t="s">
        <v>107</v>
      </c>
      <c r="Y43" s="159" t="s">
        <v>108</v>
      </c>
      <c r="Z43" s="151"/>
      <c r="AA43" s="151"/>
      <c r="AB43" s="151"/>
      <c r="AC43" s="151"/>
      <c r="AD43" s="151"/>
      <c r="AE43" s="151"/>
      <c r="AF43" s="151"/>
      <c r="AG43" s="151" t="s">
        <v>186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6">
        <v>33</v>
      </c>
      <c r="B44" s="177" t="s">
        <v>187</v>
      </c>
      <c r="C44" s="183" t="s">
        <v>188</v>
      </c>
      <c r="D44" s="178" t="s">
        <v>189</v>
      </c>
      <c r="E44" s="179">
        <v>1</v>
      </c>
      <c r="F44" s="180"/>
      <c r="G44" s="181">
        <f t="shared" si="7"/>
        <v>0</v>
      </c>
      <c r="H44" s="160"/>
      <c r="I44" s="159">
        <f t="shared" si="8"/>
        <v>0</v>
      </c>
      <c r="J44" s="160"/>
      <c r="K44" s="159">
        <f t="shared" si="9"/>
        <v>0</v>
      </c>
      <c r="L44" s="159">
        <v>15</v>
      </c>
      <c r="M44" s="159">
        <f t="shared" si="10"/>
        <v>0</v>
      </c>
      <c r="N44" s="158">
        <v>3.0000000000000001E-5</v>
      </c>
      <c r="O44" s="158">
        <f t="shared" si="11"/>
        <v>0</v>
      </c>
      <c r="P44" s="158">
        <v>0</v>
      </c>
      <c r="Q44" s="158">
        <f t="shared" si="12"/>
        <v>0</v>
      </c>
      <c r="R44" s="159"/>
      <c r="S44" s="159" t="s">
        <v>120</v>
      </c>
      <c r="T44" s="159" t="s">
        <v>155</v>
      </c>
      <c r="U44" s="159">
        <v>0</v>
      </c>
      <c r="V44" s="159">
        <f t="shared" si="13"/>
        <v>0</v>
      </c>
      <c r="W44" s="159"/>
      <c r="X44" s="159" t="s">
        <v>107</v>
      </c>
      <c r="Y44" s="159" t="s">
        <v>108</v>
      </c>
      <c r="Z44" s="151"/>
      <c r="AA44" s="151"/>
      <c r="AB44" s="151"/>
      <c r="AC44" s="151"/>
      <c r="AD44" s="151"/>
      <c r="AE44" s="151"/>
      <c r="AF44" s="151"/>
      <c r="AG44" s="151" t="s">
        <v>139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6">
        <v>34</v>
      </c>
      <c r="B45" s="177" t="s">
        <v>190</v>
      </c>
      <c r="C45" s="183" t="s">
        <v>191</v>
      </c>
      <c r="D45" s="178" t="s">
        <v>192</v>
      </c>
      <c r="E45" s="179">
        <v>3</v>
      </c>
      <c r="F45" s="180"/>
      <c r="G45" s="181">
        <f t="shared" si="7"/>
        <v>0</v>
      </c>
      <c r="H45" s="160"/>
      <c r="I45" s="159">
        <f t="shared" si="8"/>
        <v>0</v>
      </c>
      <c r="J45" s="160"/>
      <c r="K45" s="159">
        <f t="shared" si="9"/>
        <v>0</v>
      </c>
      <c r="L45" s="159">
        <v>15</v>
      </c>
      <c r="M45" s="159">
        <f t="shared" si="10"/>
        <v>0</v>
      </c>
      <c r="N45" s="158">
        <v>4.3270000000000003E-2</v>
      </c>
      <c r="O45" s="158">
        <f t="shared" si="11"/>
        <v>0.13</v>
      </c>
      <c r="P45" s="158">
        <v>0</v>
      </c>
      <c r="Q45" s="158">
        <f t="shared" si="12"/>
        <v>0</v>
      </c>
      <c r="R45" s="159"/>
      <c r="S45" s="159" t="s">
        <v>106</v>
      </c>
      <c r="T45" s="159" t="s">
        <v>106</v>
      </c>
      <c r="U45" s="159">
        <v>1.98916</v>
      </c>
      <c r="V45" s="159">
        <f t="shared" si="13"/>
        <v>5.97</v>
      </c>
      <c r="W45" s="159"/>
      <c r="X45" s="159" t="s">
        <v>193</v>
      </c>
      <c r="Y45" s="159" t="s">
        <v>108</v>
      </c>
      <c r="Z45" s="151"/>
      <c r="AA45" s="151"/>
      <c r="AB45" s="151"/>
      <c r="AC45" s="151"/>
      <c r="AD45" s="151"/>
      <c r="AE45" s="151"/>
      <c r="AF45" s="151"/>
      <c r="AG45" s="151" t="s">
        <v>194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35</v>
      </c>
      <c r="B46" s="177" t="s">
        <v>195</v>
      </c>
      <c r="C46" s="183" t="s">
        <v>196</v>
      </c>
      <c r="D46" s="178" t="s">
        <v>192</v>
      </c>
      <c r="E46" s="179">
        <v>6</v>
      </c>
      <c r="F46" s="180"/>
      <c r="G46" s="181">
        <f t="shared" si="7"/>
        <v>0</v>
      </c>
      <c r="H46" s="160"/>
      <c r="I46" s="159">
        <f t="shared" si="8"/>
        <v>0</v>
      </c>
      <c r="J46" s="160"/>
      <c r="K46" s="159">
        <f t="shared" si="9"/>
        <v>0</v>
      </c>
      <c r="L46" s="159">
        <v>15</v>
      </c>
      <c r="M46" s="159">
        <f t="shared" si="10"/>
        <v>0</v>
      </c>
      <c r="N46" s="158">
        <v>3.2100000000000002E-3</v>
      </c>
      <c r="O46" s="158">
        <f t="shared" si="11"/>
        <v>0.02</v>
      </c>
      <c r="P46" s="158">
        <v>0</v>
      </c>
      <c r="Q46" s="158">
        <f t="shared" si="12"/>
        <v>0</v>
      </c>
      <c r="R46" s="159" t="s">
        <v>165</v>
      </c>
      <c r="S46" s="159" t="s">
        <v>106</v>
      </c>
      <c r="T46" s="159" t="s">
        <v>106</v>
      </c>
      <c r="U46" s="159">
        <v>0</v>
      </c>
      <c r="V46" s="159">
        <f t="shared" si="13"/>
        <v>0</v>
      </c>
      <c r="W46" s="159"/>
      <c r="X46" s="159" t="s">
        <v>167</v>
      </c>
      <c r="Y46" s="159" t="s">
        <v>108</v>
      </c>
      <c r="Z46" s="151"/>
      <c r="AA46" s="151"/>
      <c r="AB46" s="151"/>
      <c r="AC46" s="151"/>
      <c r="AD46" s="151"/>
      <c r="AE46" s="151"/>
      <c r="AF46" s="151"/>
      <c r="AG46" s="151" t="s">
        <v>168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36</v>
      </c>
      <c r="B47" s="177" t="s">
        <v>197</v>
      </c>
      <c r="C47" s="183" t="s">
        <v>198</v>
      </c>
      <c r="D47" s="178" t="s">
        <v>192</v>
      </c>
      <c r="E47" s="179">
        <v>30.347999999999999</v>
      </c>
      <c r="F47" s="180"/>
      <c r="G47" s="181">
        <f t="shared" si="7"/>
        <v>0</v>
      </c>
      <c r="H47" s="160"/>
      <c r="I47" s="159">
        <f t="shared" si="8"/>
        <v>0</v>
      </c>
      <c r="J47" s="160"/>
      <c r="K47" s="159">
        <f t="shared" si="9"/>
        <v>0</v>
      </c>
      <c r="L47" s="159">
        <v>15</v>
      </c>
      <c r="M47" s="159">
        <f t="shared" si="10"/>
        <v>0</v>
      </c>
      <c r="N47" s="158">
        <v>9.6299999999999997E-3</v>
      </c>
      <c r="O47" s="158">
        <f t="shared" si="11"/>
        <v>0.28999999999999998</v>
      </c>
      <c r="P47" s="158">
        <v>0</v>
      </c>
      <c r="Q47" s="158">
        <f t="shared" si="12"/>
        <v>0</v>
      </c>
      <c r="R47" s="159" t="s">
        <v>165</v>
      </c>
      <c r="S47" s="159" t="s">
        <v>106</v>
      </c>
      <c r="T47" s="159" t="s">
        <v>106</v>
      </c>
      <c r="U47" s="159">
        <v>0</v>
      </c>
      <c r="V47" s="159">
        <f t="shared" si="13"/>
        <v>0</v>
      </c>
      <c r="W47" s="159"/>
      <c r="X47" s="159" t="s">
        <v>167</v>
      </c>
      <c r="Y47" s="159" t="s">
        <v>108</v>
      </c>
      <c r="Z47" s="151"/>
      <c r="AA47" s="151"/>
      <c r="AB47" s="151"/>
      <c r="AC47" s="151"/>
      <c r="AD47" s="151"/>
      <c r="AE47" s="151"/>
      <c r="AF47" s="151"/>
      <c r="AG47" s="151" t="s">
        <v>168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6">
        <v>37</v>
      </c>
      <c r="B48" s="177" t="s">
        <v>199</v>
      </c>
      <c r="C48" s="183" t="s">
        <v>200</v>
      </c>
      <c r="D48" s="178" t="s">
        <v>114</v>
      </c>
      <c r="E48" s="179">
        <v>10</v>
      </c>
      <c r="F48" s="180"/>
      <c r="G48" s="181">
        <f t="shared" si="7"/>
        <v>0</v>
      </c>
      <c r="H48" s="160"/>
      <c r="I48" s="159">
        <f t="shared" si="8"/>
        <v>0</v>
      </c>
      <c r="J48" s="160"/>
      <c r="K48" s="159">
        <f t="shared" si="9"/>
        <v>0</v>
      </c>
      <c r="L48" s="159">
        <v>15</v>
      </c>
      <c r="M48" s="159">
        <f t="shared" si="10"/>
        <v>0</v>
      </c>
      <c r="N48" s="158">
        <v>5.7600000000000004E-3</v>
      </c>
      <c r="O48" s="158">
        <f t="shared" si="11"/>
        <v>0.06</v>
      </c>
      <c r="P48" s="158">
        <v>0</v>
      </c>
      <c r="Q48" s="158">
        <f t="shared" si="12"/>
        <v>0</v>
      </c>
      <c r="R48" s="159" t="s">
        <v>165</v>
      </c>
      <c r="S48" s="159" t="s">
        <v>106</v>
      </c>
      <c r="T48" s="159" t="s">
        <v>106</v>
      </c>
      <c r="U48" s="159">
        <v>0</v>
      </c>
      <c r="V48" s="159">
        <f t="shared" si="13"/>
        <v>0</v>
      </c>
      <c r="W48" s="159"/>
      <c r="X48" s="159" t="s">
        <v>167</v>
      </c>
      <c r="Y48" s="159" t="s">
        <v>108</v>
      </c>
      <c r="Z48" s="151"/>
      <c r="AA48" s="151"/>
      <c r="AB48" s="151"/>
      <c r="AC48" s="151"/>
      <c r="AD48" s="151"/>
      <c r="AE48" s="151"/>
      <c r="AF48" s="151"/>
      <c r="AG48" s="151" t="s">
        <v>168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6">
        <v>38</v>
      </c>
      <c r="B49" s="177" t="s">
        <v>201</v>
      </c>
      <c r="C49" s="183" t="s">
        <v>202</v>
      </c>
      <c r="D49" s="178" t="s">
        <v>192</v>
      </c>
      <c r="E49" s="179">
        <v>3</v>
      </c>
      <c r="F49" s="180"/>
      <c r="G49" s="181">
        <f t="shared" si="7"/>
        <v>0</v>
      </c>
      <c r="H49" s="160"/>
      <c r="I49" s="159">
        <f t="shared" si="8"/>
        <v>0</v>
      </c>
      <c r="J49" s="160"/>
      <c r="K49" s="159">
        <f t="shared" si="9"/>
        <v>0</v>
      </c>
      <c r="L49" s="159">
        <v>15</v>
      </c>
      <c r="M49" s="159">
        <f t="shared" si="10"/>
        <v>0</v>
      </c>
      <c r="N49" s="158">
        <v>2.5000000000000001E-4</v>
      </c>
      <c r="O49" s="158">
        <f t="shared" si="11"/>
        <v>0</v>
      </c>
      <c r="P49" s="158">
        <v>0</v>
      </c>
      <c r="Q49" s="158">
        <f t="shared" si="12"/>
        <v>0</v>
      </c>
      <c r="R49" s="159" t="s">
        <v>165</v>
      </c>
      <c r="S49" s="159" t="s">
        <v>106</v>
      </c>
      <c r="T49" s="159" t="s">
        <v>106</v>
      </c>
      <c r="U49" s="159">
        <v>0</v>
      </c>
      <c r="V49" s="159">
        <f t="shared" si="13"/>
        <v>0</v>
      </c>
      <c r="W49" s="159"/>
      <c r="X49" s="159" t="s">
        <v>167</v>
      </c>
      <c r="Y49" s="159" t="s">
        <v>108</v>
      </c>
      <c r="Z49" s="151"/>
      <c r="AA49" s="151"/>
      <c r="AB49" s="151"/>
      <c r="AC49" s="151"/>
      <c r="AD49" s="151"/>
      <c r="AE49" s="151"/>
      <c r="AF49" s="151"/>
      <c r="AG49" s="151" t="s">
        <v>168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3" t="s">
        <v>101</v>
      </c>
      <c r="B50" s="164" t="s">
        <v>64</v>
      </c>
      <c r="C50" s="182" t="s">
        <v>65</v>
      </c>
      <c r="D50" s="165"/>
      <c r="E50" s="166"/>
      <c r="F50" s="167"/>
      <c r="G50" s="168">
        <f>SUMIF(AG51:AG51,"&lt;&gt;NOR",G51:G51)</f>
        <v>0</v>
      </c>
      <c r="H50" s="162"/>
      <c r="I50" s="162">
        <f>SUM(I51:I51)</f>
        <v>0</v>
      </c>
      <c r="J50" s="162"/>
      <c r="K50" s="162">
        <f>SUM(K51:K51)</f>
        <v>0</v>
      </c>
      <c r="L50" s="162"/>
      <c r="M50" s="162">
        <f>SUM(M51:M51)</f>
        <v>0</v>
      </c>
      <c r="N50" s="161"/>
      <c r="O50" s="161">
        <f>SUM(O51:O51)</f>
        <v>0</v>
      </c>
      <c r="P50" s="161"/>
      <c r="Q50" s="161">
        <f>SUM(Q51:Q51)</f>
        <v>0</v>
      </c>
      <c r="R50" s="162"/>
      <c r="S50" s="162"/>
      <c r="T50" s="162"/>
      <c r="U50" s="162"/>
      <c r="V50" s="162">
        <f>SUM(V51:V51)</f>
        <v>30</v>
      </c>
      <c r="W50" s="162"/>
      <c r="X50" s="162"/>
      <c r="Y50" s="162"/>
      <c r="AG50" t="s">
        <v>102</v>
      </c>
    </row>
    <row r="51" spans="1:60" outlineLevel="1" x14ac:dyDescent="0.2">
      <c r="A51" s="176">
        <v>39</v>
      </c>
      <c r="B51" s="177" t="s">
        <v>203</v>
      </c>
      <c r="C51" s="183" t="s">
        <v>204</v>
      </c>
      <c r="D51" s="178" t="s">
        <v>205</v>
      </c>
      <c r="E51" s="179">
        <v>30</v>
      </c>
      <c r="F51" s="180"/>
      <c r="G51" s="181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15</v>
      </c>
      <c r="M51" s="159">
        <f>G51*(1+L51/100)</f>
        <v>0</v>
      </c>
      <c r="N51" s="158">
        <v>0</v>
      </c>
      <c r="O51" s="158">
        <f>ROUND(E51*N51,2)</f>
        <v>0</v>
      </c>
      <c r="P51" s="158">
        <v>0</v>
      </c>
      <c r="Q51" s="158">
        <f>ROUND(E51*P51,2)</f>
        <v>0</v>
      </c>
      <c r="R51" s="159" t="s">
        <v>206</v>
      </c>
      <c r="S51" s="159" t="s">
        <v>106</v>
      </c>
      <c r="T51" s="159" t="s">
        <v>106</v>
      </c>
      <c r="U51" s="159">
        <v>1</v>
      </c>
      <c r="V51" s="159">
        <f>ROUND(E51*U51,2)</f>
        <v>30</v>
      </c>
      <c r="W51" s="159"/>
      <c r="X51" s="159" t="s">
        <v>65</v>
      </c>
      <c r="Y51" s="159" t="s">
        <v>108</v>
      </c>
      <c r="Z51" s="151"/>
      <c r="AA51" s="151"/>
      <c r="AB51" s="151"/>
      <c r="AC51" s="151"/>
      <c r="AD51" s="151"/>
      <c r="AE51" s="151"/>
      <c r="AF51" s="151"/>
      <c r="AG51" s="151" t="s">
        <v>207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3" t="s">
        <v>101</v>
      </c>
      <c r="B52" s="164" t="s">
        <v>66</v>
      </c>
      <c r="C52" s="182" t="s">
        <v>67</v>
      </c>
      <c r="D52" s="165"/>
      <c r="E52" s="166"/>
      <c r="F52" s="167"/>
      <c r="G52" s="168">
        <f>SUMIF(AG53:AG53,"&lt;&gt;NOR",G53:G53)</f>
        <v>0</v>
      </c>
      <c r="H52" s="162"/>
      <c r="I52" s="162">
        <f>SUM(I53:I53)</f>
        <v>0</v>
      </c>
      <c r="J52" s="162"/>
      <c r="K52" s="162">
        <f>SUM(K53:K53)</f>
        <v>0</v>
      </c>
      <c r="L52" s="162"/>
      <c r="M52" s="162">
        <f>SUM(M53:M53)</f>
        <v>0</v>
      </c>
      <c r="N52" s="161"/>
      <c r="O52" s="161">
        <f>SUM(O53:O53)</f>
        <v>0</v>
      </c>
      <c r="P52" s="161"/>
      <c r="Q52" s="161">
        <f>SUM(Q53:Q53)</f>
        <v>0</v>
      </c>
      <c r="R52" s="162"/>
      <c r="S52" s="162"/>
      <c r="T52" s="162"/>
      <c r="U52" s="162"/>
      <c r="V52" s="162">
        <f>SUM(V53:V53)</f>
        <v>0</v>
      </c>
      <c r="W52" s="162"/>
      <c r="X52" s="162"/>
      <c r="Y52" s="162"/>
      <c r="AG52" t="s">
        <v>102</v>
      </c>
    </row>
    <row r="53" spans="1:60" outlineLevel="1" x14ac:dyDescent="0.2">
      <c r="A53" s="176">
        <v>40</v>
      </c>
      <c r="B53" s="177" t="s">
        <v>208</v>
      </c>
      <c r="C53" s="183" t="s">
        <v>209</v>
      </c>
      <c r="D53" s="178" t="s">
        <v>105</v>
      </c>
      <c r="E53" s="179">
        <v>30</v>
      </c>
      <c r="F53" s="180"/>
      <c r="G53" s="181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15</v>
      </c>
      <c r="M53" s="159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9"/>
      <c r="S53" s="159" t="s">
        <v>120</v>
      </c>
      <c r="T53" s="159" t="s">
        <v>155</v>
      </c>
      <c r="U53" s="159">
        <v>0</v>
      </c>
      <c r="V53" s="159">
        <f>ROUND(E53*U53,2)</f>
        <v>0</v>
      </c>
      <c r="W53" s="159"/>
      <c r="X53" s="159" t="s">
        <v>107</v>
      </c>
      <c r="Y53" s="159" t="s">
        <v>108</v>
      </c>
      <c r="Z53" s="151"/>
      <c r="AA53" s="151"/>
      <c r="AB53" s="151"/>
      <c r="AC53" s="151"/>
      <c r="AD53" s="151"/>
      <c r="AE53" s="151"/>
      <c r="AF53" s="151"/>
      <c r="AG53" s="151" t="s">
        <v>109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3" t="s">
        <v>101</v>
      </c>
      <c r="B54" s="164" t="s">
        <v>68</v>
      </c>
      <c r="C54" s="182" t="s">
        <v>69</v>
      </c>
      <c r="D54" s="165"/>
      <c r="E54" s="166"/>
      <c r="F54" s="167"/>
      <c r="G54" s="168">
        <f>SUMIF(AG55:AG55,"&lt;&gt;NOR",G55:G55)</f>
        <v>0</v>
      </c>
      <c r="H54" s="162"/>
      <c r="I54" s="162">
        <f>SUM(I55:I55)</f>
        <v>0</v>
      </c>
      <c r="J54" s="162"/>
      <c r="K54" s="162">
        <f>SUM(K55:K55)</f>
        <v>0</v>
      </c>
      <c r="L54" s="162"/>
      <c r="M54" s="162">
        <f>SUM(M55:M55)</f>
        <v>0</v>
      </c>
      <c r="N54" s="161"/>
      <c r="O54" s="161">
        <f>SUM(O55:O55)</f>
        <v>0</v>
      </c>
      <c r="P54" s="161"/>
      <c r="Q54" s="161">
        <f>SUM(Q55:Q55)</f>
        <v>0</v>
      </c>
      <c r="R54" s="162"/>
      <c r="S54" s="162"/>
      <c r="T54" s="162"/>
      <c r="U54" s="162"/>
      <c r="V54" s="162">
        <f>SUM(V55:V55)</f>
        <v>29.2</v>
      </c>
      <c r="W54" s="162"/>
      <c r="X54" s="162"/>
      <c r="Y54" s="162"/>
      <c r="AG54" t="s">
        <v>102</v>
      </c>
    </row>
    <row r="55" spans="1:60" outlineLevel="1" x14ac:dyDescent="0.2">
      <c r="A55" s="176">
        <v>41</v>
      </c>
      <c r="B55" s="177" t="s">
        <v>210</v>
      </c>
      <c r="C55" s="183" t="s">
        <v>211</v>
      </c>
      <c r="D55" s="178" t="s">
        <v>164</v>
      </c>
      <c r="E55" s="179">
        <v>138.07955000000001</v>
      </c>
      <c r="F55" s="180"/>
      <c r="G55" s="181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15</v>
      </c>
      <c r="M55" s="159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9"/>
      <c r="S55" s="159" t="s">
        <v>106</v>
      </c>
      <c r="T55" s="159" t="s">
        <v>106</v>
      </c>
      <c r="U55" s="159">
        <v>0.21149999999999999</v>
      </c>
      <c r="V55" s="159">
        <f>ROUND(E55*U55,2)</f>
        <v>29.2</v>
      </c>
      <c r="W55" s="159"/>
      <c r="X55" s="159" t="s">
        <v>107</v>
      </c>
      <c r="Y55" s="159" t="s">
        <v>108</v>
      </c>
      <c r="Z55" s="151"/>
      <c r="AA55" s="151"/>
      <c r="AB55" s="151"/>
      <c r="AC55" s="151"/>
      <c r="AD55" s="151"/>
      <c r="AE55" s="151"/>
      <c r="AF55" s="151"/>
      <c r="AG55" s="151" t="s">
        <v>186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3" t="s">
        <v>101</v>
      </c>
      <c r="B56" s="164" t="s">
        <v>70</v>
      </c>
      <c r="C56" s="182" t="s">
        <v>71</v>
      </c>
      <c r="D56" s="165"/>
      <c r="E56" s="166"/>
      <c r="F56" s="167"/>
      <c r="G56" s="168">
        <f>SUMIF(AG57:AG62,"&lt;&gt;NOR",G57:G62)</f>
        <v>0</v>
      </c>
      <c r="H56" s="162"/>
      <c r="I56" s="162">
        <f>SUM(I57:I62)</f>
        <v>0</v>
      </c>
      <c r="J56" s="162"/>
      <c r="K56" s="162">
        <f>SUM(K57:K62)</f>
        <v>0</v>
      </c>
      <c r="L56" s="162"/>
      <c r="M56" s="162">
        <f>SUM(M57:M62)</f>
        <v>0</v>
      </c>
      <c r="N56" s="161"/>
      <c r="O56" s="161">
        <f>SUM(O57:O62)</f>
        <v>0</v>
      </c>
      <c r="P56" s="161"/>
      <c r="Q56" s="161">
        <f>SUM(Q57:Q62)</f>
        <v>0</v>
      </c>
      <c r="R56" s="162"/>
      <c r="S56" s="162"/>
      <c r="T56" s="162"/>
      <c r="U56" s="162"/>
      <c r="V56" s="162">
        <f>SUM(V57:V62)</f>
        <v>28.68</v>
      </c>
      <c r="W56" s="162"/>
      <c r="X56" s="162"/>
      <c r="Y56" s="162"/>
      <c r="AG56" t="s">
        <v>102</v>
      </c>
    </row>
    <row r="57" spans="1:60" outlineLevel="1" x14ac:dyDescent="0.2">
      <c r="A57" s="176">
        <v>42</v>
      </c>
      <c r="B57" s="177" t="s">
        <v>212</v>
      </c>
      <c r="C57" s="183" t="s">
        <v>213</v>
      </c>
      <c r="D57" s="178" t="s">
        <v>164</v>
      </c>
      <c r="E57" s="179">
        <v>13.95</v>
      </c>
      <c r="F57" s="180"/>
      <c r="G57" s="181">
        <f t="shared" ref="G57:G62" si="14">ROUND(E57*F57,2)</f>
        <v>0</v>
      </c>
      <c r="H57" s="160"/>
      <c r="I57" s="159">
        <f t="shared" ref="I57:I62" si="15">ROUND(E57*H57,2)</f>
        <v>0</v>
      </c>
      <c r="J57" s="160"/>
      <c r="K57" s="159">
        <f t="shared" ref="K57:K62" si="16">ROUND(E57*J57,2)</f>
        <v>0</v>
      </c>
      <c r="L57" s="159">
        <v>15</v>
      </c>
      <c r="M57" s="159">
        <f t="shared" ref="M57:M62" si="17">G57*(1+L57/100)</f>
        <v>0</v>
      </c>
      <c r="N57" s="158">
        <v>0</v>
      </c>
      <c r="O57" s="158">
        <f t="shared" ref="O57:O62" si="18">ROUND(E57*N57,2)</f>
        <v>0</v>
      </c>
      <c r="P57" s="158">
        <v>0</v>
      </c>
      <c r="Q57" s="158">
        <f t="shared" ref="Q57:Q62" si="19">ROUND(E57*P57,2)</f>
        <v>0</v>
      </c>
      <c r="R57" s="159"/>
      <c r="S57" s="159" t="s">
        <v>106</v>
      </c>
      <c r="T57" s="159" t="s">
        <v>106</v>
      </c>
      <c r="U57" s="159">
        <v>9.9000000000000005E-2</v>
      </c>
      <c r="V57" s="159">
        <f t="shared" ref="V57:V62" si="20">ROUND(E57*U57,2)</f>
        <v>1.38</v>
      </c>
      <c r="W57" s="159"/>
      <c r="X57" s="159" t="s">
        <v>107</v>
      </c>
      <c r="Y57" s="159" t="s">
        <v>108</v>
      </c>
      <c r="Z57" s="151"/>
      <c r="AA57" s="151"/>
      <c r="AB57" s="151"/>
      <c r="AC57" s="151"/>
      <c r="AD57" s="151"/>
      <c r="AE57" s="151"/>
      <c r="AF57" s="151"/>
      <c r="AG57" s="151" t="s">
        <v>186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6">
        <v>43</v>
      </c>
      <c r="B58" s="177" t="s">
        <v>214</v>
      </c>
      <c r="C58" s="183" t="s">
        <v>215</v>
      </c>
      <c r="D58" s="178" t="s">
        <v>164</v>
      </c>
      <c r="E58" s="179">
        <v>13.95</v>
      </c>
      <c r="F58" s="180"/>
      <c r="G58" s="181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8">
        <v>0</v>
      </c>
      <c r="O58" s="158">
        <f t="shared" si="18"/>
        <v>0</v>
      </c>
      <c r="P58" s="158">
        <v>0</v>
      </c>
      <c r="Q58" s="158">
        <f t="shared" si="19"/>
        <v>0</v>
      </c>
      <c r="R58" s="159"/>
      <c r="S58" s="159" t="s">
        <v>106</v>
      </c>
      <c r="T58" s="159" t="s">
        <v>106</v>
      </c>
      <c r="U58" s="159">
        <v>0.49</v>
      </c>
      <c r="V58" s="159">
        <f t="shared" si="20"/>
        <v>6.84</v>
      </c>
      <c r="W58" s="159"/>
      <c r="X58" s="159" t="s">
        <v>107</v>
      </c>
      <c r="Y58" s="159" t="s">
        <v>108</v>
      </c>
      <c r="Z58" s="151"/>
      <c r="AA58" s="151"/>
      <c r="AB58" s="151"/>
      <c r="AC58" s="151"/>
      <c r="AD58" s="151"/>
      <c r="AE58" s="151"/>
      <c r="AF58" s="151"/>
      <c r="AG58" s="151" t="s">
        <v>186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6">
        <v>44</v>
      </c>
      <c r="B59" s="177" t="s">
        <v>216</v>
      </c>
      <c r="C59" s="183" t="s">
        <v>217</v>
      </c>
      <c r="D59" s="178" t="s">
        <v>164</v>
      </c>
      <c r="E59" s="179">
        <v>13.95</v>
      </c>
      <c r="F59" s="180"/>
      <c r="G59" s="181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8">
        <v>0</v>
      </c>
      <c r="O59" s="158">
        <f t="shared" si="18"/>
        <v>0</v>
      </c>
      <c r="P59" s="158">
        <v>0</v>
      </c>
      <c r="Q59" s="158">
        <f t="shared" si="19"/>
        <v>0</v>
      </c>
      <c r="R59" s="159"/>
      <c r="S59" s="159" t="s">
        <v>106</v>
      </c>
      <c r="T59" s="159" t="s">
        <v>106</v>
      </c>
      <c r="U59" s="159">
        <v>0</v>
      </c>
      <c r="V59" s="159">
        <f t="shared" si="20"/>
        <v>0</v>
      </c>
      <c r="W59" s="159"/>
      <c r="X59" s="159" t="s">
        <v>107</v>
      </c>
      <c r="Y59" s="159" t="s">
        <v>108</v>
      </c>
      <c r="Z59" s="151"/>
      <c r="AA59" s="151"/>
      <c r="AB59" s="151"/>
      <c r="AC59" s="151"/>
      <c r="AD59" s="151"/>
      <c r="AE59" s="151"/>
      <c r="AF59" s="151"/>
      <c r="AG59" s="151" t="s">
        <v>186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45</v>
      </c>
      <c r="B60" s="177" t="s">
        <v>218</v>
      </c>
      <c r="C60" s="183" t="s">
        <v>219</v>
      </c>
      <c r="D60" s="178" t="s">
        <v>164</v>
      </c>
      <c r="E60" s="179">
        <v>13.95</v>
      </c>
      <c r="F60" s="180"/>
      <c r="G60" s="181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8">
        <v>0</v>
      </c>
      <c r="O60" s="158">
        <f t="shared" si="18"/>
        <v>0</v>
      </c>
      <c r="P60" s="158">
        <v>0</v>
      </c>
      <c r="Q60" s="158">
        <f t="shared" si="19"/>
        <v>0</v>
      </c>
      <c r="R60" s="159"/>
      <c r="S60" s="159" t="s">
        <v>106</v>
      </c>
      <c r="T60" s="159" t="s">
        <v>106</v>
      </c>
      <c r="U60" s="159">
        <v>0.94199999999999995</v>
      </c>
      <c r="V60" s="159">
        <f t="shared" si="20"/>
        <v>13.14</v>
      </c>
      <c r="W60" s="159"/>
      <c r="X60" s="159" t="s">
        <v>107</v>
      </c>
      <c r="Y60" s="159" t="s">
        <v>108</v>
      </c>
      <c r="Z60" s="151"/>
      <c r="AA60" s="151"/>
      <c r="AB60" s="151"/>
      <c r="AC60" s="151"/>
      <c r="AD60" s="151"/>
      <c r="AE60" s="151"/>
      <c r="AF60" s="151"/>
      <c r="AG60" s="151" t="s">
        <v>186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46</v>
      </c>
      <c r="B61" s="177" t="s">
        <v>220</v>
      </c>
      <c r="C61" s="183" t="s">
        <v>221</v>
      </c>
      <c r="D61" s="178" t="s">
        <v>164</v>
      </c>
      <c r="E61" s="179">
        <v>69.75</v>
      </c>
      <c r="F61" s="180"/>
      <c r="G61" s="181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8">
        <v>0</v>
      </c>
      <c r="O61" s="158">
        <f t="shared" si="18"/>
        <v>0</v>
      </c>
      <c r="P61" s="158">
        <v>0</v>
      </c>
      <c r="Q61" s="158">
        <f t="shared" si="19"/>
        <v>0</v>
      </c>
      <c r="R61" s="159"/>
      <c r="S61" s="159" t="s">
        <v>106</v>
      </c>
      <c r="T61" s="159" t="s">
        <v>106</v>
      </c>
      <c r="U61" s="159">
        <v>0.105</v>
      </c>
      <c r="V61" s="159">
        <f t="shared" si="20"/>
        <v>7.32</v>
      </c>
      <c r="W61" s="159"/>
      <c r="X61" s="159" t="s">
        <v>107</v>
      </c>
      <c r="Y61" s="159" t="s">
        <v>108</v>
      </c>
      <c r="Z61" s="151"/>
      <c r="AA61" s="151"/>
      <c r="AB61" s="151"/>
      <c r="AC61" s="151"/>
      <c r="AD61" s="151"/>
      <c r="AE61" s="151"/>
      <c r="AF61" s="151"/>
      <c r="AG61" s="151" t="s">
        <v>186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6">
        <v>47</v>
      </c>
      <c r="B62" s="177" t="s">
        <v>222</v>
      </c>
      <c r="C62" s="183" t="s">
        <v>223</v>
      </c>
      <c r="D62" s="178" t="s">
        <v>164</v>
      </c>
      <c r="E62" s="179">
        <v>13.95</v>
      </c>
      <c r="F62" s="180"/>
      <c r="G62" s="181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8">
        <v>0</v>
      </c>
      <c r="O62" s="158">
        <f t="shared" si="18"/>
        <v>0</v>
      </c>
      <c r="P62" s="158">
        <v>0</v>
      </c>
      <c r="Q62" s="158">
        <f t="shared" si="19"/>
        <v>0</v>
      </c>
      <c r="R62" s="159"/>
      <c r="S62" s="159" t="s">
        <v>224</v>
      </c>
      <c r="T62" s="159" t="s">
        <v>225</v>
      </c>
      <c r="U62" s="159">
        <v>0</v>
      </c>
      <c r="V62" s="159">
        <f t="shared" si="20"/>
        <v>0</v>
      </c>
      <c r="W62" s="159"/>
      <c r="X62" s="159" t="s">
        <v>107</v>
      </c>
      <c r="Y62" s="159" t="s">
        <v>108</v>
      </c>
      <c r="Z62" s="151"/>
      <c r="AA62" s="151"/>
      <c r="AB62" s="151"/>
      <c r="AC62" s="151"/>
      <c r="AD62" s="151"/>
      <c r="AE62" s="151"/>
      <c r="AF62" s="151"/>
      <c r="AG62" s="151" t="s">
        <v>186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3" t="s">
        <v>101</v>
      </c>
      <c r="B63" s="164" t="s">
        <v>72</v>
      </c>
      <c r="C63" s="182" t="s">
        <v>29</v>
      </c>
      <c r="D63" s="165"/>
      <c r="E63" s="166"/>
      <c r="F63" s="167"/>
      <c r="G63" s="168">
        <f>SUMIF(AG64:AG71,"&lt;&gt;NOR",G64:G71)</f>
        <v>0</v>
      </c>
      <c r="H63" s="162"/>
      <c r="I63" s="162">
        <f>SUM(I64:I71)</f>
        <v>0</v>
      </c>
      <c r="J63" s="162"/>
      <c r="K63" s="162">
        <f>SUM(K64:K71)</f>
        <v>0</v>
      </c>
      <c r="L63" s="162"/>
      <c r="M63" s="162">
        <f>SUM(M64:M71)</f>
        <v>0</v>
      </c>
      <c r="N63" s="161"/>
      <c r="O63" s="161">
        <f>SUM(O64:O71)</f>
        <v>0</v>
      </c>
      <c r="P63" s="161"/>
      <c r="Q63" s="161">
        <f>SUM(Q64:Q71)</f>
        <v>0</v>
      </c>
      <c r="R63" s="162"/>
      <c r="S63" s="162"/>
      <c r="T63" s="162"/>
      <c r="U63" s="162"/>
      <c r="V63" s="162">
        <f>SUM(V64:V71)</f>
        <v>0</v>
      </c>
      <c r="W63" s="162"/>
      <c r="X63" s="162"/>
      <c r="Y63" s="162"/>
      <c r="AG63" t="s">
        <v>102</v>
      </c>
    </row>
    <row r="64" spans="1:60" outlineLevel="1" x14ac:dyDescent="0.2">
      <c r="A64" s="176">
        <v>48</v>
      </c>
      <c r="B64" s="177" t="s">
        <v>226</v>
      </c>
      <c r="C64" s="183" t="s">
        <v>227</v>
      </c>
      <c r="D64" s="178" t="s">
        <v>228</v>
      </c>
      <c r="E64" s="179">
        <v>1</v>
      </c>
      <c r="F64" s="180"/>
      <c r="G64" s="181">
        <f t="shared" ref="G64:G71" si="21">ROUND(E64*F64,2)</f>
        <v>0</v>
      </c>
      <c r="H64" s="160"/>
      <c r="I64" s="159">
        <f t="shared" ref="I64:I71" si="22">ROUND(E64*H64,2)</f>
        <v>0</v>
      </c>
      <c r="J64" s="160"/>
      <c r="K64" s="159">
        <f t="shared" ref="K64:K71" si="23">ROUND(E64*J64,2)</f>
        <v>0</v>
      </c>
      <c r="L64" s="159">
        <v>15</v>
      </c>
      <c r="M64" s="159">
        <f t="shared" ref="M64:M71" si="24">G64*(1+L64/100)</f>
        <v>0</v>
      </c>
      <c r="N64" s="158">
        <v>0</v>
      </c>
      <c r="O64" s="158">
        <f t="shared" ref="O64:O71" si="25">ROUND(E64*N64,2)</f>
        <v>0</v>
      </c>
      <c r="P64" s="158">
        <v>0</v>
      </c>
      <c r="Q64" s="158">
        <f t="shared" ref="Q64:Q71" si="26">ROUND(E64*P64,2)</f>
        <v>0</v>
      </c>
      <c r="R64" s="159"/>
      <c r="S64" s="159" t="s">
        <v>106</v>
      </c>
      <c r="T64" s="159" t="s">
        <v>155</v>
      </c>
      <c r="U64" s="159">
        <v>0</v>
      </c>
      <c r="V64" s="159">
        <f t="shared" ref="V64:V71" si="27">ROUND(E64*U64,2)</f>
        <v>0</v>
      </c>
      <c r="W64" s="159"/>
      <c r="X64" s="159" t="s">
        <v>229</v>
      </c>
      <c r="Y64" s="159" t="s">
        <v>108</v>
      </c>
      <c r="Z64" s="151"/>
      <c r="AA64" s="151"/>
      <c r="AB64" s="151"/>
      <c r="AC64" s="151"/>
      <c r="AD64" s="151"/>
      <c r="AE64" s="151"/>
      <c r="AF64" s="151"/>
      <c r="AG64" s="151" t="s">
        <v>230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49</v>
      </c>
      <c r="B65" s="177" t="s">
        <v>231</v>
      </c>
      <c r="C65" s="183" t="s">
        <v>232</v>
      </c>
      <c r="D65" s="178" t="s">
        <v>228</v>
      </c>
      <c r="E65" s="179">
        <v>1</v>
      </c>
      <c r="F65" s="180"/>
      <c r="G65" s="181">
        <f t="shared" si="21"/>
        <v>0</v>
      </c>
      <c r="H65" s="160"/>
      <c r="I65" s="159">
        <f t="shared" si="22"/>
        <v>0</v>
      </c>
      <c r="J65" s="160"/>
      <c r="K65" s="159">
        <f t="shared" si="23"/>
        <v>0</v>
      </c>
      <c r="L65" s="159">
        <v>15</v>
      </c>
      <c r="M65" s="159">
        <f t="shared" si="24"/>
        <v>0</v>
      </c>
      <c r="N65" s="158">
        <v>0</v>
      </c>
      <c r="O65" s="158">
        <f t="shared" si="25"/>
        <v>0</v>
      </c>
      <c r="P65" s="158">
        <v>0</v>
      </c>
      <c r="Q65" s="158">
        <f t="shared" si="26"/>
        <v>0</v>
      </c>
      <c r="R65" s="159"/>
      <c r="S65" s="159" t="s">
        <v>120</v>
      </c>
      <c r="T65" s="159" t="s">
        <v>155</v>
      </c>
      <c r="U65" s="159">
        <v>0</v>
      </c>
      <c r="V65" s="159">
        <f t="shared" si="27"/>
        <v>0</v>
      </c>
      <c r="W65" s="159"/>
      <c r="X65" s="159" t="s">
        <v>229</v>
      </c>
      <c r="Y65" s="159" t="s">
        <v>108</v>
      </c>
      <c r="Z65" s="151"/>
      <c r="AA65" s="151"/>
      <c r="AB65" s="151"/>
      <c r="AC65" s="151"/>
      <c r="AD65" s="151"/>
      <c r="AE65" s="151"/>
      <c r="AF65" s="151"/>
      <c r="AG65" s="151" t="s">
        <v>230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50</v>
      </c>
      <c r="B66" s="177" t="s">
        <v>233</v>
      </c>
      <c r="C66" s="183" t="s">
        <v>234</v>
      </c>
      <c r="D66" s="178" t="s">
        <v>228</v>
      </c>
      <c r="E66" s="179">
        <v>1</v>
      </c>
      <c r="F66" s="180"/>
      <c r="G66" s="181">
        <f t="shared" si="21"/>
        <v>0</v>
      </c>
      <c r="H66" s="160"/>
      <c r="I66" s="159">
        <f t="shared" si="22"/>
        <v>0</v>
      </c>
      <c r="J66" s="160"/>
      <c r="K66" s="159">
        <f t="shared" si="23"/>
        <v>0</v>
      </c>
      <c r="L66" s="159">
        <v>15</v>
      </c>
      <c r="M66" s="159">
        <f t="shared" si="24"/>
        <v>0</v>
      </c>
      <c r="N66" s="158">
        <v>0</v>
      </c>
      <c r="O66" s="158">
        <f t="shared" si="25"/>
        <v>0</v>
      </c>
      <c r="P66" s="158">
        <v>0</v>
      </c>
      <c r="Q66" s="158">
        <f t="shared" si="26"/>
        <v>0</v>
      </c>
      <c r="R66" s="159"/>
      <c r="S66" s="159" t="s">
        <v>120</v>
      </c>
      <c r="T66" s="159" t="s">
        <v>155</v>
      </c>
      <c r="U66" s="159">
        <v>0</v>
      </c>
      <c r="V66" s="159">
        <f t="shared" si="27"/>
        <v>0</v>
      </c>
      <c r="W66" s="159"/>
      <c r="X66" s="159" t="s">
        <v>229</v>
      </c>
      <c r="Y66" s="159" t="s">
        <v>108</v>
      </c>
      <c r="Z66" s="151"/>
      <c r="AA66" s="151"/>
      <c r="AB66" s="151"/>
      <c r="AC66" s="151"/>
      <c r="AD66" s="151"/>
      <c r="AE66" s="151"/>
      <c r="AF66" s="151"/>
      <c r="AG66" s="151" t="s">
        <v>230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6">
        <v>51</v>
      </c>
      <c r="B67" s="177" t="s">
        <v>235</v>
      </c>
      <c r="C67" s="183" t="s">
        <v>236</v>
      </c>
      <c r="D67" s="178" t="s">
        <v>228</v>
      </c>
      <c r="E67" s="179">
        <v>1</v>
      </c>
      <c r="F67" s="180"/>
      <c r="G67" s="181">
        <f t="shared" si="21"/>
        <v>0</v>
      </c>
      <c r="H67" s="160"/>
      <c r="I67" s="159">
        <f t="shared" si="22"/>
        <v>0</v>
      </c>
      <c r="J67" s="160"/>
      <c r="K67" s="159">
        <f t="shared" si="23"/>
        <v>0</v>
      </c>
      <c r="L67" s="159">
        <v>15</v>
      </c>
      <c r="M67" s="159">
        <f t="shared" si="24"/>
        <v>0</v>
      </c>
      <c r="N67" s="158">
        <v>0</v>
      </c>
      <c r="O67" s="158">
        <f t="shared" si="25"/>
        <v>0</v>
      </c>
      <c r="P67" s="158">
        <v>0</v>
      </c>
      <c r="Q67" s="158">
        <f t="shared" si="26"/>
        <v>0</v>
      </c>
      <c r="R67" s="159"/>
      <c r="S67" s="159" t="s">
        <v>120</v>
      </c>
      <c r="T67" s="159" t="s">
        <v>155</v>
      </c>
      <c r="U67" s="159">
        <v>0</v>
      </c>
      <c r="V67" s="159">
        <f t="shared" si="27"/>
        <v>0</v>
      </c>
      <c r="W67" s="159"/>
      <c r="X67" s="159" t="s">
        <v>229</v>
      </c>
      <c r="Y67" s="159" t="s">
        <v>108</v>
      </c>
      <c r="Z67" s="151"/>
      <c r="AA67" s="151"/>
      <c r="AB67" s="151"/>
      <c r="AC67" s="151"/>
      <c r="AD67" s="151"/>
      <c r="AE67" s="151"/>
      <c r="AF67" s="151"/>
      <c r="AG67" s="151" t="s">
        <v>230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52</v>
      </c>
      <c r="B68" s="177" t="s">
        <v>237</v>
      </c>
      <c r="C68" s="183" t="s">
        <v>238</v>
      </c>
      <c r="D68" s="178" t="s">
        <v>228</v>
      </c>
      <c r="E68" s="179">
        <v>1</v>
      </c>
      <c r="F68" s="180"/>
      <c r="G68" s="181">
        <f t="shared" si="21"/>
        <v>0</v>
      </c>
      <c r="H68" s="160"/>
      <c r="I68" s="159">
        <f t="shared" si="22"/>
        <v>0</v>
      </c>
      <c r="J68" s="160"/>
      <c r="K68" s="159">
        <f t="shared" si="23"/>
        <v>0</v>
      </c>
      <c r="L68" s="159">
        <v>15</v>
      </c>
      <c r="M68" s="159">
        <f t="shared" si="24"/>
        <v>0</v>
      </c>
      <c r="N68" s="158">
        <v>0</v>
      </c>
      <c r="O68" s="158">
        <f t="shared" si="25"/>
        <v>0</v>
      </c>
      <c r="P68" s="158">
        <v>0</v>
      </c>
      <c r="Q68" s="158">
        <f t="shared" si="26"/>
        <v>0</v>
      </c>
      <c r="R68" s="159"/>
      <c r="S68" s="159" t="s">
        <v>120</v>
      </c>
      <c r="T68" s="159" t="s">
        <v>155</v>
      </c>
      <c r="U68" s="159">
        <v>0</v>
      </c>
      <c r="V68" s="159">
        <f t="shared" si="27"/>
        <v>0</v>
      </c>
      <c r="W68" s="159"/>
      <c r="X68" s="159" t="s">
        <v>229</v>
      </c>
      <c r="Y68" s="159" t="s">
        <v>108</v>
      </c>
      <c r="Z68" s="151"/>
      <c r="AA68" s="151"/>
      <c r="AB68" s="151"/>
      <c r="AC68" s="151"/>
      <c r="AD68" s="151"/>
      <c r="AE68" s="151"/>
      <c r="AF68" s="151"/>
      <c r="AG68" s="151" t="s">
        <v>230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53</v>
      </c>
      <c r="B69" s="177" t="s">
        <v>239</v>
      </c>
      <c r="C69" s="183" t="s">
        <v>240</v>
      </c>
      <c r="D69" s="178" t="s">
        <v>228</v>
      </c>
      <c r="E69" s="179">
        <v>1</v>
      </c>
      <c r="F69" s="180"/>
      <c r="G69" s="181">
        <f t="shared" si="21"/>
        <v>0</v>
      </c>
      <c r="H69" s="160"/>
      <c r="I69" s="159">
        <f t="shared" si="22"/>
        <v>0</v>
      </c>
      <c r="J69" s="160"/>
      <c r="K69" s="159">
        <f t="shared" si="23"/>
        <v>0</v>
      </c>
      <c r="L69" s="159">
        <v>15</v>
      </c>
      <c r="M69" s="159">
        <f t="shared" si="24"/>
        <v>0</v>
      </c>
      <c r="N69" s="158">
        <v>0</v>
      </c>
      <c r="O69" s="158">
        <f t="shared" si="25"/>
        <v>0</v>
      </c>
      <c r="P69" s="158">
        <v>0</v>
      </c>
      <c r="Q69" s="158">
        <f t="shared" si="26"/>
        <v>0</v>
      </c>
      <c r="R69" s="159"/>
      <c r="S69" s="159" t="s">
        <v>120</v>
      </c>
      <c r="T69" s="159" t="s">
        <v>155</v>
      </c>
      <c r="U69" s="159">
        <v>0</v>
      </c>
      <c r="V69" s="159">
        <f t="shared" si="27"/>
        <v>0</v>
      </c>
      <c r="W69" s="159"/>
      <c r="X69" s="159" t="s">
        <v>229</v>
      </c>
      <c r="Y69" s="159" t="s">
        <v>108</v>
      </c>
      <c r="Z69" s="151"/>
      <c r="AA69" s="151"/>
      <c r="AB69" s="151"/>
      <c r="AC69" s="151"/>
      <c r="AD69" s="151"/>
      <c r="AE69" s="151"/>
      <c r="AF69" s="151"/>
      <c r="AG69" s="151" t="s">
        <v>230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54</v>
      </c>
      <c r="B70" s="177" t="s">
        <v>241</v>
      </c>
      <c r="C70" s="183" t="s">
        <v>242</v>
      </c>
      <c r="D70" s="178" t="s">
        <v>228</v>
      </c>
      <c r="E70" s="179">
        <v>1</v>
      </c>
      <c r="F70" s="180"/>
      <c r="G70" s="181">
        <f t="shared" si="21"/>
        <v>0</v>
      </c>
      <c r="H70" s="160"/>
      <c r="I70" s="159">
        <f t="shared" si="22"/>
        <v>0</v>
      </c>
      <c r="J70" s="160"/>
      <c r="K70" s="159">
        <f t="shared" si="23"/>
        <v>0</v>
      </c>
      <c r="L70" s="159">
        <v>15</v>
      </c>
      <c r="M70" s="159">
        <f t="shared" si="24"/>
        <v>0</v>
      </c>
      <c r="N70" s="158">
        <v>0</v>
      </c>
      <c r="O70" s="158">
        <f t="shared" si="25"/>
        <v>0</v>
      </c>
      <c r="P70" s="158">
        <v>0</v>
      </c>
      <c r="Q70" s="158">
        <f t="shared" si="26"/>
        <v>0</v>
      </c>
      <c r="R70" s="159"/>
      <c r="S70" s="159" t="s">
        <v>120</v>
      </c>
      <c r="T70" s="159" t="s">
        <v>155</v>
      </c>
      <c r="U70" s="159">
        <v>0</v>
      </c>
      <c r="V70" s="159">
        <f t="shared" si="27"/>
        <v>0</v>
      </c>
      <c r="W70" s="159"/>
      <c r="X70" s="159" t="s">
        <v>229</v>
      </c>
      <c r="Y70" s="159" t="s">
        <v>108</v>
      </c>
      <c r="Z70" s="151"/>
      <c r="AA70" s="151"/>
      <c r="AB70" s="151"/>
      <c r="AC70" s="151"/>
      <c r="AD70" s="151"/>
      <c r="AE70" s="151"/>
      <c r="AF70" s="151"/>
      <c r="AG70" s="151" t="s">
        <v>230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0">
        <v>55</v>
      </c>
      <c r="B71" s="171" t="s">
        <v>243</v>
      </c>
      <c r="C71" s="184" t="s">
        <v>244</v>
      </c>
      <c r="D71" s="172" t="s">
        <v>228</v>
      </c>
      <c r="E71" s="173">
        <v>1</v>
      </c>
      <c r="F71" s="174"/>
      <c r="G71" s="175">
        <f t="shared" si="21"/>
        <v>0</v>
      </c>
      <c r="H71" s="160"/>
      <c r="I71" s="159">
        <f t="shared" si="22"/>
        <v>0</v>
      </c>
      <c r="J71" s="160"/>
      <c r="K71" s="159">
        <f t="shared" si="23"/>
        <v>0</v>
      </c>
      <c r="L71" s="159">
        <v>15</v>
      </c>
      <c r="M71" s="159">
        <f t="shared" si="24"/>
        <v>0</v>
      </c>
      <c r="N71" s="158">
        <v>0</v>
      </c>
      <c r="O71" s="158">
        <f t="shared" si="25"/>
        <v>0</v>
      </c>
      <c r="P71" s="158">
        <v>0</v>
      </c>
      <c r="Q71" s="158">
        <f t="shared" si="26"/>
        <v>0</v>
      </c>
      <c r="R71" s="159"/>
      <c r="S71" s="159" t="s">
        <v>120</v>
      </c>
      <c r="T71" s="159" t="s">
        <v>155</v>
      </c>
      <c r="U71" s="159">
        <v>0</v>
      </c>
      <c r="V71" s="159">
        <f t="shared" si="27"/>
        <v>0</v>
      </c>
      <c r="W71" s="159"/>
      <c r="X71" s="159" t="s">
        <v>229</v>
      </c>
      <c r="Y71" s="159" t="s">
        <v>108</v>
      </c>
      <c r="Z71" s="151"/>
      <c r="AA71" s="151"/>
      <c r="AB71" s="151"/>
      <c r="AC71" s="151"/>
      <c r="AD71" s="151"/>
      <c r="AE71" s="151"/>
      <c r="AF71" s="151"/>
      <c r="AG71" s="151" t="s">
        <v>230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3"/>
      <c r="B72" s="4"/>
      <c r="C72" s="18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15</v>
      </c>
      <c r="AF72">
        <v>21</v>
      </c>
      <c r="AG72" t="s">
        <v>87</v>
      </c>
    </row>
    <row r="73" spans="1:60" x14ac:dyDescent="0.2">
      <c r="A73" s="154"/>
      <c r="B73" s="155" t="s">
        <v>31</v>
      </c>
      <c r="C73" s="186"/>
      <c r="D73" s="156"/>
      <c r="E73" s="157"/>
      <c r="F73" s="157"/>
      <c r="G73" s="169">
        <f>G8+G33+G35+G40+G50+G52+G54+G56+G63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245</v>
      </c>
    </row>
    <row r="74" spans="1:60" x14ac:dyDescent="0.2">
      <c r="A74" s="3"/>
      <c r="B74" s="4"/>
      <c r="C74" s="18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3"/>
      <c r="B75" s="4"/>
      <c r="C75" s="185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1" t="s">
        <v>246</v>
      </c>
      <c r="B76" s="251"/>
      <c r="C76" s="25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53"/>
      <c r="B77" s="254"/>
      <c r="C77" s="255"/>
      <c r="D77" s="254"/>
      <c r="E77" s="254"/>
      <c r="F77" s="254"/>
      <c r="G77" s="25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247</v>
      </c>
    </row>
    <row r="78" spans="1:60" x14ac:dyDescent="0.2">
      <c r="A78" s="257"/>
      <c r="B78" s="258"/>
      <c r="C78" s="259"/>
      <c r="D78" s="258"/>
      <c r="E78" s="258"/>
      <c r="F78" s="258"/>
      <c r="G78" s="26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7"/>
      <c r="B79" s="258"/>
      <c r="C79" s="259"/>
      <c r="D79" s="258"/>
      <c r="E79" s="258"/>
      <c r="F79" s="258"/>
      <c r="G79" s="26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7"/>
      <c r="B80" s="258"/>
      <c r="C80" s="259"/>
      <c r="D80" s="258"/>
      <c r="E80" s="258"/>
      <c r="F80" s="258"/>
      <c r="G80" s="26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61"/>
      <c r="B81" s="262"/>
      <c r="C81" s="263"/>
      <c r="D81" s="262"/>
      <c r="E81" s="262"/>
      <c r="F81" s="262"/>
      <c r="G81" s="26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185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C83" s="187"/>
      <c r="D83" s="10"/>
      <c r="AG83" t="s">
        <v>248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7:G81"/>
    <mergeCell ref="A1:G1"/>
    <mergeCell ref="C2:G2"/>
    <mergeCell ref="C3:G3"/>
    <mergeCell ref="C4:G4"/>
    <mergeCell ref="A76:C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 Michalčík</cp:lastModifiedBy>
  <cp:lastPrinted>2019-03-19T12:27:02Z</cp:lastPrinted>
  <dcterms:created xsi:type="dcterms:W3CDTF">2009-04-08T07:15:50Z</dcterms:created>
  <dcterms:modified xsi:type="dcterms:W3CDTF">2022-11-23T09:30:35Z</dcterms:modified>
</cp:coreProperties>
</file>