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9440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'Položky'!$A$1:$G$27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<sst xmlns="http://schemas.openxmlformats.org/spreadsheetml/2006/main" count="167" uniqueCount="130">
  <si>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</si>
  <si>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</si>
  <si>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</si>
  <si>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</si>
  <si>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</si>
  <si>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</si>
  <si>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</si>
  <si>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</si>
  <si>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</si>
  <si>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</si>
  <si>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</si>
  <si>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</si>
  <si>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</si>
  <si>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</si>
  <si>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</si>
  <si>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</si>
  <si>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</si>
  <si>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</si>
  <si>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</si>
  <si>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</si>
  <si>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</si>
  <si>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</si>
  <si>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</si>
  <si>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</si>
  <si>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</si>
  <si>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</si>
  <si>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</si>
  <si>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</si>
  <si>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</si>
  <si>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</si>
  <si>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</si>
  <si>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</si>
  <si>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</si>
  <si>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</si>
  <si>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</si>
  <si>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</si>
  <si>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</si>
  <si>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</si>
  <si>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</si>
  <si>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</si>
  <si>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</si>
  <si>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</si>
  <si>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</si>
  <si>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</si>
  <si>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</si>
  <si>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</si>
  <si>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</si>
  <si>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</si>
  <si>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</si>
  <si>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</si>
  <si>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</si>
  <si>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</si>
  <si>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</si>
  <si>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</si>
  <si>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</si>
  <si>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</si>
  <si>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</si>
  <si>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</si>
  <si>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</si>
  <si>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</si>
  <si>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</si>
  <si>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</si>
  <si>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</si>
  <si>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</si>
  <si>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</si>
  <si>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</si>
  <si>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</si>
  <si>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</si>
  <si>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</si>
  <si>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</si>
  <si>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</si>
  <si>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</si>
  <si>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</si>
  <si>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</si>
  <si>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</si>
  <si>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</si>
  <si>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</si>
  <si>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</si>
  <si>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2014-110</t>
  </si>
  <si>
    <t>Jihomoravské dětské léčebny,příspěvková organizace</t>
  </si>
  <si>
    <t>01</t>
  </si>
  <si>
    <t>Demolice oplocení DL Křetín</t>
  </si>
  <si>
    <t>Nabídka</t>
  </si>
  <si>
    <t>112201101R00</t>
  </si>
  <si>
    <t xml:space="preserve">Odstranění pařezů pod úrovní, o průměru 10 - 30 cm </t>
  </si>
  <si>
    <t>kus</t>
  </si>
  <si>
    <t>112201102R00</t>
  </si>
  <si>
    <t xml:space="preserve">Odstranění pařezů pod úrovní, o průměru 30 - 50 cm </t>
  </si>
  <si>
    <t>162201421R00</t>
  </si>
  <si>
    <t xml:space="preserve">Vodorovné přemístění pařezů  D 30 cm do 1000 m </t>
  </si>
  <si>
    <t>162201422R00</t>
  </si>
  <si>
    <t xml:space="preserve">Vodorovné přemístění pařezů  D 50 cm do 1000 m </t>
  </si>
  <si>
    <t>162701105R00</t>
  </si>
  <si>
    <t xml:space="preserve">Vodorovné přemístění výkopku z hor.1-4 do 10000 m </t>
  </si>
  <si>
    <t>m3</t>
  </si>
  <si>
    <t>162702199R00</t>
  </si>
  <si>
    <t xml:space="preserve">Poplatek za skládku suti </t>
  </si>
  <si>
    <t>174101102R00</t>
  </si>
  <si>
    <t xml:space="preserve">Zásyp výkopu po demolici základů se zhutněním </t>
  </si>
  <si>
    <t>199000003R00</t>
  </si>
  <si>
    <t xml:space="preserve">Nákup zásypového materiálu </t>
  </si>
  <si>
    <t>96</t>
  </si>
  <si>
    <t>Bourání konstrukcí</t>
  </si>
  <si>
    <t>961021311R00</t>
  </si>
  <si>
    <t xml:space="preserve">Bourání základů ze zdiva kamenného </t>
  </si>
  <si>
    <t>962032241R00</t>
  </si>
  <si>
    <t xml:space="preserve">Bourání zdiva z cihel pálených na MC </t>
  </si>
  <si>
    <t>R 01</t>
  </si>
  <si>
    <t xml:space="preserve">Ruční recyklace kamenů a zeminy ze základů zdi </t>
  </si>
  <si>
    <t>t</t>
  </si>
  <si>
    <t>97</t>
  </si>
  <si>
    <t>Prorážení otvorů</t>
  </si>
  <si>
    <t>979082111R00</t>
  </si>
  <si>
    <t xml:space="preserve">Vnitrostaveništní doprava suti do 100 m </t>
  </si>
  <si>
    <t>979083519R00</t>
  </si>
  <si>
    <t xml:space="preserve">Příplatek za dalších 1000 m </t>
  </si>
  <si>
    <t>979084213R00</t>
  </si>
  <si>
    <t xml:space="preserve">Vodorovná doprava vybour. hmot po suchu do 1 km </t>
  </si>
  <si>
    <t>979087212R00</t>
  </si>
  <si>
    <t xml:space="preserve">Nakládání suti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</si>
  <si>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</si>
  <si>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</si>
  <si>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</si>
  <si>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</si>
  <si>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</si>
  <si>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</si>
  <si>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</si>
  <si>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</si>
  <si>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Jméno: Miroslav Holas</t>
  </si>
  <si>
    <t>Datum: 12.12.2014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</si>
</sst>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0" fontId="22" fillId="19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0" fontId="20" fillId="19" borderId="18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19" fillId="0" borderId="49" xfId="46" applyFont="1" applyBorder="1">
      <alignment/>
      <protection/>
    </xf>
    <xf numFmtId="0" fontId="19" fillId="0" borderId="49" xfId="46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0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0" fontId="20" fillId="0" borderId="52" xfId="46" applyFont="1" applyBorder="1">
      <alignment/>
      <protection/>
    </xf>
    <xf numFmtId="0" fontId="19" fillId="0" borderId="52" xfId="46" applyFont="1" applyBorder="1">
      <alignment/>
      <protection/>
    </xf>
    <xf numFmtId="0" fontId="19" fillId="0" borderId="52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0" xfId="46" applyFont="1" applyBorder="1" applyAlignment="1">
      <alignment horizontal="right"/>
      <protection/>
    </xf>
    <xf numFmtId="0" fontId="19" fillId="0" borderId="49" xfId="46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19" borderId="19" xfId="46" applyFont="1" applyFill="1" applyBorder="1" applyAlignment="1">
      <alignment horizontal="center"/>
      <protection/>
    </xf>
    <xf numFmtId="49" fontId="33" fillId="19" borderId="19" xfId="46" applyNumberFormat="1" applyFont="1" applyFill="1" applyBorder="1" applyAlignment="1">
      <alignment horizontal="left"/>
      <protection/>
    </xf>
    <xf numFmtId="0" fontId="33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2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19" fillId="0" borderId="63" xfId="46" applyFont="1" applyBorder="1" applyAlignment="1">
      <alignment horizontal="center"/>
      <protection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8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28" fillId="0" borderId="0" xfId="46" applyFont="1" applyAlignment="1">
      <alignment horizontal="center"/>
      <protection/>
    </xf>
    <xf numFmtId="49" fontId="19" fillId="0" borderId="65" xfId="46" applyNumberFormat="1" applyFont="1" applyBorder="1" applyAlignment="1">
      <alignment horizontal="center"/>
      <protection/>
    </xf>
    <xf numFmtId="0" fontId="19" fillId="0" borderId="67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Nabídka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1"/>
      <c r="D8" s="201"/>
      <c r="E8" s="20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8" ht="12.75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 t="s">
        <v>78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3"/>
      <c r="D12" s="203"/>
      <c r="E12" s="20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711267.135</v>
      </c>
      <c r="D15" s="56" t="str">
        <f>Rekapitulace!A15</f>
        <v>Ztížené výrobní podmínky</v>
      </c>
      <c r="E15" s="57"/>
      <c r="F15" s="58"/>
      <c r="G15" s="55">
        <f>Rekapitulace!I15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Rekapitulace!A16</f>
        <v>Oborová přirážka</v>
      </c>
      <c r="E16" s="59"/>
      <c r="F16" s="60"/>
      <c r="G16" s="55">
        <f>Rekapitulace!I16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Rekapitulace!A17</f>
        <v>Přesun stavebních kapacit</v>
      </c>
      <c r="E17" s="59"/>
      <c r="F17" s="60"/>
      <c r="G17" s="55">
        <f>Rekapitulace!I17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Rekapitulace!A18</f>
        <v>Mimostaveništní doprava</v>
      </c>
      <c r="E18" s="59"/>
      <c r="F18" s="60"/>
      <c r="G18" s="55">
        <f>Rekapitulace!I18</f>
        <v>0</v>
      </c>
    </row>
    <row r="19" spans="1:7" ht="15.75" customHeight="1">
      <c r="A19" s="63" t="s">
        <v>30</v>
      </c>
      <c r="B19" s="54"/>
      <c r="C19" s="55">
        <f>SUM(C15:C18)</f>
        <v>711267.135</v>
      </c>
      <c r="D19" s="8" t="str">
        <f>Rekapitulace!A19</f>
        <v>Zařízení staveniště</v>
      </c>
      <c r="E19" s="59"/>
      <c r="F19" s="60"/>
      <c r="G19" s="55">
        <f>Rekapitulace!I19</f>
        <v>21333</v>
      </c>
    </row>
    <row r="20" spans="1:7" ht="15.75" customHeight="1">
      <c r="A20" s="63"/>
      <c r="B20" s="54"/>
      <c r="C20" s="55"/>
      <c r="D20" s="8" t="str">
        <f>Rekapitulace!A20</f>
        <v>Provoz investora</v>
      </c>
      <c r="E20" s="59"/>
      <c r="F20" s="60"/>
      <c r="G20" s="55">
        <f>Rekapitulace!I20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Rekapitulace!A21</f>
        <v>Kompletační činnost (IČD)</v>
      </c>
      <c r="E21" s="59"/>
      <c r="F21" s="60"/>
      <c r="G21" s="55">
        <f>Rekapitulace!I21</f>
        <v>0</v>
      </c>
    </row>
    <row r="22" spans="1:7" ht="15.75" customHeight="1">
      <c r="A22" s="64" t="s">
        <v>32</v>
      </c>
      <c r="B22" s="65"/>
      <c r="C22" s="55">
        <f>C19+C21</f>
        <v>711267.135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4" t="s">
        <v>34</v>
      </c>
      <c r="B23" s="205"/>
      <c r="C23" s="66">
        <f>C22+G23</f>
        <v>732600.135</v>
      </c>
      <c r="D23" s="67" t="s">
        <v>35</v>
      </c>
      <c r="E23" s="68"/>
      <c r="F23" s="69"/>
      <c r="G23" s="55">
        <f>VRN</f>
        <v>21333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128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129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196">
        <f>C23-F32</f>
        <v>732600.135</v>
      </c>
      <c r="G30" s="197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196">
        <v>153847</v>
      </c>
      <c r="G31" s="197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6">
        <v>0</v>
      </c>
      <c r="G32" s="197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8">
        <f>ROUND(SUM(F30:F33),0)</f>
        <v>886447</v>
      </c>
      <c r="G34" s="19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6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6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6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6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6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6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2:G52"/>
    <mergeCell ref="B53:G53"/>
    <mergeCell ref="B54:G54"/>
    <mergeCell ref="B55:G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2014-110 Jihomoravské dětské léčebny,příspěvková organizace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01 Demolice oplocení DL Křetín</v>
      </c>
      <c r="D2" s="103"/>
      <c r="E2" s="104"/>
      <c r="F2" s="103"/>
      <c r="G2" s="210" t="s">
        <v>82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1</v>
      </c>
      <c r="B7" s="114" t="str">
        <f>Položky!C7</f>
        <v>Zemní práce</v>
      </c>
      <c r="C7" s="65"/>
      <c r="D7" s="115"/>
      <c r="E7" s="192">
        <f>Položky!BA16</f>
        <v>126922.65</v>
      </c>
      <c r="F7" s="193">
        <f>Položky!BB16</f>
        <v>0</v>
      </c>
      <c r="G7" s="193">
        <f>Položky!BC16</f>
        <v>0</v>
      </c>
      <c r="H7" s="193">
        <f>Položky!BD16</f>
        <v>0</v>
      </c>
      <c r="I7" s="194">
        <f>Položky!BE16</f>
        <v>0</v>
      </c>
    </row>
    <row r="8" spans="1:9" s="34" customFormat="1" ht="12.75">
      <c r="A8" s="191" t="str">
        <f>Položky!B17</f>
        <v>96</v>
      </c>
      <c r="B8" s="114" t="str">
        <f>Položky!C17</f>
        <v>Bourání konstrukcí</v>
      </c>
      <c r="C8" s="65"/>
      <c r="D8" s="115"/>
      <c r="E8" s="192">
        <f>Položky!BA21</f>
        <v>252049.71</v>
      </c>
      <c r="F8" s="193">
        <f>Položky!BB21</f>
        <v>0</v>
      </c>
      <c r="G8" s="193">
        <f>Položky!BC21</f>
        <v>0</v>
      </c>
      <c r="H8" s="193">
        <f>Položky!BD21</f>
        <v>0</v>
      </c>
      <c r="I8" s="194">
        <f>Položky!BE21</f>
        <v>0</v>
      </c>
    </row>
    <row r="9" spans="1:9" s="34" customFormat="1" ht="13.5" thickBot="1">
      <c r="A9" s="191" t="str">
        <f>Položky!B22</f>
        <v>97</v>
      </c>
      <c r="B9" s="114" t="str">
        <f>Položky!C22</f>
        <v>Prorážení otvorů</v>
      </c>
      <c r="C9" s="65"/>
      <c r="D9" s="115"/>
      <c r="E9" s="192">
        <f>Položky!BA27</f>
        <v>332294.775</v>
      </c>
      <c r="F9" s="193">
        <f>Položky!BB27</f>
        <v>0</v>
      </c>
      <c r="G9" s="193">
        <f>Položky!BC27</f>
        <v>0</v>
      </c>
      <c r="H9" s="193">
        <f>Položky!BD27</f>
        <v>0</v>
      </c>
      <c r="I9" s="194">
        <f>Položky!BE27</f>
        <v>0</v>
      </c>
    </row>
    <row r="10" spans="1:9" s="122" customFormat="1" ht="13.5" thickBot="1">
      <c r="A10" s="116"/>
      <c r="B10" s="117" t="s">
        <v>58</v>
      </c>
      <c r="C10" s="117"/>
      <c r="D10" s="118"/>
      <c r="E10" s="119">
        <f>SUM(E7:E9)</f>
        <v>711267.135</v>
      </c>
      <c r="F10" s="120">
        <f>SUM(F7:F9)</f>
        <v>0</v>
      </c>
      <c r="G10" s="120">
        <f>SUM(G7:G9)</f>
        <v>0</v>
      </c>
      <c r="H10" s="120">
        <f>SUM(H7:H9)</f>
        <v>0</v>
      </c>
      <c r="I10" s="121">
        <f>SUM(I7:I9)</f>
        <v>0</v>
      </c>
    </row>
    <row r="11" spans="1:9" ht="12.75">
      <c r="A11" s="65"/>
      <c r="B11" s="65"/>
      <c r="C11" s="65"/>
      <c r="D11" s="65"/>
      <c r="E11" s="65"/>
      <c r="F11" s="65"/>
      <c r="G11" s="65"/>
      <c r="H11" s="65"/>
      <c r="I11" s="65"/>
    </row>
    <row r="12" spans="1:57" ht="19.5" customHeight="1">
      <c r="A12" s="106" t="s">
        <v>59</v>
      </c>
      <c r="B12" s="106"/>
      <c r="C12" s="106"/>
      <c r="D12" s="106"/>
      <c r="E12" s="106"/>
      <c r="F12" s="106"/>
      <c r="G12" s="123"/>
      <c r="H12" s="106"/>
      <c r="I12" s="106"/>
      <c r="BA12" s="40"/>
      <c r="BB12" s="40"/>
      <c r="BC12" s="40"/>
      <c r="BD12" s="40"/>
      <c r="BE12" s="40"/>
    </row>
    <row r="13" spans="1:9" ht="13.5" thickBot="1">
      <c r="A13" s="76"/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70" t="s">
        <v>60</v>
      </c>
      <c r="B14" s="71"/>
      <c r="C14" s="71"/>
      <c r="D14" s="124"/>
      <c r="E14" s="125" t="s">
        <v>61</v>
      </c>
      <c r="F14" s="126" t="s">
        <v>62</v>
      </c>
      <c r="G14" s="127" t="s">
        <v>63</v>
      </c>
      <c r="H14" s="128"/>
      <c r="I14" s="129" t="s">
        <v>61</v>
      </c>
    </row>
    <row r="15" spans="1:53" ht="12.75">
      <c r="A15" s="63" t="s">
        <v>120</v>
      </c>
      <c r="B15" s="54"/>
      <c r="C15" s="54"/>
      <c r="D15" s="130"/>
      <c r="E15" s="131">
        <v>0</v>
      </c>
      <c r="F15" s="132">
        <v>0</v>
      </c>
      <c r="G15" s="133">
        <f aca="true" t="shared" si="0" ref="G15:G22">CHOOSE(BA15+1,HSV+PSV,HSV+PSV+Mont,HSV+PSV+Dodavka+Mont,HSV,PSV,Mont,Dodavka,Mont+Dodavka,0)</f>
        <v>711267.135</v>
      </c>
      <c r="H15" s="134"/>
      <c r="I15" s="135">
        <f aca="true" t="shared" si="1" ref="I15:I22">E15+F15*G15/100</f>
        <v>0</v>
      </c>
      <c r="BA15">
        <v>0</v>
      </c>
    </row>
    <row r="16" spans="1:53" ht="12.75">
      <c r="A16" s="63" t="s">
        <v>121</v>
      </c>
      <c r="B16" s="54"/>
      <c r="C16" s="54"/>
      <c r="D16" s="130"/>
      <c r="E16" s="131">
        <v>0</v>
      </c>
      <c r="F16" s="132">
        <v>0</v>
      </c>
      <c r="G16" s="133">
        <f t="shared" si="0"/>
        <v>711267.135</v>
      </c>
      <c r="H16" s="134"/>
      <c r="I16" s="135">
        <f t="shared" si="1"/>
        <v>0</v>
      </c>
      <c r="BA16">
        <v>0</v>
      </c>
    </row>
    <row r="17" spans="1:53" ht="12.75">
      <c r="A17" s="63" t="s">
        <v>122</v>
      </c>
      <c r="B17" s="54"/>
      <c r="C17" s="54"/>
      <c r="D17" s="130"/>
      <c r="E17" s="131">
        <v>0</v>
      </c>
      <c r="F17" s="132">
        <v>0</v>
      </c>
      <c r="G17" s="133">
        <f t="shared" si="0"/>
        <v>711267.135</v>
      </c>
      <c r="H17" s="134"/>
      <c r="I17" s="135">
        <f t="shared" si="1"/>
        <v>0</v>
      </c>
      <c r="BA17">
        <v>0</v>
      </c>
    </row>
    <row r="18" spans="1:53" ht="12.75">
      <c r="A18" s="63" t="s">
        <v>123</v>
      </c>
      <c r="B18" s="54"/>
      <c r="C18" s="54"/>
      <c r="D18" s="130"/>
      <c r="E18" s="131">
        <v>0</v>
      </c>
      <c r="F18" s="132">
        <v>0</v>
      </c>
      <c r="G18" s="133">
        <f t="shared" si="0"/>
        <v>711267.135</v>
      </c>
      <c r="H18" s="134"/>
      <c r="I18" s="135">
        <f t="shared" si="1"/>
        <v>0</v>
      </c>
      <c r="BA18">
        <v>0</v>
      </c>
    </row>
    <row r="19" spans="1:53" ht="12.75">
      <c r="A19" s="63" t="s">
        <v>124</v>
      </c>
      <c r="B19" s="54"/>
      <c r="C19" s="54"/>
      <c r="D19" s="130"/>
      <c r="E19" s="131">
        <v>21333</v>
      </c>
      <c r="F19" s="132">
        <v>0</v>
      </c>
      <c r="G19" s="133">
        <f t="shared" si="0"/>
        <v>711267.135</v>
      </c>
      <c r="H19" s="134"/>
      <c r="I19" s="135">
        <f t="shared" si="1"/>
        <v>21333</v>
      </c>
      <c r="BA19">
        <v>1</v>
      </c>
    </row>
    <row r="20" spans="1:53" ht="12.75">
      <c r="A20" s="63" t="s">
        <v>125</v>
      </c>
      <c r="B20" s="54"/>
      <c r="C20" s="54"/>
      <c r="D20" s="130"/>
      <c r="E20" s="131">
        <v>0</v>
      </c>
      <c r="F20" s="132">
        <v>0</v>
      </c>
      <c r="G20" s="133">
        <f t="shared" si="0"/>
        <v>711267.135</v>
      </c>
      <c r="H20" s="134"/>
      <c r="I20" s="135">
        <f t="shared" si="1"/>
        <v>0</v>
      </c>
      <c r="BA20">
        <v>1</v>
      </c>
    </row>
    <row r="21" spans="1:53" ht="12.75">
      <c r="A21" s="63" t="s">
        <v>126</v>
      </c>
      <c r="B21" s="54"/>
      <c r="C21" s="54"/>
      <c r="D21" s="130"/>
      <c r="E21" s="131">
        <v>0</v>
      </c>
      <c r="F21" s="132">
        <v>0</v>
      </c>
      <c r="G21" s="133">
        <f t="shared" si="0"/>
        <v>711267.135</v>
      </c>
      <c r="H21" s="134"/>
      <c r="I21" s="135">
        <f t="shared" si="1"/>
        <v>0</v>
      </c>
      <c r="BA21">
        <v>2</v>
      </c>
    </row>
    <row r="22" spans="1:53" ht="12.75">
      <c r="A22" s="63" t="s">
        <v>127</v>
      </c>
      <c r="B22" s="54"/>
      <c r="C22" s="54"/>
      <c r="D22" s="130"/>
      <c r="E22" s="131">
        <v>0</v>
      </c>
      <c r="F22" s="132">
        <v>0</v>
      </c>
      <c r="G22" s="133">
        <f t="shared" si="0"/>
        <v>711267.135</v>
      </c>
      <c r="H22" s="134"/>
      <c r="I22" s="135">
        <f t="shared" si="1"/>
        <v>0</v>
      </c>
      <c r="BA22">
        <v>2</v>
      </c>
    </row>
    <row r="23" spans="1:9" ht="13.5" thickBot="1">
      <c r="A23" s="136"/>
      <c r="B23" s="137" t="s">
        <v>64</v>
      </c>
      <c r="C23" s="138"/>
      <c r="D23" s="139"/>
      <c r="E23" s="140"/>
      <c r="F23" s="141"/>
      <c r="G23" s="141"/>
      <c r="H23" s="213">
        <f>SUM(I15:I22)</f>
        <v>21333</v>
      </c>
      <c r="I23" s="214"/>
    </row>
    <row r="25" spans="2:9" ht="12.75">
      <c r="B25" s="122"/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0"/>
  <sheetViews>
    <sheetView showGridLines="0" showZeros="0" zoomScalePageLayoutView="0" workbookViewId="0" topLeftCell="A1">
      <selection activeCell="A1" sqref="A1:G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>2014-110 Jihomoravské dětské léčebny,příspěvková organizace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01 Demolice oplocení DL Křetín</v>
      </c>
      <c r="D4" s="103"/>
      <c r="E4" s="217" t="str">
        <f>Rekapitulace!G2</f>
        <v>Nabídka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75</v>
      </c>
      <c r="C7" s="162" t="s">
        <v>76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68</v>
      </c>
      <c r="F8" s="172">
        <v>183</v>
      </c>
      <c r="G8" s="173">
        <f aca="true" t="shared" si="0" ref="G8:G15">E8*F8</f>
        <v>12444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 aca="true" t="shared" si="1" ref="BA8:BA15">IF(AZ8=1,G8,0)</f>
        <v>12444</v>
      </c>
      <c r="BB8" s="145">
        <f aca="true" t="shared" si="2" ref="BB8:BB15">IF(AZ8=2,G8,0)</f>
        <v>0</v>
      </c>
      <c r="BC8" s="145">
        <f aca="true" t="shared" si="3" ref="BC8:BC15">IF(AZ8=3,G8,0)</f>
        <v>0</v>
      </c>
      <c r="BD8" s="145">
        <f aca="true" t="shared" si="4" ref="BD8:BD15">IF(AZ8=4,G8,0)</f>
        <v>0</v>
      </c>
      <c r="BE8" s="145">
        <f aca="true" t="shared" si="5" ref="BE8:BE15">IF(AZ8=5,G8,0)</f>
        <v>0</v>
      </c>
      <c r="CA8" s="174">
        <v>1</v>
      </c>
      <c r="CB8" s="174">
        <v>1</v>
      </c>
      <c r="CZ8" s="145">
        <v>5E-05</v>
      </c>
    </row>
    <row r="9" spans="1:104" ht="12.75">
      <c r="A9" s="168">
        <v>2</v>
      </c>
      <c r="B9" s="169" t="s">
        <v>86</v>
      </c>
      <c r="C9" s="170" t="s">
        <v>87</v>
      </c>
      <c r="D9" s="171" t="s">
        <v>85</v>
      </c>
      <c r="E9" s="172">
        <v>16</v>
      </c>
      <c r="F9" s="172">
        <v>423</v>
      </c>
      <c r="G9" s="173">
        <f t="shared" si="0"/>
        <v>6768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6768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5E-05</v>
      </c>
    </row>
    <row r="10" spans="1:104" ht="12.75">
      <c r="A10" s="168">
        <v>3</v>
      </c>
      <c r="B10" s="169" t="s">
        <v>88</v>
      </c>
      <c r="C10" s="170" t="s">
        <v>89</v>
      </c>
      <c r="D10" s="171" t="s">
        <v>85</v>
      </c>
      <c r="E10" s="172">
        <v>68</v>
      </c>
      <c r="F10" s="172">
        <v>87</v>
      </c>
      <c r="G10" s="173">
        <f t="shared" si="0"/>
        <v>5916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5916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</v>
      </c>
    </row>
    <row r="11" spans="1:104" ht="12.75">
      <c r="A11" s="168">
        <v>4</v>
      </c>
      <c r="B11" s="169" t="s">
        <v>90</v>
      </c>
      <c r="C11" s="170" t="s">
        <v>91</v>
      </c>
      <c r="D11" s="171" t="s">
        <v>85</v>
      </c>
      <c r="E11" s="172">
        <v>16</v>
      </c>
      <c r="F11" s="172">
        <v>321</v>
      </c>
      <c r="G11" s="173">
        <f t="shared" si="0"/>
        <v>5136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5136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5</v>
      </c>
      <c r="B12" s="169" t="s">
        <v>92</v>
      </c>
      <c r="C12" s="170" t="s">
        <v>93</v>
      </c>
      <c r="D12" s="171" t="s">
        <v>94</v>
      </c>
      <c r="E12" s="172">
        <v>115.35</v>
      </c>
      <c r="F12" s="172">
        <v>200</v>
      </c>
      <c r="G12" s="173">
        <f t="shared" si="0"/>
        <v>23070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23070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</v>
      </c>
    </row>
    <row r="13" spans="1:104" ht="12.75">
      <c r="A13" s="168">
        <v>6</v>
      </c>
      <c r="B13" s="169" t="s">
        <v>95</v>
      </c>
      <c r="C13" s="170" t="s">
        <v>96</v>
      </c>
      <c r="D13" s="171" t="s">
        <v>94</v>
      </c>
      <c r="E13" s="172">
        <v>166.77</v>
      </c>
      <c r="F13" s="172">
        <v>187</v>
      </c>
      <c r="G13" s="173">
        <f t="shared" si="0"/>
        <v>31185.99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31185.99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12.75">
      <c r="A14" s="168">
        <v>7</v>
      </c>
      <c r="B14" s="169" t="s">
        <v>97</v>
      </c>
      <c r="C14" s="170" t="s">
        <v>98</v>
      </c>
      <c r="D14" s="171" t="s">
        <v>94</v>
      </c>
      <c r="E14" s="172">
        <v>115.35</v>
      </c>
      <c r="F14" s="172">
        <v>264</v>
      </c>
      <c r="G14" s="173">
        <f t="shared" si="0"/>
        <v>30452.399999999998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30452.399999999998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8</v>
      </c>
      <c r="B15" s="169" t="s">
        <v>99</v>
      </c>
      <c r="C15" s="170" t="s">
        <v>100</v>
      </c>
      <c r="D15" s="171" t="s">
        <v>94</v>
      </c>
      <c r="E15" s="172">
        <v>161.49</v>
      </c>
      <c r="F15" s="172">
        <v>74</v>
      </c>
      <c r="G15" s="173">
        <f t="shared" si="0"/>
        <v>11950.26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11950.26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</v>
      </c>
    </row>
    <row r="16" spans="1:57" ht="12.75">
      <c r="A16" s="175"/>
      <c r="B16" s="176" t="s">
        <v>77</v>
      </c>
      <c r="C16" s="177" t="str">
        <f>CONCATENATE(B7," ",C7)</f>
        <v>1 Zemní práce</v>
      </c>
      <c r="D16" s="178"/>
      <c r="E16" s="179"/>
      <c r="F16" s="180"/>
      <c r="G16" s="181">
        <f>SUM(G7:G15)</f>
        <v>126922.65</v>
      </c>
      <c r="O16" s="167">
        <v>4</v>
      </c>
      <c r="BA16" s="182">
        <f>SUM(BA7:BA15)</f>
        <v>126922.65</v>
      </c>
      <c r="BB16" s="182">
        <f>SUM(BB7:BB15)</f>
        <v>0</v>
      </c>
      <c r="BC16" s="182">
        <f>SUM(BC7:BC15)</f>
        <v>0</v>
      </c>
      <c r="BD16" s="182">
        <f>SUM(BD7:BD15)</f>
        <v>0</v>
      </c>
      <c r="BE16" s="182">
        <f>SUM(BE7:BE15)</f>
        <v>0</v>
      </c>
    </row>
    <row r="17" spans="1:15" ht="12.75">
      <c r="A17" s="160" t="s">
        <v>74</v>
      </c>
      <c r="B17" s="161" t="s">
        <v>101</v>
      </c>
      <c r="C17" s="162" t="s">
        <v>102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9</v>
      </c>
      <c r="B18" s="169" t="s">
        <v>103</v>
      </c>
      <c r="C18" s="170" t="s">
        <v>104</v>
      </c>
      <c r="D18" s="171" t="s">
        <v>94</v>
      </c>
      <c r="E18" s="172">
        <v>115.35</v>
      </c>
      <c r="F18" s="172">
        <v>590</v>
      </c>
      <c r="G18" s="173">
        <f>E18*F18</f>
        <v>68056.5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68056.5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</v>
      </c>
    </row>
    <row r="19" spans="1:104" ht="12.75">
      <c r="A19" s="168">
        <v>10</v>
      </c>
      <c r="B19" s="169" t="s">
        <v>105</v>
      </c>
      <c r="C19" s="170" t="s">
        <v>106</v>
      </c>
      <c r="D19" s="171" t="s">
        <v>94</v>
      </c>
      <c r="E19" s="172">
        <v>218.19</v>
      </c>
      <c r="F19" s="172">
        <v>534</v>
      </c>
      <c r="G19" s="173">
        <f>E19*F19</f>
        <v>116513.45999999999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116513.45999999999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0.00128</v>
      </c>
    </row>
    <row r="20" spans="1:104" ht="12.75">
      <c r="A20" s="168">
        <v>11</v>
      </c>
      <c r="B20" s="169" t="s">
        <v>107</v>
      </c>
      <c r="C20" s="170" t="s">
        <v>108</v>
      </c>
      <c r="D20" s="171" t="s">
        <v>109</v>
      </c>
      <c r="E20" s="172">
        <v>288.375</v>
      </c>
      <c r="F20" s="172">
        <v>234</v>
      </c>
      <c r="G20" s="173">
        <f>E20*F20</f>
        <v>67479.75</v>
      </c>
      <c r="O20" s="167">
        <v>2</v>
      </c>
      <c r="AA20" s="145">
        <v>12</v>
      </c>
      <c r="AB20" s="145">
        <v>0</v>
      </c>
      <c r="AC20" s="145">
        <v>15</v>
      </c>
      <c r="AZ20" s="145">
        <v>1</v>
      </c>
      <c r="BA20" s="145">
        <f>IF(AZ20=1,G20,0)</f>
        <v>67479.75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12</v>
      </c>
      <c r="CB20" s="174">
        <v>0</v>
      </c>
      <c r="CZ20" s="145">
        <v>0</v>
      </c>
    </row>
    <row r="21" spans="1:57" ht="12.75">
      <c r="A21" s="175"/>
      <c r="B21" s="176" t="s">
        <v>77</v>
      </c>
      <c r="C21" s="177" t="str">
        <f>CONCATENATE(B17," ",C17)</f>
        <v>96 Bourání konstrukcí</v>
      </c>
      <c r="D21" s="178"/>
      <c r="E21" s="179"/>
      <c r="F21" s="180"/>
      <c r="G21" s="181">
        <f>SUM(G17:G20)</f>
        <v>252049.71</v>
      </c>
      <c r="O21" s="167">
        <v>4</v>
      </c>
      <c r="BA21" s="182">
        <f>SUM(BA17:BA20)</f>
        <v>252049.71</v>
      </c>
      <c r="BB21" s="182">
        <f>SUM(BB17:BB20)</f>
        <v>0</v>
      </c>
      <c r="BC21" s="182">
        <f>SUM(BC17:BC20)</f>
        <v>0</v>
      </c>
      <c r="BD21" s="182">
        <f>SUM(BD17:BD20)</f>
        <v>0</v>
      </c>
      <c r="BE21" s="182">
        <f>SUM(BE17:BE20)</f>
        <v>0</v>
      </c>
    </row>
    <row r="22" spans="1:15" ht="12.75">
      <c r="A22" s="160" t="s">
        <v>74</v>
      </c>
      <c r="B22" s="161" t="s">
        <v>110</v>
      </c>
      <c r="C22" s="162" t="s">
        <v>111</v>
      </c>
      <c r="D22" s="163"/>
      <c r="E22" s="164"/>
      <c r="F22" s="164"/>
      <c r="G22" s="165"/>
      <c r="H22" s="166"/>
      <c r="I22" s="166"/>
      <c r="O22" s="167">
        <v>1</v>
      </c>
    </row>
    <row r="23" spans="1:104" ht="12.75">
      <c r="A23" s="168">
        <v>12</v>
      </c>
      <c r="B23" s="169" t="s">
        <v>112</v>
      </c>
      <c r="C23" s="170" t="s">
        <v>113</v>
      </c>
      <c r="D23" s="171" t="s">
        <v>109</v>
      </c>
      <c r="E23" s="172">
        <v>713.8455</v>
      </c>
      <c r="F23" s="172">
        <v>262</v>
      </c>
      <c r="G23" s="173">
        <f>E23*F23</f>
        <v>187027.521</v>
      </c>
      <c r="O23" s="167">
        <v>2</v>
      </c>
      <c r="AA23" s="145">
        <v>1</v>
      </c>
      <c r="AB23" s="145">
        <v>3</v>
      </c>
      <c r="AC23" s="145">
        <v>3</v>
      </c>
      <c r="AZ23" s="145">
        <v>1</v>
      </c>
      <c r="BA23" s="145">
        <f>IF(AZ23=1,G23,0)</f>
        <v>187027.521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3</v>
      </c>
      <c r="CZ23" s="145">
        <v>0</v>
      </c>
    </row>
    <row r="24" spans="1:104" ht="12.75">
      <c r="A24" s="168">
        <v>13</v>
      </c>
      <c r="B24" s="169" t="s">
        <v>114</v>
      </c>
      <c r="C24" s="170" t="s">
        <v>115</v>
      </c>
      <c r="D24" s="171" t="s">
        <v>109</v>
      </c>
      <c r="E24" s="172">
        <v>3569.22</v>
      </c>
      <c r="F24" s="172">
        <v>9</v>
      </c>
      <c r="G24" s="173">
        <f>E24*F24</f>
        <v>32122.98</v>
      </c>
      <c r="O24" s="167">
        <v>2</v>
      </c>
      <c r="AA24" s="145">
        <v>1</v>
      </c>
      <c r="AB24" s="145">
        <v>3</v>
      </c>
      <c r="AC24" s="145">
        <v>3</v>
      </c>
      <c r="AZ24" s="145">
        <v>1</v>
      </c>
      <c r="BA24" s="145">
        <f>IF(AZ24=1,G24,0)</f>
        <v>32122.98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3</v>
      </c>
      <c r="CZ24" s="145">
        <v>0</v>
      </c>
    </row>
    <row r="25" spans="1:104" ht="12.75">
      <c r="A25" s="168">
        <v>14</v>
      </c>
      <c r="B25" s="169" t="s">
        <v>116</v>
      </c>
      <c r="C25" s="170" t="s">
        <v>117</v>
      </c>
      <c r="D25" s="171" t="s">
        <v>109</v>
      </c>
      <c r="E25" s="172">
        <v>356.922</v>
      </c>
      <c r="F25" s="172">
        <v>209</v>
      </c>
      <c r="G25" s="173">
        <f>E25*F25</f>
        <v>74596.698</v>
      </c>
      <c r="O25" s="167">
        <v>2</v>
      </c>
      <c r="AA25" s="145">
        <v>1</v>
      </c>
      <c r="AB25" s="145">
        <v>10</v>
      </c>
      <c r="AC25" s="145">
        <v>10</v>
      </c>
      <c r="AZ25" s="145">
        <v>1</v>
      </c>
      <c r="BA25" s="145">
        <f>IF(AZ25=1,G25,0)</f>
        <v>74596.698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10</v>
      </c>
      <c r="CZ25" s="145">
        <v>0</v>
      </c>
    </row>
    <row r="26" spans="1:104" ht="12.75">
      <c r="A26" s="168">
        <v>15</v>
      </c>
      <c r="B26" s="169" t="s">
        <v>118</v>
      </c>
      <c r="C26" s="170" t="s">
        <v>119</v>
      </c>
      <c r="D26" s="171" t="s">
        <v>109</v>
      </c>
      <c r="E26" s="172">
        <v>356.922</v>
      </c>
      <c r="F26" s="172">
        <v>108</v>
      </c>
      <c r="G26" s="173">
        <f>E26*F26</f>
        <v>38547.576</v>
      </c>
      <c r="O26" s="167">
        <v>2</v>
      </c>
      <c r="AA26" s="145">
        <v>1</v>
      </c>
      <c r="AB26" s="145">
        <v>3</v>
      </c>
      <c r="AC26" s="145">
        <v>3</v>
      </c>
      <c r="AZ26" s="145">
        <v>1</v>
      </c>
      <c r="BA26" s="145">
        <f>IF(AZ26=1,G26,0)</f>
        <v>38547.576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3</v>
      </c>
      <c r="CZ26" s="145">
        <v>0</v>
      </c>
    </row>
    <row r="27" spans="1:57" ht="12.75">
      <c r="A27" s="175"/>
      <c r="B27" s="176" t="s">
        <v>77</v>
      </c>
      <c r="C27" s="177" t="str">
        <f>CONCATENATE(B22," ",C22)</f>
        <v>97 Prorážení otvorů</v>
      </c>
      <c r="D27" s="178"/>
      <c r="E27" s="179"/>
      <c r="F27" s="180"/>
      <c r="G27" s="181">
        <f>SUM(G22:G26)</f>
        <v>332294.775</v>
      </c>
      <c r="O27" s="167">
        <v>4</v>
      </c>
      <c r="BA27" s="182">
        <f>SUM(BA22:BA26)</f>
        <v>332294.775</v>
      </c>
      <c r="BB27" s="182">
        <f>SUM(BB22:BB26)</f>
        <v>0</v>
      </c>
      <c r="BC27" s="182">
        <f>SUM(BC22:BC26)</f>
        <v>0</v>
      </c>
      <c r="BD27" s="182">
        <f>SUM(BD22:BD26)</f>
        <v>0</v>
      </c>
      <c r="BE27" s="182">
        <f>SUM(BE22:BE26)</f>
        <v>0</v>
      </c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spans="1:7" ht="12.75">
      <c r="A51" s="183"/>
      <c r="B51" s="183"/>
      <c r="C51" s="183"/>
      <c r="D51" s="183"/>
      <c r="E51" s="183"/>
      <c r="F51" s="183"/>
      <c r="G51" s="183"/>
    </row>
    <row r="52" spans="1:7" ht="12.75">
      <c r="A52" s="183"/>
      <c r="B52" s="183"/>
      <c r="C52" s="183"/>
      <c r="D52" s="183"/>
      <c r="E52" s="183"/>
      <c r="F52" s="183"/>
      <c r="G52" s="183"/>
    </row>
    <row r="53" spans="1:7" ht="12.75">
      <c r="A53" s="183"/>
      <c r="B53" s="183"/>
      <c r="C53" s="183"/>
      <c r="D53" s="183"/>
      <c r="E53" s="183"/>
      <c r="F53" s="183"/>
      <c r="G53" s="183"/>
    </row>
    <row r="54" spans="1:7" ht="12.75">
      <c r="A54" s="183"/>
      <c r="B54" s="183"/>
      <c r="C54" s="183"/>
      <c r="D54" s="183"/>
      <c r="E54" s="183"/>
      <c r="F54" s="183"/>
      <c r="G54" s="183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spans="1:2" ht="12.75">
      <c r="A86" s="184"/>
      <c r="B86" s="184"/>
    </row>
    <row r="87" spans="1:7" ht="12.75">
      <c r="A87" s="183"/>
      <c r="B87" s="183"/>
      <c r="C87" s="186"/>
      <c r="D87" s="186"/>
      <c r="E87" s="187"/>
      <c r="F87" s="186"/>
      <c r="G87" s="188"/>
    </row>
    <row r="88" spans="1:7" ht="12.75">
      <c r="A88" s="189"/>
      <c r="B88" s="189"/>
      <c r="C88" s="183"/>
      <c r="D88" s="183"/>
      <c r="E88" s="190"/>
      <c r="F88" s="183"/>
      <c r="G88" s="183"/>
    </row>
    <row r="89" spans="1:7" ht="12.75">
      <c r="A89" s="183"/>
      <c r="B89" s="183"/>
      <c r="C89" s="183"/>
      <c r="D89" s="183"/>
      <c r="E89" s="190"/>
      <c r="F89" s="183"/>
      <c r="G89" s="183"/>
    </row>
    <row r="90" spans="1:7" ht="12.75">
      <c r="A90" s="183"/>
      <c r="B90" s="183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  <row r="96" spans="1:7" ht="12.75">
      <c r="A96" s="183"/>
      <c r="B96" s="183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  <row r="98" spans="1:7" ht="12.75">
      <c r="A98" s="183"/>
      <c r="B98" s="183"/>
      <c r="C98" s="183"/>
      <c r="D98" s="183"/>
      <c r="E98" s="190"/>
      <c r="F98" s="183"/>
      <c r="G98" s="183"/>
    </row>
    <row r="99" spans="1:7" ht="12.75">
      <c r="A99" s="183"/>
      <c r="B99" s="183"/>
      <c r="C99" s="183"/>
      <c r="D99" s="183"/>
      <c r="E99" s="190"/>
      <c r="F99" s="183"/>
      <c r="G99" s="183"/>
    </row>
    <row r="100" spans="1:7" ht="12.75">
      <c r="A100" s="183"/>
      <c r="B100" s="183"/>
      <c r="C100" s="183"/>
      <c r="D100" s="183"/>
      <c r="E100" s="190"/>
      <c r="F100" s="183"/>
      <c r="G100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HOLAS</cp:lastModifiedBy>
  <dcterms:created xsi:type="dcterms:W3CDTF">2015-04-17T09:11:53Z</dcterms:created>
  <dcterms:modified xsi:type="dcterms:W3CDTF">2015-04-17T09:44:37Z</dcterms:modified>
  <cp:category/>
  <cp:version/>
  <cp:contentType/>
  <cp:contentStatus/>
</cp:coreProperties>
</file>