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né konstrukce" sheetId="2" r:id="rId2"/>
    <sheet name="02 - Nové konstrukce" sheetId="3" r:id="rId3"/>
    <sheet name="03 - VRN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'01 - Bourané konstrukce'!$C$122:$K$162</definedName>
    <definedName name="_xlnm.Print_Area" localSheetId="1">'01 - Bourané konstrukce'!$C$4:$J$76,'01 - Bourané konstrukce'!$C$82:$J$104,'01 - Bourané konstrukce'!$C$110:$K$162</definedName>
    <definedName name="_xlnm._FilterDatabase" localSheetId="2" hidden="1">'02 - Nové konstrukce'!$C$126:$K$286</definedName>
    <definedName name="_xlnm.Print_Area" localSheetId="2">'02 - Nové konstrukce'!$C$4:$J$76,'02 - Nové konstrukce'!$C$82:$J$108,'02 - Nové konstrukce'!$C$114:$K$286</definedName>
    <definedName name="_xlnm._FilterDatabase" localSheetId="3" hidden="1">'03 - VRN'!$C$116:$K$126</definedName>
    <definedName name="_xlnm.Print_Area" localSheetId="3">'03 - VRN'!$C$4:$J$76,'03 - VRN'!$C$82:$J$98,'03 - VRN'!$C$104:$K$126</definedName>
    <definedName name="_xlnm.Print_Area" localSheetId="4">'Seznam figur'!$C$4:$G$38</definedName>
    <definedName name="_xlnm.Print_Titles" localSheetId="0">'Rekapitulace stavby'!$92:$92</definedName>
    <definedName name="_xlnm.Print_Titles" localSheetId="1">'01 - Bourané konstrukce'!$122:$122</definedName>
    <definedName name="_xlnm.Print_Titles" localSheetId="2">'02 - Nové konstrukce'!$126:$126</definedName>
    <definedName name="_xlnm.Print_Titles" localSheetId="3">'03 - VRN'!$116:$116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<sst xmlns="http://schemas.openxmlformats.org/spreadsheetml/2006/main" count="2813" uniqueCount="476">
  <si>
    <t>Export Komplet</t>
  </si>
  <si>
    <t/>
  </si>
  <si>
    <t>2.0</t>
  </si>
  <si>
    <t>ZAMOK</t>
  </si>
  <si>
    <t>False</t>
  </si>
  <si>
    <t>{a31b3e6b-be37-4568-9139-dd302be6b743}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</si>
  <si>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</si>
  <si>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</si>
  <si>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</si>
  <si>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</si>
  <si>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</si>
  <si>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</si>
  <si>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</si>
  <si>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</si>
  <si>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22MT092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</si>
  <si>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</si>
  <si>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</si>
  <si>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Výtah - Božice</t>
  </si>
  <si>
    <t>KSO:</t>
  </si>
  <si>
    <t>CC-CZ:</t>
  </si>
  <si>
    <t>Místo:</t>
  </si>
  <si>
    <t>Božice 188, 671 64 Božice</t>
  </si>
  <si>
    <t>Datum:</t>
  </si>
  <si>
    <t>10. 10. 2022</t>
  </si>
  <si>
    <t>Zadavatel:</t>
  </si>
  <si>
    <t>IČ:</t>
  </si>
  <si>
    <t>708 88 337</t>
  </si>
  <si>
    <t>Jihomoravský kraj</t>
  </si>
  <si>
    <t>DIČ:</t>
  </si>
  <si>
    <t>CZ70888337</t>
  </si>
  <si>
    <t>Uchazeč:</t>
  </si>
  <si>
    <t>Vyplň údaj</t>
  </si>
  <si>
    <t>Projektant:</t>
  </si>
  <si>
    <t>872 45 302</t>
  </si>
  <si>
    <t>Ing. et Ing. Pavel Vyskočil</t>
  </si>
  <si>
    <t>CZ87245302</t>
  </si>
  <si>
    <t>True</t>
  </si>
  <si>
    <t>Zpracovatel:</t>
  </si>
  <si>
    <t>253 33 046</t>
  </si>
  <si>
    <t>STAGA stavební agentura s.r.o.</t>
  </si>
  <si>
    <t>CZ25333046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</si>
  <si>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</si>
  <si>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</si>
  <si>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</si>
  <si>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</si>
  <si>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</si>
  <si>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</si>
  <si>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</si>
  <si>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</si>
  <si>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</si>
  <si>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</si>
  <si>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</si>
  <si>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</si>
  <si>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</si>
  <si>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</si>
  <si>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</si>
  <si>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</si>
  <si>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</si>
  <si>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</si>
  <si>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</si>
  <si>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</si>
  <si>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</si>
  <si>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</si>
  <si>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</si>
  <si>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</si>
  <si>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</si>
  <si>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</si>
  <si>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</si>
  <si>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</si>
  <si>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</si>
  <si>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</si>
  <si>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</si>
  <si>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</si>
  <si>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</si>
  <si>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</si>
  <si>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</si>
  <si>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</si>
  <si>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</si>
  <si>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</si>
  <si>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</si>
  <si>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</si>
  <si>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</si>
  <si>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</si>
  <si>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</si>
  <si>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</si>
  <si>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</si>
  <si>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</si>
  <si>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</si>
  <si>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Bourané konstrukce</t>
  </si>
  <si>
    <t>STA</t>
  </si>
  <si>
    <t>1</t>
  </si>
  <si>
    <t>{8800b906-35c5-44ac-b85c-d77da9e5adac}</t>
  </si>
  <si>
    <t>02</t>
  </si>
  <si>
    <t>Nové konstrukce</t>
  </si>
  <si>
    <t>{cf58469d-e24d-4bb3-84c4-a432fb5350e8}</t>
  </si>
  <si>
    <t>03</t>
  </si>
  <si>
    <t>VRN</t>
  </si>
  <si>
    <t>{05881751-753d-475b-a84f-01c6bb22015f}</t>
  </si>
  <si>
    <t>KRYCÍ LIST SOUPISU PRACÍ</t>
  </si>
  <si>
    <t>Objekt:</t>
  </si>
  <si>
    <t>01 - Bourané konstrukce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</si>
  <si>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</si>
  <si>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</si>
  <si>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</si>
  <si>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</si>
  <si>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</si>
  <si>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</si>
  <si>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</si>
  <si>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</si>
  <si>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</si>
  <si>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763 - Konstrukce suché výstavby</t>
  </si>
  <si>
    <t xml:space="preserve">    771 - Podlahy z dlaždic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</si>
  <si>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</si>
  <si>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</si>
  <si>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</si>
  <si>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</si>
  <si>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</si>
  <si>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</si>
  <si>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</si>
  <si>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</si>
  <si>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</si>
  <si>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</si>
  <si>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</si>
  <si>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</si>
  <si>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</si>
  <si>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</si>
  <si>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</si>
  <si>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</si>
  <si>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</si>
  <si>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</si>
  <si>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</si>
  <si>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</si>
  <si>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964073221</t>
  </si>
  <si>
    <t>Vybourání válcovaných nosníků uložených ve zdivu cihelném délky do 4 m, hmotnosti do 20 kg/m</t>
  </si>
  <si>
    <t>t</t>
  </si>
  <si>
    <t>CS ÚRS 2022 02</t>
  </si>
  <si>
    <t>512</t>
  </si>
  <si>
    <t>2</t>
  </si>
  <si>
    <t>-1862390094</t>
  </si>
  <si>
    <t>VV</t>
  </si>
  <si>
    <t>Vybourání nosníků (dl * hm)</t>
  </si>
  <si>
    <t>1.PP</t>
  </si>
  <si>
    <t>(3,00)*21,90/1000</t>
  </si>
  <si>
    <t>4.NP</t>
  </si>
  <si>
    <t>(3,01+3,60*2)*17,90/1000</t>
  </si>
  <si>
    <t>Součet</t>
  </si>
  <si>
    <t>4</t>
  </si>
  <si>
    <t>977151126</t>
  </si>
  <si>
    <t>Jádrové vrty diamantovými korunkami do stavebních materiálů (železobetonu, betonu, cihel, obkladů, dlažeb, kamene) průměru přes 200 do 225 mm</t>
  </si>
  <si>
    <t>m</t>
  </si>
  <si>
    <t>2062560027</t>
  </si>
  <si>
    <t>3</t>
  </si>
  <si>
    <t>978013121</t>
  </si>
  <si>
    <t>Otlučení vápenných nebo vápenocementových omítek vnitřních ploch stěn s vyškrabáním spar, s očištěním zdiva, v rozsahu přes 5 do 10 %</t>
  </si>
  <si>
    <t>m2</t>
  </si>
  <si>
    <t>-2012706518</t>
  </si>
  <si>
    <t>Oprava omítky (dl * v) - otvory (š * v)</t>
  </si>
  <si>
    <t>(3,15*2+3,47*2)*3,50</t>
  </si>
  <si>
    <t>-(0,9*2,02)</t>
  </si>
  <si>
    <t>997</t>
  </si>
  <si>
    <t>Přesun sutě</t>
  </si>
  <si>
    <t>997002611</t>
  </si>
  <si>
    <t>Nakládání suti a vybouraných hmot na dopravní prostředek pro vodorovné přemístění</t>
  </si>
  <si>
    <t>749746362</t>
  </si>
  <si>
    <t>5</t>
  </si>
  <si>
    <t>997006002</t>
  </si>
  <si>
    <t>Úprava stavebního odpadu třídění na jednotlivé druhy</t>
  </si>
  <si>
    <t>-1731525773</t>
  </si>
  <si>
    <t>6</t>
  </si>
  <si>
    <t>997013215</t>
  </si>
  <si>
    <t>Vnitrostaveništní doprava suti a vybouraných hmot vodorovně do 50 m svisle ručně pro budovy a haly výšky přes 15 do 18 m</t>
  </si>
  <si>
    <t>-477920945</t>
  </si>
  <si>
    <t>7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</si>
  <si>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</si>
  <si>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</si>
  <si>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-1172079614</t>
  </si>
  <si>
    <t>8</t>
  </si>
  <si>
    <t>997013501</t>
  </si>
  <si>
    <t>Odvoz suti a vybouraných hmot na skládku nebo meziskládku se složením, na vzdálenost do 1 km</t>
  </si>
  <si>
    <t>887200848</t>
  </si>
  <si>
    <t>997013509</t>
  </si>
  <si>
    <t>Odvoz suti a vybouraných hmot na skládku nebo meziskládku se složením, na vzdálenost Příplatek k ceně za každý další i započatý 1 km přes 1 km</t>
  </si>
  <si>
    <t>1908269626</t>
  </si>
  <si>
    <t>0,817*9 'Přepočtené koeficientem množství</t>
  </si>
  <si>
    <t>10</t>
  </si>
  <si>
    <t>997013871</t>
  </si>
  <si>
    <t>Poplatek za uložení stavebního odpadu na recyklační skládce (skládkovné) směsného stavebního a demoličního zatříděného do Katalogu odpadů pod kódem 17 09 04</t>
  </si>
  <si>
    <t>-1695397543</t>
  </si>
  <si>
    <t>PSV</t>
  </si>
  <si>
    <t>Práce a dodávky PSV</t>
  </si>
  <si>
    <t>763</t>
  </si>
  <si>
    <t>Konstrukce suché výstavby</t>
  </si>
  <si>
    <t>11</t>
  </si>
  <si>
    <t>763111811</t>
  </si>
  <si>
    <t>Demontáž příček ze sádrokartonových desek s nosnou konstrukcí z ocelových profilů jednoduchých, opláštění jednoduché</t>
  </si>
  <si>
    <t>16</t>
  </si>
  <si>
    <t>-380755838</t>
  </si>
  <si>
    <t>Vybourání příčky (dl * v)</t>
  </si>
  <si>
    <t>(3,00)*1,30</t>
  </si>
  <si>
    <t>771</t>
  </si>
  <si>
    <t>Podlahy z dlaždic</t>
  </si>
  <si>
    <t>12</t>
  </si>
  <si>
    <t>771571810</t>
  </si>
  <si>
    <t>Demontáž podlah z dlaždic keramických kladených do malty</t>
  </si>
  <si>
    <t>416305231</t>
  </si>
  <si>
    <t>Souvrství podlahy - dlažba (dl * š)</t>
  </si>
  <si>
    <t>(1,40*0,70)*6</t>
  </si>
  <si>
    <t>OST</t>
  </si>
  <si>
    <t>Ostatní</t>
  </si>
  <si>
    <t>13</t>
  </si>
  <si>
    <t>OST000X1</t>
  </si>
  <si>
    <t>Demontáž a ekologická likvidace stávajícího výtahu vč. strojovny a doplňků (dle PD)</t>
  </si>
  <si>
    <t>soubor</t>
  </si>
  <si>
    <t>1992931826</t>
  </si>
  <si>
    <t>skl_dlažba_pl</t>
  </si>
  <si>
    <t>5,88</t>
  </si>
  <si>
    <t>skl_dlažba_sokl</t>
  </si>
  <si>
    <t>8,4</t>
  </si>
  <si>
    <t>ztr_300_pl</t>
  </si>
  <si>
    <t>6,6</t>
  </si>
  <si>
    <t>02 - Nové konstrukce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</si>
  <si>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</si>
  <si>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</si>
  <si>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</si>
  <si>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727 - Zdravotechnika - požární ochrana</t>
  </si>
  <si>
    <t xml:space="preserve">    777 - Podlahy lité</t>
  </si>
  <si>
    <t xml:space="preserve">    784 - Dokončovací práce - malby a tapety</t>
  </si>
  <si>
    <t>Svislé a kompletní konstrukce</t>
  </si>
  <si>
    <t>310237241</t>
  </si>
  <si>
    <t>Zazdívka otvorů ve zdivu nadzákladovém cihlami pálenými plochy přes 0,09 m2 do 0,25 m2, ve zdi tl. do 300 mm</t>
  </si>
  <si>
    <t>kus</t>
  </si>
  <si>
    <t>453360540</t>
  </si>
  <si>
    <t>Zazdívka otovrů (p)</t>
  </si>
  <si>
    <t>311113134</t>
  </si>
  <si>
    <t>Nadzákladové zdi z tvárnic ztraceného bednění betonových hladkých, včetně výplně z betonu třídy C 16/20, tloušťky zdiva přes 250 do 300 mm</t>
  </si>
  <si>
    <t>-2098495572</t>
  </si>
  <si>
    <t>Ztracenky (dl * v)</t>
  </si>
  <si>
    <t>(3,00)*2,20</t>
  </si>
  <si>
    <t>312361821</t>
  </si>
  <si>
    <t>Výztuž nadzákladových zdí výplňových svislých nebo odkloněných od svislice, rovných nebo oblých z betonářské oceli 10 505 (R) nebo BSt 500</t>
  </si>
  <si>
    <t>1486067984</t>
  </si>
  <si>
    <t>Ztracenky - výztuž (pl * hm) (hm = 30,0 kg/m2)</t>
  </si>
  <si>
    <t>(ztr_300_pl)*30,/1000</t>
  </si>
  <si>
    <t>346272226</t>
  </si>
  <si>
    <t>Přizdívky z pórobetonových tvárnic objemová hmotnost do 500 kg/m3, na tenké maltové lože, tloušťka přizdívky 75 mm</t>
  </si>
  <si>
    <t>16849939</t>
  </si>
  <si>
    <t>Přizdívka (dl * v * p)</t>
  </si>
  <si>
    <t>(0,70)*2,15</t>
  </si>
  <si>
    <t>1.NP</t>
  </si>
  <si>
    <t>(0,64)*2,15</t>
  </si>
  <si>
    <t>2.NP</t>
  </si>
  <si>
    <t>(0,51)*2,15</t>
  </si>
  <si>
    <t>3.NP</t>
  </si>
  <si>
    <t>(0,41)*2,15</t>
  </si>
  <si>
    <t>(0,30)*2,15</t>
  </si>
  <si>
    <t>Úpravy povrchů, podlahy a osazování výplní</t>
  </si>
  <si>
    <t>619996117</t>
  </si>
  <si>
    <t>Ochrana stavebních konstrukcí a samostatných prvků včetně pozdějšího odstranění obedněním z OSB desek podlahy</t>
  </si>
  <si>
    <t>2102885489</t>
  </si>
  <si>
    <t>619996145</t>
  </si>
  <si>
    <t>Ochrana stavebních konstrukcí a samostatných prvků včetně pozdějšího odstranění obalením geotextilií samostatných konstrukcí a prvků</t>
  </si>
  <si>
    <t>1766773820</t>
  </si>
  <si>
    <t>629991011</t>
  </si>
  <si>
    <t>Zakrytí vnějších ploch před znečištěním včetně pozdějšího odkrytí výplní otvorů a svislých ploch fólií přilepenou lepící páskou</t>
  </si>
  <si>
    <t>-683286864</t>
  </si>
  <si>
    <t>612142001</t>
  </si>
  <si>
    <t>Potažení vnitřních ploch pletivem v ploše nebo pruzích, na plném podkladu sklovláknitým vtlačením do tmelu stěn</t>
  </si>
  <si>
    <t>1742790469</t>
  </si>
  <si>
    <t>Oprava ostění (dl * š)</t>
  </si>
  <si>
    <t>(1,40+2,15*2)*0,70</t>
  </si>
  <si>
    <t>(1,40+2,15*2)*0,64</t>
  </si>
  <si>
    <t>(1,40+2,15*2)*0,51</t>
  </si>
  <si>
    <t>(1,40+2,15*2)*0,41</t>
  </si>
  <si>
    <t>(1,40+2,15*2)*0,30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</si>
  <si>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</si>
  <si>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</si>
  <si>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-141637479</t>
  </si>
  <si>
    <t>Oprava ostění - lišta (dl)</t>
  </si>
  <si>
    <t>(1,40+2,15*2)</t>
  </si>
  <si>
    <t>M</t>
  </si>
  <si>
    <t>28342205</t>
  </si>
  <si>
    <t>profil začišťovací PVC 6mm s výztužnou tkaninou pro ostění ETICS</t>
  </si>
  <si>
    <t>-1170974029</t>
  </si>
  <si>
    <t>28,5*1,1 'Přepočtené koeficientem množství</t>
  </si>
  <si>
    <t>612315215</t>
  </si>
  <si>
    <t>Vápenná omítka jednotlivých malých ploch hladká na stěnách, plochy jednotlivě přes 1,0 do 4 m2</t>
  </si>
  <si>
    <t>272341961</t>
  </si>
  <si>
    <t>Omítka ostění (p)</t>
  </si>
  <si>
    <t>612325421</t>
  </si>
  <si>
    <t>Oprava vápenocementové omítky vnitřních ploch štukové dvouvrstvé, tloušťky do 20 mm a tloušťky štuku do 3 mm stěn, v rozsahu opravované plochy do 10%</t>
  </si>
  <si>
    <t>1507675147</t>
  </si>
  <si>
    <t>953943211</t>
  </si>
  <si>
    <t>Osazování drobných kovových předmětů kotvených do stěny hasicího přístroje</t>
  </si>
  <si>
    <t>-553248959</t>
  </si>
  <si>
    <t>14</t>
  </si>
  <si>
    <t>44932114</t>
  </si>
  <si>
    <t>přístroj hasicí ruční práškový PG 6 LE</t>
  </si>
  <si>
    <t>249165200</t>
  </si>
  <si>
    <t>943211112</t>
  </si>
  <si>
    <t>Montáž lešení prostorového rámového lehkého pracovního s podlahami s provozním zatížením tř. 3 do 200 kg/m2, výšky přes 10 do 25 m</t>
  </si>
  <si>
    <t>m3</t>
  </si>
  <si>
    <t>-1048833186</t>
  </si>
  <si>
    <t>943211119</t>
  </si>
  <si>
    <t>Montáž lešení prostorového rámového lehkého pracovního s podlahami Příplatek k cenám za půdorysnou plochu do 6 m2</t>
  </si>
  <si>
    <t>1547721083</t>
  </si>
  <si>
    <t>17</t>
  </si>
  <si>
    <t>943211212</t>
  </si>
  <si>
    <t>Montáž lešení prostorového rámového lehkého pracovního s podlahami Příplatek za první a každý další den použití lešení k ceně -1112</t>
  </si>
  <si>
    <t>600751523</t>
  </si>
  <si>
    <t>185*60 'Přepočtené koeficientem množství</t>
  </si>
  <si>
    <t>18</t>
  </si>
  <si>
    <t>943211812</t>
  </si>
  <si>
    <t>Demontáž lešení prostorového rámového lehkého pracovního s podlahami s provozním zatížením tř. 3 do 200 kg/m2, výšky přes 10 do 25 m</t>
  </si>
  <si>
    <t>-281725894</t>
  </si>
  <si>
    <t>19</t>
  </si>
  <si>
    <t>949101111</t>
  </si>
  <si>
    <t>Lešení pomocné pracovní pro objekty pozemních staveb pro zatížení do 150 kg/m2, o výšce lešeňové podlahy do 1,9 m</t>
  </si>
  <si>
    <t>1748124862</t>
  </si>
  <si>
    <t>20</t>
  </si>
  <si>
    <t>952901111</t>
  </si>
  <si>
    <t>Vyčištění budov nebo objektů před předáním do užívání budov bytové nebo občanské výstavby, světlé výšky podlaží do 4 m</t>
  </si>
  <si>
    <t>-955675313</t>
  </si>
  <si>
    <t>998</t>
  </si>
  <si>
    <t>Přesun hmot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</si>
  <si>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</si>
  <si>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</si>
  <si>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260961554</t>
  </si>
  <si>
    <t>727</t>
  </si>
  <si>
    <t>Zdravotechnika - požární ochrana</t>
  </si>
  <si>
    <t>22</t>
  </si>
  <si>
    <t>727000X1</t>
  </si>
  <si>
    <t>D+M požární ucpávka (dle PD)</t>
  </si>
  <si>
    <t>kpl</t>
  </si>
  <si>
    <t>-118484016</t>
  </si>
  <si>
    <t>23</t>
  </si>
  <si>
    <t>771111011</t>
  </si>
  <si>
    <t>Příprava podkladu před provedením dlažby vysátí podlah</t>
  </si>
  <si>
    <t>-1898002256</t>
  </si>
  <si>
    <t>Souvrství podlahy - dlažba, příprava (pl)</t>
  </si>
  <si>
    <t>(skl_dlažba_pl)</t>
  </si>
  <si>
    <t>24</t>
  </si>
  <si>
    <t>771151011</t>
  </si>
  <si>
    <t>Příprava podkladu před provedením dlažby samonivelační stěrka min.pevnosti 20 MPa, tloušťky do 3 mm</t>
  </si>
  <si>
    <t>-512162430</t>
  </si>
  <si>
    <t>Souvrství podlahy - dlažba, vyrovnání (pl)</t>
  </si>
  <si>
    <t>25</t>
  </si>
  <si>
    <t>771121011</t>
  </si>
  <si>
    <t>Příprava podkladu před provedením dlažby nátěr penetrační na podlahu</t>
  </si>
  <si>
    <t>-205220169</t>
  </si>
  <si>
    <t>Souvrství podlahy - dlažba, penetrace (pl)</t>
  </si>
  <si>
    <t>26</t>
  </si>
  <si>
    <t>771574112</t>
  </si>
  <si>
    <t>Montáž podlah z dlaždic keramických lepených flexibilním lepidlem maloformátových hladkých přes 9 do 12 ks/m2</t>
  </si>
  <si>
    <t>-1356686976</t>
  </si>
  <si>
    <t>27</t>
  </si>
  <si>
    <t>771577111</t>
  </si>
  <si>
    <t>Montáž podlah z dlaždic keramických lepených flexibilním lepidlem Příplatek k cenám za plochu do 5 m2 jednotlivě</t>
  </si>
  <si>
    <t>-1697302571</t>
  </si>
  <si>
    <t>Souvrství podlahy - dlažba, pracnost (pl)</t>
  </si>
  <si>
    <t>28</t>
  </si>
  <si>
    <t>771577112</t>
  </si>
  <si>
    <t>Montáž podlah z dlaždic keramických lepených flexibilním lepidlem Příplatek k cenám za podlahy v omezeném prostoru</t>
  </si>
  <si>
    <t>1770121912</t>
  </si>
  <si>
    <t>29</t>
  </si>
  <si>
    <t>771474112</t>
  </si>
  <si>
    <t>Montáž soklů z dlaždic keramických lepených flexibilním lepidlem rovných, výšky přes 65 do 90 mm</t>
  </si>
  <si>
    <t>-783637770</t>
  </si>
  <si>
    <t>Souvrství podlahy - dlažba, sokl (dl)</t>
  </si>
  <si>
    <t>(0,70)*12</t>
  </si>
  <si>
    <t>30</t>
  </si>
  <si>
    <t>59761434</t>
  </si>
  <si>
    <t>dlažba keramická slinutá hladká do interiéru i exteriéru pro vysoké mechanické namáhání přes 9 do 12ks/m2</t>
  </si>
  <si>
    <t>32</t>
  </si>
  <si>
    <t>-1820436448</t>
  </si>
  <si>
    <t>Souvrství podlahy - dlažba (pl)</t>
  </si>
  <si>
    <t>(skl_dlažba_sokl)*0,15</t>
  </si>
  <si>
    <t>7,14*1,1 'Přepočtené koeficientem množství</t>
  </si>
  <si>
    <t>31</t>
  </si>
  <si>
    <t>771591115</t>
  </si>
  <si>
    <t>Podlahy - dokončovací práce spárování silikonem</t>
  </si>
  <si>
    <t>743924835</t>
  </si>
  <si>
    <t>Souvrství podlahy - dlažba, dilatace (dl)</t>
  </si>
  <si>
    <t>(skl_dlažba_sokl)</t>
  </si>
  <si>
    <t>771591184</t>
  </si>
  <si>
    <t>Podlahy - dokončovací práce pracnější řezání dlaždic keramických rovné</t>
  </si>
  <si>
    <t>-1320622646</t>
  </si>
  <si>
    <t>33</t>
  </si>
  <si>
    <t>998771102</t>
  </si>
  <si>
    <t>Přesun hmot pro podlahy z dlaždic stanovený z hmotnosti přesunovaného materiálu vodorovná dopravní vzdálenost do 50 m v objektech výšky přes 6 do 12 m</t>
  </si>
  <si>
    <t>8828871</t>
  </si>
  <si>
    <t>34</t>
  </si>
  <si>
    <t>998771181</t>
  </si>
  <si>
    <t>Přesun hmot pro podlahy z dlaždic stanovený z hmotnosti přesunovaného materiálu Příplatek k ceně za přesun prováděný bez použití mechanizace pro jakoukoliv výšku objektu</t>
  </si>
  <si>
    <t>846932351</t>
  </si>
  <si>
    <t>777</t>
  </si>
  <si>
    <t>Podlahy lité</t>
  </si>
  <si>
    <t>35</t>
  </si>
  <si>
    <t>777131109</t>
  </si>
  <si>
    <t>Penetrační nátěr podlahy epoxidový odolný proti vzlínání olejů</t>
  </si>
  <si>
    <t>-2097406966</t>
  </si>
  <si>
    <t>Nátěr podlahy - nátěr, penetrace (dl * š)</t>
  </si>
  <si>
    <t>(3,00*2,24)</t>
  </si>
  <si>
    <t>36</t>
  </si>
  <si>
    <t>777611151</t>
  </si>
  <si>
    <t>Krycí nátěr podlahy parkovacích ploch epoxidový</t>
  </si>
  <si>
    <t>-937968222</t>
  </si>
  <si>
    <t>Nátěr podlahy - nátěr (dl * š)</t>
  </si>
  <si>
    <t>37</t>
  </si>
  <si>
    <t>998777101</t>
  </si>
  <si>
    <t>Přesun hmot pro podlahy lité stanovený z hmotnosti přesunovaného materiálu vodorovná dopravní vzdálenost do 50 m v objektech výšky do 6 m</t>
  </si>
  <si>
    <t>1497593440</t>
  </si>
  <si>
    <t>38</t>
  </si>
  <si>
    <t>998777181</t>
  </si>
  <si>
    <t>Přesun hmot pro podlahy lité stanovený z hmotnosti přesunovaného materiálu Příplatek k cenám za přesun prováděný bez použití mechanizace pro jakoukoliv výšku objektu</t>
  </si>
  <si>
    <t>1080890799</t>
  </si>
  <si>
    <t>784</t>
  </si>
  <si>
    <t>Dokončovací práce - malby a tapety</t>
  </si>
  <si>
    <t>39</t>
  </si>
  <si>
    <t>784111001</t>
  </si>
  <si>
    <t>Oprášení (ometení) podkladu v místnostech výšky do 3,80 m</t>
  </si>
  <si>
    <t>291699714</t>
  </si>
  <si>
    <t>40</t>
  </si>
  <si>
    <t>784181101</t>
  </si>
  <si>
    <t>Penetrace podkladu jednonásobná základní akrylátová bezbarvá v místnostech výšky do 3,80 m</t>
  </si>
  <si>
    <t>1201274409</t>
  </si>
  <si>
    <t>41</t>
  </si>
  <si>
    <t>784221101</t>
  </si>
  <si>
    <t>Malby z malířských směsí otěruvzdorných za sucha dvojnásobné, bílé za sucha otěruvzdorné dobře v místnostech výšky do 3,80 m</t>
  </si>
  <si>
    <t>-930749358</t>
  </si>
  <si>
    <t>Malby stěn (dl * v * p)</t>
  </si>
  <si>
    <t>1.PP-5.NP</t>
  </si>
  <si>
    <t>(3,00*2+2,40*2)*25,72</t>
  </si>
  <si>
    <t>(2,09+0,41*2)*3,90*6</t>
  </si>
  <si>
    <t>Malby stropu (dl * š)</t>
  </si>
  <si>
    <t>(3,00*2,40)</t>
  </si>
  <si>
    <t>42</t>
  </si>
  <si>
    <t>D+M Technologie výtahu vč. dveří, klece, ovládacích panelů, hydraulického agregátu, vodítek a konzolí, rozvaděče elektroinstalace, osvětlení šachty, hl. vypínače a dalších doplňků (dle PD)</t>
  </si>
  <si>
    <t>2062627841</t>
  </si>
  <si>
    <t>43</t>
  </si>
  <si>
    <t>OST000X2</t>
  </si>
  <si>
    <t>D+M Osvětlení nástupišť výtahu vč. doplňků (dle PD)</t>
  </si>
  <si>
    <t>258306973</t>
  </si>
  <si>
    <t>03 - VRN</t>
  </si>
  <si>
    <t>VRN - Vedlejší rozpočtové náklady</t>
  </si>
  <si>
    <t>Vedlejší rozpočtové náklady</t>
  </si>
  <si>
    <t>VRN000X1</t>
  </si>
  <si>
    <t>Zařízení staveniště</t>
  </si>
  <si>
    <t>344686024</t>
  </si>
  <si>
    <t>P</t>
  </si>
  <si>
    <t>Poznámka k položce:
Např.: vybudování, provozování a likvidace apod.</t>
  </si>
  <si>
    <t>VRN000X2</t>
  </si>
  <si>
    <t>Ztížené provozní vlivy</t>
  </si>
  <si>
    <t>-1541667291</t>
  </si>
  <si>
    <t>Poznámka k položce:
Např.: pohyb třetích osob, centrum města apod.</t>
  </si>
  <si>
    <t>VRN000X3</t>
  </si>
  <si>
    <t>Přesun kapacit</t>
  </si>
  <si>
    <t>786521147</t>
  </si>
  <si>
    <t>Poznámka k položce:
Např.: přesun materiálu, osobo, techniky apod.</t>
  </si>
  <si>
    <t>VRN000X4</t>
  </si>
  <si>
    <t>Inženýrská činnost</t>
  </si>
  <si>
    <t>-865479062</t>
  </si>
  <si>
    <t>Poznámka k položce:
Např.: TDI, BOZP, statik, geodet apod.</t>
  </si>
  <si>
    <t>SEZNAM FIGUR</t>
  </si>
  <si>
    <t>Výměra</t>
  </si>
  <si>
    <t xml:space="preserve"> 02</t>
  </si>
  <si>
    <t>Použití figury:</t>
  </si>
  <si>
    <t>Montáž podlah keramických hladkých lepených flexibilním lepidlem přes 9 do 12 ks/m2</t>
  </si>
  <si>
    <t>Vysátí podkladu před pokládkou dlažby</t>
  </si>
  <si>
    <t>Nátěr penetrační na podlahu</t>
  </si>
  <si>
    <t>Samonivelační stěrka podlah pevnosti 20 MPa tl 3 mm</t>
  </si>
  <si>
    <t>Příplatek k montáži podlah keramických lepených flexibilním lepidlem za plochu do 5 m2</t>
  </si>
  <si>
    <t>Příplatek k montáži podlah keramických lepených flexibilním lepidlem za omezený prostor</t>
  </si>
  <si>
    <t>Montáž soklů z dlaždic keramických rovných flexibilní lepidlo v přes 65 do 90 mm</t>
  </si>
  <si>
    <t>Podlahy spárování silikonem</t>
  </si>
  <si>
    <t>Nosná zeď tl přes 250 do 300 mm z hladkých tvárnic ztraceného bednění včetně výplně z betonu tř. C 16/20</t>
  </si>
  <si>
    <t>Výztuž výplňových zdí betonářskou ocelí 10 505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</si>
</sst>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40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56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58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57</v>
      </c>
      <c r="AI60" s="42"/>
      <c r="AJ60" s="42"/>
      <c r="AK60" s="42"/>
      <c r="AL60" s="42"/>
      <c r="AM60" s="64" t="s">
        <v>58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60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58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57</v>
      </c>
      <c r="AI75" s="42"/>
      <c r="AJ75" s="42"/>
      <c r="AK75" s="42"/>
      <c r="AL75" s="42"/>
      <c r="AM75" s="64" t="s">
        <v>58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22MT092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Výtah - Božice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Božice 188, 671 64 Božice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10. 10. 2022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Jihomoravský kraj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Ing. et Ing. Pavel Vyskočil</v>
      </c>
      <c r="AN89" s="71"/>
      <c r="AO89" s="71"/>
      <c r="AP89" s="71"/>
      <c r="AQ89" s="40"/>
      <c r="AR89" s="44"/>
      <c r="AS89" s="81" t="s">
        <v>62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STAGA stavební agentura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63</v>
      </c>
      <c r="D92" s="94"/>
      <c r="E92" s="94"/>
      <c r="F92" s="94"/>
      <c r="G92" s="94"/>
      <c r="H92" s="95"/>
      <c r="I92" s="96" t="s">
        <v>64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65</v>
      </c>
      <c r="AH92" s="94"/>
      <c r="AI92" s="94"/>
      <c r="AJ92" s="94"/>
      <c r="AK92" s="94"/>
      <c r="AL92" s="94"/>
      <c r="AM92" s="94"/>
      <c r="AN92" s="96" t="s">
        <v>66</v>
      </c>
      <c r="AO92" s="94"/>
      <c r="AP92" s="98"/>
      <c r="AQ92" s="99" t="s">
        <v>67</v>
      </c>
      <c r="AR92" s="44"/>
      <c r="AS92" s="100" t="s">
        <v>68</v>
      </c>
      <c r="AT92" s="101" t="s">
        <v>69</v>
      </c>
      <c r="AU92" s="101" t="s">
        <v>70</v>
      </c>
      <c r="AV92" s="101" t="s">
        <v>71</v>
      </c>
      <c r="AW92" s="101" t="s">
        <v>72</v>
      </c>
      <c r="AX92" s="101" t="s">
        <v>73</v>
      </c>
      <c r="AY92" s="101" t="s">
        <v>74</v>
      </c>
      <c r="AZ92" s="101" t="s">
        <v>75</v>
      </c>
      <c r="BA92" s="101" t="s">
        <v>76</v>
      </c>
      <c r="BB92" s="101" t="s">
        <v>77</v>
      </c>
      <c r="BC92" s="101" t="s">
        <v>78</v>
      </c>
      <c r="BD92" s="102" t="s">
        <v>79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80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81</v>
      </c>
      <c r="BT94" s="117" t="s">
        <v>82</v>
      </c>
      <c r="BU94" s="118" t="s">
        <v>83</v>
      </c>
      <c r="BV94" s="117" t="s">
        <v>84</v>
      </c>
      <c r="BW94" s="117" t="s">
        <v>5</v>
      </c>
      <c r="BX94" s="117" t="s">
        <v>85</v>
      </c>
      <c r="CL94" s="117" t="s">
        <v>1</v>
      </c>
    </row>
    <row r="95" spans="1:91" s="7" customFormat="1" ht="16.5" customHeight="1">
      <c r="A95" s="119" t="s">
        <v>86</v>
      </c>
      <c r="B95" s="120"/>
      <c r="C95" s="121"/>
      <c r="D95" s="122" t="s">
        <v>87</v>
      </c>
      <c r="E95" s="122"/>
      <c r="F95" s="122"/>
      <c r="G95" s="122"/>
      <c r="H95" s="122"/>
      <c r="I95" s="123"/>
      <c r="J95" s="122" t="s">
        <v>88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Bourané konstrukce'!J30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89</v>
      </c>
      <c r="AR95" s="126"/>
      <c r="AS95" s="127">
        <v>0</v>
      </c>
      <c r="AT95" s="128">
        <f>ROUND(SUM(AV95:AW95),2)</f>
        <v>0</v>
      </c>
      <c r="AU95" s="129">
        <f>'01 - Bourané konstrukce'!P123</f>
        <v>0</v>
      </c>
      <c r="AV95" s="128">
        <f>'01 - Bourané konstrukce'!J33</f>
        <v>0</v>
      </c>
      <c r="AW95" s="128">
        <f>'01 - Bourané konstrukce'!J34</f>
        <v>0</v>
      </c>
      <c r="AX95" s="128">
        <f>'01 - Bourané konstrukce'!J35</f>
        <v>0</v>
      </c>
      <c r="AY95" s="128">
        <f>'01 - Bourané konstrukce'!J36</f>
        <v>0</v>
      </c>
      <c r="AZ95" s="128">
        <f>'01 - Bourané konstrukce'!F33</f>
        <v>0</v>
      </c>
      <c r="BA95" s="128">
        <f>'01 - Bourané konstrukce'!F34</f>
        <v>0</v>
      </c>
      <c r="BB95" s="128">
        <f>'01 - Bourané konstrukce'!F35</f>
        <v>0</v>
      </c>
      <c r="BC95" s="128">
        <f>'01 - Bourané konstrukce'!F36</f>
        <v>0</v>
      </c>
      <c r="BD95" s="130">
        <f>'01 - Bourané konstrukce'!F37</f>
        <v>0</v>
      </c>
      <c r="BE95" s="7"/>
      <c r="BT95" s="131" t="s">
        <v>90</v>
      </c>
      <c r="BV95" s="131" t="s">
        <v>84</v>
      </c>
      <c r="BW95" s="131" t="s">
        <v>91</v>
      </c>
      <c r="BX95" s="131" t="s">
        <v>5</v>
      </c>
      <c r="CL95" s="131" t="s">
        <v>1</v>
      </c>
      <c r="CM95" s="131" t="s">
        <v>90</v>
      </c>
    </row>
    <row r="96" spans="1:91" s="7" customFormat="1" ht="16.5" customHeight="1">
      <c r="A96" s="119" t="s">
        <v>86</v>
      </c>
      <c r="B96" s="120"/>
      <c r="C96" s="121"/>
      <c r="D96" s="122" t="s">
        <v>92</v>
      </c>
      <c r="E96" s="122"/>
      <c r="F96" s="122"/>
      <c r="G96" s="122"/>
      <c r="H96" s="122"/>
      <c r="I96" s="123"/>
      <c r="J96" s="122" t="s">
        <v>93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Nové konstrukce'!J30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89</v>
      </c>
      <c r="AR96" s="126"/>
      <c r="AS96" s="127">
        <v>0</v>
      </c>
      <c r="AT96" s="128">
        <f>ROUND(SUM(AV96:AW96),2)</f>
        <v>0</v>
      </c>
      <c r="AU96" s="129">
        <f>'02 - Nové konstrukce'!P127</f>
        <v>0</v>
      </c>
      <c r="AV96" s="128">
        <f>'02 - Nové konstrukce'!J33</f>
        <v>0</v>
      </c>
      <c r="AW96" s="128">
        <f>'02 - Nové konstrukce'!J34</f>
        <v>0</v>
      </c>
      <c r="AX96" s="128">
        <f>'02 - Nové konstrukce'!J35</f>
        <v>0</v>
      </c>
      <c r="AY96" s="128">
        <f>'02 - Nové konstrukce'!J36</f>
        <v>0</v>
      </c>
      <c r="AZ96" s="128">
        <f>'02 - Nové konstrukce'!F33</f>
        <v>0</v>
      </c>
      <c r="BA96" s="128">
        <f>'02 - Nové konstrukce'!F34</f>
        <v>0</v>
      </c>
      <c r="BB96" s="128">
        <f>'02 - Nové konstrukce'!F35</f>
        <v>0</v>
      </c>
      <c r="BC96" s="128">
        <f>'02 - Nové konstrukce'!F36</f>
        <v>0</v>
      </c>
      <c r="BD96" s="130">
        <f>'02 - Nové konstrukce'!F37</f>
        <v>0</v>
      </c>
      <c r="BE96" s="7"/>
      <c r="BT96" s="131" t="s">
        <v>90</v>
      </c>
      <c r="BV96" s="131" t="s">
        <v>84</v>
      </c>
      <c r="BW96" s="131" t="s">
        <v>94</v>
      </c>
      <c r="BX96" s="131" t="s">
        <v>5</v>
      </c>
      <c r="CL96" s="131" t="s">
        <v>1</v>
      </c>
      <c r="CM96" s="131" t="s">
        <v>90</v>
      </c>
    </row>
    <row r="97" spans="1:91" s="7" customFormat="1" ht="16.5" customHeight="1">
      <c r="A97" s="119" t="s">
        <v>86</v>
      </c>
      <c r="B97" s="120"/>
      <c r="C97" s="121"/>
      <c r="D97" s="122" t="s">
        <v>95</v>
      </c>
      <c r="E97" s="122"/>
      <c r="F97" s="122"/>
      <c r="G97" s="122"/>
      <c r="H97" s="122"/>
      <c r="I97" s="123"/>
      <c r="J97" s="122" t="s">
        <v>96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VRN'!J30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89</v>
      </c>
      <c r="AR97" s="126"/>
      <c r="AS97" s="132">
        <v>0</v>
      </c>
      <c r="AT97" s="133">
        <f>ROUND(SUM(AV97:AW97),2)</f>
        <v>0</v>
      </c>
      <c r="AU97" s="134">
        <f>'03 - VRN'!P117</f>
        <v>0</v>
      </c>
      <c r="AV97" s="133">
        <f>'03 - VRN'!J33</f>
        <v>0</v>
      </c>
      <c r="AW97" s="133">
        <f>'03 - VRN'!J34</f>
        <v>0</v>
      </c>
      <c r="AX97" s="133">
        <f>'03 - VRN'!J35</f>
        <v>0</v>
      </c>
      <c r="AY97" s="133">
        <f>'03 - VRN'!J36</f>
        <v>0</v>
      </c>
      <c r="AZ97" s="133">
        <f>'03 - VRN'!F33</f>
        <v>0</v>
      </c>
      <c r="BA97" s="133">
        <f>'03 - VRN'!F34</f>
        <v>0</v>
      </c>
      <c r="BB97" s="133">
        <f>'03 - VRN'!F35</f>
        <v>0</v>
      </c>
      <c r="BC97" s="133">
        <f>'03 - VRN'!F36</f>
        <v>0</v>
      </c>
      <c r="BD97" s="135">
        <f>'03 - VRN'!F37</f>
        <v>0</v>
      </c>
      <c r="BE97" s="7"/>
      <c r="BT97" s="131" t="s">
        <v>90</v>
      </c>
      <c r="BV97" s="131" t="s">
        <v>84</v>
      </c>
      <c r="BW97" s="131" t="s">
        <v>97</v>
      </c>
      <c r="BX97" s="131" t="s">
        <v>5</v>
      </c>
      <c r="CL97" s="131" t="s">
        <v>1</v>
      </c>
      <c r="CM97" s="131" t="s">
        <v>90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Bourané konstrukce'!C2" display="/"/>
    <hyperlink ref="A96" location="'02 - Nové konstrukce'!C2" display="/"/>
    <hyperlink ref="A9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Výtah - Božice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</v>
      </c>
      <c r="F24" s="38"/>
      <c r="G24" s="38"/>
      <c r="H24" s="38"/>
      <c r="I24" s="140" t="s">
        <v>28</v>
      </c>
      <c r="J24" s="143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41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42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44</v>
      </c>
      <c r="G32" s="38"/>
      <c r="H32" s="38"/>
      <c r="I32" s="152" t="s">
        <v>43</v>
      </c>
      <c r="J32" s="152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46</v>
      </c>
      <c r="E33" s="140" t="s">
        <v>47</v>
      </c>
      <c r="F33" s="154">
        <f>ROUND((SUM(BE123:BE162)),2)</f>
        <v>0</v>
      </c>
      <c r="G33" s="38"/>
      <c r="H33" s="38"/>
      <c r="I33" s="155">
        <v>0.21</v>
      </c>
      <c r="J33" s="154">
        <f>ROUND(((SUM(BE123:BE162))*I33),2)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48</v>
      </c>
      <c r="F34" s="154">
        <f>ROUND((SUM(BF123:BF162)),2)</f>
        <v>0</v>
      </c>
      <c r="G34" s="38"/>
      <c r="H34" s="38"/>
      <c r="I34" s="155">
        <v>0.15</v>
      </c>
      <c r="J34" s="154">
        <f>ROUND(((SUM(BF123:BF162))*I34),2)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49</v>
      </c>
      <c r="F35" s="154">
        <f>ROUND((SUM(BG123:BG162)),2)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50</v>
      </c>
      <c r="F36" s="154">
        <f>ROUND((SUM(BH123:BH162)),2)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51</v>
      </c>
      <c r="F37" s="154">
        <f>ROUND((SUM(BI123:BI162)),2)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55</v>
      </c>
      <c r="E50" s="164"/>
      <c r="F50" s="164"/>
      <c r="G50" s="163" t="s">
        <v>56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57</v>
      </c>
      <c r="E61" s="166"/>
      <c r="F61" s="167" t="s">
        <v>58</v>
      </c>
      <c r="G61" s="165" t="s">
        <v>57</v>
      </c>
      <c r="H61" s="166"/>
      <c r="I61" s="166"/>
      <c r="J61" s="168" t="s">
        <v>58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59</v>
      </c>
      <c r="E65" s="169"/>
      <c r="F65" s="169"/>
      <c r="G65" s="163" t="s">
        <v>60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57</v>
      </c>
      <c r="E76" s="166"/>
      <c r="F76" s="167" t="s">
        <v>58</v>
      </c>
      <c r="G76" s="165" t="s">
        <v>57</v>
      </c>
      <c r="H76" s="166"/>
      <c r="I76" s="166"/>
      <c r="J76" s="168" t="s">
        <v>58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Výtah - Božice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Bourané konstrukce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Božice 188, 671 64 Božice</v>
      </c>
      <c r="G89" s="40"/>
      <c r="H89" s="40"/>
      <c r="I89" s="32" t="s">
        <v>22</v>
      </c>
      <c r="J89" s="79" t="str">
        <f>IF(J12="","",J12)</f>
        <v>10. 10. 2022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Jihomoravský kraj</v>
      </c>
      <c r="G91" s="40"/>
      <c r="H91" s="40"/>
      <c r="I91" s="32" t="s">
        <v>32</v>
      </c>
      <c r="J91" s="36" t="str">
        <f>E21</f>
        <v>Ing. et Ing. Pavel Vyskočil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STAGA stavební agentura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J140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109</v>
      </c>
      <c r="E100" s="182"/>
      <c r="F100" s="182"/>
      <c r="G100" s="182"/>
      <c r="H100" s="182"/>
      <c r="I100" s="182"/>
      <c r="J100" s="183">
        <f>J149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J150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J156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112</v>
      </c>
      <c r="E103" s="182"/>
      <c r="F103" s="182"/>
      <c r="G103" s="182"/>
      <c r="H103" s="182"/>
      <c r="I103" s="182"/>
      <c r="J103" s="183">
        <f>J161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Výtah - Božice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01 - Bourané konstrukce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Božice 188, 671 64 Božice</v>
      </c>
      <c r="G117" s="40"/>
      <c r="H117" s="40"/>
      <c r="I117" s="32" t="s">
        <v>22</v>
      </c>
      <c r="J117" s="79" t="str">
        <f>IF(J12="","",J12)</f>
        <v>10. 10. 2022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Jihomoravský kraj</v>
      </c>
      <c r="G119" s="40"/>
      <c r="H119" s="40"/>
      <c r="I119" s="32" t="s">
        <v>32</v>
      </c>
      <c r="J119" s="36" t="str">
        <f>E21</f>
        <v>Ing. et Ing. Pavel Vyskočil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32" t="s">
        <v>37</v>
      </c>
      <c r="J120" s="36" t="str">
        <f>E24</f>
        <v>STAGA stavební agentura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114</v>
      </c>
      <c r="D122" s="194" t="s">
        <v>67</v>
      </c>
      <c r="E122" s="194" t="s">
        <v>63</v>
      </c>
      <c r="F122" s="194" t="s">
        <v>64</v>
      </c>
      <c r="G122" s="194" t="s">
        <v>115</v>
      </c>
      <c r="H122" s="194" t="s">
        <v>116</v>
      </c>
      <c r="I122" s="194" t="s">
        <v>117</v>
      </c>
      <c r="J122" s="194" t="s">
        <v>103</v>
      </c>
      <c r="K122" s="195" t="s">
        <v>118</v>
      </c>
      <c r="L122" s="196"/>
      <c r="M122" s="100" t="s">
        <v>1</v>
      </c>
      <c r="N122" s="101" t="s">
        <v>46</v>
      </c>
      <c r="O122" s="101" t="s">
        <v>119</v>
      </c>
      <c r="P122" s="101" t="s">
        <v>120</v>
      </c>
      <c r="Q122" s="101" t="s">
        <v>121</v>
      </c>
      <c r="R122" s="101" t="s">
        <v>122</v>
      </c>
      <c r="S122" s="101" t="s">
        <v>123</v>
      </c>
      <c r="T122" s="102" t="s">
        <v>124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125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P124+P149+P161</f>
        <v>0</v>
      </c>
      <c r="Q123" s="104"/>
      <c r="R123" s="199">
        <f>R124+R149+R161</f>
        <v>0.001035</v>
      </c>
      <c r="S123" s="104"/>
      <c r="T123" s="200">
        <f>T124+T149+T161</f>
        <v>1.1302946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81</v>
      </c>
      <c r="AU123" s="17" t="s">
        <v>105</v>
      </c>
      <c r="BK123" s="201">
        <f>BK124+BK149+BK161</f>
        <v>0</v>
      </c>
    </row>
    <row r="124" spans="1:63" s="12" customFormat="1" ht="25.9" customHeight="1">
      <c r="A124" s="12"/>
      <c r="B124" s="202"/>
      <c r="C124" s="203"/>
      <c r="D124" s="204" t="s">
        <v>81</v>
      </c>
      <c r="E124" s="205" t="s">
        <v>126</v>
      </c>
      <c r="F124" s="205" t="s">
        <v>127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P125+P140</f>
        <v>0</v>
      </c>
      <c r="Q124" s="210"/>
      <c r="R124" s="211">
        <f>R125+R140</f>
        <v>0.001035</v>
      </c>
      <c r="S124" s="210"/>
      <c r="T124" s="212">
        <f>T125+T140</f>
        <v>0.5174300000000001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90</v>
      </c>
      <c r="AT124" s="214" t="s">
        <v>81</v>
      </c>
      <c r="AU124" s="214" t="s">
        <v>82</v>
      </c>
      <c r="AY124" s="213" t="s">
        <v>128</v>
      </c>
      <c r="BK124" s="215">
        <f>BK125+BK140</f>
        <v>0</v>
      </c>
    </row>
    <row r="125" spans="1:63" s="12" customFormat="1" ht="22.8" customHeight="1">
      <c r="A125" s="12"/>
      <c r="B125" s="202"/>
      <c r="C125" s="203"/>
      <c r="D125" s="204" t="s">
        <v>81</v>
      </c>
      <c r="E125" s="216" t="s">
        <v>129</v>
      </c>
      <c r="F125" s="216" t="s">
        <v>130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SUM(P126:P139)</f>
        <v>0</v>
      </c>
      <c r="Q125" s="210"/>
      <c r="R125" s="211">
        <f>SUM(R126:R139)</f>
        <v>0.001035</v>
      </c>
      <c r="S125" s="210"/>
      <c r="T125" s="212">
        <f>SUM(T126:T139)</f>
        <v>0.5174300000000001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90</v>
      </c>
      <c r="AT125" s="214" t="s">
        <v>81</v>
      </c>
      <c r="AU125" s="214" t="s">
        <v>90</v>
      </c>
      <c r="AY125" s="213" t="s">
        <v>128</v>
      </c>
      <c r="BK125" s="215">
        <f>SUM(BK126:BK139)</f>
        <v>0</v>
      </c>
    </row>
    <row r="126" spans="1:65" s="2" customFormat="1" ht="33" customHeight="1">
      <c r="A126" s="38"/>
      <c r="B126" s="39"/>
      <c r="C126" s="218" t="s">
        <v>90</v>
      </c>
      <c r="D126" s="218" t="s">
        <v>131</v>
      </c>
      <c r="E126" s="219" t="s">
        <v>132</v>
      </c>
      <c r="F126" s="220" t="s">
        <v>133</v>
      </c>
      <c r="G126" s="221" t="s">
        <v>134</v>
      </c>
      <c r="H126" s="222">
        <v>0.249</v>
      </c>
      <c r="I126" s="223"/>
      <c r="J126" s="224">
        <f>ROUND(I126*H126,2)</f>
        <v>0</v>
      </c>
      <c r="K126" s="220" t="s">
        <v>135</v>
      </c>
      <c r="L126" s="44"/>
      <c r="M126" s="225" t="s">
        <v>1</v>
      </c>
      <c r="N126" s="226" t="s">
        <v>48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1.258</v>
      </c>
      <c r="T126" s="228">
        <f>S126*H126</f>
        <v>0.313242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136</v>
      </c>
      <c r="AT126" s="229" t="s">
        <v>131</v>
      </c>
      <c r="AU126" s="229" t="s">
        <v>137</v>
      </c>
      <c r="AY126" s="17" t="s">
        <v>128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137</v>
      </c>
      <c r="BK126" s="230">
        <f>ROUND(I126*H126,2)</f>
        <v>0</v>
      </c>
      <c r="BL126" s="17" t="s">
        <v>136</v>
      </c>
      <c r="BM126" s="229" t="s">
        <v>138</v>
      </c>
    </row>
    <row r="127" spans="1:51" s="13" customFormat="1" ht="12">
      <c r="A127" s="13"/>
      <c r="B127" s="231"/>
      <c r="C127" s="232"/>
      <c r="D127" s="233" t="s">
        <v>139</v>
      </c>
      <c r="E127" s="234" t="s">
        <v>1</v>
      </c>
      <c r="F127" s="235" t="s">
        <v>140</v>
      </c>
      <c r="G127" s="232"/>
      <c r="H127" s="234" t="s">
        <v>1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139</v>
      </c>
      <c r="AU127" s="241" t="s">
        <v>137</v>
      </c>
      <c r="AV127" s="13" t="s">
        <v>90</v>
      </c>
      <c r="AW127" s="13" t="s">
        <v>36</v>
      </c>
      <c r="AX127" s="13" t="s">
        <v>82</v>
      </c>
      <c r="AY127" s="241" t="s">
        <v>128</v>
      </c>
    </row>
    <row r="128" spans="1:51" s="13" customFormat="1" ht="12">
      <c r="A128" s="13"/>
      <c r="B128" s="231"/>
      <c r="C128" s="232"/>
      <c r="D128" s="233" t="s">
        <v>139</v>
      </c>
      <c r="E128" s="234" t="s">
        <v>1</v>
      </c>
      <c r="F128" s="235" t="s">
        <v>141</v>
      </c>
      <c r="G128" s="232"/>
      <c r="H128" s="234" t="s">
        <v>1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139</v>
      </c>
      <c r="AU128" s="241" t="s">
        <v>137</v>
      </c>
      <c r="AV128" s="13" t="s">
        <v>90</v>
      </c>
      <c r="AW128" s="13" t="s">
        <v>36</v>
      </c>
      <c r="AX128" s="13" t="s">
        <v>82</v>
      </c>
      <c r="AY128" s="241" t="s">
        <v>128</v>
      </c>
    </row>
    <row r="129" spans="1:51" s="14" customFormat="1" ht="12">
      <c r="A129" s="14"/>
      <c r="B129" s="242"/>
      <c r="C129" s="243"/>
      <c r="D129" s="233" t="s">
        <v>139</v>
      </c>
      <c r="E129" s="244" t="s">
        <v>1</v>
      </c>
      <c r="F129" s="245" t="s">
        <v>142</v>
      </c>
      <c r="G129" s="243"/>
      <c r="H129" s="246">
        <v>0.066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139</v>
      </c>
      <c r="AU129" s="252" t="s">
        <v>137</v>
      </c>
      <c r="AV129" s="14" t="s">
        <v>137</v>
      </c>
      <c r="AW129" s="14" t="s">
        <v>36</v>
      </c>
      <c r="AX129" s="14" t="s">
        <v>82</v>
      </c>
      <c r="AY129" s="252" t="s">
        <v>128</v>
      </c>
    </row>
    <row r="130" spans="1:51" s="13" customFormat="1" ht="12">
      <c r="A130" s="13"/>
      <c r="B130" s="231"/>
      <c r="C130" s="232"/>
      <c r="D130" s="233" t="s">
        <v>139</v>
      </c>
      <c r="E130" s="234" t="s">
        <v>1</v>
      </c>
      <c r="F130" s="235" t="s">
        <v>143</v>
      </c>
      <c r="G130" s="232"/>
      <c r="H130" s="234" t="s">
        <v>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139</v>
      </c>
      <c r="AU130" s="241" t="s">
        <v>137</v>
      </c>
      <c r="AV130" s="13" t="s">
        <v>90</v>
      </c>
      <c r="AW130" s="13" t="s">
        <v>36</v>
      </c>
      <c r="AX130" s="13" t="s">
        <v>82</v>
      </c>
      <c r="AY130" s="241" t="s">
        <v>128</v>
      </c>
    </row>
    <row r="131" spans="1:51" s="14" customFormat="1" ht="12">
      <c r="A131" s="14"/>
      <c r="B131" s="242"/>
      <c r="C131" s="243"/>
      <c r="D131" s="233" t="s">
        <v>139</v>
      </c>
      <c r="E131" s="244" t="s">
        <v>1</v>
      </c>
      <c r="F131" s="245" t="s">
        <v>144</v>
      </c>
      <c r="G131" s="243"/>
      <c r="H131" s="246">
        <v>0.183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139</v>
      </c>
      <c r="AU131" s="252" t="s">
        <v>137</v>
      </c>
      <c r="AV131" s="14" t="s">
        <v>137</v>
      </c>
      <c r="AW131" s="14" t="s">
        <v>36</v>
      </c>
      <c r="AX131" s="14" t="s">
        <v>82</v>
      </c>
      <c r="AY131" s="252" t="s">
        <v>128</v>
      </c>
    </row>
    <row r="132" spans="1:51" s="15" customFormat="1" ht="12">
      <c r="A132" s="15"/>
      <c r="B132" s="253"/>
      <c r="C132" s="254"/>
      <c r="D132" s="233" t="s">
        <v>139</v>
      </c>
      <c r="E132" s="255" t="s">
        <v>1</v>
      </c>
      <c r="F132" s="256" t="s">
        <v>145</v>
      </c>
      <c r="G132" s="254"/>
      <c r="H132" s="257">
        <v>0.249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3" t="s">
        <v>139</v>
      </c>
      <c r="AU132" s="263" t="s">
        <v>137</v>
      </c>
      <c r="AV132" s="15" t="s">
        <v>146</v>
      </c>
      <c r="AW132" s="15" t="s">
        <v>36</v>
      </c>
      <c r="AX132" s="15" t="s">
        <v>90</v>
      </c>
      <c r="AY132" s="263" t="s">
        <v>128</v>
      </c>
    </row>
    <row r="133" spans="1:65" s="2" customFormat="1" ht="44.25" customHeight="1">
      <c r="A133" s="38"/>
      <c r="B133" s="39"/>
      <c r="C133" s="218" t="s">
        <v>137</v>
      </c>
      <c r="D133" s="218" t="s">
        <v>131</v>
      </c>
      <c r="E133" s="219" t="s">
        <v>147</v>
      </c>
      <c r="F133" s="220" t="s">
        <v>148</v>
      </c>
      <c r="G133" s="221" t="s">
        <v>149</v>
      </c>
      <c r="H133" s="222">
        <v>0.3</v>
      </c>
      <c r="I133" s="223"/>
      <c r="J133" s="224">
        <f>ROUND(I133*H133,2)</f>
        <v>0</v>
      </c>
      <c r="K133" s="220" t="s">
        <v>135</v>
      </c>
      <c r="L133" s="44"/>
      <c r="M133" s="225" t="s">
        <v>1</v>
      </c>
      <c r="N133" s="226" t="s">
        <v>48</v>
      </c>
      <c r="O133" s="91"/>
      <c r="P133" s="227">
        <f>O133*H133</f>
        <v>0</v>
      </c>
      <c r="Q133" s="227">
        <v>0.00345</v>
      </c>
      <c r="R133" s="227">
        <f>Q133*H133</f>
        <v>0.001035</v>
      </c>
      <c r="S133" s="227">
        <v>0.087</v>
      </c>
      <c r="T133" s="228">
        <f>S133*H133</f>
        <v>0.026099999999999998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146</v>
      </c>
      <c r="AT133" s="229" t="s">
        <v>131</v>
      </c>
      <c r="AU133" s="229" t="s">
        <v>137</v>
      </c>
      <c r="AY133" s="17" t="s">
        <v>128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137</v>
      </c>
      <c r="BK133" s="230">
        <f>ROUND(I133*H133,2)</f>
        <v>0</v>
      </c>
      <c r="BL133" s="17" t="s">
        <v>146</v>
      </c>
      <c r="BM133" s="229" t="s">
        <v>150</v>
      </c>
    </row>
    <row r="134" spans="1:65" s="2" customFormat="1" ht="37.8" customHeight="1">
      <c r="A134" s="38"/>
      <c r="B134" s="39"/>
      <c r="C134" s="218" t="s">
        <v>151</v>
      </c>
      <c r="D134" s="218" t="s">
        <v>131</v>
      </c>
      <c r="E134" s="219" t="s">
        <v>152</v>
      </c>
      <c r="F134" s="220" t="s">
        <v>153</v>
      </c>
      <c r="G134" s="221" t="s">
        <v>154</v>
      </c>
      <c r="H134" s="222">
        <v>44.522</v>
      </c>
      <c r="I134" s="223"/>
      <c r="J134" s="224">
        <f>ROUND(I134*H134,2)</f>
        <v>0</v>
      </c>
      <c r="K134" s="220" t="s">
        <v>135</v>
      </c>
      <c r="L134" s="44"/>
      <c r="M134" s="225" t="s">
        <v>1</v>
      </c>
      <c r="N134" s="226" t="s">
        <v>48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0.004</v>
      </c>
      <c r="T134" s="228">
        <f>S134*H134</f>
        <v>0.178088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146</v>
      </c>
      <c r="AT134" s="229" t="s">
        <v>131</v>
      </c>
      <c r="AU134" s="229" t="s">
        <v>137</v>
      </c>
      <c r="AY134" s="17" t="s">
        <v>128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137</v>
      </c>
      <c r="BK134" s="230">
        <f>ROUND(I134*H134,2)</f>
        <v>0</v>
      </c>
      <c r="BL134" s="17" t="s">
        <v>146</v>
      </c>
      <c r="BM134" s="229" t="s">
        <v>155</v>
      </c>
    </row>
    <row r="135" spans="1:51" s="13" customFormat="1" ht="12">
      <c r="A135" s="13"/>
      <c r="B135" s="231"/>
      <c r="C135" s="232"/>
      <c r="D135" s="233" t="s">
        <v>139</v>
      </c>
      <c r="E135" s="234" t="s">
        <v>1</v>
      </c>
      <c r="F135" s="235" t="s">
        <v>156</v>
      </c>
      <c r="G135" s="232"/>
      <c r="H135" s="234" t="s">
        <v>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139</v>
      </c>
      <c r="AU135" s="241" t="s">
        <v>137</v>
      </c>
      <c r="AV135" s="13" t="s">
        <v>90</v>
      </c>
      <c r="AW135" s="13" t="s">
        <v>36</v>
      </c>
      <c r="AX135" s="13" t="s">
        <v>82</v>
      </c>
      <c r="AY135" s="241" t="s">
        <v>128</v>
      </c>
    </row>
    <row r="136" spans="1:51" s="13" customFormat="1" ht="12">
      <c r="A136" s="13"/>
      <c r="B136" s="231"/>
      <c r="C136" s="232"/>
      <c r="D136" s="233" t="s">
        <v>139</v>
      </c>
      <c r="E136" s="234" t="s">
        <v>1</v>
      </c>
      <c r="F136" s="235" t="s">
        <v>141</v>
      </c>
      <c r="G136" s="232"/>
      <c r="H136" s="234" t="s">
        <v>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139</v>
      </c>
      <c r="AU136" s="241" t="s">
        <v>137</v>
      </c>
      <c r="AV136" s="13" t="s">
        <v>90</v>
      </c>
      <c r="AW136" s="13" t="s">
        <v>36</v>
      </c>
      <c r="AX136" s="13" t="s">
        <v>82</v>
      </c>
      <c r="AY136" s="241" t="s">
        <v>128</v>
      </c>
    </row>
    <row r="137" spans="1:51" s="14" customFormat="1" ht="12">
      <c r="A137" s="14"/>
      <c r="B137" s="242"/>
      <c r="C137" s="243"/>
      <c r="D137" s="233" t="s">
        <v>139</v>
      </c>
      <c r="E137" s="244" t="s">
        <v>1</v>
      </c>
      <c r="F137" s="245" t="s">
        <v>157</v>
      </c>
      <c r="G137" s="243"/>
      <c r="H137" s="246">
        <v>46.34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139</v>
      </c>
      <c r="AU137" s="252" t="s">
        <v>137</v>
      </c>
      <c r="AV137" s="14" t="s">
        <v>137</v>
      </c>
      <c r="AW137" s="14" t="s">
        <v>36</v>
      </c>
      <c r="AX137" s="14" t="s">
        <v>82</v>
      </c>
      <c r="AY137" s="252" t="s">
        <v>128</v>
      </c>
    </row>
    <row r="138" spans="1:51" s="14" customFormat="1" ht="12">
      <c r="A138" s="14"/>
      <c r="B138" s="242"/>
      <c r="C138" s="243"/>
      <c r="D138" s="233" t="s">
        <v>139</v>
      </c>
      <c r="E138" s="244" t="s">
        <v>1</v>
      </c>
      <c r="F138" s="245" t="s">
        <v>158</v>
      </c>
      <c r="G138" s="243"/>
      <c r="H138" s="246">
        <v>-1.818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139</v>
      </c>
      <c r="AU138" s="252" t="s">
        <v>137</v>
      </c>
      <c r="AV138" s="14" t="s">
        <v>137</v>
      </c>
      <c r="AW138" s="14" t="s">
        <v>36</v>
      </c>
      <c r="AX138" s="14" t="s">
        <v>82</v>
      </c>
      <c r="AY138" s="252" t="s">
        <v>128</v>
      </c>
    </row>
    <row r="139" spans="1:51" s="15" customFormat="1" ht="12">
      <c r="A139" s="15"/>
      <c r="B139" s="253"/>
      <c r="C139" s="254"/>
      <c r="D139" s="233" t="s">
        <v>139</v>
      </c>
      <c r="E139" s="255" t="s">
        <v>1</v>
      </c>
      <c r="F139" s="256" t="s">
        <v>145</v>
      </c>
      <c r="G139" s="254"/>
      <c r="H139" s="257">
        <v>44.522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3" t="s">
        <v>139</v>
      </c>
      <c r="AU139" s="263" t="s">
        <v>137</v>
      </c>
      <c r="AV139" s="15" t="s">
        <v>146</v>
      </c>
      <c r="AW139" s="15" t="s">
        <v>36</v>
      </c>
      <c r="AX139" s="15" t="s">
        <v>90</v>
      </c>
      <c r="AY139" s="263" t="s">
        <v>128</v>
      </c>
    </row>
    <row r="140" spans="1:63" s="12" customFormat="1" ht="22.8" customHeight="1">
      <c r="A140" s="12"/>
      <c r="B140" s="202"/>
      <c r="C140" s="203"/>
      <c r="D140" s="204" t="s">
        <v>81</v>
      </c>
      <c r="E140" s="216" t="s">
        <v>159</v>
      </c>
      <c r="F140" s="216" t="s">
        <v>160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SUM(P141:P148)</f>
        <v>0</v>
      </c>
      <c r="Q140" s="210"/>
      <c r="R140" s="211">
        <f>SUM(R141:R148)</f>
        <v>0</v>
      </c>
      <c r="S140" s="210"/>
      <c r="T140" s="212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90</v>
      </c>
      <c r="AT140" s="214" t="s">
        <v>81</v>
      </c>
      <c r="AU140" s="214" t="s">
        <v>90</v>
      </c>
      <c r="AY140" s="213" t="s">
        <v>128</v>
      </c>
      <c r="BK140" s="215">
        <f>SUM(BK141:BK148)</f>
        <v>0</v>
      </c>
    </row>
    <row r="141" spans="1:65" s="2" customFormat="1" ht="24.15" customHeight="1">
      <c r="A141" s="38"/>
      <c r="B141" s="39"/>
      <c r="C141" s="218" t="s">
        <v>146</v>
      </c>
      <c r="D141" s="218" t="s">
        <v>131</v>
      </c>
      <c r="E141" s="219" t="s">
        <v>161</v>
      </c>
      <c r="F141" s="220" t="s">
        <v>162</v>
      </c>
      <c r="G141" s="221" t="s">
        <v>134</v>
      </c>
      <c r="H141" s="222">
        <v>0.817</v>
      </c>
      <c r="I141" s="223"/>
      <c r="J141" s="224">
        <f>ROUND(I141*H141,2)</f>
        <v>0</v>
      </c>
      <c r="K141" s="220" t="s">
        <v>135</v>
      </c>
      <c r="L141" s="44"/>
      <c r="M141" s="225" t="s">
        <v>1</v>
      </c>
      <c r="N141" s="226" t="s">
        <v>48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146</v>
      </c>
      <c r="AT141" s="229" t="s">
        <v>131</v>
      </c>
      <c r="AU141" s="229" t="s">
        <v>137</v>
      </c>
      <c r="AY141" s="17" t="s">
        <v>128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137</v>
      </c>
      <c r="BK141" s="230">
        <f>ROUND(I141*H141,2)</f>
        <v>0</v>
      </c>
      <c r="BL141" s="17" t="s">
        <v>146</v>
      </c>
      <c r="BM141" s="229" t="s">
        <v>163</v>
      </c>
    </row>
    <row r="142" spans="1:65" s="2" customFormat="1" ht="21.75" customHeight="1">
      <c r="A142" s="38"/>
      <c r="B142" s="39"/>
      <c r="C142" s="218" t="s">
        <v>164</v>
      </c>
      <c r="D142" s="218" t="s">
        <v>131</v>
      </c>
      <c r="E142" s="219" t="s">
        <v>165</v>
      </c>
      <c r="F142" s="220" t="s">
        <v>166</v>
      </c>
      <c r="G142" s="221" t="s">
        <v>134</v>
      </c>
      <c r="H142" s="222">
        <v>0.817</v>
      </c>
      <c r="I142" s="223"/>
      <c r="J142" s="224">
        <f>ROUND(I142*H142,2)</f>
        <v>0</v>
      </c>
      <c r="K142" s="220" t="s">
        <v>135</v>
      </c>
      <c r="L142" s="44"/>
      <c r="M142" s="225" t="s">
        <v>1</v>
      </c>
      <c r="N142" s="226" t="s">
        <v>48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146</v>
      </c>
      <c r="AT142" s="229" t="s">
        <v>131</v>
      </c>
      <c r="AU142" s="229" t="s">
        <v>137</v>
      </c>
      <c r="AY142" s="17" t="s">
        <v>128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137</v>
      </c>
      <c r="BK142" s="230">
        <f>ROUND(I142*H142,2)</f>
        <v>0</v>
      </c>
      <c r="BL142" s="17" t="s">
        <v>146</v>
      </c>
      <c r="BM142" s="229" t="s">
        <v>167</v>
      </c>
    </row>
    <row r="143" spans="1:65" s="2" customFormat="1" ht="37.8" customHeight="1">
      <c r="A143" s="38"/>
      <c r="B143" s="39"/>
      <c r="C143" s="218" t="s">
        <v>168</v>
      </c>
      <c r="D143" s="218" t="s">
        <v>131</v>
      </c>
      <c r="E143" s="219" t="s">
        <v>169</v>
      </c>
      <c r="F143" s="220" t="s">
        <v>170</v>
      </c>
      <c r="G143" s="221" t="s">
        <v>134</v>
      </c>
      <c r="H143" s="222">
        <v>0.817</v>
      </c>
      <c r="I143" s="223"/>
      <c r="J143" s="224">
        <f>ROUND(I143*H143,2)</f>
        <v>0</v>
      </c>
      <c r="K143" s="220" t="s">
        <v>135</v>
      </c>
      <c r="L143" s="44"/>
      <c r="M143" s="225" t="s">
        <v>1</v>
      </c>
      <c r="N143" s="226" t="s">
        <v>48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146</v>
      </c>
      <c r="AT143" s="229" t="s">
        <v>131</v>
      </c>
      <c r="AU143" s="229" t="s">
        <v>137</v>
      </c>
      <c r="AY143" s="17" t="s">
        <v>128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137</v>
      </c>
      <c r="BK143" s="230">
        <f>ROUND(I143*H143,2)</f>
        <v>0</v>
      </c>
      <c r="BL143" s="17" t="s">
        <v>146</v>
      </c>
      <c r="BM143" s="229" t="s">
        <v>171</v>
      </c>
    </row>
    <row r="144" spans="1:65" s="2" customFormat="1" ht="62.7" customHeight="1">
      <c r="A144" s="38"/>
      <c r="B144" s="39"/>
      <c r="C144" s="218" t="s">
        <v>172</v>
      </c>
      <c r="D144" s="218" t="s">
        <v>131</v>
      </c>
      <c r="E144" s="219" t="s">
        <v>173</v>
      </c>
      <c r="F144" s="220" t="s">
        <v>174</v>
      </c>
      <c r="G144" s="221" t="s">
        <v>134</v>
      </c>
      <c r="H144" s="222">
        <v>0.817</v>
      </c>
      <c r="I144" s="223"/>
      <c r="J144" s="224">
        <f>ROUND(I144*H144,2)</f>
        <v>0</v>
      </c>
      <c r="K144" s="220" t="s">
        <v>135</v>
      </c>
      <c r="L144" s="44"/>
      <c r="M144" s="225" t="s">
        <v>1</v>
      </c>
      <c r="N144" s="226" t="s">
        <v>48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146</v>
      </c>
      <c r="AT144" s="229" t="s">
        <v>131</v>
      </c>
      <c r="AU144" s="229" t="s">
        <v>137</v>
      </c>
      <c r="AY144" s="17" t="s">
        <v>128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137</v>
      </c>
      <c r="BK144" s="230">
        <f>ROUND(I144*H144,2)</f>
        <v>0</v>
      </c>
      <c r="BL144" s="17" t="s">
        <v>146</v>
      </c>
      <c r="BM144" s="229" t="s">
        <v>175</v>
      </c>
    </row>
    <row r="145" spans="1:65" s="2" customFormat="1" ht="33" customHeight="1">
      <c r="A145" s="38"/>
      <c r="B145" s="39"/>
      <c r="C145" s="218" t="s">
        <v>176</v>
      </c>
      <c r="D145" s="218" t="s">
        <v>131</v>
      </c>
      <c r="E145" s="219" t="s">
        <v>177</v>
      </c>
      <c r="F145" s="220" t="s">
        <v>178</v>
      </c>
      <c r="G145" s="221" t="s">
        <v>134</v>
      </c>
      <c r="H145" s="222">
        <v>0.817</v>
      </c>
      <c r="I145" s="223"/>
      <c r="J145" s="224">
        <f>ROUND(I145*H145,2)</f>
        <v>0</v>
      </c>
      <c r="K145" s="220" t="s">
        <v>135</v>
      </c>
      <c r="L145" s="44"/>
      <c r="M145" s="225" t="s">
        <v>1</v>
      </c>
      <c r="N145" s="226" t="s">
        <v>48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146</v>
      </c>
      <c r="AT145" s="229" t="s">
        <v>131</v>
      </c>
      <c r="AU145" s="229" t="s">
        <v>137</v>
      </c>
      <c r="AY145" s="17" t="s">
        <v>128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137</v>
      </c>
      <c r="BK145" s="230">
        <f>ROUND(I145*H145,2)</f>
        <v>0</v>
      </c>
      <c r="BL145" s="17" t="s">
        <v>146</v>
      </c>
      <c r="BM145" s="229" t="s">
        <v>179</v>
      </c>
    </row>
    <row r="146" spans="1:65" s="2" customFormat="1" ht="44.25" customHeight="1">
      <c r="A146" s="38"/>
      <c r="B146" s="39"/>
      <c r="C146" s="218" t="s">
        <v>129</v>
      </c>
      <c r="D146" s="218" t="s">
        <v>131</v>
      </c>
      <c r="E146" s="219" t="s">
        <v>180</v>
      </c>
      <c r="F146" s="220" t="s">
        <v>181</v>
      </c>
      <c r="G146" s="221" t="s">
        <v>134</v>
      </c>
      <c r="H146" s="222">
        <v>7.353</v>
      </c>
      <c r="I146" s="223"/>
      <c r="J146" s="224">
        <f>ROUND(I146*H146,2)</f>
        <v>0</v>
      </c>
      <c r="K146" s="220" t="s">
        <v>135</v>
      </c>
      <c r="L146" s="44"/>
      <c r="M146" s="225" t="s">
        <v>1</v>
      </c>
      <c r="N146" s="226" t="s">
        <v>48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146</v>
      </c>
      <c r="AT146" s="229" t="s">
        <v>131</v>
      </c>
      <c r="AU146" s="229" t="s">
        <v>137</v>
      </c>
      <c r="AY146" s="17" t="s">
        <v>128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137</v>
      </c>
      <c r="BK146" s="230">
        <f>ROUND(I146*H146,2)</f>
        <v>0</v>
      </c>
      <c r="BL146" s="17" t="s">
        <v>146</v>
      </c>
      <c r="BM146" s="229" t="s">
        <v>182</v>
      </c>
    </row>
    <row r="147" spans="1:51" s="14" customFormat="1" ht="12">
      <c r="A147" s="14"/>
      <c r="B147" s="242"/>
      <c r="C147" s="243"/>
      <c r="D147" s="233" t="s">
        <v>139</v>
      </c>
      <c r="E147" s="243"/>
      <c r="F147" s="245" t="s">
        <v>183</v>
      </c>
      <c r="G147" s="243"/>
      <c r="H147" s="246">
        <v>7.353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139</v>
      </c>
      <c r="AU147" s="252" t="s">
        <v>137</v>
      </c>
      <c r="AV147" s="14" t="s">
        <v>137</v>
      </c>
      <c r="AW147" s="14" t="s">
        <v>4</v>
      </c>
      <c r="AX147" s="14" t="s">
        <v>90</v>
      </c>
      <c r="AY147" s="252" t="s">
        <v>128</v>
      </c>
    </row>
    <row r="148" spans="1:65" s="2" customFormat="1" ht="49.05" customHeight="1">
      <c r="A148" s="38"/>
      <c r="B148" s="39"/>
      <c r="C148" s="218" t="s">
        <v>184</v>
      </c>
      <c r="D148" s="218" t="s">
        <v>131</v>
      </c>
      <c r="E148" s="219" t="s">
        <v>185</v>
      </c>
      <c r="F148" s="220" t="s">
        <v>186</v>
      </c>
      <c r="G148" s="221" t="s">
        <v>134</v>
      </c>
      <c r="H148" s="222">
        <v>0.817</v>
      </c>
      <c r="I148" s="223"/>
      <c r="J148" s="224">
        <f>ROUND(I148*H148,2)</f>
        <v>0</v>
      </c>
      <c r="K148" s="220" t="s">
        <v>135</v>
      </c>
      <c r="L148" s="44"/>
      <c r="M148" s="225" t="s">
        <v>1</v>
      </c>
      <c r="N148" s="226" t="s">
        <v>48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146</v>
      </c>
      <c r="AT148" s="229" t="s">
        <v>131</v>
      </c>
      <c r="AU148" s="229" t="s">
        <v>137</v>
      </c>
      <c r="AY148" s="17" t="s">
        <v>128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137</v>
      </c>
      <c r="BK148" s="230">
        <f>ROUND(I148*H148,2)</f>
        <v>0</v>
      </c>
      <c r="BL148" s="17" t="s">
        <v>146</v>
      </c>
      <c r="BM148" s="229" t="s">
        <v>187</v>
      </c>
    </row>
    <row r="149" spans="1:63" s="12" customFormat="1" ht="25.9" customHeight="1">
      <c r="A149" s="12"/>
      <c r="B149" s="202"/>
      <c r="C149" s="203"/>
      <c r="D149" s="204" t="s">
        <v>81</v>
      </c>
      <c r="E149" s="205" t="s">
        <v>188</v>
      </c>
      <c r="F149" s="205" t="s">
        <v>189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P150+P156</f>
        <v>0</v>
      </c>
      <c r="Q149" s="210"/>
      <c r="R149" s="211">
        <f>R150+R156</f>
        <v>0</v>
      </c>
      <c r="S149" s="210"/>
      <c r="T149" s="212">
        <f>T150+T156</f>
        <v>0.6128646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137</v>
      </c>
      <c r="AT149" s="214" t="s">
        <v>81</v>
      </c>
      <c r="AU149" s="214" t="s">
        <v>82</v>
      </c>
      <c r="AY149" s="213" t="s">
        <v>128</v>
      </c>
      <c r="BK149" s="215">
        <f>BK150+BK156</f>
        <v>0</v>
      </c>
    </row>
    <row r="150" spans="1:63" s="12" customFormat="1" ht="22.8" customHeight="1">
      <c r="A150" s="12"/>
      <c r="B150" s="202"/>
      <c r="C150" s="203"/>
      <c r="D150" s="204" t="s">
        <v>81</v>
      </c>
      <c r="E150" s="216" t="s">
        <v>190</v>
      </c>
      <c r="F150" s="216" t="s">
        <v>191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SUM(P151:P155)</f>
        <v>0</v>
      </c>
      <c r="Q150" s="210"/>
      <c r="R150" s="211">
        <f>SUM(R151:R155)</f>
        <v>0</v>
      </c>
      <c r="S150" s="210"/>
      <c r="T150" s="212">
        <f>SUM(T151:T155)</f>
        <v>0.123825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137</v>
      </c>
      <c r="AT150" s="214" t="s">
        <v>81</v>
      </c>
      <c r="AU150" s="214" t="s">
        <v>90</v>
      </c>
      <c r="AY150" s="213" t="s">
        <v>128</v>
      </c>
      <c r="BK150" s="215">
        <f>SUM(BK151:BK155)</f>
        <v>0</v>
      </c>
    </row>
    <row r="151" spans="1:65" s="2" customFormat="1" ht="37.8" customHeight="1">
      <c r="A151" s="38"/>
      <c r="B151" s="39"/>
      <c r="C151" s="218" t="s">
        <v>192</v>
      </c>
      <c r="D151" s="218" t="s">
        <v>131</v>
      </c>
      <c r="E151" s="219" t="s">
        <v>193</v>
      </c>
      <c r="F151" s="220" t="s">
        <v>194</v>
      </c>
      <c r="G151" s="221" t="s">
        <v>154</v>
      </c>
      <c r="H151" s="222">
        <v>3.9</v>
      </c>
      <c r="I151" s="223"/>
      <c r="J151" s="224">
        <f>ROUND(I151*H151,2)</f>
        <v>0</v>
      </c>
      <c r="K151" s="220" t="s">
        <v>135</v>
      </c>
      <c r="L151" s="44"/>
      <c r="M151" s="225" t="s">
        <v>1</v>
      </c>
      <c r="N151" s="226" t="s">
        <v>48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0.03175</v>
      </c>
      <c r="T151" s="228">
        <f>S151*H151</f>
        <v>0.123825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195</v>
      </c>
      <c r="AT151" s="229" t="s">
        <v>131</v>
      </c>
      <c r="AU151" s="229" t="s">
        <v>137</v>
      </c>
      <c r="AY151" s="17" t="s">
        <v>128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137</v>
      </c>
      <c r="BK151" s="230">
        <f>ROUND(I151*H151,2)</f>
        <v>0</v>
      </c>
      <c r="BL151" s="17" t="s">
        <v>195</v>
      </c>
      <c r="BM151" s="229" t="s">
        <v>196</v>
      </c>
    </row>
    <row r="152" spans="1:51" s="13" customFormat="1" ht="12">
      <c r="A152" s="13"/>
      <c r="B152" s="231"/>
      <c r="C152" s="232"/>
      <c r="D152" s="233" t="s">
        <v>139</v>
      </c>
      <c r="E152" s="234" t="s">
        <v>1</v>
      </c>
      <c r="F152" s="235" t="s">
        <v>197</v>
      </c>
      <c r="G152" s="232"/>
      <c r="H152" s="234" t="s">
        <v>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139</v>
      </c>
      <c r="AU152" s="241" t="s">
        <v>137</v>
      </c>
      <c r="AV152" s="13" t="s">
        <v>90</v>
      </c>
      <c r="AW152" s="13" t="s">
        <v>36</v>
      </c>
      <c r="AX152" s="13" t="s">
        <v>82</v>
      </c>
      <c r="AY152" s="241" t="s">
        <v>128</v>
      </c>
    </row>
    <row r="153" spans="1:51" s="13" customFormat="1" ht="12">
      <c r="A153" s="13"/>
      <c r="B153" s="231"/>
      <c r="C153" s="232"/>
      <c r="D153" s="233" t="s">
        <v>139</v>
      </c>
      <c r="E153" s="234" t="s">
        <v>1</v>
      </c>
      <c r="F153" s="235" t="s">
        <v>141</v>
      </c>
      <c r="G153" s="232"/>
      <c r="H153" s="234" t="s">
        <v>1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139</v>
      </c>
      <c r="AU153" s="241" t="s">
        <v>137</v>
      </c>
      <c r="AV153" s="13" t="s">
        <v>90</v>
      </c>
      <c r="AW153" s="13" t="s">
        <v>36</v>
      </c>
      <c r="AX153" s="13" t="s">
        <v>82</v>
      </c>
      <c r="AY153" s="241" t="s">
        <v>128</v>
      </c>
    </row>
    <row r="154" spans="1:51" s="14" customFormat="1" ht="12">
      <c r="A154" s="14"/>
      <c r="B154" s="242"/>
      <c r="C154" s="243"/>
      <c r="D154" s="233" t="s">
        <v>139</v>
      </c>
      <c r="E154" s="244" t="s">
        <v>1</v>
      </c>
      <c r="F154" s="245" t="s">
        <v>198</v>
      </c>
      <c r="G154" s="243"/>
      <c r="H154" s="246">
        <v>3.9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139</v>
      </c>
      <c r="AU154" s="252" t="s">
        <v>137</v>
      </c>
      <c r="AV154" s="14" t="s">
        <v>137</v>
      </c>
      <c r="AW154" s="14" t="s">
        <v>36</v>
      </c>
      <c r="AX154" s="14" t="s">
        <v>82</v>
      </c>
      <c r="AY154" s="252" t="s">
        <v>128</v>
      </c>
    </row>
    <row r="155" spans="1:51" s="15" customFormat="1" ht="12">
      <c r="A155" s="15"/>
      <c r="B155" s="253"/>
      <c r="C155" s="254"/>
      <c r="D155" s="233" t="s">
        <v>139</v>
      </c>
      <c r="E155" s="255" t="s">
        <v>1</v>
      </c>
      <c r="F155" s="256" t="s">
        <v>145</v>
      </c>
      <c r="G155" s="254"/>
      <c r="H155" s="257">
        <v>3.9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3" t="s">
        <v>139</v>
      </c>
      <c r="AU155" s="263" t="s">
        <v>137</v>
      </c>
      <c r="AV155" s="15" t="s">
        <v>146</v>
      </c>
      <c r="AW155" s="15" t="s">
        <v>36</v>
      </c>
      <c r="AX155" s="15" t="s">
        <v>90</v>
      </c>
      <c r="AY155" s="263" t="s">
        <v>128</v>
      </c>
    </row>
    <row r="156" spans="1:63" s="12" customFormat="1" ht="22.8" customHeight="1">
      <c r="A156" s="12"/>
      <c r="B156" s="202"/>
      <c r="C156" s="203"/>
      <c r="D156" s="204" t="s">
        <v>81</v>
      </c>
      <c r="E156" s="216" t="s">
        <v>199</v>
      </c>
      <c r="F156" s="216" t="s">
        <v>200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SUM(P157:P160)</f>
        <v>0</v>
      </c>
      <c r="Q156" s="210"/>
      <c r="R156" s="211">
        <f>SUM(R157:R160)</f>
        <v>0</v>
      </c>
      <c r="S156" s="210"/>
      <c r="T156" s="212">
        <f>SUM(T157:T160)</f>
        <v>0.48903959999999996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137</v>
      </c>
      <c r="AT156" s="214" t="s">
        <v>81</v>
      </c>
      <c r="AU156" s="214" t="s">
        <v>90</v>
      </c>
      <c r="AY156" s="213" t="s">
        <v>128</v>
      </c>
      <c r="BK156" s="215">
        <f>SUM(BK157:BK160)</f>
        <v>0</v>
      </c>
    </row>
    <row r="157" spans="1:65" s="2" customFormat="1" ht="24.15" customHeight="1">
      <c r="A157" s="38"/>
      <c r="B157" s="39"/>
      <c r="C157" s="218" t="s">
        <v>201</v>
      </c>
      <c r="D157" s="218" t="s">
        <v>131</v>
      </c>
      <c r="E157" s="219" t="s">
        <v>202</v>
      </c>
      <c r="F157" s="220" t="s">
        <v>203</v>
      </c>
      <c r="G157" s="221" t="s">
        <v>154</v>
      </c>
      <c r="H157" s="222">
        <v>5.88</v>
      </c>
      <c r="I157" s="223"/>
      <c r="J157" s="224">
        <f>ROUND(I157*H157,2)</f>
        <v>0</v>
      </c>
      <c r="K157" s="220" t="s">
        <v>135</v>
      </c>
      <c r="L157" s="44"/>
      <c r="M157" s="225" t="s">
        <v>1</v>
      </c>
      <c r="N157" s="226" t="s">
        <v>48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0.08317</v>
      </c>
      <c r="T157" s="228">
        <f>S157*H157</f>
        <v>0.48903959999999996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195</v>
      </c>
      <c r="AT157" s="229" t="s">
        <v>131</v>
      </c>
      <c r="AU157" s="229" t="s">
        <v>137</v>
      </c>
      <c r="AY157" s="17" t="s">
        <v>128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137</v>
      </c>
      <c r="BK157" s="230">
        <f>ROUND(I157*H157,2)</f>
        <v>0</v>
      </c>
      <c r="BL157" s="17" t="s">
        <v>195</v>
      </c>
      <c r="BM157" s="229" t="s">
        <v>204</v>
      </c>
    </row>
    <row r="158" spans="1:51" s="13" customFormat="1" ht="12">
      <c r="A158" s="13"/>
      <c r="B158" s="231"/>
      <c r="C158" s="232"/>
      <c r="D158" s="233" t="s">
        <v>139</v>
      </c>
      <c r="E158" s="234" t="s">
        <v>1</v>
      </c>
      <c r="F158" s="235" t="s">
        <v>205</v>
      </c>
      <c r="G158" s="232"/>
      <c r="H158" s="234" t="s">
        <v>1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139</v>
      </c>
      <c r="AU158" s="241" t="s">
        <v>137</v>
      </c>
      <c r="AV158" s="13" t="s">
        <v>90</v>
      </c>
      <c r="AW158" s="13" t="s">
        <v>36</v>
      </c>
      <c r="AX158" s="13" t="s">
        <v>82</v>
      </c>
      <c r="AY158" s="241" t="s">
        <v>128</v>
      </c>
    </row>
    <row r="159" spans="1:51" s="14" customFormat="1" ht="12">
      <c r="A159" s="14"/>
      <c r="B159" s="242"/>
      <c r="C159" s="243"/>
      <c r="D159" s="233" t="s">
        <v>139</v>
      </c>
      <c r="E159" s="244" t="s">
        <v>1</v>
      </c>
      <c r="F159" s="245" t="s">
        <v>206</v>
      </c>
      <c r="G159" s="243"/>
      <c r="H159" s="246">
        <v>5.88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139</v>
      </c>
      <c r="AU159" s="252" t="s">
        <v>137</v>
      </c>
      <c r="AV159" s="14" t="s">
        <v>137</v>
      </c>
      <c r="AW159" s="14" t="s">
        <v>36</v>
      </c>
      <c r="AX159" s="14" t="s">
        <v>82</v>
      </c>
      <c r="AY159" s="252" t="s">
        <v>128</v>
      </c>
    </row>
    <row r="160" spans="1:51" s="15" customFormat="1" ht="12">
      <c r="A160" s="15"/>
      <c r="B160" s="253"/>
      <c r="C160" s="254"/>
      <c r="D160" s="233" t="s">
        <v>139</v>
      </c>
      <c r="E160" s="255" t="s">
        <v>1</v>
      </c>
      <c r="F160" s="256" t="s">
        <v>145</v>
      </c>
      <c r="G160" s="254"/>
      <c r="H160" s="257">
        <v>5.88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3" t="s">
        <v>139</v>
      </c>
      <c r="AU160" s="263" t="s">
        <v>137</v>
      </c>
      <c r="AV160" s="15" t="s">
        <v>146</v>
      </c>
      <c r="AW160" s="15" t="s">
        <v>36</v>
      </c>
      <c r="AX160" s="15" t="s">
        <v>90</v>
      </c>
      <c r="AY160" s="263" t="s">
        <v>128</v>
      </c>
    </row>
    <row r="161" spans="1:63" s="12" customFormat="1" ht="25.9" customHeight="1">
      <c r="A161" s="12"/>
      <c r="B161" s="202"/>
      <c r="C161" s="203"/>
      <c r="D161" s="204" t="s">
        <v>81</v>
      </c>
      <c r="E161" s="205" t="s">
        <v>207</v>
      </c>
      <c r="F161" s="205" t="s">
        <v>208</v>
      </c>
      <c r="G161" s="203"/>
      <c r="H161" s="203"/>
      <c r="I161" s="206"/>
      <c r="J161" s="207">
        <f>BK161</f>
        <v>0</v>
      </c>
      <c r="K161" s="203"/>
      <c r="L161" s="208"/>
      <c r="M161" s="209"/>
      <c r="N161" s="210"/>
      <c r="O161" s="210"/>
      <c r="P161" s="211">
        <f>P162</f>
        <v>0</v>
      </c>
      <c r="Q161" s="210"/>
      <c r="R161" s="211">
        <f>R162</f>
        <v>0</v>
      </c>
      <c r="S161" s="210"/>
      <c r="T161" s="212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146</v>
      </c>
      <c r="AT161" s="214" t="s">
        <v>81</v>
      </c>
      <c r="AU161" s="214" t="s">
        <v>82</v>
      </c>
      <c r="AY161" s="213" t="s">
        <v>128</v>
      </c>
      <c r="BK161" s="215">
        <f>BK162</f>
        <v>0</v>
      </c>
    </row>
    <row r="162" spans="1:65" s="2" customFormat="1" ht="24.15" customHeight="1">
      <c r="A162" s="38"/>
      <c r="B162" s="39"/>
      <c r="C162" s="218" t="s">
        <v>209</v>
      </c>
      <c r="D162" s="218" t="s">
        <v>131</v>
      </c>
      <c r="E162" s="219" t="s">
        <v>210</v>
      </c>
      <c r="F162" s="220" t="s">
        <v>211</v>
      </c>
      <c r="G162" s="221" t="s">
        <v>212</v>
      </c>
      <c r="H162" s="222">
        <v>1</v>
      </c>
      <c r="I162" s="223"/>
      <c r="J162" s="224">
        <f>ROUND(I162*H162,2)</f>
        <v>0</v>
      </c>
      <c r="K162" s="220" t="s">
        <v>1</v>
      </c>
      <c r="L162" s="44"/>
      <c r="M162" s="264" t="s">
        <v>1</v>
      </c>
      <c r="N162" s="265" t="s">
        <v>48</v>
      </c>
      <c r="O162" s="266"/>
      <c r="P162" s="267">
        <f>O162*H162</f>
        <v>0</v>
      </c>
      <c r="Q162" s="267">
        <v>0</v>
      </c>
      <c r="R162" s="267">
        <f>Q162*H162</f>
        <v>0</v>
      </c>
      <c r="S162" s="267">
        <v>0</v>
      </c>
      <c r="T162" s="26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136</v>
      </c>
      <c r="AT162" s="229" t="s">
        <v>131</v>
      </c>
      <c r="AU162" s="229" t="s">
        <v>90</v>
      </c>
      <c r="AY162" s="17" t="s">
        <v>128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137</v>
      </c>
      <c r="BK162" s="230">
        <f>ROUND(I162*H162,2)</f>
        <v>0</v>
      </c>
      <c r="BL162" s="17" t="s">
        <v>136</v>
      </c>
      <c r="BM162" s="229" t="s">
        <v>213</v>
      </c>
    </row>
    <row r="163" spans="1:31" s="2" customFormat="1" ht="6.95" customHeight="1">
      <c r="A163" s="38"/>
      <c r="B163" s="66"/>
      <c r="C163" s="67"/>
      <c r="D163" s="67"/>
      <c r="E163" s="67"/>
      <c r="F163" s="67"/>
      <c r="G163" s="67"/>
      <c r="H163" s="67"/>
      <c r="I163" s="67"/>
      <c r="J163" s="67"/>
      <c r="K163" s="67"/>
      <c r="L163" s="44"/>
      <c r="M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</row>
  </sheetData>
  <sheetProtection password="CC35" sheet="1" objects="1" scenarios="1" formatColumns="0" formatRows="0" autoFilter="0"/>
  <autoFilter ref="C122:K16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  <c r="AZ2" s="269" t="s">
        <v>214</v>
      </c>
      <c r="BA2" s="269" t="s">
        <v>1</v>
      </c>
      <c r="BB2" s="269" t="s">
        <v>1</v>
      </c>
      <c r="BC2" s="269" t="s">
        <v>215</v>
      </c>
      <c r="BD2" s="269" t="s">
        <v>137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  <c r="AZ3" s="269" t="s">
        <v>216</v>
      </c>
      <c r="BA3" s="269" t="s">
        <v>1</v>
      </c>
      <c r="BB3" s="269" t="s">
        <v>1</v>
      </c>
      <c r="BC3" s="269" t="s">
        <v>217</v>
      </c>
      <c r="BD3" s="269" t="s">
        <v>137</v>
      </c>
    </row>
    <row r="4" spans="2:5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  <c r="AZ4" s="269" t="s">
        <v>218</v>
      </c>
      <c r="BA4" s="269" t="s">
        <v>1</v>
      </c>
      <c r="BB4" s="269" t="s">
        <v>1</v>
      </c>
      <c r="BC4" s="269" t="s">
        <v>219</v>
      </c>
      <c r="BD4" s="269" t="s">
        <v>137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Výtah - Božice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</v>
      </c>
      <c r="F24" s="38"/>
      <c r="G24" s="38"/>
      <c r="H24" s="38"/>
      <c r="I24" s="140" t="s">
        <v>28</v>
      </c>
      <c r="J24" s="143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41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42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44</v>
      </c>
      <c r="G32" s="38"/>
      <c r="H32" s="38"/>
      <c r="I32" s="152" t="s">
        <v>43</v>
      </c>
      <c r="J32" s="152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46</v>
      </c>
      <c r="E33" s="140" t="s">
        <v>47</v>
      </c>
      <c r="F33" s="154">
        <f>ROUND((SUM(BE127:BE286)),2)</f>
        <v>0</v>
      </c>
      <c r="G33" s="38"/>
      <c r="H33" s="38"/>
      <c r="I33" s="155">
        <v>0.21</v>
      </c>
      <c r="J33" s="154">
        <f>ROUND(((SUM(BE127:BE286))*I33),2)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48</v>
      </c>
      <c r="F34" s="154">
        <f>ROUND((SUM(BF127:BF286)),2)</f>
        <v>0</v>
      </c>
      <c r="G34" s="38"/>
      <c r="H34" s="38"/>
      <c r="I34" s="155">
        <v>0.15</v>
      </c>
      <c r="J34" s="154">
        <f>ROUND(((SUM(BF127:BF286))*I34),2)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49</v>
      </c>
      <c r="F35" s="154">
        <f>ROUND((SUM(BG127:BG286)),2)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50</v>
      </c>
      <c r="F36" s="154">
        <f>ROUND((SUM(BH127:BH286)),2)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51</v>
      </c>
      <c r="F37" s="154">
        <f>ROUND((SUM(BI127:BI286)),2)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55</v>
      </c>
      <c r="E50" s="164"/>
      <c r="F50" s="164"/>
      <c r="G50" s="163" t="s">
        <v>56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57</v>
      </c>
      <c r="E61" s="166"/>
      <c r="F61" s="167" t="s">
        <v>58</v>
      </c>
      <c r="G61" s="165" t="s">
        <v>57</v>
      </c>
      <c r="H61" s="166"/>
      <c r="I61" s="166"/>
      <c r="J61" s="168" t="s">
        <v>58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59</v>
      </c>
      <c r="E65" s="169"/>
      <c r="F65" s="169"/>
      <c r="G65" s="163" t="s">
        <v>60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57</v>
      </c>
      <c r="E76" s="166"/>
      <c r="F76" s="167" t="s">
        <v>58</v>
      </c>
      <c r="G76" s="165" t="s">
        <v>57</v>
      </c>
      <c r="H76" s="166"/>
      <c r="I76" s="166"/>
      <c r="J76" s="168" t="s">
        <v>58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Výtah - Božice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Nové konstrukce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Božice 188, 671 64 Božice</v>
      </c>
      <c r="G89" s="40"/>
      <c r="H89" s="40"/>
      <c r="I89" s="32" t="s">
        <v>22</v>
      </c>
      <c r="J89" s="79" t="str">
        <f>IF(J12="","",J12)</f>
        <v>10. 10. 2022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Jihomoravský kraj</v>
      </c>
      <c r="G91" s="40"/>
      <c r="H91" s="40"/>
      <c r="I91" s="32" t="s">
        <v>32</v>
      </c>
      <c r="J91" s="36" t="str">
        <f>E21</f>
        <v>Ing. et Ing. Pavel Vyskočil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STAGA stavební agentura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221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222</v>
      </c>
      <c r="E99" s="188"/>
      <c r="F99" s="188"/>
      <c r="G99" s="188"/>
      <c r="H99" s="188"/>
      <c r="I99" s="188"/>
      <c r="J99" s="189">
        <f>J158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107</v>
      </c>
      <c r="E100" s="188"/>
      <c r="F100" s="188"/>
      <c r="G100" s="188"/>
      <c r="H100" s="188"/>
      <c r="I100" s="188"/>
      <c r="J100" s="189">
        <f>J201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223</v>
      </c>
      <c r="E101" s="188"/>
      <c r="F101" s="188"/>
      <c r="G101" s="188"/>
      <c r="H101" s="188"/>
      <c r="I101" s="188"/>
      <c r="J101" s="189">
        <f>J211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109</v>
      </c>
      <c r="E102" s="182"/>
      <c r="F102" s="182"/>
      <c r="G102" s="182"/>
      <c r="H102" s="182"/>
      <c r="I102" s="182"/>
      <c r="J102" s="183">
        <f>J213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224</v>
      </c>
      <c r="E103" s="188"/>
      <c r="F103" s="188"/>
      <c r="G103" s="188"/>
      <c r="H103" s="188"/>
      <c r="I103" s="188"/>
      <c r="J103" s="189">
        <f>J214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111</v>
      </c>
      <c r="E104" s="188"/>
      <c r="F104" s="188"/>
      <c r="G104" s="188"/>
      <c r="H104" s="188"/>
      <c r="I104" s="188"/>
      <c r="J104" s="189">
        <f>J216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225</v>
      </c>
      <c r="E105" s="188"/>
      <c r="F105" s="188"/>
      <c r="G105" s="188"/>
      <c r="H105" s="188"/>
      <c r="I105" s="188"/>
      <c r="J105" s="189">
        <f>J258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226</v>
      </c>
      <c r="E106" s="188"/>
      <c r="F106" s="188"/>
      <c r="G106" s="188"/>
      <c r="H106" s="188"/>
      <c r="I106" s="188"/>
      <c r="J106" s="189">
        <f>J271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112</v>
      </c>
      <c r="E107" s="182"/>
      <c r="F107" s="182"/>
      <c r="G107" s="182"/>
      <c r="H107" s="182"/>
      <c r="I107" s="182"/>
      <c r="J107" s="183">
        <f>J284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113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Výtah - Božice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99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02 - Nové konstrukce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Božice 188, 671 64 Božice</v>
      </c>
      <c r="G121" s="40"/>
      <c r="H121" s="40"/>
      <c r="I121" s="32" t="s">
        <v>22</v>
      </c>
      <c r="J121" s="79" t="str">
        <f>IF(J12="","",J12)</f>
        <v>10. 10. 2022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E15</f>
        <v>Jihomoravský kraj</v>
      </c>
      <c r="G123" s="40"/>
      <c r="H123" s="40"/>
      <c r="I123" s="32" t="s">
        <v>32</v>
      </c>
      <c r="J123" s="36" t="str">
        <f>E21</f>
        <v>Ing. et Ing. Pavel Vyskočil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30</v>
      </c>
      <c r="D124" s="40"/>
      <c r="E124" s="40"/>
      <c r="F124" s="27" t="str">
        <f>IF(E18="","",E18)</f>
        <v>Vyplň údaj</v>
      </c>
      <c r="G124" s="40"/>
      <c r="H124" s="40"/>
      <c r="I124" s="32" t="s">
        <v>37</v>
      </c>
      <c r="J124" s="36" t="str">
        <f>E24</f>
        <v>STAGA stavební agentura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114</v>
      </c>
      <c r="D126" s="194" t="s">
        <v>67</v>
      </c>
      <c r="E126" s="194" t="s">
        <v>63</v>
      </c>
      <c r="F126" s="194" t="s">
        <v>64</v>
      </c>
      <c r="G126" s="194" t="s">
        <v>115</v>
      </c>
      <c r="H126" s="194" t="s">
        <v>116</v>
      </c>
      <c r="I126" s="194" t="s">
        <v>117</v>
      </c>
      <c r="J126" s="194" t="s">
        <v>103</v>
      </c>
      <c r="K126" s="195" t="s">
        <v>118</v>
      </c>
      <c r="L126" s="196"/>
      <c r="M126" s="100" t="s">
        <v>1</v>
      </c>
      <c r="N126" s="101" t="s">
        <v>46</v>
      </c>
      <c r="O126" s="101" t="s">
        <v>119</v>
      </c>
      <c r="P126" s="101" t="s">
        <v>120</v>
      </c>
      <c r="Q126" s="101" t="s">
        <v>121</v>
      </c>
      <c r="R126" s="101" t="s">
        <v>122</v>
      </c>
      <c r="S126" s="101" t="s">
        <v>123</v>
      </c>
      <c r="T126" s="102" t="s">
        <v>124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125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P128+P213+P284</f>
        <v>0</v>
      </c>
      <c r="Q127" s="104"/>
      <c r="R127" s="199">
        <f>R128+R213+R284</f>
        <v>7.560221819999999</v>
      </c>
      <c r="S127" s="104"/>
      <c r="T127" s="200">
        <f>T128+T213+T284</f>
        <v>0.6599999999999999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81</v>
      </c>
      <c r="AU127" s="17" t="s">
        <v>105</v>
      </c>
      <c r="BK127" s="201">
        <f>BK128+BK213+BK284</f>
        <v>0</v>
      </c>
    </row>
    <row r="128" spans="1:63" s="12" customFormat="1" ht="25.9" customHeight="1">
      <c r="A128" s="12"/>
      <c r="B128" s="202"/>
      <c r="C128" s="203"/>
      <c r="D128" s="204" t="s">
        <v>81</v>
      </c>
      <c r="E128" s="205" t="s">
        <v>126</v>
      </c>
      <c r="F128" s="205" t="s">
        <v>127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P129+P158+P201+P211</f>
        <v>0</v>
      </c>
      <c r="Q128" s="210"/>
      <c r="R128" s="211">
        <f>R129+R158+R201+R211</f>
        <v>7.137904119999999</v>
      </c>
      <c r="S128" s="210"/>
      <c r="T128" s="212">
        <f>T129+T158+T201+T211</f>
        <v>0.6599999999999999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90</v>
      </c>
      <c r="AT128" s="214" t="s">
        <v>81</v>
      </c>
      <c r="AU128" s="214" t="s">
        <v>82</v>
      </c>
      <c r="AY128" s="213" t="s">
        <v>128</v>
      </c>
      <c r="BK128" s="215">
        <f>BK129+BK158+BK201+BK211</f>
        <v>0</v>
      </c>
    </row>
    <row r="129" spans="1:63" s="12" customFormat="1" ht="22.8" customHeight="1">
      <c r="A129" s="12"/>
      <c r="B129" s="202"/>
      <c r="C129" s="203"/>
      <c r="D129" s="204" t="s">
        <v>81</v>
      </c>
      <c r="E129" s="216" t="s">
        <v>151</v>
      </c>
      <c r="F129" s="216" t="s">
        <v>227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SUM(P130:P157)</f>
        <v>0</v>
      </c>
      <c r="Q129" s="210"/>
      <c r="R129" s="211">
        <f>SUM(R130:R157)</f>
        <v>5.2030125599999995</v>
      </c>
      <c r="S129" s="210"/>
      <c r="T129" s="212">
        <f>SUM(T130:T157)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90</v>
      </c>
      <c r="AT129" s="214" t="s">
        <v>81</v>
      </c>
      <c r="AU129" s="214" t="s">
        <v>90</v>
      </c>
      <c r="AY129" s="213" t="s">
        <v>128</v>
      </c>
      <c r="BK129" s="215">
        <f>SUM(BK130:BK157)</f>
        <v>0</v>
      </c>
    </row>
    <row r="130" spans="1:65" s="2" customFormat="1" ht="37.8" customHeight="1">
      <c r="A130" s="38"/>
      <c r="B130" s="39"/>
      <c r="C130" s="218" t="s">
        <v>90</v>
      </c>
      <c r="D130" s="218" t="s">
        <v>131</v>
      </c>
      <c r="E130" s="219" t="s">
        <v>228</v>
      </c>
      <c r="F130" s="220" t="s">
        <v>229</v>
      </c>
      <c r="G130" s="221" t="s">
        <v>230</v>
      </c>
      <c r="H130" s="222">
        <v>2</v>
      </c>
      <c r="I130" s="223"/>
      <c r="J130" s="224">
        <f>ROUND(I130*H130,2)</f>
        <v>0</v>
      </c>
      <c r="K130" s="220" t="s">
        <v>135</v>
      </c>
      <c r="L130" s="44"/>
      <c r="M130" s="225" t="s">
        <v>1</v>
      </c>
      <c r="N130" s="226" t="s">
        <v>48</v>
      </c>
      <c r="O130" s="91"/>
      <c r="P130" s="227">
        <f>O130*H130</f>
        <v>0</v>
      </c>
      <c r="Q130" s="227">
        <v>0.12021</v>
      </c>
      <c r="R130" s="227">
        <f>Q130*H130</f>
        <v>0.24042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146</v>
      </c>
      <c r="AT130" s="229" t="s">
        <v>131</v>
      </c>
      <c r="AU130" s="229" t="s">
        <v>137</v>
      </c>
      <c r="AY130" s="17" t="s">
        <v>128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137</v>
      </c>
      <c r="BK130" s="230">
        <f>ROUND(I130*H130,2)</f>
        <v>0</v>
      </c>
      <c r="BL130" s="17" t="s">
        <v>146</v>
      </c>
      <c r="BM130" s="229" t="s">
        <v>231</v>
      </c>
    </row>
    <row r="131" spans="1:51" s="13" customFormat="1" ht="12">
      <c r="A131" s="13"/>
      <c r="B131" s="231"/>
      <c r="C131" s="232"/>
      <c r="D131" s="233" t="s">
        <v>139</v>
      </c>
      <c r="E131" s="234" t="s">
        <v>1</v>
      </c>
      <c r="F131" s="235" t="s">
        <v>232</v>
      </c>
      <c r="G131" s="232"/>
      <c r="H131" s="234" t="s">
        <v>1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139</v>
      </c>
      <c r="AU131" s="241" t="s">
        <v>137</v>
      </c>
      <c r="AV131" s="13" t="s">
        <v>90</v>
      </c>
      <c r="AW131" s="13" t="s">
        <v>36</v>
      </c>
      <c r="AX131" s="13" t="s">
        <v>82</v>
      </c>
      <c r="AY131" s="241" t="s">
        <v>128</v>
      </c>
    </row>
    <row r="132" spans="1:51" s="13" customFormat="1" ht="12">
      <c r="A132" s="13"/>
      <c r="B132" s="231"/>
      <c r="C132" s="232"/>
      <c r="D132" s="233" t="s">
        <v>139</v>
      </c>
      <c r="E132" s="234" t="s">
        <v>1</v>
      </c>
      <c r="F132" s="235" t="s">
        <v>143</v>
      </c>
      <c r="G132" s="232"/>
      <c r="H132" s="234" t="s">
        <v>1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139</v>
      </c>
      <c r="AU132" s="241" t="s">
        <v>137</v>
      </c>
      <c r="AV132" s="13" t="s">
        <v>90</v>
      </c>
      <c r="AW132" s="13" t="s">
        <v>36</v>
      </c>
      <c r="AX132" s="13" t="s">
        <v>82</v>
      </c>
      <c r="AY132" s="241" t="s">
        <v>128</v>
      </c>
    </row>
    <row r="133" spans="1:51" s="14" customFormat="1" ht="12">
      <c r="A133" s="14"/>
      <c r="B133" s="242"/>
      <c r="C133" s="243"/>
      <c r="D133" s="233" t="s">
        <v>139</v>
      </c>
      <c r="E133" s="244" t="s">
        <v>1</v>
      </c>
      <c r="F133" s="245" t="s">
        <v>137</v>
      </c>
      <c r="G133" s="243"/>
      <c r="H133" s="246">
        <v>2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139</v>
      </c>
      <c r="AU133" s="252" t="s">
        <v>137</v>
      </c>
      <c r="AV133" s="14" t="s">
        <v>137</v>
      </c>
      <c r="AW133" s="14" t="s">
        <v>36</v>
      </c>
      <c r="AX133" s="14" t="s">
        <v>82</v>
      </c>
      <c r="AY133" s="252" t="s">
        <v>128</v>
      </c>
    </row>
    <row r="134" spans="1:51" s="15" customFormat="1" ht="12">
      <c r="A134" s="15"/>
      <c r="B134" s="253"/>
      <c r="C134" s="254"/>
      <c r="D134" s="233" t="s">
        <v>139</v>
      </c>
      <c r="E134" s="255" t="s">
        <v>1</v>
      </c>
      <c r="F134" s="256" t="s">
        <v>145</v>
      </c>
      <c r="G134" s="254"/>
      <c r="H134" s="257">
        <v>2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3" t="s">
        <v>139</v>
      </c>
      <c r="AU134" s="263" t="s">
        <v>137</v>
      </c>
      <c r="AV134" s="15" t="s">
        <v>146</v>
      </c>
      <c r="AW134" s="15" t="s">
        <v>36</v>
      </c>
      <c r="AX134" s="15" t="s">
        <v>90</v>
      </c>
      <c r="AY134" s="263" t="s">
        <v>128</v>
      </c>
    </row>
    <row r="135" spans="1:65" s="2" customFormat="1" ht="44.25" customHeight="1">
      <c r="A135" s="38"/>
      <c r="B135" s="39"/>
      <c r="C135" s="218" t="s">
        <v>137</v>
      </c>
      <c r="D135" s="218" t="s">
        <v>131</v>
      </c>
      <c r="E135" s="219" t="s">
        <v>233</v>
      </c>
      <c r="F135" s="220" t="s">
        <v>234</v>
      </c>
      <c r="G135" s="221" t="s">
        <v>154</v>
      </c>
      <c r="H135" s="222">
        <v>6.6</v>
      </c>
      <c r="I135" s="223"/>
      <c r="J135" s="224">
        <f>ROUND(I135*H135,2)</f>
        <v>0</v>
      </c>
      <c r="K135" s="220" t="s">
        <v>135</v>
      </c>
      <c r="L135" s="44"/>
      <c r="M135" s="225" t="s">
        <v>1</v>
      </c>
      <c r="N135" s="226" t="s">
        <v>48</v>
      </c>
      <c r="O135" s="91"/>
      <c r="P135" s="227">
        <f>O135*H135</f>
        <v>0</v>
      </c>
      <c r="Q135" s="227">
        <v>0.67489</v>
      </c>
      <c r="R135" s="227">
        <f>Q135*H135</f>
        <v>4.454274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146</v>
      </c>
      <c r="AT135" s="229" t="s">
        <v>131</v>
      </c>
      <c r="AU135" s="229" t="s">
        <v>137</v>
      </c>
      <c r="AY135" s="17" t="s">
        <v>128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137</v>
      </c>
      <c r="BK135" s="230">
        <f>ROUND(I135*H135,2)</f>
        <v>0</v>
      </c>
      <c r="BL135" s="17" t="s">
        <v>146</v>
      </c>
      <c r="BM135" s="229" t="s">
        <v>235</v>
      </c>
    </row>
    <row r="136" spans="1:51" s="13" customFormat="1" ht="12">
      <c r="A136" s="13"/>
      <c r="B136" s="231"/>
      <c r="C136" s="232"/>
      <c r="D136" s="233" t="s">
        <v>139</v>
      </c>
      <c r="E136" s="234" t="s">
        <v>1</v>
      </c>
      <c r="F136" s="235" t="s">
        <v>236</v>
      </c>
      <c r="G136" s="232"/>
      <c r="H136" s="234" t="s">
        <v>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139</v>
      </c>
      <c r="AU136" s="241" t="s">
        <v>137</v>
      </c>
      <c r="AV136" s="13" t="s">
        <v>90</v>
      </c>
      <c r="AW136" s="13" t="s">
        <v>36</v>
      </c>
      <c r="AX136" s="13" t="s">
        <v>82</v>
      </c>
      <c r="AY136" s="241" t="s">
        <v>128</v>
      </c>
    </row>
    <row r="137" spans="1:51" s="13" customFormat="1" ht="12">
      <c r="A137" s="13"/>
      <c r="B137" s="231"/>
      <c r="C137" s="232"/>
      <c r="D137" s="233" t="s">
        <v>139</v>
      </c>
      <c r="E137" s="234" t="s">
        <v>1</v>
      </c>
      <c r="F137" s="235" t="s">
        <v>141</v>
      </c>
      <c r="G137" s="232"/>
      <c r="H137" s="234" t="s">
        <v>1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139</v>
      </c>
      <c r="AU137" s="241" t="s">
        <v>137</v>
      </c>
      <c r="AV137" s="13" t="s">
        <v>90</v>
      </c>
      <c r="AW137" s="13" t="s">
        <v>36</v>
      </c>
      <c r="AX137" s="13" t="s">
        <v>82</v>
      </c>
      <c r="AY137" s="241" t="s">
        <v>128</v>
      </c>
    </row>
    <row r="138" spans="1:51" s="14" customFormat="1" ht="12">
      <c r="A138" s="14"/>
      <c r="B138" s="242"/>
      <c r="C138" s="243"/>
      <c r="D138" s="233" t="s">
        <v>139</v>
      </c>
      <c r="E138" s="244" t="s">
        <v>1</v>
      </c>
      <c r="F138" s="245" t="s">
        <v>237</v>
      </c>
      <c r="G138" s="243"/>
      <c r="H138" s="246">
        <v>6.6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139</v>
      </c>
      <c r="AU138" s="252" t="s">
        <v>137</v>
      </c>
      <c r="AV138" s="14" t="s">
        <v>137</v>
      </c>
      <c r="AW138" s="14" t="s">
        <v>36</v>
      </c>
      <c r="AX138" s="14" t="s">
        <v>82</v>
      </c>
      <c r="AY138" s="252" t="s">
        <v>128</v>
      </c>
    </row>
    <row r="139" spans="1:51" s="15" customFormat="1" ht="12">
      <c r="A139" s="15"/>
      <c r="B139" s="253"/>
      <c r="C139" s="254"/>
      <c r="D139" s="233" t="s">
        <v>139</v>
      </c>
      <c r="E139" s="255" t="s">
        <v>218</v>
      </c>
      <c r="F139" s="256" t="s">
        <v>145</v>
      </c>
      <c r="G139" s="254"/>
      <c r="H139" s="257">
        <v>6.6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3" t="s">
        <v>139</v>
      </c>
      <c r="AU139" s="263" t="s">
        <v>137</v>
      </c>
      <c r="AV139" s="15" t="s">
        <v>146</v>
      </c>
      <c r="AW139" s="15" t="s">
        <v>36</v>
      </c>
      <c r="AX139" s="15" t="s">
        <v>90</v>
      </c>
      <c r="AY139" s="263" t="s">
        <v>128</v>
      </c>
    </row>
    <row r="140" spans="1:65" s="2" customFormat="1" ht="44.25" customHeight="1">
      <c r="A140" s="38"/>
      <c r="B140" s="39"/>
      <c r="C140" s="218" t="s">
        <v>151</v>
      </c>
      <c r="D140" s="218" t="s">
        <v>131</v>
      </c>
      <c r="E140" s="219" t="s">
        <v>238</v>
      </c>
      <c r="F140" s="220" t="s">
        <v>239</v>
      </c>
      <c r="G140" s="221" t="s">
        <v>134</v>
      </c>
      <c r="H140" s="222">
        <v>0.198</v>
      </c>
      <c r="I140" s="223"/>
      <c r="J140" s="224">
        <f>ROUND(I140*H140,2)</f>
        <v>0</v>
      </c>
      <c r="K140" s="220" t="s">
        <v>135</v>
      </c>
      <c r="L140" s="44"/>
      <c r="M140" s="225" t="s">
        <v>1</v>
      </c>
      <c r="N140" s="226" t="s">
        <v>48</v>
      </c>
      <c r="O140" s="91"/>
      <c r="P140" s="227">
        <f>O140*H140</f>
        <v>0</v>
      </c>
      <c r="Q140" s="227">
        <v>1.04922</v>
      </c>
      <c r="R140" s="227">
        <f>Q140*H140</f>
        <v>0.20774556000000002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146</v>
      </c>
      <c r="AT140" s="229" t="s">
        <v>131</v>
      </c>
      <c r="AU140" s="229" t="s">
        <v>137</v>
      </c>
      <c r="AY140" s="17" t="s">
        <v>128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137</v>
      </c>
      <c r="BK140" s="230">
        <f>ROUND(I140*H140,2)</f>
        <v>0</v>
      </c>
      <c r="BL140" s="17" t="s">
        <v>146</v>
      </c>
      <c r="BM140" s="229" t="s">
        <v>240</v>
      </c>
    </row>
    <row r="141" spans="1:51" s="13" customFormat="1" ht="12">
      <c r="A141" s="13"/>
      <c r="B141" s="231"/>
      <c r="C141" s="232"/>
      <c r="D141" s="233" t="s">
        <v>139</v>
      </c>
      <c r="E141" s="234" t="s">
        <v>1</v>
      </c>
      <c r="F141" s="235" t="s">
        <v>241</v>
      </c>
      <c r="G141" s="232"/>
      <c r="H141" s="234" t="s">
        <v>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139</v>
      </c>
      <c r="AU141" s="241" t="s">
        <v>137</v>
      </c>
      <c r="AV141" s="13" t="s">
        <v>90</v>
      </c>
      <c r="AW141" s="13" t="s">
        <v>36</v>
      </c>
      <c r="AX141" s="13" t="s">
        <v>82</v>
      </c>
      <c r="AY141" s="241" t="s">
        <v>128</v>
      </c>
    </row>
    <row r="142" spans="1:51" s="13" customFormat="1" ht="12">
      <c r="A142" s="13"/>
      <c r="B142" s="231"/>
      <c r="C142" s="232"/>
      <c r="D142" s="233" t="s">
        <v>139</v>
      </c>
      <c r="E142" s="234" t="s">
        <v>1</v>
      </c>
      <c r="F142" s="235" t="s">
        <v>141</v>
      </c>
      <c r="G142" s="232"/>
      <c r="H142" s="234" t="s">
        <v>1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139</v>
      </c>
      <c r="AU142" s="241" t="s">
        <v>137</v>
      </c>
      <c r="AV142" s="13" t="s">
        <v>90</v>
      </c>
      <c r="AW142" s="13" t="s">
        <v>36</v>
      </c>
      <c r="AX142" s="13" t="s">
        <v>82</v>
      </c>
      <c r="AY142" s="241" t="s">
        <v>128</v>
      </c>
    </row>
    <row r="143" spans="1:51" s="14" customFormat="1" ht="12">
      <c r="A143" s="14"/>
      <c r="B143" s="242"/>
      <c r="C143" s="243"/>
      <c r="D143" s="233" t="s">
        <v>139</v>
      </c>
      <c r="E143" s="244" t="s">
        <v>1</v>
      </c>
      <c r="F143" s="245" t="s">
        <v>242</v>
      </c>
      <c r="G143" s="243"/>
      <c r="H143" s="246">
        <v>0.198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139</v>
      </c>
      <c r="AU143" s="252" t="s">
        <v>137</v>
      </c>
      <c r="AV143" s="14" t="s">
        <v>137</v>
      </c>
      <c r="AW143" s="14" t="s">
        <v>36</v>
      </c>
      <c r="AX143" s="14" t="s">
        <v>82</v>
      </c>
      <c r="AY143" s="252" t="s">
        <v>128</v>
      </c>
    </row>
    <row r="144" spans="1:51" s="15" customFormat="1" ht="12">
      <c r="A144" s="15"/>
      <c r="B144" s="253"/>
      <c r="C144" s="254"/>
      <c r="D144" s="233" t="s">
        <v>139</v>
      </c>
      <c r="E144" s="255" t="s">
        <v>1</v>
      </c>
      <c r="F144" s="256" t="s">
        <v>145</v>
      </c>
      <c r="G144" s="254"/>
      <c r="H144" s="257">
        <v>0.198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3" t="s">
        <v>139</v>
      </c>
      <c r="AU144" s="263" t="s">
        <v>137</v>
      </c>
      <c r="AV144" s="15" t="s">
        <v>146</v>
      </c>
      <c r="AW144" s="15" t="s">
        <v>36</v>
      </c>
      <c r="AX144" s="15" t="s">
        <v>90</v>
      </c>
      <c r="AY144" s="263" t="s">
        <v>128</v>
      </c>
    </row>
    <row r="145" spans="1:65" s="2" customFormat="1" ht="37.8" customHeight="1">
      <c r="A145" s="38"/>
      <c r="B145" s="39"/>
      <c r="C145" s="218" t="s">
        <v>146</v>
      </c>
      <c r="D145" s="218" t="s">
        <v>131</v>
      </c>
      <c r="E145" s="219" t="s">
        <v>243</v>
      </c>
      <c r="F145" s="220" t="s">
        <v>244</v>
      </c>
      <c r="G145" s="221" t="s">
        <v>154</v>
      </c>
      <c r="H145" s="222">
        <v>5.505</v>
      </c>
      <c r="I145" s="223"/>
      <c r="J145" s="224">
        <f>ROUND(I145*H145,2)</f>
        <v>0</v>
      </c>
      <c r="K145" s="220" t="s">
        <v>135</v>
      </c>
      <c r="L145" s="44"/>
      <c r="M145" s="225" t="s">
        <v>1</v>
      </c>
      <c r="N145" s="226" t="s">
        <v>48</v>
      </c>
      <c r="O145" s="91"/>
      <c r="P145" s="227">
        <f>O145*H145</f>
        <v>0</v>
      </c>
      <c r="Q145" s="227">
        <v>0.0546</v>
      </c>
      <c r="R145" s="227">
        <f>Q145*H145</f>
        <v>0.30057300000000003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146</v>
      </c>
      <c r="AT145" s="229" t="s">
        <v>131</v>
      </c>
      <c r="AU145" s="229" t="s">
        <v>137</v>
      </c>
      <c r="AY145" s="17" t="s">
        <v>128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137</v>
      </c>
      <c r="BK145" s="230">
        <f>ROUND(I145*H145,2)</f>
        <v>0</v>
      </c>
      <c r="BL145" s="17" t="s">
        <v>146</v>
      </c>
      <c r="BM145" s="229" t="s">
        <v>245</v>
      </c>
    </row>
    <row r="146" spans="1:51" s="13" customFormat="1" ht="12">
      <c r="A146" s="13"/>
      <c r="B146" s="231"/>
      <c r="C146" s="232"/>
      <c r="D146" s="233" t="s">
        <v>139</v>
      </c>
      <c r="E146" s="234" t="s">
        <v>1</v>
      </c>
      <c r="F146" s="235" t="s">
        <v>246</v>
      </c>
      <c r="G146" s="232"/>
      <c r="H146" s="234" t="s">
        <v>1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139</v>
      </c>
      <c r="AU146" s="241" t="s">
        <v>137</v>
      </c>
      <c r="AV146" s="13" t="s">
        <v>90</v>
      </c>
      <c r="AW146" s="13" t="s">
        <v>36</v>
      </c>
      <c r="AX146" s="13" t="s">
        <v>82</v>
      </c>
      <c r="AY146" s="241" t="s">
        <v>128</v>
      </c>
    </row>
    <row r="147" spans="1:51" s="13" customFormat="1" ht="12">
      <c r="A147" s="13"/>
      <c r="B147" s="231"/>
      <c r="C147" s="232"/>
      <c r="D147" s="233" t="s">
        <v>139</v>
      </c>
      <c r="E147" s="234" t="s">
        <v>1</v>
      </c>
      <c r="F147" s="235" t="s">
        <v>141</v>
      </c>
      <c r="G147" s="232"/>
      <c r="H147" s="234" t="s">
        <v>1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139</v>
      </c>
      <c r="AU147" s="241" t="s">
        <v>137</v>
      </c>
      <c r="AV147" s="13" t="s">
        <v>90</v>
      </c>
      <c r="AW147" s="13" t="s">
        <v>36</v>
      </c>
      <c r="AX147" s="13" t="s">
        <v>82</v>
      </c>
      <c r="AY147" s="241" t="s">
        <v>128</v>
      </c>
    </row>
    <row r="148" spans="1:51" s="14" customFormat="1" ht="12">
      <c r="A148" s="14"/>
      <c r="B148" s="242"/>
      <c r="C148" s="243"/>
      <c r="D148" s="233" t="s">
        <v>139</v>
      </c>
      <c r="E148" s="244" t="s">
        <v>1</v>
      </c>
      <c r="F148" s="245" t="s">
        <v>247</v>
      </c>
      <c r="G148" s="243"/>
      <c r="H148" s="246">
        <v>1.505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139</v>
      </c>
      <c r="AU148" s="252" t="s">
        <v>137</v>
      </c>
      <c r="AV148" s="14" t="s">
        <v>137</v>
      </c>
      <c r="AW148" s="14" t="s">
        <v>36</v>
      </c>
      <c r="AX148" s="14" t="s">
        <v>82</v>
      </c>
      <c r="AY148" s="252" t="s">
        <v>128</v>
      </c>
    </row>
    <row r="149" spans="1:51" s="13" customFormat="1" ht="12">
      <c r="A149" s="13"/>
      <c r="B149" s="231"/>
      <c r="C149" s="232"/>
      <c r="D149" s="233" t="s">
        <v>139</v>
      </c>
      <c r="E149" s="234" t="s">
        <v>1</v>
      </c>
      <c r="F149" s="235" t="s">
        <v>248</v>
      </c>
      <c r="G149" s="232"/>
      <c r="H149" s="234" t="s">
        <v>1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139</v>
      </c>
      <c r="AU149" s="241" t="s">
        <v>137</v>
      </c>
      <c r="AV149" s="13" t="s">
        <v>90</v>
      </c>
      <c r="AW149" s="13" t="s">
        <v>36</v>
      </c>
      <c r="AX149" s="13" t="s">
        <v>82</v>
      </c>
      <c r="AY149" s="241" t="s">
        <v>128</v>
      </c>
    </row>
    <row r="150" spans="1:51" s="14" customFormat="1" ht="12">
      <c r="A150" s="14"/>
      <c r="B150" s="242"/>
      <c r="C150" s="243"/>
      <c r="D150" s="233" t="s">
        <v>139</v>
      </c>
      <c r="E150" s="244" t="s">
        <v>1</v>
      </c>
      <c r="F150" s="245" t="s">
        <v>249</v>
      </c>
      <c r="G150" s="243"/>
      <c r="H150" s="246">
        <v>1.376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139</v>
      </c>
      <c r="AU150" s="252" t="s">
        <v>137</v>
      </c>
      <c r="AV150" s="14" t="s">
        <v>137</v>
      </c>
      <c r="AW150" s="14" t="s">
        <v>36</v>
      </c>
      <c r="AX150" s="14" t="s">
        <v>82</v>
      </c>
      <c r="AY150" s="252" t="s">
        <v>128</v>
      </c>
    </row>
    <row r="151" spans="1:51" s="13" customFormat="1" ht="12">
      <c r="A151" s="13"/>
      <c r="B151" s="231"/>
      <c r="C151" s="232"/>
      <c r="D151" s="233" t="s">
        <v>139</v>
      </c>
      <c r="E151" s="234" t="s">
        <v>1</v>
      </c>
      <c r="F151" s="235" t="s">
        <v>250</v>
      </c>
      <c r="G151" s="232"/>
      <c r="H151" s="234" t="s">
        <v>1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139</v>
      </c>
      <c r="AU151" s="241" t="s">
        <v>137</v>
      </c>
      <c r="AV151" s="13" t="s">
        <v>90</v>
      </c>
      <c r="AW151" s="13" t="s">
        <v>36</v>
      </c>
      <c r="AX151" s="13" t="s">
        <v>82</v>
      </c>
      <c r="AY151" s="241" t="s">
        <v>128</v>
      </c>
    </row>
    <row r="152" spans="1:51" s="14" customFormat="1" ht="12">
      <c r="A152" s="14"/>
      <c r="B152" s="242"/>
      <c r="C152" s="243"/>
      <c r="D152" s="233" t="s">
        <v>139</v>
      </c>
      <c r="E152" s="244" t="s">
        <v>1</v>
      </c>
      <c r="F152" s="245" t="s">
        <v>251</v>
      </c>
      <c r="G152" s="243"/>
      <c r="H152" s="246">
        <v>1.097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139</v>
      </c>
      <c r="AU152" s="252" t="s">
        <v>137</v>
      </c>
      <c r="AV152" s="14" t="s">
        <v>137</v>
      </c>
      <c r="AW152" s="14" t="s">
        <v>36</v>
      </c>
      <c r="AX152" s="14" t="s">
        <v>82</v>
      </c>
      <c r="AY152" s="252" t="s">
        <v>128</v>
      </c>
    </row>
    <row r="153" spans="1:51" s="13" customFormat="1" ht="12">
      <c r="A153" s="13"/>
      <c r="B153" s="231"/>
      <c r="C153" s="232"/>
      <c r="D153" s="233" t="s">
        <v>139</v>
      </c>
      <c r="E153" s="234" t="s">
        <v>1</v>
      </c>
      <c r="F153" s="235" t="s">
        <v>252</v>
      </c>
      <c r="G153" s="232"/>
      <c r="H153" s="234" t="s">
        <v>1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139</v>
      </c>
      <c r="AU153" s="241" t="s">
        <v>137</v>
      </c>
      <c r="AV153" s="13" t="s">
        <v>90</v>
      </c>
      <c r="AW153" s="13" t="s">
        <v>36</v>
      </c>
      <c r="AX153" s="13" t="s">
        <v>82</v>
      </c>
      <c r="AY153" s="241" t="s">
        <v>128</v>
      </c>
    </row>
    <row r="154" spans="1:51" s="14" customFormat="1" ht="12">
      <c r="A154" s="14"/>
      <c r="B154" s="242"/>
      <c r="C154" s="243"/>
      <c r="D154" s="233" t="s">
        <v>139</v>
      </c>
      <c r="E154" s="244" t="s">
        <v>1</v>
      </c>
      <c r="F154" s="245" t="s">
        <v>253</v>
      </c>
      <c r="G154" s="243"/>
      <c r="H154" s="246">
        <v>0.882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139</v>
      </c>
      <c r="AU154" s="252" t="s">
        <v>137</v>
      </c>
      <c r="AV154" s="14" t="s">
        <v>137</v>
      </c>
      <c r="AW154" s="14" t="s">
        <v>36</v>
      </c>
      <c r="AX154" s="14" t="s">
        <v>82</v>
      </c>
      <c r="AY154" s="252" t="s">
        <v>128</v>
      </c>
    </row>
    <row r="155" spans="1:51" s="13" customFormat="1" ht="12">
      <c r="A155" s="13"/>
      <c r="B155" s="231"/>
      <c r="C155" s="232"/>
      <c r="D155" s="233" t="s">
        <v>139</v>
      </c>
      <c r="E155" s="234" t="s">
        <v>1</v>
      </c>
      <c r="F155" s="235" t="s">
        <v>143</v>
      </c>
      <c r="G155" s="232"/>
      <c r="H155" s="234" t="s">
        <v>1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139</v>
      </c>
      <c r="AU155" s="241" t="s">
        <v>137</v>
      </c>
      <c r="AV155" s="13" t="s">
        <v>90</v>
      </c>
      <c r="AW155" s="13" t="s">
        <v>36</v>
      </c>
      <c r="AX155" s="13" t="s">
        <v>82</v>
      </c>
      <c r="AY155" s="241" t="s">
        <v>128</v>
      </c>
    </row>
    <row r="156" spans="1:51" s="14" customFormat="1" ht="12">
      <c r="A156" s="14"/>
      <c r="B156" s="242"/>
      <c r="C156" s="243"/>
      <c r="D156" s="233" t="s">
        <v>139</v>
      </c>
      <c r="E156" s="244" t="s">
        <v>1</v>
      </c>
      <c r="F156" s="245" t="s">
        <v>254</v>
      </c>
      <c r="G156" s="243"/>
      <c r="H156" s="246">
        <v>0.645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139</v>
      </c>
      <c r="AU156" s="252" t="s">
        <v>137</v>
      </c>
      <c r="AV156" s="14" t="s">
        <v>137</v>
      </c>
      <c r="AW156" s="14" t="s">
        <v>36</v>
      </c>
      <c r="AX156" s="14" t="s">
        <v>82</v>
      </c>
      <c r="AY156" s="252" t="s">
        <v>128</v>
      </c>
    </row>
    <row r="157" spans="1:51" s="15" customFormat="1" ht="12">
      <c r="A157" s="15"/>
      <c r="B157" s="253"/>
      <c r="C157" s="254"/>
      <c r="D157" s="233" t="s">
        <v>139</v>
      </c>
      <c r="E157" s="255" t="s">
        <v>1</v>
      </c>
      <c r="F157" s="256" t="s">
        <v>145</v>
      </c>
      <c r="G157" s="254"/>
      <c r="H157" s="257">
        <v>5.505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3" t="s">
        <v>139</v>
      </c>
      <c r="AU157" s="263" t="s">
        <v>137</v>
      </c>
      <c r="AV157" s="15" t="s">
        <v>146</v>
      </c>
      <c r="AW157" s="15" t="s">
        <v>36</v>
      </c>
      <c r="AX157" s="15" t="s">
        <v>90</v>
      </c>
      <c r="AY157" s="263" t="s">
        <v>128</v>
      </c>
    </row>
    <row r="158" spans="1:63" s="12" customFormat="1" ht="22.8" customHeight="1">
      <c r="A158" s="12"/>
      <c r="B158" s="202"/>
      <c r="C158" s="203"/>
      <c r="D158" s="204" t="s">
        <v>81</v>
      </c>
      <c r="E158" s="216" t="s">
        <v>168</v>
      </c>
      <c r="F158" s="216" t="s">
        <v>255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SUM(P159:P200)</f>
        <v>0</v>
      </c>
      <c r="Q158" s="210"/>
      <c r="R158" s="211">
        <f>SUM(R159:R200)</f>
        <v>1.91931156</v>
      </c>
      <c r="S158" s="210"/>
      <c r="T158" s="212">
        <f>SUM(T159:T200)</f>
        <v>0.6599999999999999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90</v>
      </c>
      <c r="AT158" s="214" t="s">
        <v>81</v>
      </c>
      <c r="AU158" s="214" t="s">
        <v>90</v>
      </c>
      <c r="AY158" s="213" t="s">
        <v>128</v>
      </c>
      <c r="BK158" s="215">
        <f>SUM(BK159:BK200)</f>
        <v>0</v>
      </c>
    </row>
    <row r="159" spans="1:65" s="2" customFormat="1" ht="37.8" customHeight="1">
      <c r="A159" s="38"/>
      <c r="B159" s="39"/>
      <c r="C159" s="218" t="s">
        <v>164</v>
      </c>
      <c r="D159" s="218" t="s">
        <v>131</v>
      </c>
      <c r="E159" s="219" t="s">
        <v>256</v>
      </c>
      <c r="F159" s="220" t="s">
        <v>257</v>
      </c>
      <c r="G159" s="221" t="s">
        <v>154</v>
      </c>
      <c r="H159" s="222">
        <v>30</v>
      </c>
      <c r="I159" s="223"/>
      <c r="J159" s="224">
        <f>ROUND(I159*H159,2)</f>
        <v>0</v>
      </c>
      <c r="K159" s="220" t="s">
        <v>135</v>
      </c>
      <c r="L159" s="44"/>
      <c r="M159" s="225" t="s">
        <v>1</v>
      </c>
      <c r="N159" s="226" t="s">
        <v>48</v>
      </c>
      <c r="O159" s="91"/>
      <c r="P159" s="227">
        <f>O159*H159</f>
        <v>0</v>
      </c>
      <c r="Q159" s="227">
        <v>0.01764</v>
      </c>
      <c r="R159" s="227">
        <f>Q159*H159</f>
        <v>0.5292</v>
      </c>
      <c r="S159" s="227">
        <v>0.02</v>
      </c>
      <c r="T159" s="228">
        <f>S159*H159</f>
        <v>0.6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146</v>
      </c>
      <c r="AT159" s="229" t="s">
        <v>131</v>
      </c>
      <c r="AU159" s="229" t="s">
        <v>137</v>
      </c>
      <c r="AY159" s="17" t="s">
        <v>128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137</v>
      </c>
      <c r="BK159" s="230">
        <f>ROUND(I159*H159,2)</f>
        <v>0</v>
      </c>
      <c r="BL159" s="17" t="s">
        <v>146</v>
      </c>
      <c r="BM159" s="229" t="s">
        <v>258</v>
      </c>
    </row>
    <row r="160" spans="1:65" s="2" customFormat="1" ht="37.8" customHeight="1">
      <c r="A160" s="38"/>
      <c r="B160" s="39"/>
      <c r="C160" s="218" t="s">
        <v>168</v>
      </c>
      <c r="D160" s="218" t="s">
        <v>131</v>
      </c>
      <c r="E160" s="219" t="s">
        <v>259</v>
      </c>
      <c r="F160" s="220" t="s">
        <v>260</v>
      </c>
      <c r="G160" s="221" t="s">
        <v>154</v>
      </c>
      <c r="H160" s="222">
        <v>30</v>
      </c>
      <c r="I160" s="223"/>
      <c r="J160" s="224">
        <f>ROUND(I160*H160,2)</f>
        <v>0</v>
      </c>
      <c r="K160" s="220" t="s">
        <v>135</v>
      </c>
      <c r="L160" s="44"/>
      <c r="M160" s="225" t="s">
        <v>1</v>
      </c>
      <c r="N160" s="226" t="s">
        <v>48</v>
      </c>
      <c r="O160" s="91"/>
      <c r="P160" s="227">
        <f>O160*H160</f>
        <v>0</v>
      </c>
      <c r="Q160" s="227">
        <v>0.00022</v>
      </c>
      <c r="R160" s="227">
        <f>Q160*H160</f>
        <v>0.0066</v>
      </c>
      <c r="S160" s="227">
        <v>0.002</v>
      </c>
      <c r="T160" s="228">
        <f>S160*H160</f>
        <v>0.06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146</v>
      </c>
      <c r="AT160" s="229" t="s">
        <v>131</v>
      </c>
      <c r="AU160" s="229" t="s">
        <v>137</v>
      </c>
      <c r="AY160" s="17" t="s">
        <v>128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137</v>
      </c>
      <c r="BK160" s="230">
        <f>ROUND(I160*H160,2)</f>
        <v>0</v>
      </c>
      <c r="BL160" s="17" t="s">
        <v>146</v>
      </c>
      <c r="BM160" s="229" t="s">
        <v>261</v>
      </c>
    </row>
    <row r="161" spans="1:65" s="2" customFormat="1" ht="37.8" customHeight="1">
      <c r="A161" s="38"/>
      <c r="B161" s="39"/>
      <c r="C161" s="218" t="s">
        <v>172</v>
      </c>
      <c r="D161" s="218" t="s">
        <v>131</v>
      </c>
      <c r="E161" s="219" t="s">
        <v>262</v>
      </c>
      <c r="F161" s="220" t="s">
        <v>263</v>
      </c>
      <c r="G161" s="221" t="s">
        <v>154</v>
      </c>
      <c r="H161" s="222">
        <v>15</v>
      </c>
      <c r="I161" s="223"/>
      <c r="J161" s="224">
        <f>ROUND(I161*H161,2)</f>
        <v>0</v>
      </c>
      <c r="K161" s="220" t="s">
        <v>135</v>
      </c>
      <c r="L161" s="44"/>
      <c r="M161" s="225" t="s">
        <v>1</v>
      </c>
      <c r="N161" s="226" t="s">
        <v>48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146</v>
      </c>
      <c r="AT161" s="229" t="s">
        <v>131</v>
      </c>
      <c r="AU161" s="229" t="s">
        <v>137</v>
      </c>
      <c r="AY161" s="17" t="s">
        <v>128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137</v>
      </c>
      <c r="BK161" s="230">
        <f>ROUND(I161*H161,2)</f>
        <v>0</v>
      </c>
      <c r="BL161" s="17" t="s">
        <v>146</v>
      </c>
      <c r="BM161" s="229" t="s">
        <v>264</v>
      </c>
    </row>
    <row r="162" spans="1:65" s="2" customFormat="1" ht="37.8" customHeight="1">
      <c r="A162" s="38"/>
      <c r="B162" s="39"/>
      <c r="C162" s="218" t="s">
        <v>176</v>
      </c>
      <c r="D162" s="218" t="s">
        <v>131</v>
      </c>
      <c r="E162" s="219" t="s">
        <v>265</v>
      </c>
      <c r="F162" s="220" t="s">
        <v>266</v>
      </c>
      <c r="G162" s="221" t="s">
        <v>154</v>
      </c>
      <c r="H162" s="222">
        <v>60.932</v>
      </c>
      <c r="I162" s="223"/>
      <c r="J162" s="224">
        <f>ROUND(I162*H162,2)</f>
        <v>0</v>
      </c>
      <c r="K162" s="220" t="s">
        <v>135</v>
      </c>
      <c r="L162" s="44"/>
      <c r="M162" s="225" t="s">
        <v>1</v>
      </c>
      <c r="N162" s="226" t="s">
        <v>48</v>
      </c>
      <c r="O162" s="91"/>
      <c r="P162" s="227">
        <f>O162*H162</f>
        <v>0</v>
      </c>
      <c r="Q162" s="227">
        <v>0.00438</v>
      </c>
      <c r="R162" s="227">
        <f>Q162*H162</f>
        <v>0.26688216000000003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146</v>
      </c>
      <c r="AT162" s="229" t="s">
        <v>131</v>
      </c>
      <c r="AU162" s="229" t="s">
        <v>137</v>
      </c>
      <c r="AY162" s="17" t="s">
        <v>128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137</v>
      </c>
      <c r="BK162" s="230">
        <f>ROUND(I162*H162,2)</f>
        <v>0</v>
      </c>
      <c r="BL162" s="17" t="s">
        <v>146</v>
      </c>
      <c r="BM162" s="229" t="s">
        <v>267</v>
      </c>
    </row>
    <row r="163" spans="1:51" s="13" customFormat="1" ht="12">
      <c r="A163" s="13"/>
      <c r="B163" s="231"/>
      <c r="C163" s="232"/>
      <c r="D163" s="233" t="s">
        <v>139</v>
      </c>
      <c r="E163" s="234" t="s">
        <v>1</v>
      </c>
      <c r="F163" s="235" t="s">
        <v>268</v>
      </c>
      <c r="G163" s="232"/>
      <c r="H163" s="234" t="s">
        <v>1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139</v>
      </c>
      <c r="AU163" s="241" t="s">
        <v>137</v>
      </c>
      <c r="AV163" s="13" t="s">
        <v>90</v>
      </c>
      <c r="AW163" s="13" t="s">
        <v>36</v>
      </c>
      <c r="AX163" s="13" t="s">
        <v>82</v>
      </c>
      <c r="AY163" s="241" t="s">
        <v>128</v>
      </c>
    </row>
    <row r="164" spans="1:51" s="13" customFormat="1" ht="12">
      <c r="A164" s="13"/>
      <c r="B164" s="231"/>
      <c r="C164" s="232"/>
      <c r="D164" s="233" t="s">
        <v>139</v>
      </c>
      <c r="E164" s="234" t="s">
        <v>1</v>
      </c>
      <c r="F164" s="235" t="s">
        <v>141</v>
      </c>
      <c r="G164" s="232"/>
      <c r="H164" s="234" t="s">
        <v>1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139</v>
      </c>
      <c r="AU164" s="241" t="s">
        <v>137</v>
      </c>
      <c r="AV164" s="13" t="s">
        <v>90</v>
      </c>
      <c r="AW164" s="13" t="s">
        <v>36</v>
      </c>
      <c r="AX164" s="13" t="s">
        <v>82</v>
      </c>
      <c r="AY164" s="241" t="s">
        <v>128</v>
      </c>
    </row>
    <row r="165" spans="1:51" s="14" customFormat="1" ht="12">
      <c r="A165" s="14"/>
      <c r="B165" s="242"/>
      <c r="C165" s="243"/>
      <c r="D165" s="233" t="s">
        <v>139</v>
      </c>
      <c r="E165" s="244" t="s">
        <v>1</v>
      </c>
      <c r="F165" s="245" t="s">
        <v>157</v>
      </c>
      <c r="G165" s="243"/>
      <c r="H165" s="246">
        <v>46.34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139</v>
      </c>
      <c r="AU165" s="252" t="s">
        <v>137</v>
      </c>
      <c r="AV165" s="14" t="s">
        <v>137</v>
      </c>
      <c r="AW165" s="14" t="s">
        <v>36</v>
      </c>
      <c r="AX165" s="14" t="s">
        <v>82</v>
      </c>
      <c r="AY165" s="252" t="s">
        <v>128</v>
      </c>
    </row>
    <row r="166" spans="1:51" s="14" customFormat="1" ht="12">
      <c r="A166" s="14"/>
      <c r="B166" s="242"/>
      <c r="C166" s="243"/>
      <c r="D166" s="233" t="s">
        <v>139</v>
      </c>
      <c r="E166" s="244" t="s">
        <v>1</v>
      </c>
      <c r="F166" s="245" t="s">
        <v>269</v>
      </c>
      <c r="G166" s="243"/>
      <c r="H166" s="246">
        <v>3.99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139</v>
      </c>
      <c r="AU166" s="252" t="s">
        <v>137</v>
      </c>
      <c r="AV166" s="14" t="s">
        <v>137</v>
      </c>
      <c r="AW166" s="14" t="s">
        <v>36</v>
      </c>
      <c r="AX166" s="14" t="s">
        <v>82</v>
      </c>
      <c r="AY166" s="252" t="s">
        <v>128</v>
      </c>
    </row>
    <row r="167" spans="1:51" s="13" customFormat="1" ht="12">
      <c r="A167" s="13"/>
      <c r="B167" s="231"/>
      <c r="C167" s="232"/>
      <c r="D167" s="233" t="s">
        <v>139</v>
      </c>
      <c r="E167" s="234" t="s">
        <v>1</v>
      </c>
      <c r="F167" s="235" t="s">
        <v>248</v>
      </c>
      <c r="G167" s="232"/>
      <c r="H167" s="234" t="s">
        <v>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139</v>
      </c>
      <c r="AU167" s="241" t="s">
        <v>137</v>
      </c>
      <c r="AV167" s="13" t="s">
        <v>90</v>
      </c>
      <c r="AW167" s="13" t="s">
        <v>36</v>
      </c>
      <c r="AX167" s="13" t="s">
        <v>82</v>
      </c>
      <c r="AY167" s="241" t="s">
        <v>128</v>
      </c>
    </row>
    <row r="168" spans="1:51" s="14" customFormat="1" ht="12">
      <c r="A168" s="14"/>
      <c r="B168" s="242"/>
      <c r="C168" s="243"/>
      <c r="D168" s="233" t="s">
        <v>139</v>
      </c>
      <c r="E168" s="244" t="s">
        <v>1</v>
      </c>
      <c r="F168" s="245" t="s">
        <v>270</v>
      </c>
      <c r="G168" s="243"/>
      <c r="H168" s="246">
        <v>3.648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139</v>
      </c>
      <c r="AU168" s="252" t="s">
        <v>137</v>
      </c>
      <c r="AV168" s="14" t="s">
        <v>137</v>
      </c>
      <c r="AW168" s="14" t="s">
        <v>36</v>
      </c>
      <c r="AX168" s="14" t="s">
        <v>82</v>
      </c>
      <c r="AY168" s="252" t="s">
        <v>128</v>
      </c>
    </row>
    <row r="169" spans="1:51" s="13" customFormat="1" ht="12">
      <c r="A169" s="13"/>
      <c r="B169" s="231"/>
      <c r="C169" s="232"/>
      <c r="D169" s="233" t="s">
        <v>139</v>
      </c>
      <c r="E169" s="234" t="s">
        <v>1</v>
      </c>
      <c r="F169" s="235" t="s">
        <v>250</v>
      </c>
      <c r="G169" s="232"/>
      <c r="H169" s="234" t="s">
        <v>1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139</v>
      </c>
      <c r="AU169" s="241" t="s">
        <v>137</v>
      </c>
      <c r="AV169" s="13" t="s">
        <v>90</v>
      </c>
      <c r="AW169" s="13" t="s">
        <v>36</v>
      </c>
      <c r="AX169" s="13" t="s">
        <v>82</v>
      </c>
      <c r="AY169" s="241" t="s">
        <v>128</v>
      </c>
    </row>
    <row r="170" spans="1:51" s="14" customFormat="1" ht="12">
      <c r="A170" s="14"/>
      <c r="B170" s="242"/>
      <c r="C170" s="243"/>
      <c r="D170" s="233" t="s">
        <v>139</v>
      </c>
      <c r="E170" s="244" t="s">
        <v>1</v>
      </c>
      <c r="F170" s="245" t="s">
        <v>271</v>
      </c>
      <c r="G170" s="243"/>
      <c r="H170" s="246">
        <v>2.907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139</v>
      </c>
      <c r="AU170" s="252" t="s">
        <v>137</v>
      </c>
      <c r="AV170" s="14" t="s">
        <v>137</v>
      </c>
      <c r="AW170" s="14" t="s">
        <v>36</v>
      </c>
      <c r="AX170" s="14" t="s">
        <v>82</v>
      </c>
      <c r="AY170" s="252" t="s">
        <v>128</v>
      </c>
    </row>
    <row r="171" spans="1:51" s="13" customFormat="1" ht="12">
      <c r="A171" s="13"/>
      <c r="B171" s="231"/>
      <c r="C171" s="232"/>
      <c r="D171" s="233" t="s">
        <v>139</v>
      </c>
      <c r="E171" s="234" t="s">
        <v>1</v>
      </c>
      <c r="F171" s="235" t="s">
        <v>252</v>
      </c>
      <c r="G171" s="232"/>
      <c r="H171" s="234" t="s">
        <v>1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139</v>
      </c>
      <c r="AU171" s="241" t="s">
        <v>137</v>
      </c>
      <c r="AV171" s="13" t="s">
        <v>90</v>
      </c>
      <c r="AW171" s="13" t="s">
        <v>36</v>
      </c>
      <c r="AX171" s="13" t="s">
        <v>82</v>
      </c>
      <c r="AY171" s="241" t="s">
        <v>128</v>
      </c>
    </row>
    <row r="172" spans="1:51" s="14" customFormat="1" ht="12">
      <c r="A172" s="14"/>
      <c r="B172" s="242"/>
      <c r="C172" s="243"/>
      <c r="D172" s="233" t="s">
        <v>139</v>
      </c>
      <c r="E172" s="244" t="s">
        <v>1</v>
      </c>
      <c r="F172" s="245" t="s">
        <v>272</v>
      </c>
      <c r="G172" s="243"/>
      <c r="H172" s="246">
        <v>2.337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139</v>
      </c>
      <c r="AU172" s="252" t="s">
        <v>137</v>
      </c>
      <c r="AV172" s="14" t="s">
        <v>137</v>
      </c>
      <c r="AW172" s="14" t="s">
        <v>36</v>
      </c>
      <c r="AX172" s="14" t="s">
        <v>82</v>
      </c>
      <c r="AY172" s="252" t="s">
        <v>128</v>
      </c>
    </row>
    <row r="173" spans="1:51" s="13" customFormat="1" ht="12">
      <c r="A173" s="13"/>
      <c r="B173" s="231"/>
      <c r="C173" s="232"/>
      <c r="D173" s="233" t="s">
        <v>139</v>
      </c>
      <c r="E173" s="234" t="s">
        <v>1</v>
      </c>
      <c r="F173" s="235" t="s">
        <v>143</v>
      </c>
      <c r="G173" s="232"/>
      <c r="H173" s="234" t="s">
        <v>1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139</v>
      </c>
      <c r="AU173" s="241" t="s">
        <v>137</v>
      </c>
      <c r="AV173" s="13" t="s">
        <v>90</v>
      </c>
      <c r="AW173" s="13" t="s">
        <v>36</v>
      </c>
      <c r="AX173" s="13" t="s">
        <v>82</v>
      </c>
      <c r="AY173" s="241" t="s">
        <v>128</v>
      </c>
    </row>
    <row r="174" spans="1:51" s="14" customFormat="1" ht="12">
      <c r="A174" s="14"/>
      <c r="B174" s="242"/>
      <c r="C174" s="243"/>
      <c r="D174" s="233" t="s">
        <v>139</v>
      </c>
      <c r="E174" s="244" t="s">
        <v>1</v>
      </c>
      <c r="F174" s="245" t="s">
        <v>273</v>
      </c>
      <c r="G174" s="243"/>
      <c r="H174" s="246">
        <v>1.71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139</v>
      </c>
      <c r="AU174" s="252" t="s">
        <v>137</v>
      </c>
      <c r="AV174" s="14" t="s">
        <v>137</v>
      </c>
      <c r="AW174" s="14" t="s">
        <v>36</v>
      </c>
      <c r="AX174" s="14" t="s">
        <v>82</v>
      </c>
      <c r="AY174" s="252" t="s">
        <v>128</v>
      </c>
    </row>
    <row r="175" spans="1:51" s="15" customFormat="1" ht="12">
      <c r="A175" s="15"/>
      <c r="B175" s="253"/>
      <c r="C175" s="254"/>
      <c r="D175" s="233" t="s">
        <v>139</v>
      </c>
      <c r="E175" s="255" t="s">
        <v>1</v>
      </c>
      <c r="F175" s="256" t="s">
        <v>145</v>
      </c>
      <c r="G175" s="254"/>
      <c r="H175" s="257">
        <v>60.932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3" t="s">
        <v>139</v>
      </c>
      <c r="AU175" s="263" t="s">
        <v>137</v>
      </c>
      <c r="AV175" s="15" t="s">
        <v>146</v>
      </c>
      <c r="AW175" s="15" t="s">
        <v>36</v>
      </c>
      <c r="AX175" s="15" t="s">
        <v>90</v>
      </c>
      <c r="AY175" s="263" t="s">
        <v>128</v>
      </c>
    </row>
    <row r="176" spans="1:65" s="2" customFormat="1" ht="55.5" customHeight="1">
      <c r="A176" s="38"/>
      <c r="B176" s="39"/>
      <c r="C176" s="218" t="s">
        <v>129</v>
      </c>
      <c r="D176" s="218" t="s">
        <v>131</v>
      </c>
      <c r="E176" s="219" t="s">
        <v>274</v>
      </c>
      <c r="F176" s="220" t="s">
        <v>275</v>
      </c>
      <c r="G176" s="221" t="s">
        <v>149</v>
      </c>
      <c r="H176" s="222">
        <v>28.5</v>
      </c>
      <c r="I176" s="223"/>
      <c r="J176" s="224">
        <f>ROUND(I176*H176,2)</f>
        <v>0</v>
      </c>
      <c r="K176" s="220" t="s">
        <v>135</v>
      </c>
      <c r="L176" s="44"/>
      <c r="M176" s="225" t="s">
        <v>1</v>
      </c>
      <c r="N176" s="226" t="s">
        <v>48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146</v>
      </c>
      <c r="AT176" s="229" t="s">
        <v>131</v>
      </c>
      <c r="AU176" s="229" t="s">
        <v>137</v>
      </c>
      <c r="AY176" s="17" t="s">
        <v>128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137</v>
      </c>
      <c r="BK176" s="230">
        <f>ROUND(I176*H176,2)</f>
        <v>0</v>
      </c>
      <c r="BL176" s="17" t="s">
        <v>146</v>
      </c>
      <c r="BM176" s="229" t="s">
        <v>276</v>
      </c>
    </row>
    <row r="177" spans="1:51" s="13" customFormat="1" ht="12">
      <c r="A177" s="13"/>
      <c r="B177" s="231"/>
      <c r="C177" s="232"/>
      <c r="D177" s="233" t="s">
        <v>139</v>
      </c>
      <c r="E177" s="234" t="s">
        <v>1</v>
      </c>
      <c r="F177" s="235" t="s">
        <v>277</v>
      </c>
      <c r="G177" s="232"/>
      <c r="H177" s="234" t="s">
        <v>1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139</v>
      </c>
      <c r="AU177" s="241" t="s">
        <v>137</v>
      </c>
      <c r="AV177" s="13" t="s">
        <v>90</v>
      </c>
      <c r="AW177" s="13" t="s">
        <v>36</v>
      </c>
      <c r="AX177" s="13" t="s">
        <v>82</v>
      </c>
      <c r="AY177" s="241" t="s">
        <v>128</v>
      </c>
    </row>
    <row r="178" spans="1:51" s="13" customFormat="1" ht="12">
      <c r="A178" s="13"/>
      <c r="B178" s="231"/>
      <c r="C178" s="232"/>
      <c r="D178" s="233" t="s">
        <v>139</v>
      </c>
      <c r="E178" s="234" t="s">
        <v>1</v>
      </c>
      <c r="F178" s="235" t="s">
        <v>141</v>
      </c>
      <c r="G178" s="232"/>
      <c r="H178" s="234" t="s">
        <v>1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139</v>
      </c>
      <c r="AU178" s="241" t="s">
        <v>137</v>
      </c>
      <c r="AV178" s="13" t="s">
        <v>90</v>
      </c>
      <c r="AW178" s="13" t="s">
        <v>36</v>
      </c>
      <c r="AX178" s="13" t="s">
        <v>82</v>
      </c>
      <c r="AY178" s="241" t="s">
        <v>128</v>
      </c>
    </row>
    <row r="179" spans="1:51" s="14" customFormat="1" ht="12">
      <c r="A179" s="14"/>
      <c r="B179" s="242"/>
      <c r="C179" s="243"/>
      <c r="D179" s="233" t="s">
        <v>139</v>
      </c>
      <c r="E179" s="244" t="s">
        <v>1</v>
      </c>
      <c r="F179" s="245" t="s">
        <v>278</v>
      </c>
      <c r="G179" s="243"/>
      <c r="H179" s="246">
        <v>5.7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139</v>
      </c>
      <c r="AU179" s="252" t="s">
        <v>137</v>
      </c>
      <c r="AV179" s="14" t="s">
        <v>137</v>
      </c>
      <c r="AW179" s="14" t="s">
        <v>36</v>
      </c>
      <c r="AX179" s="14" t="s">
        <v>82</v>
      </c>
      <c r="AY179" s="252" t="s">
        <v>128</v>
      </c>
    </row>
    <row r="180" spans="1:51" s="13" customFormat="1" ht="12">
      <c r="A180" s="13"/>
      <c r="B180" s="231"/>
      <c r="C180" s="232"/>
      <c r="D180" s="233" t="s">
        <v>139</v>
      </c>
      <c r="E180" s="234" t="s">
        <v>1</v>
      </c>
      <c r="F180" s="235" t="s">
        <v>248</v>
      </c>
      <c r="G180" s="232"/>
      <c r="H180" s="234" t="s">
        <v>1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139</v>
      </c>
      <c r="AU180" s="241" t="s">
        <v>137</v>
      </c>
      <c r="AV180" s="13" t="s">
        <v>90</v>
      </c>
      <c r="AW180" s="13" t="s">
        <v>36</v>
      </c>
      <c r="AX180" s="13" t="s">
        <v>82</v>
      </c>
      <c r="AY180" s="241" t="s">
        <v>128</v>
      </c>
    </row>
    <row r="181" spans="1:51" s="14" customFormat="1" ht="12">
      <c r="A181" s="14"/>
      <c r="B181" s="242"/>
      <c r="C181" s="243"/>
      <c r="D181" s="233" t="s">
        <v>139</v>
      </c>
      <c r="E181" s="244" t="s">
        <v>1</v>
      </c>
      <c r="F181" s="245" t="s">
        <v>278</v>
      </c>
      <c r="G181" s="243"/>
      <c r="H181" s="246">
        <v>5.7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139</v>
      </c>
      <c r="AU181" s="252" t="s">
        <v>137</v>
      </c>
      <c r="AV181" s="14" t="s">
        <v>137</v>
      </c>
      <c r="AW181" s="14" t="s">
        <v>36</v>
      </c>
      <c r="AX181" s="14" t="s">
        <v>82</v>
      </c>
      <c r="AY181" s="252" t="s">
        <v>128</v>
      </c>
    </row>
    <row r="182" spans="1:51" s="13" customFormat="1" ht="12">
      <c r="A182" s="13"/>
      <c r="B182" s="231"/>
      <c r="C182" s="232"/>
      <c r="D182" s="233" t="s">
        <v>139</v>
      </c>
      <c r="E182" s="234" t="s">
        <v>1</v>
      </c>
      <c r="F182" s="235" t="s">
        <v>250</v>
      </c>
      <c r="G182" s="232"/>
      <c r="H182" s="234" t="s">
        <v>1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139</v>
      </c>
      <c r="AU182" s="241" t="s">
        <v>137</v>
      </c>
      <c r="AV182" s="13" t="s">
        <v>90</v>
      </c>
      <c r="AW182" s="13" t="s">
        <v>36</v>
      </c>
      <c r="AX182" s="13" t="s">
        <v>82</v>
      </c>
      <c r="AY182" s="241" t="s">
        <v>128</v>
      </c>
    </row>
    <row r="183" spans="1:51" s="14" customFormat="1" ht="12">
      <c r="A183" s="14"/>
      <c r="B183" s="242"/>
      <c r="C183" s="243"/>
      <c r="D183" s="233" t="s">
        <v>139</v>
      </c>
      <c r="E183" s="244" t="s">
        <v>1</v>
      </c>
      <c r="F183" s="245" t="s">
        <v>278</v>
      </c>
      <c r="G183" s="243"/>
      <c r="H183" s="246">
        <v>5.7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139</v>
      </c>
      <c r="AU183" s="252" t="s">
        <v>137</v>
      </c>
      <c r="AV183" s="14" t="s">
        <v>137</v>
      </c>
      <c r="AW183" s="14" t="s">
        <v>36</v>
      </c>
      <c r="AX183" s="14" t="s">
        <v>82</v>
      </c>
      <c r="AY183" s="252" t="s">
        <v>128</v>
      </c>
    </row>
    <row r="184" spans="1:51" s="13" customFormat="1" ht="12">
      <c r="A184" s="13"/>
      <c r="B184" s="231"/>
      <c r="C184" s="232"/>
      <c r="D184" s="233" t="s">
        <v>139</v>
      </c>
      <c r="E184" s="234" t="s">
        <v>1</v>
      </c>
      <c r="F184" s="235" t="s">
        <v>252</v>
      </c>
      <c r="G184" s="232"/>
      <c r="H184" s="234" t="s">
        <v>1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139</v>
      </c>
      <c r="AU184" s="241" t="s">
        <v>137</v>
      </c>
      <c r="AV184" s="13" t="s">
        <v>90</v>
      </c>
      <c r="AW184" s="13" t="s">
        <v>36</v>
      </c>
      <c r="AX184" s="13" t="s">
        <v>82</v>
      </c>
      <c r="AY184" s="241" t="s">
        <v>128</v>
      </c>
    </row>
    <row r="185" spans="1:51" s="14" customFormat="1" ht="12">
      <c r="A185" s="14"/>
      <c r="B185" s="242"/>
      <c r="C185" s="243"/>
      <c r="D185" s="233" t="s">
        <v>139</v>
      </c>
      <c r="E185" s="244" t="s">
        <v>1</v>
      </c>
      <c r="F185" s="245" t="s">
        <v>278</v>
      </c>
      <c r="G185" s="243"/>
      <c r="H185" s="246">
        <v>5.7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139</v>
      </c>
      <c r="AU185" s="252" t="s">
        <v>137</v>
      </c>
      <c r="AV185" s="14" t="s">
        <v>137</v>
      </c>
      <c r="AW185" s="14" t="s">
        <v>36</v>
      </c>
      <c r="AX185" s="14" t="s">
        <v>82</v>
      </c>
      <c r="AY185" s="252" t="s">
        <v>128</v>
      </c>
    </row>
    <row r="186" spans="1:51" s="13" customFormat="1" ht="12">
      <c r="A186" s="13"/>
      <c r="B186" s="231"/>
      <c r="C186" s="232"/>
      <c r="D186" s="233" t="s">
        <v>139</v>
      </c>
      <c r="E186" s="234" t="s">
        <v>1</v>
      </c>
      <c r="F186" s="235" t="s">
        <v>143</v>
      </c>
      <c r="G186" s="232"/>
      <c r="H186" s="234" t="s">
        <v>1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139</v>
      </c>
      <c r="AU186" s="241" t="s">
        <v>137</v>
      </c>
      <c r="AV186" s="13" t="s">
        <v>90</v>
      </c>
      <c r="AW186" s="13" t="s">
        <v>36</v>
      </c>
      <c r="AX186" s="13" t="s">
        <v>82</v>
      </c>
      <c r="AY186" s="241" t="s">
        <v>128</v>
      </c>
    </row>
    <row r="187" spans="1:51" s="14" customFormat="1" ht="12">
      <c r="A187" s="14"/>
      <c r="B187" s="242"/>
      <c r="C187" s="243"/>
      <c r="D187" s="233" t="s">
        <v>139</v>
      </c>
      <c r="E187" s="244" t="s">
        <v>1</v>
      </c>
      <c r="F187" s="245" t="s">
        <v>278</v>
      </c>
      <c r="G187" s="243"/>
      <c r="H187" s="246">
        <v>5.7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139</v>
      </c>
      <c r="AU187" s="252" t="s">
        <v>137</v>
      </c>
      <c r="AV187" s="14" t="s">
        <v>137</v>
      </c>
      <c r="AW187" s="14" t="s">
        <v>36</v>
      </c>
      <c r="AX187" s="14" t="s">
        <v>82</v>
      </c>
      <c r="AY187" s="252" t="s">
        <v>128</v>
      </c>
    </row>
    <row r="188" spans="1:51" s="15" customFormat="1" ht="12">
      <c r="A188" s="15"/>
      <c r="B188" s="253"/>
      <c r="C188" s="254"/>
      <c r="D188" s="233" t="s">
        <v>139</v>
      </c>
      <c r="E188" s="255" t="s">
        <v>1</v>
      </c>
      <c r="F188" s="256" t="s">
        <v>145</v>
      </c>
      <c r="G188" s="254"/>
      <c r="H188" s="257">
        <v>28.5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3" t="s">
        <v>139</v>
      </c>
      <c r="AU188" s="263" t="s">
        <v>137</v>
      </c>
      <c r="AV188" s="15" t="s">
        <v>146</v>
      </c>
      <c r="AW188" s="15" t="s">
        <v>36</v>
      </c>
      <c r="AX188" s="15" t="s">
        <v>90</v>
      </c>
      <c r="AY188" s="263" t="s">
        <v>128</v>
      </c>
    </row>
    <row r="189" spans="1:65" s="2" customFormat="1" ht="24.15" customHeight="1">
      <c r="A189" s="38"/>
      <c r="B189" s="39"/>
      <c r="C189" s="270" t="s">
        <v>184</v>
      </c>
      <c r="D189" s="270" t="s">
        <v>279</v>
      </c>
      <c r="E189" s="271" t="s">
        <v>280</v>
      </c>
      <c r="F189" s="272" t="s">
        <v>281</v>
      </c>
      <c r="G189" s="273" t="s">
        <v>149</v>
      </c>
      <c r="H189" s="274">
        <v>31.35</v>
      </c>
      <c r="I189" s="275"/>
      <c r="J189" s="276">
        <f>ROUND(I189*H189,2)</f>
        <v>0</v>
      </c>
      <c r="K189" s="272" t="s">
        <v>135</v>
      </c>
      <c r="L189" s="277"/>
      <c r="M189" s="278" t="s">
        <v>1</v>
      </c>
      <c r="N189" s="279" t="s">
        <v>48</v>
      </c>
      <c r="O189" s="91"/>
      <c r="P189" s="227">
        <f>O189*H189</f>
        <v>0</v>
      </c>
      <c r="Q189" s="227">
        <v>4E-05</v>
      </c>
      <c r="R189" s="227">
        <f>Q189*H189</f>
        <v>0.0012540000000000001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176</v>
      </c>
      <c r="AT189" s="229" t="s">
        <v>279</v>
      </c>
      <c r="AU189" s="229" t="s">
        <v>137</v>
      </c>
      <c r="AY189" s="17" t="s">
        <v>128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137</v>
      </c>
      <c r="BK189" s="230">
        <f>ROUND(I189*H189,2)</f>
        <v>0</v>
      </c>
      <c r="BL189" s="17" t="s">
        <v>146</v>
      </c>
      <c r="BM189" s="229" t="s">
        <v>282</v>
      </c>
    </row>
    <row r="190" spans="1:51" s="14" customFormat="1" ht="12">
      <c r="A190" s="14"/>
      <c r="B190" s="242"/>
      <c r="C190" s="243"/>
      <c r="D190" s="233" t="s">
        <v>139</v>
      </c>
      <c r="E190" s="243"/>
      <c r="F190" s="245" t="s">
        <v>283</v>
      </c>
      <c r="G190" s="243"/>
      <c r="H190" s="246">
        <v>31.35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2" t="s">
        <v>139</v>
      </c>
      <c r="AU190" s="252" t="s">
        <v>137</v>
      </c>
      <c r="AV190" s="14" t="s">
        <v>137</v>
      </c>
      <c r="AW190" s="14" t="s">
        <v>4</v>
      </c>
      <c r="AX190" s="14" t="s">
        <v>90</v>
      </c>
      <c r="AY190" s="252" t="s">
        <v>128</v>
      </c>
    </row>
    <row r="191" spans="1:65" s="2" customFormat="1" ht="33" customHeight="1">
      <c r="A191" s="38"/>
      <c r="B191" s="39"/>
      <c r="C191" s="218" t="s">
        <v>192</v>
      </c>
      <c r="D191" s="218" t="s">
        <v>131</v>
      </c>
      <c r="E191" s="219" t="s">
        <v>284</v>
      </c>
      <c r="F191" s="220" t="s">
        <v>285</v>
      </c>
      <c r="G191" s="221" t="s">
        <v>230</v>
      </c>
      <c r="H191" s="222">
        <v>6</v>
      </c>
      <c r="I191" s="223"/>
      <c r="J191" s="224">
        <f>ROUND(I191*H191,2)</f>
        <v>0</v>
      </c>
      <c r="K191" s="220" t="s">
        <v>135</v>
      </c>
      <c r="L191" s="44"/>
      <c r="M191" s="225" t="s">
        <v>1</v>
      </c>
      <c r="N191" s="226" t="s">
        <v>48</v>
      </c>
      <c r="O191" s="91"/>
      <c r="P191" s="227">
        <f>O191*H191</f>
        <v>0</v>
      </c>
      <c r="Q191" s="227">
        <v>0.1436</v>
      </c>
      <c r="R191" s="227">
        <f>Q191*H191</f>
        <v>0.8616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146</v>
      </c>
      <c r="AT191" s="229" t="s">
        <v>131</v>
      </c>
      <c r="AU191" s="229" t="s">
        <v>137</v>
      </c>
      <c r="AY191" s="17" t="s">
        <v>128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137</v>
      </c>
      <c r="BK191" s="230">
        <f>ROUND(I191*H191,2)</f>
        <v>0</v>
      </c>
      <c r="BL191" s="17" t="s">
        <v>146</v>
      </c>
      <c r="BM191" s="229" t="s">
        <v>286</v>
      </c>
    </row>
    <row r="192" spans="1:51" s="13" customFormat="1" ht="12">
      <c r="A192" s="13"/>
      <c r="B192" s="231"/>
      <c r="C192" s="232"/>
      <c r="D192" s="233" t="s">
        <v>139</v>
      </c>
      <c r="E192" s="234" t="s">
        <v>1</v>
      </c>
      <c r="F192" s="235" t="s">
        <v>287</v>
      </c>
      <c r="G192" s="232"/>
      <c r="H192" s="234" t="s">
        <v>1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139</v>
      </c>
      <c r="AU192" s="241" t="s">
        <v>137</v>
      </c>
      <c r="AV192" s="13" t="s">
        <v>90</v>
      </c>
      <c r="AW192" s="13" t="s">
        <v>36</v>
      </c>
      <c r="AX192" s="13" t="s">
        <v>82</v>
      </c>
      <c r="AY192" s="241" t="s">
        <v>128</v>
      </c>
    </row>
    <row r="193" spans="1:51" s="14" customFormat="1" ht="12">
      <c r="A193" s="14"/>
      <c r="B193" s="242"/>
      <c r="C193" s="243"/>
      <c r="D193" s="233" t="s">
        <v>139</v>
      </c>
      <c r="E193" s="244" t="s">
        <v>1</v>
      </c>
      <c r="F193" s="245" t="s">
        <v>168</v>
      </c>
      <c r="G193" s="243"/>
      <c r="H193" s="246">
        <v>6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139</v>
      </c>
      <c r="AU193" s="252" t="s">
        <v>137</v>
      </c>
      <c r="AV193" s="14" t="s">
        <v>137</v>
      </c>
      <c r="AW193" s="14" t="s">
        <v>36</v>
      </c>
      <c r="AX193" s="14" t="s">
        <v>82</v>
      </c>
      <c r="AY193" s="252" t="s">
        <v>128</v>
      </c>
    </row>
    <row r="194" spans="1:51" s="15" customFormat="1" ht="12">
      <c r="A194" s="15"/>
      <c r="B194" s="253"/>
      <c r="C194" s="254"/>
      <c r="D194" s="233" t="s">
        <v>139</v>
      </c>
      <c r="E194" s="255" t="s">
        <v>1</v>
      </c>
      <c r="F194" s="256" t="s">
        <v>145</v>
      </c>
      <c r="G194" s="254"/>
      <c r="H194" s="257">
        <v>6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3" t="s">
        <v>139</v>
      </c>
      <c r="AU194" s="263" t="s">
        <v>137</v>
      </c>
      <c r="AV194" s="15" t="s">
        <v>146</v>
      </c>
      <c r="AW194" s="15" t="s">
        <v>36</v>
      </c>
      <c r="AX194" s="15" t="s">
        <v>90</v>
      </c>
      <c r="AY194" s="263" t="s">
        <v>128</v>
      </c>
    </row>
    <row r="195" spans="1:65" s="2" customFormat="1" ht="44.25" customHeight="1">
      <c r="A195" s="38"/>
      <c r="B195" s="39"/>
      <c r="C195" s="218" t="s">
        <v>201</v>
      </c>
      <c r="D195" s="218" t="s">
        <v>131</v>
      </c>
      <c r="E195" s="219" t="s">
        <v>288</v>
      </c>
      <c r="F195" s="220" t="s">
        <v>289</v>
      </c>
      <c r="G195" s="221" t="s">
        <v>154</v>
      </c>
      <c r="H195" s="222">
        <v>44.522</v>
      </c>
      <c r="I195" s="223"/>
      <c r="J195" s="224">
        <f>ROUND(I195*H195,2)</f>
        <v>0</v>
      </c>
      <c r="K195" s="220" t="s">
        <v>135</v>
      </c>
      <c r="L195" s="44"/>
      <c r="M195" s="225" t="s">
        <v>1</v>
      </c>
      <c r="N195" s="226" t="s">
        <v>48</v>
      </c>
      <c r="O195" s="91"/>
      <c r="P195" s="227">
        <f>O195*H195</f>
        <v>0</v>
      </c>
      <c r="Q195" s="227">
        <v>0.0057</v>
      </c>
      <c r="R195" s="227">
        <f>Q195*H195</f>
        <v>0.2537754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146</v>
      </c>
      <c r="AT195" s="229" t="s">
        <v>131</v>
      </c>
      <c r="AU195" s="229" t="s">
        <v>137</v>
      </c>
      <c r="AY195" s="17" t="s">
        <v>128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137</v>
      </c>
      <c r="BK195" s="230">
        <f>ROUND(I195*H195,2)</f>
        <v>0</v>
      </c>
      <c r="BL195" s="17" t="s">
        <v>146</v>
      </c>
      <c r="BM195" s="229" t="s">
        <v>290</v>
      </c>
    </row>
    <row r="196" spans="1:51" s="13" customFormat="1" ht="12">
      <c r="A196" s="13"/>
      <c r="B196" s="231"/>
      <c r="C196" s="232"/>
      <c r="D196" s="233" t="s">
        <v>139</v>
      </c>
      <c r="E196" s="234" t="s">
        <v>1</v>
      </c>
      <c r="F196" s="235" t="s">
        <v>156</v>
      </c>
      <c r="G196" s="232"/>
      <c r="H196" s="234" t="s">
        <v>1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139</v>
      </c>
      <c r="AU196" s="241" t="s">
        <v>137</v>
      </c>
      <c r="AV196" s="13" t="s">
        <v>90</v>
      </c>
      <c r="AW196" s="13" t="s">
        <v>36</v>
      </c>
      <c r="AX196" s="13" t="s">
        <v>82</v>
      </c>
      <c r="AY196" s="241" t="s">
        <v>128</v>
      </c>
    </row>
    <row r="197" spans="1:51" s="13" customFormat="1" ht="12">
      <c r="A197" s="13"/>
      <c r="B197" s="231"/>
      <c r="C197" s="232"/>
      <c r="D197" s="233" t="s">
        <v>139</v>
      </c>
      <c r="E197" s="234" t="s">
        <v>1</v>
      </c>
      <c r="F197" s="235" t="s">
        <v>141</v>
      </c>
      <c r="G197" s="232"/>
      <c r="H197" s="234" t="s">
        <v>1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139</v>
      </c>
      <c r="AU197" s="241" t="s">
        <v>137</v>
      </c>
      <c r="AV197" s="13" t="s">
        <v>90</v>
      </c>
      <c r="AW197" s="13" t="s">
        <v>36</v>
      </c>
      <c r="AX197" s="13" t="s">
        <v>82</v>
      </c>
      <c r="AY197" s="241" t="s">
        <v>128</v>
      </c>
    </row>
    <row r="198" spans="1:51" s="14" customFormat="1" ht="12">
      <c r="A198" s="14"/>
      <c r="B198" s="242"/>
      <c r="C198" s="243"/>
      <c r="D198" s="233" t="s">
        <v>139</v>
      </c>
      <c r="E198" s="244" t="s">
        <v>1</v>
      </c>
      <c r="F198" s="245" t="s">
        <v>157</v>
      </c>
      <c r="G198" s="243"/>
      <c r="H198" s="246">
        <v>46.34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139</v>
      </c>
      <c r="AU198" s="252" t="s">
        <v>137</v>
      </c>
      <c r="AV198" s="14" t="s">
        <v>137</v>
      </c>
      <c r="AW198" s="14" t="s">
        <v>36</v>
      </c>
      <c r="AX198" s="14" t="s">
        <v>82</v>
      </c>
      <c r="AY198" s="252" t="s">
        <v>128</v>
      </c>
    </row>
    <row r="199" spans="1:51" s="14" customFormat="1" ht="12">
      <c r="A199" s="14"/>
      <c r="B199" s="242"/>
      <c r="C199" s="243"/>
      <c r="D199" s="233" t="s">
        <v>139</v>
      </c>
      <c r="E199" s="244" t="s">
        <v>1</v>
      </c>
      <c r="F199" s="245" t="s">
        <v>158</v>
      </c>
      <c r="G199" s="243"/>
      <c r="H199" s="246">
        <v>-1.818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139</v>
      </c>
      <c r="AU199" s="252" t="s">
        <v>137</v>
      </c>
      <c r="AV199" s="14" t="s">
        <v>137</v>
      </c>
      <c r="AW199" s="14" t="s">
        <v>36</v>
      </c>
      <c r="AX199" s="14" t="s">
        <v>82</v>
      </c>
      <c r="AY199" s="252" t="s">
        <v>128</v>
      </c>
    </row>
    <row r="200" spans="1:51" s="15" customFormat="1" ht="12">
      <c r="A200" s="15"/>
      <c r="B200" s="253"/>
      <c r="C200" s="254"/>
      <c r="D200" s="233" t="s">
        <v>139</v>
      </c>
      <c r="E200" s="255" t="s">
        <v>1</v>
      </c>
      <c r="F200" s="256" t="s">
        <v>145</v>
      </c>
      <c r="G200" s="254"/>
      <c r="H200" s="257">
        <v>44.522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3" t="s">
        <v>139</v>
      </c>
      <c r="AU200" s="263" t="s">
        <v>137</v>
      </c>
      <c r="AV200" s="15" t="s">
        <v>146</v>
      </c>
      <c r="AW200" s="15" t="s">
        <v>36</v>
      </c>
      <c r="AX200" s="15" t="s">
        <v>90</v>
      </c>
      <c r="AY200" s="263" t="s">
        <v>128</v>
      </c>
    </row>
    <row r="201" spans="1:63" s="12" customFormat="1" ht="22.8" customHeight="1">
      <c r="A201" s="12"/>
      <c r="B201" s="202"/>
      <c r="C201" s="203"/>
      <c r="D201" s="204" t="s">
        <v>81</v>
      </c>
      <c r="E201" s="216" t="s">
        <v>129</v>
      </c>
      <c r="F201" s="216" t="s">
        <v>130</v>
      </c>
      <c r="G201" s="203"/>
      <c r="H201" s="203"/>
      <c r="I201" s="206"/>
      <c r="J201" s="217">
        <f>BK201</f>
        <v>0</v>
      </c>
      <c r="K201" s="203"/>
      <c r="L201" s="208"/>
      <c r="M201" s="209"/>
      <c r="N201" s="210"/>
      <c r="O201" s="210"/>
      <c r="P201" s="211">
        <f>SUM(P202:P210)</f>
        <v>0</v>
      </c>
      <c r="Q201" s="210"/>
      <c r="R201" s="211">
        <f>SUM(R202:R210)</f>
        <v>0.01558</v>
      </c>
      <c r="S201" s="210"/>
      <c r="T201" s="212">
        <f>SUM(T202:T210)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3" t="s">
        <v>90</v>
      </c>
      <c r="AT201" s="214" t="s">
        <v>81</v>
      </c>
      <c r="AU201" s="214" t="s">
        <v>90</v>
      </c>
      <c r="AY201" s="213" t="s">
        <v>128</v>
      </c>
      <c r="BK201" s="215">
        <f>SUM(BK202:BK210)</f>
        <v>0</v>
      </c>
    </row>
    <row r="202" spans="1:65" s="2" customFormat="1" ht="24.15" customHeight="1">
      <c r="A202" s="38"/>
      <c r="B202" s="39"/>
      <c r="C202" s="218" t="s">
        <v>209</v>
      </c>
      <c r="D202" s="218" t="s">
        <v>131</v>
      </c>
      <c r="E202" s="219" t="s">
        <v>291</v>
      </c>
      <c r="F202" s="220" t="s">
        <v>292</v>
      </c>
      <c r="G202" s="221" t="s">
        <v>230</v>
      </c>
      <c r="H202" s="222">
        <v>1</v>
      </c>
      <c r="I202" s="223"/>
      <c r="J202" s="224">
        <f>ROUND(I202*H202,2)</f>
        <v>0</v>
      </c>
      <c r="K202" s="220" t="s">
        <v>135</v>
      </c>
      <c r="L202" s="44"/>
      <c r="M202" s="225" t="s">
        <v>1</v>
      </c>
      <c r="N202" s="226" t="s">
        <v>48</v>
      </c>
      <c r="O202" s="91"/>
      <c r="P202" s="227">
        <f>O202*H202</f>
        <v>0</v>
      </c>
      <c r="Q202" s="227">
        <v>0.00018</v>
      </c>
      <c r="R202" s="227">
        <f>Q202*H202</f>
        <v>0.00018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146</v>
      </c>
      <c r="AT202" s="229" t="s">
        <v>131</v>
      </c>
      <c r="AU202" s="229" t="s">
        <v>137</v>
      </c>
      <c r="AY202" s="17" t="s">
        <v>128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137</v>
      </c>
      <c r="BK202" s="230">
        <f>ROUND(I202*H202,2)</f>
        <v>0</v>
      </c>
      <c r="BL202" s="17" t="s">
        <v>146</v>
      </c>
      <c r="BM202" s="229" t="s">
        <v>293</v>
      </c>
    </row>
    <row r="203" spans="1:65" s="2" customFormat="1" ht="16.5" customHeight="1">
      <c r="A203" s="38"/>
      <c r="B203" s="39"/>
      <c r="C203" s="270" t="s">
        <v>294</v>
      </c>
      <c r="D203" s="270" t="s">
        <v>279</v>
      </c>
      <c r="E203" s="271" t="s">
        <v>295</v>
      </c>
      <c r="F203" s="272" t="s">
        <v>296</v>
      </c>
      <c r="G203" s="273" t="s">
        <v>230</v>
      </c>
      <c r="H203" s="274">
        <v>1</v>
      </c>
      <c r="I203" s="275"/>
      <c r="J203" s="276">
        <f>ROUND(I203*H203,2)</f>
        <v>0</v>
      </c>
      <c r="K203" s="272" t="s">
        <v>135</v>
      </c>
      <c r="L203" s="277"/>
      <c r="M203" s="278" t="s">
        <v>1</v>
      </c>
      <c r="N203" s="279" t="s">
        <v>48</v>
      </c>
      <c r="O203" s="91"/>
      <c r="P203" s="227">
        <f>O203*H203</f>
        <v>0</v>
      </c>
      <c r="Q203" s="227">
        <v>0.012</v>
      </c>
      <c r="R203" s="227">
        <f>Q203*H203</f>
        <v>0.012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176</v>
      </c>
      <c r="AT203" s="229" t="s">
        <v>279</v>
      </c>
      <c r="AU203" s="229" t="s">
        <v>137</v>
      </c>
      <c r="AY203" s="17" t="s">
        <v>128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137</v>
      </c>
      <c r="BK203" s="230">
        <f>ROUND(I203*H203,2)</f>
        <v>0</v>
      </c>
      <c r="BL203" s="17" t="s">
        <v>146</v>
      </c>
      <c r="BM203" s="229" t="s">
        <v>297</v>
      </c>
    </row>
    <row r="204" spans="1:65" s="2" customFormat="1" ht="37.8" customHeight="1">
      <c r="A204" s="38"/>
      <c r="B204" s="39"/>
      <c r="C204" s="218" t="s">
        <v>8</v>
      </c>
      <c r="D204" s="218" t="s">
        <v>131</v>
      </c>
      <c r="E204" s="219" t="s">
        <v>298</v>
      </c>
      <c r="F204" s="220" t="s">
        <v>299</v>
      </c>
      <c r="G204" s="221" t="s">
        <v>300</v>
      </c>
      <c r="H204" s="222">
        <v>185</v>
      </c>
      <c r="I204" s="223"/>
      <c r="J204" s="224">
        <f>ROUND(I204*H204,2)</f>
        <v>0</v>
      </c>
      <c r="K204" s="220" t="s">
        <v>135</v>
      </c>
      <c r="L204" s="44"/>
      <c r="M204" s="225" t="s">
        <v>1</v>
      </c>
      <c r="N204" s="226" t="s">
        <v>48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146</v>
      </c>
      <c r="AT204" s="229" t="s">
        <v>131</v>
      </c>
      <c r="AU204" s="229" t="s">
        <v>137</v>
      </c>
      <c r="AY204" s="17" t="s">
        <v>128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137</v>
      </c>
      <c r="BK204" s="230">
        <f>ROUND(I204*H204,2)</f>
        <v>0</v>
      </c>
      <c r="BL204" s="17" t="s">
        <v>146</v>
      </c>
      <c r="BM204" s="229" t="s">
        <v>301</v>
      </c>
    </row>
    <row r="205" spans="1:65" s="2" customFormat="1" ht="37.8" customHeight="1">
      <c r="A205" s="38"/>
      <c r="B205" s="39"/>
      <c r="C205" s="218" t="s">
        <v>195</v>
      </c>
      <c r="D205" s="218" t="s">
        <v>131</v>
      </c>
      <c r="E205" s="219" t="s">
        <v>302</v>
      </c>
      <c r="F205" s="220" t="s">
        <v>303</v>
      </c>
      <c r="G205" s="221" t="s">
        <v>300</v>
      </c>
      <c r="H205" s="222">
        <v>185</v>
      </c>
      <c r="I205" s="223"/>
      <c r="J205" s="224">
        <f>ROUND(I205*H205,2)</f>
        <v>0</v>
      </c>
      <c r="K205" s="220" t="s">
        <v>135</v>
      </c>
      <c r="L205" s="44"/>
      <c r="M205" s="225" t="s">
        <v>1</v>
      </c>
      <c r="N205" s="226" t="s">
        <v>48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146</v>
      </c>
      <c r="AT205" s="229" t="s">
        <v>131</v>
      </c>
      <c r="AU205" s="229" t="s">
        <v>137</v>
      </c>
      <c r="AY205" s="17" t="s">
        <v>128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137</v>
      </c>
      <c r="BK205" s="230">
        <f>ROUND(I205*H205,2)</f>
        <v>0</v>
      </c>
      <c r="BL205" s="17" t="s">
        <v>146</v>
      </c>
      <c r="BM205" s="229" t="s">
        <v>304</v>
      </c>
    </row>
    <row r="206" spans="1:65" s="2" customFormat="1" ht="37.8" customHeight="1">
      <c r="A206" s="38"/>
      <c r="B206" s="39"/>
      <c r="C206" s="218" t="s">
        <v>305</v>
      </c>
      <c r="D206" s="218" t="s">
        <v>131</v>
      </c>
      <c r="E206" s="219" t="s">
        <v>306</v>
      </c>
      <c r="F206" s="220" t="s">
        <v>307</v>
      </c>
      <c r="G206" s="221" t="s">
        <v>300</v>
      </c>
      <c r="H206" s="222">
        <v>11100</v>
      </c>
      <c r="I206" s="223"/>
      <c r="J206" s="224">
        <f>ROUND(I206*H206,2)</f>
        <v>0</v>
      </c>
      <c r="K206" s="220" t="s">
        <v>135</v>
      </c>
      <c r="L206" s="44"/>
      <c r="M206" s="225" t="s">
        <v>1</v>
      </c>
      <c r="N206" s="226" t="s">
        <v>48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146</v>
      </c>
      <c r="AT206" s="229" t="s">
        <v>131</v>
      </c>
      <c r="AU206" s="229" t="s">
        <v>137</v>
      </c>
      <c r="AY206" s="17" t="s">
        <v>128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137</v>
      </c>
      <c r="BK206" s="230">
        <f>ROUND(I206*H206,2)</f>
        <v>0</v>
      </c>
      <c r="BL206" s="17" t="s">
        <v>146</v>
      </c>
      <c r="BM206" s="229" t="s">
        <v>308</v>
      </c>
    </row>
    <row r="207" spans="1:51" s="14" customFormat="1" ht="12">
      <c r="A207" s="14"/>
      <c r="B207" s="242"/>
      <c r="C207" s="243"/>
      <c r="D207" s="233" t="s">
        <v>139</v>
      </c>
      <c r="E207" s="243"/>
      <c r="F207" s="245" t="s">
        <v>309</v>
      </c>
      <c r="G207" s="243"/>
      <c r="H207" s="246">
        <v>11100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139</v>
      </c>
      <c r="AU207" s="252" t="s">
        <v>137</v>
      </c>
      <c r="AV207" s="14" t="s">
        <v>137</v>
      </c>
      <c r="AW207" s="14" t="s">
        <v>4</v>
      </c>
      <c r="AX207" s="14" t="s">
        <v>90</v>
      </c>
      <c r="AY207" s="252" t="s">
        <v>128</v>
      </c>
    </row>
    <row r="208" spans="1:65" s="2" customFormat="1" ht="37.8" customHeight="1">
      <c r="A208" s="38"/>
      <c r="B208" s="39"/>
      <c r="C208" s="218" t="s">
        <v>310</v>
      </c>
      <c r="D208" s="218" t="s">
        <v>131</v>
      </c>
      <c r="E208" s="219" t="s">
        <v>311</v>
      </c>
      <c r="F208" s="220" t="s">
        <v>312</v>
      </c>
      <c r="G208" s="221" t="s">
        <v>300</v>
      </c>
      <c r="H208" s="222">
        <v>185</v>
      </c>
      <c r="I208" s="223"/>
      <c r="J208" s="224">
        <f>ROUND(I208*H208,2)</f>
        <v>0</v>
      </c>
      <c r="K208" s="220" t="s">
        <v>135</v>
      </c>
      <c r="L208" s="44"/>
      <c r="M208" s="225" t="s">
        <v>1</v>
      </c>
      <c r="N208" s="226" t="s">
        <v>48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146</v>
      </c>
      <c r="AT208" s="229" t="s">
        <v>131</v>
      </c>
      <c r="AU208" s="229" t="s">
        <v>137</v>
      </c>
      <c r="AY208" s="17" t="s">
        <v>128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137</v>
      </c>
      <c r="BK208" s="230">
        <f>ROUND(I208*H208,2)</f>
        <v>0</v>
      </c>
      <c r="BL208" s="17" t="s">
        <v>146</v>
      </c>
      <c r="BM208" s="229" t="s">
        <v>313</v>
      </c>
    </row>
    <row r="209" spans="1:65" s="2" customFormat="1" ht="37.8" customHeight="1">
      <c r="A209" s="38"/>
      <c r="B209" s="39"/>
      <c r="C209" s="218" t="s">
        <v>314</v>
      </c>
      <c r="D209" s="218" t="s">
        <v>131</v>
      </c>
      <c r="E209" s="219" t="s">
        <v>315</v>
      </c>
      <c r="F209" s="220" t="s">
        <v>316</v>
      </c>
      <c r="G209" s="221" t="s">
        <v>154</v>
      </c>
      <c r="H209" s="222">
        <v>20</v>
      </c>
      <c r="I209" s="223"/>
      <c r="J209" s="224">
        <f>ROUND(I209*H209,2)</f>
        <v>0</v>
      </c>
      <c r="K209" s="220" t="s">
        <v>135</v>
      </c>
      <c r="L209" s="44"/>
      <c r="M209" s="225" t="s">
        <v>1</v>
      </c>
      <c r="N209" s="226" t="s">
        <v>48</v>
      </c>
      <c r="O209" s="91"/>
      <c r="P209" s="227">
        <f>O209*H209</f>
        <v>0</v>
      </c>
      <c r="Q209" s="227">
        <v>0.00013</v>
      </c>
      <c r="R209" s="227">
        <f>Q209*H209</f>
        <v>0.0026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146</v>
      </c>
      <c r="AT209" s="229" t="s">
        <v>131</v>
      </c>
      <c r="AU209" s="229" t="s">
        <v>137</v>
      </c>
      <c r="AY209" s="17" t="s">
        <v>128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137</v>
      </c>
      <c r="BK209" s="230">
        <f>ROUND(I209*H209,2)</f>
        <v>0</v>
      </c>
      <c r="BL209" s="17" t="s">
        <v>146</v>
      </c>
      <c r="BM209" s="229" t="s">
        <v>317</v>
      </c>
    </row>
    <row r="210" spans="1:65" s="2" customFormat="1" ht="37.8" customHeight="1">
      <c r="A210" s="38"/>
      <c r="B210" s="39"/>
      <c r="C210" s="218" t="s">
        <v>318</v>
      </c>
      <c r="D210" s="218" t="s">
        <v>131</v>
      </c>
      <c r="E210" s="219" t="s">
        <v>319</v>
      </c>
      <c r="F210" s="220" t="s">
        <v>320</v>
      </c>
      <c r="G210" s="221" t="s">
        <v>154</v>
      </c>
      <c r="H210" s="222">
        <v>20</v>
      </c>
      <c r="I210" s="223"/>
      <c r="J210" s="224">
        <f>ROUND(I210*H210,2)</f>
        <v>0</v>
      </c>
      <c r="K210" s="220" t="s">
        <v>135</v>
      </c>
      <c r="L210" s="44"/>
      <c r="M210" s="225" t="s">
        <v>1</v>
      </c>
      <c r="N210" s="226" t="s">
        <v>48</v>
      </c>
      <c r="O210" s="91"/>
      <c r="P210" s="227">
        <f>O210*H210</f>
        <v>0</v>
      </c>
      <c r="Q210" s="227">
        <v>4E-05</v>
      </c>
      <c r="R210" s="227">
        <f>Q210*H210</f>
        <v>0.0008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146</v>
      </c>
      <c r="AT210" s="229" t="s">
        <v>131</v>
      </c>
      <c r="AU210" s="229" t="s">
        <v>137</v>
      </c>
      <c r="AY210" s="17" t="s">
        <v>128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137</v>
      </c>
      <c r="BK210" s="230">
        <f>ROUND(I210*H210,2)</f>
        <v>0</v>
      </c>
      <c r="BL210" s="17" t="s">
        <v>146</v>
      </c>
      <c r="BM210" s="229" t="s">
        <v>321</v>
      </c>
    </row>
    <row r="211" spans="1:63" s="12" customFormat="1" ht="22.8" customHeight="1">
      <c r="A211" s="12"/>
      <c r="B211" s="202"/>
      <c r="C211" s="203"/>
      <c r="D211" s="204" t="s">
        <v>81</v>
      </c>
      <c r="E211" s="216" t="s">
        <v>322</v>
      </c>
      <c r="F211" s="216" t="s">
        <v>323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P212</f>
        <v>0</v>
      </c>
      <c r="Q211" s="210"/>
      <c r="R211" s="211">
        <f>R212</f>
        <v>0</v>
      </c>
      <c r="S211" s="210"/>
      <c r="T211" s="212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90</v>
      </c>
      <c r="AT211" s="214" t="s">
        <v>81</v>
      </c>
      <c r="AU211" s="214" t="s">
        <v>90</v>
      </c>
      <c r="AY211" s="213" t="s">
        <v>128</v>
      </c>
      <c r="BK211" s="215">
        <f>BK212</f>
        <v>0</v>
      </c>
    </row>
    <row r="212" spans="1:65" s="2" customFormat="1" ht="55.5" customHeight="1">
      <c r="A212" s="38"/>
      <c r="B212" s="39"/>
      <c r="C212" s="218" t="s">
        <v>7</v>
      </c>
      <c r="D212" s="218" t="s">
        <v>131</v>
      </c>
      <c r="E212" s="219" t="s">
        <v>324</v>
      </c>
      <c r="F212" s="220" t="s">
        <v>325</v>
      </c>
      <c r="G212" s="221" t="s">
        <v>134</v>
      </c>
      <c r="H212" s="222">
        <v>7.138</v>
      </c>
      <c r="I212" s="223"/>
      <c r="J212" s="224">
        <f>ROUND(I212*H212,2)</f>
        <v>0</v>
      </c>
      <c r="K212" s="220" t="s">
        <v>135</v>
      </c>
      <c r="L212" s="44"/>
      <c r="M212" s="225" t="s">
        <v>1</v>
      </c>
      <c r="N212" s="226" t="s">
        <v>48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146</v>
      </c>
      <c r="AT212" s="229" t="s">
        <v>131</v>
      </c>
      <c r="AU212" s="229" t="s">
        <v>137</v>
      </c>
      <c r="AY212" s="17" t="s">
        <v>128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137</v>
      </c>
      <c r="BK212" s="230">
        <f>ROUND(I212*H212,2)</f>
        <v>0</v>
      </c>
      <c r="BL212" s="17" t="s">
        <v>146</v>
      </c>
      <c r="BM212" s="229" t="s">
        <v>326</v>
      </c>
    </row>
    <row r="213" spans="1:63" s="12" customFormat="1" ht="25.9" customHeight="1">
      <c r="A213" s="12"/>
      <c r="B213" s="202"/>
      <c r="C213" s="203"/>
      <c r="D213" s="204" t="s">
        <v>81</v>
      </c>
      <c r="E213" s="205" t="s">
        <v>188</v>
      </c>
      <c r="F213" s="205" t="s">
        <v>189</v>
      </c>
      <c r="G213" s="203"/>
      <c r="H213" s="203"/>
      <c r="I213" s="206"/>
      <c r="J213" s="207">
        <f>BK213</f>
        <v>0</v>
      </c>
      <c r="K213" s="203"/>
      <c r="L213" s="208"/>
      <c r="M213" s="209"/>
      <c r="N213" s="210"/>
      <c r="O213" s="210"/>
      <c r="P213" s="211">
        <f>P214+P216+P258+P271</f>
        <v>0</v>
      </c>
      <c r="Q213" s="210"/>
      <c r="R213" s="211">
        <f>R214+R216+R258+R271</f>
        <v>0.4223177</v>
      </c>
      <c r="S213" s="210"/>
      <c r="T213" s="212">
        <f>T214+T216+T258+T271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3" t="s">
        <v>137</v>
      </c>
      <c r="AT213" s="214" t="s">
        <v>81</v>
      </c>
      <c r="AU213" s="214" t="s">
        <v>82</v>
      </c>
      <c r="AY213" s="213" t="s">
        <v>128</v>
      </c>
      <c r="BK213" s="215">
        <f>BK214+BK216+BK258+BK271</f>
        <v>0</v>
      </c>
    </row>
    <row r="214" spans="1:63" s="12" customFormat="1" ht="22.8" customHeight="1">
      <c r="A214" s="12"/>
      <c r="B214" s="202"/>
      <c r="C214" s="203"/>
      <c r="D214" s="204" t="s">
        <v>81</v>
      </c>
      <c r="E214" s="216" t="s">
        <v>327</v>
      </c>
      <c r="F214" s="216" t="s">
        <v>328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P215</f>
        <v>0</v>
      </c>
      <c r="Q214" s="210"/>
      <c r="R214" s="211">
        <f>R215</f>
        <v>0</v>
      </c>
      <c r="S214" s="210"/>
      <c r="T214" s="212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137</v>
      </c>
      <c r="AT214" s="214" t="s">
        <v>81</v>
      </c>
      <c r="AU214" s="214" t="s">
        <v>90</v>
      </c>
      <c r="AY214" s="213" t="s">
        <v>128</v>
      </c>
      <c r="BK214" s="215">
        <f>BK215</f>
        <v>0</v>
      </c>
    </row>
    <row r="215" spans="1:65" s="2" customFormat="1" ht="16.5" customHeight="1">
      <c r="A215" s="38"/>
      <c r="B215" s="39"/>
      <c r="C215" s="218" t="s">
        <v>329</v>
      </c>
      <c r="D215" s="218" t="s">
        <v>131</v>
      </c>
      <c r="E215" s="219" t="s">
        <v>330</v>
      </c>
      <c r="F215" s="220" t="s">
        <v>331</v>
      </c>
      <c r="G215" s="221" t="s">
        <v>332</v>
      </c>
      <c r="H215" s="222">
        <v>1</v>
      </c>
      <c r="I215" s="223"/>
      <c r="J215" s="224">
        <f>ROUND(I215*H215,2)</f>
        <v>0</v>
      </c>
      <c r="K215" s="220" t="s">
        <v>1</v>
      </c>
      <c r="L215" s="44"/>
      <c r="M215" s="225" t="s">
        <v>1</v>
      </c>
      <c r="N215" s="226" t="s">
        <v>48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195</v>
      </c>
      <c r="AT215" s="229" t="s">
        <v>131</v>
      </c>
      <c r="AU215" s="229" t="s">
        <v>137</v>
      </c>
      <c r="AY215" s="17" t="s">
        <v>128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137</v>
      </c>
      <c r="BK215" s="230">
        <f>ROUND(I215*H215,2)</f>
        <v>0</v>
      </c>
      <c r="BL215" s="17" t="s">
        <v>195</v>
      </c>
      <c r="BM215" s="229" t="s">
        <v>333</v>
      </c>
    </row>
    <row r="216" spans="1:63" s="12" customFormat="1" ht="22.8" customHeight="1">
      <c r="A216" s="12"/>
      <c r="B216" s="202"/>
      <c r="C216" s="203"/>
      <c r="D216" s="204" t="s">
        <v>81</v>
      </c>
      <c r="E216" s="216" t="s">
        <v>199</v>
      </c>
      <c r="F216" s="216" t="s">
        <v>200</v>
      </c>
      <c r="G216" s="203"/>
      <c r="H216" s="203"/>
      <c r="I216" s="206"/>
      <c r="J216" s="217">
        <f>BK216</f>
        <v>0</v>
      </c>
      <c r="K216" s="203"/>
      <c r="L216" s="208"/>
      <c r="M216" s="209"/>
      <c r="N216" s="210"/>
      <c r="O216" s="210"/>
      <c r="P216" s="211">
        <f>SUM(P217:P257)</f>
        <v>0</v>
      </c>
      <c r="Q216" s="210"/>
      <c r="R216" s="211">
        <f>SUM(R217:R257)</f>
        <v>0.2202228</v>
      </c>
      <c r="S216" s="210"/>
      <c r="T216" s="212">
        <f>SUM(T217:T257)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3" t="s">
        <v>137</v>
      </c>
      <c r="AT216" s="214" t="s">
        <v>81</v>
      </c>
      <c r="AU216" s="214" t="s">
        <v>90</v>
      </c>
      <c r="AY216" s="213" t="s">
        <v>128</v>
      </c>
      <c r="BK216" s="215">
        <f>SUM(BK217:BK257)</f>
        <v>0</v>
      </c>
    </row>
    <row r="217" spans="1:65" s="2" customFormat="1" ht="24.15" customHeight="1">
      <c r="A217" s="38"/>
      <c r="B217" s="39"/>
      <c r="C217" s="218" t="s">
        <v>334</v>
      </c>
      <c r="D217" s="218" t="s">
        <v>131</v>
      </c>
      <c r="E217" s="219" t="s">
        <v>335</v>
      </c>
      <c r="F217" s="220" t="s">
        <v>336</v>
      </c>
      <c r="G217" s="221" t="s">
        <v>154</v>
      </c>
      <c r="H217" s="222">
        <v>5.88</v>
      </c>
      <c r="I217" s="223"/>
      <c r="J217" s="224">
        <f>ROUND(I217*H217,2)</f>
        <v>0</v>
      </c>
      <c r="K217" s="220" t="s">
        <v>135</v>
      </c>
      <c r="L217" s="44"/>
      <c r="M217" s="225" t="s">
        <v>1</v>
      </c>
      <c r="N217" s="226" t="s">
        <v>48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195</v>
      </c>
      <c r="AT217" s="229" t="s">
        <v>131</v>
      </c>
      <c r="AU217" s="229" t="s">
        <v>137</v>
      </c>
      <c r="AY217" s="17" t="s">
        <v>128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137</v>
      </c>
      <c r="BK217" s="230">
        <f>ROUND(I217*H217,2)</f>
        <v>0</v>
      </c>
      <c r="BL217" s="17" t="s">
        <v>195</v>
      </c>
      <c r="BM217" s="229" t="s">
        <v>337</v>
      </c>
    </row>
    <row r="218" spans="1:51" s="13" customFormat="1" ht="12">
      <c r="A218" s="13"/>
      <c r="B218" s="231"/>
      <c r="C218" s="232"/>
      <c r="D218" s="233" t="s">
        <v>139</v>
      </c>
      <c r="E218" s="234" t="s">
        <v>1</v>
      </c>
      <c r="F218" s="235" t="s">
        <v>338</v>
      </c>
      <c r="G218" s="232"/>
      <c r="H218" s="234" t="s">
        <v>1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139</v>
      </c>
      <c r="AU218" s="241" t="s">
        <v>137</v>
      </c>
      <c r="AV218" s="13" t="s">
        <v>90</v>
      </c>
      <c r="AW218" s="13" t="s">
        <v>36</v>
      </c>
      <c r="AX218" s="13" t="s">
        <v>82</v>
      </c>
      <c r="AY218" s="241" t="s">
        <v>128</v>
      </c>
    </row>
    <row r="219" spans="1:51" s="14" customFormat="1" ht="12">
      <c r="A219" s="14"/>
      <c r="B219" s="242"/>
      <c r="C219" s="243"/>
      <c r="D219" s="233" t="s">
        <v>139</v>
      </c>
      <c r="E219" s="244" t="s">
        <v>1</v>
      </c>
      <c r="F219" s="245" t="s">
        <v>339</v>
      </c>
      <c r="G219" s="243"/>
      <c r="H219" s="246">
        <v>5.88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2" t="s">
        <v>139</v>
      </c>
      <c r="AU219" s="252" t="s">
        <v>137</v>
      </c>
      <c r="AV219" s="14" t="s">
        <v>137</v>
      </c>
      <c r="AW219" s="14" t="s">
        <v>36</v>
      </c>
      <c r="AX219" s="14" t="s">
        <v>82</v>
      </c>
      <c r="AY219" s="252" t="s">
        <v>128</v>
      </c>
    </row>
    <row r="220" spans="1:51" s="15" customFormat="1" ht="12">
      <c r="A220" s="15"/>
      <c r="B220" s="253"/>
      <c r="C220" s="254"/>
      <c r="D220" s="233" t="s">
        <v>139</v>
      </c>
      <c r="E220" s="255" t="s">
        <v>1</v>
      </c>
      <c r="F220" s="256" t="s">
        <v>145</v>
      </c>
      <c r="G220" s="254"/>
      <c r="H220" s="257">
        <v>5.88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3" t="s">
        <v>139</v>
      </c>
      <c r="AU220" s="263" t="s">
        <v>137</v>
      </c>
      <c r="AV220" s="15" t="s">
        <v>146</v>
      </c>
      <c r="AW220" s="15" t="s">
        <v>36</v>
      </c>
      <c r="AX220" s="15" t="s">
        <v>90</v>
      </c>
      <c r="AY220" s="263" t="s">
        <v>128</v>
      </c>
    </row>
    <row r="221" spans="1:65" s="2" customFormat="1" ht="37.8" customHeight="1">
      <c r="A221" s="38"/>
      <c r="B221" s="39"/>
      <c r="C221" s="218" t="s">
        <v>340</v>
      </c>
      <c r="D221" s="218" t="s">
        <v>131</v>
      </c>
      <c r="E221" s="219" t="s">
        <v>341</v>
      </c>
      <c r="F221" s="220" t="s">
        <v>342</v>
      </c>
      <c r="G221" s="221" t="s">
        <v>154</v>
      </c>
      <c r="H221" s="222">
        <v>5.88</v>
      </c>
      <c r="I221" s="223"/>
      <c r="J221" s="224">
        <f>ROUND(I221*H221,2)</f>
        <v>0</v>
      </c>
      <c r="K221" s="220" t="s">
        <v>135</v>
      </c>
      <c r="L221" s="44"/>
      <c r="M221" s="225" t="s">
        <v>1</v>
      </c>
      <c r="N221" s="226" t="s">
        <v>48</v>
      </c>
      <c r="O221" s="91"/>
      <c r="P221" s="227">
        <f>O221*H221</f>
        <v>0</v>
      </c>
      <c r="Q221" s="227">
        <v>0.00455</v>
      </c>
      <c r="R221" s="227">
        <f>Q221*H221</f>
        <v>0.026754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195</v>
      </c>
      <c r="AT221" s="229" t="s">
        <v>131</v>
      </c>
      <c r="AU221" s="229" t="s">
        <v>137</v>
      </c>
      <c r="AY221" s="17" t="s">
        <v>128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137</v>
      </c>
      <c r="BK221" s="230">
        <f>ROUND(I221*H221,2)</f>
        <v>0</v>
      </c>
      <c r="BL221" s="17" t="s">
        <v>195</v>
      </c>
      <c r="BM221" s="229" t="s">
        <v>343</v>
      </c>
    </row>
    <row r="222" spans="1:51" s="13" customFormat="1" ht="12">
      <c r="A222" s="13"/>
      <c r="B222" s="231"/>
      <c r="C222" s="232"/>
      <c r="D222" s="233" t="s">
        <v>139</v>
      </c>
      <c r="E222" s="234" t="s">
        <v>1</v>
      </c>
      <c r="F222" s="235" t="s">
        <v>344</v>
      </c>
      <c r="G222" s="232"/>
      <c r="H222" s="234" t="s">
        <v>1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139</v>
      </c>
      <c r="AU222" s="241" t="s">
        <v>137</v>
      </c>
      <c r="AV222" s="13" t="s">
        <v>90</v>
      </c>
      <c r="AW222" s="13" t="s">
        <v>36</v>
      </c>
      <c r="AX222" s="13" t="s">
        <v>82</v>
      </c>
      <c r="AY222" s="241" t="s">
        <v>128</v>
      </c>
    </row>
    <row r="223" spans="1:51" s="14" customFormat="1" ht="12">
      <c r="A223" s="14"/>
      <c r="B223" s="242"/>
      <c r="C223" s="243"/>
      <c r="D223" s="233" t="s">
        <v>139</v>
      </c>
      <c r="E223" s="244" t="s">
        <v>1</v>
      </c>
      <c r="F223" s="245" t="s">
        <v>339</v>
      </c>
      <c r="G223" s="243"/>
      <c r="H223" s="246">
        <v>5.88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2" t="s">
        <v>139</v>
      </c>
      <c r="AU223" s="252" t="s">
        <v>137</v>
      </c>
      <c r="AV223" s="14" t="s">
        <v>137</v>
      </c>
      <c r="AW223" s="14" t="s">
        <v>36</v>
      </c>
      <c r="AX223" s="14" t="s">
        <v>82</v>
      </c>
      <c r="AY223" s="252" t="s">
        <v>128</v>
      </c>
    </row>
    <row r="224" spans="1:51" s="15" customFormat="1" ht="12">
      <c r="A224" s="15"/>
      <c r="B224" s="253"/>
      <c r="C224" s="254"/>
      <c r="D224" s="233" t="s">
        <v>139</v>
      </c>
      <c r="E224" s="255" t="s">
        <v>1</v>
      </c>
      <c r="F224" s="256" t="s">
        <v>145</v>
      </c>
      <c r="G224" s="254"/>
      <c r="H224" s="257">
        <v>5.88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3" t="s">
        <v>139</v>
      </c>
      <c r="AU224" s="263" t="s">
        <v>137</v>
      </c>
      <c r="AV224" s="15" t="s">
        <v>146</v>
      </c>
      <c r="AW224" s="15" t="s">
        <v>36</v>
      </c>
      <c r="AX224" s="15" t="s">
        <v>90</v>
      </c>
      <c r="AY224" s="263" t="s">
        <v>128</v>
      </c>
    </row>
    <row r="225" spans="1:65" s="2" customFormat="1" ht="24.15" customHeight="1">
      <c r="A225" s="38"/>
      <c r="B225" s="39"/>
      <c r="C225" s="218" t="s">
        <v>345</v>
      </c>
      <c r="D225" s="218" t="s">
        <v>131</v>
      </c>
      <c r="E225" s="219" t="s">
        <v>346</v>
      </c>
      <c r="F225" s="220" t="s">
        <v>347</v>
      </c>
      <c r="G225" s="221" t="s">
        <v>154</v>
      </c>
      <c r="H225" s="222">
        <v>5.88</v>
      </c>
      <c r="I225" s="223"/>
      <c r="J225" s="224">
        <f>ROUND(I225*H225,2)</f>
        <v>0</v>
      </c>
      <c r="K225" s="220" t="s">
        <v>135</v>
      </c>
      <c r="L225" s="44"/>
      <c r="M225" s="225" t="s">
        <v>1</v>
      </c>
      <c r="N225" s="226" t="s">
        <v>48</v>
      </c>
      <c r="O225" s="91"/>
      <c r="P225" s="227">
        <f>O225*H225</f>
        <v>0</v>
      </c>
      <c r="Q225" s="227">
        <v>0.0003</v>
      </c>
      <c r="R225" s="227">
        <f>Q225*H225</f>
        <v>0.0017639999999999997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195</v>
      </c>
      <c r="AT225" s="229" t="s">
        <v>131</v>
      </c>
      <c r="AU225" s="229" t="s">
        <v>137</v>
      </c>
      <c r="AY225" s="17" t="s">
        <v>128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137</v>
      </c>
      <c r="BK225" s="230">
        <f>ROUND(I225*H225,2)</f>
        <v>0</v>
      </c>
      <c r="BL225" s="17" t="s">
        <v>195</v>
      </c>
      <c r="BM225" s="229" t="s">
        <v>348</v>
      </c>
    </row>
    <row r="226" spans="1:51" s="13" customFormat="1" ht="12">
      <c r="A226" s="13"/>
      <c r="B226" s="231"/>
      <c r="C226" s="232"/>
      <c r="D226" s="233" t="s">
        <v>139</v>
      </c>
      <c r="E226" s="234" t="s">
        <v>1</v>
      </c>
      <c r="F226" s="235" t="s">
        <v>349</v>
      </c>
      <c r="G226" s="232"/>
      <c r="H226" s="234" t="s">
        <v>1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139</v>
      </c>
      <c r="AU226" s="241" t="s">
        <v>137</v>
      </c>
      <c r="AV226" s="13" t="s">
        <v>90</v>
      </c>
      <c r="AW226" s="13" t="s">
        <v>36</v>
      </c>
      <c r="AX226" s="13" t="s">
        <v>82</v>
      </c>
      <c r="AY226" s="241" t="s">
        <v>128</v>
      </c>
    </row>
    <row r="227" spans="1:51" s="14" customFormat="1" ht="12">
      <c r="A227" s="14"/>
      <c r="B227" s="242"/>
      <c r="C227" s="243"/>
      <c r="D227" s="233" t="s">
        <v>139</v>
      </c>
      <c r="E227" s="244" t="s">
        <v>1</v>
      </c>
      <c r="F227" s="245" t="s">
        <v>339</v>
      </c>
      <c r="G227" s="243"/>
      <c r="H227" s="246">
        <v>5.88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139</v>
      </c>
      <c r="AU227" s="252" t="s">
        <v>137</v>
      </c>
      <c r="AV227" s="14" t="s">
        <v>137</v>
      </c>
      <c r="AW227" s="14" t="s">
        <v>36</v>
      </c>
      <c r="AX227" s="14" t="s">
        <v>82</v>
      </c>
      <c r="AY227" s="252" t="s">
        <v>128</v>
      </c>
    </row>
    <row r="228" spans="1:51" s="15" customFormat="1" ht="12">
      <c r="A228" s="15"/>
      <c r="B228" s="253"/>
      <c r="C228" s="254"/>
      <c r="D228" s="233" t="s">
        <v>139</v>
      </c>
      <c r="E228" s="255" t="s">
        <v>1</v>
      </c>
      <c r="F228" s="256" t="s">
        <v>145</v>
      </c>
      <c r="G228" s="254"/>
      <c r="H228" s="257">
        <v>5.88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3" t="s">
        <v>139</v>
      </c>
      <c r="AU228" s="263" t="s">
        <v>137</v>
      </c>
      <c r="AV228" s="15" t="s">
        <v>146</v>
      </c>
      <c r="AW228" s="15" t="s">
        <v>36</v>
      </c>
      <c r="AX228" s="15" t="s">
        <v>90</v>
      </c>
      <c r="AY228" s="263" t="s">
        <v>128</v>
      </c>
    </row>
    <row r="229" spans="1:65" s="2" customFormat="1" ht="37.8" customHeight="1">
      <c r="A229" s="38"/>
      <c r="B229" s="39"/>
      <c r="C229" s="218" t="s">
        <v>350</v>
      </c>
      <c r="D229" s="218" t="s">
        <v>131</v>
      </c>
      <c r="E229" s="219" t="s">
        <v>351</v>
      </c>
      <c r="F229" s="220" t="s">
        <v>352</v>
      </c>
      <c r="G229" s="221" t="s">
        <v>154</v>
      </c>
      <c r="H229" s="222">
        <v>5.88</v>
      </c>
      <c r="I229" s="223"/>
      <c r="J229" s="224">
        <f>ROUND(I229*H229,2)</f>
        <v>0</v>
      </c>
      <c r="K229" s="220" t="s">
        <v>135</v>
      </c>
      <c r="L229" s="44"/>
      <c r="M229" s="225" t="s">
        <v>1</v>
      </c>
      <c r="N229" s="226" t="s">
        <v>48</v>
      </c>
      <c r="O229" s="91"/>
      <c r="P229" s="227">
        <f>O229*H229</f>
        <v>0</v>
      </c>
      <c r="Q229" s="227">
        <v>0.0063</v>
      </c>
      <c r="R229" s="227">
        <f>Q229*H229</f>
        <v>0.037044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195</v>
      </c>
      <c r="AT229" s="229" t="s">
        <v>131</v>
      </c>
      <c r="AU229" s="229" t="s">
        <v>137</v>
      </c>
      <c r="AY229" s="17" t="s">
        <v>128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137</v>
      </c>
      <c r="BK229" s="230">
        <f>ROUND(I229*H229,2)</f>
        <v>0</v>
      </c>
      <c r="BL229" s="17" t="s">
        <v>195</v>
      </c>
      <c r="BM229" s="229" t="s">
        <v>353</v>
      </c>
    </row>
    <row r="230" spans="1:51" s="13" customFormat="1" ht="12">
      <c r="A230" s="13"/>
      <c r="B230" s="231"/>
      <c r="C230" s="232"/>
      <c r="D230" s="233" t="s">
        <v>139</v>
      </c>
      <c r="E230" s="234" t="s">
        <v>1</v>
      </c>
      <c r="F230" s="235" t="s">
        <v>205</v>
      </c>
      <c r="G230" s="232"/>
      <c r="H230" s="234" t="s">
        <v>1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139</v>
      </c>
      <c r="AU230" s="241" t="s">
        <v>137</v>
      </c>
      <c r="AV230" s="13" t="s">
        <v>90</v>
      </c>
      <c r="AW230" s="13" t="s">
        <v>36</v>
      </c>
      <c r="AX230" s="13" t="s">
        <v>82</v>
      </c>
      <c r="AY230" s="241" t="s">
        <v>128</v>
      </c>
    </row>
    <row r="231" spans="1:51" s="14" customFormat="1" ht="12">
      <c r="A231" s="14"/>
      <c r="B231" s="242"/>
      <c r="C231" s="243"/>
      <c r="D231" s="233" t="s">
        <v>139</v>
      </c>
      <c r="E231" s="244" t="s">
        <v>1</v>
      </c>
      <c r="F231" s="245" t="s">
        <v>206</v>
      </c>
      <c r="G231" s="243"/>
      <c r="H231" s="246">
        <v>5.88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2" t="s">
        <v>139</v>
      </c>
      <c r="AU231" s="252" t="s">
        <v>137</v>
      </c>
      <c r="AV231" s="14" t="s">
        <v>137</v>
      </c>
      <c r="AW231" s="14" t="s">
        <v>36</v>
      </c>
      <c r="AX231" s="14" t="s">
        <v>82</v>
      </c>
      <c r="AY231" s="252" t="s">
        <v>128</v>
      </c>
    </row>
    <row r="232" spans="1:51" s="15" customFormat="1" ht="12">
      <c r="A232" s="15"/>
      <c r="B232" s="253"/>
      <c r="C232" s="254"/>
      <c r="D232" s="233" t="s">
        <v>139</v>
      </c>
      <c r="E232" s="255" t="s">
        <v>214</v>
      </c>
      <c r="F232" s="256" t="s">
        <v>145</v>
      </c>
      <c r="G232" s="254"/>
      <c r="H232" s="257">
        <v>5.88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3" t="s">
        <v>139</v>
      </c>
      <c r="AU232" s="263" t="s">
        <v>137</v>
      </c>
      <c r="AV232" s="15" t="s">
        <v>146</v>
      </c>
      <c r="AW232" s="15" t="s">
        <v>36</v>
      </c>
      <c r="AX232" s="15" t="s">
        <v>90</v>
      </c>
      <c r="AY232" s="263" t="s">
        <v>128</v>
      </c>
    </row>
    <row r="233" spans="1:65" s="2" customFormat="1" ht="37.8" customHeight="1">
      <c r="A233" s="38"/>
      <c r="B233" s="39"/>
      <c r="C233" s="218" t="s">
        <v>354</v>
      </c>
      <c r="D233" s="218" t="s">
        <v>131</v>
      </c>
      <c r="E233" s="219" t="s">
        <v>355</v>
      </c>
      <c r="F233" s="220" t="s">
        <v>356</v>
      </c>
      <c r="G233" s="221" t="s">
        <v>154</v>
      </c>
      <c r="H233" s="222">
        <v>5.88</v>
      </c>
      <c r="I233" s="223"/>
      <c r="J233" s="224">
        <f>ROUND(I233*H233,2)</f>
        <v>0</v>
      </c>
      <c r="K233" s="220" t="s">
        <v>135</v>
      </c>
      <c r="L233" s="44"/>
      <c r="M233" s="225" t="s">
        <v>1</v>
      </c>
      <c r="N233" s="226" t="s">
        <v>48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195</v>
      </c>
      <c r="AT233" s="229" t="s">
        <v>131</v>
      </c>
      <c r="AU233" s="229" t="s">
        <v>137</v>
      </c>
      <c r="AY233" s="17" t="s">
        <v>128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137</v>
      </c>
      <c r="BK233" s="230">
        <f>ROUND(I233*H233,2)</f>
        <v>0</v>
      </c>
      <c r="BL233" s="17" t="s">
        <v>195</v>
      </c>
      <c r="BM233" s="229" t="s">
        <v>357</v>
      </c>
    </row>
    <row r="234" spans="1:51" s="13" customFormat="1" ht="12">
      <c r="A234" s="13"/>
      <c r="B234" s="231"/>
      <c r="C234" s="232"/>
      <c r="D234" s="233" t="s">
        <v>139</v>
      </c>
      <c r="E234" s="234" t="s">
        <v>1</v>
      </c>
      <c r="F234" s="235" t="s">
        <v>358</v>
      </c>
      <c r="G234" s="232"/>
      <c r="H234" s="234" t="s">
        <v>1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139</v>
      </c>
      <c r="AU234" s="241" t="s">
        <v>137</v>
      </c>
      <c r="AV234" s="13" t="s">
        <v>90</v>
      </c>
      <c r="AW234" s="13" t="s">
        <v>36</v>
      </c>
      <c r="AX234" s="13" t="s">
        <v>82</v>
      </c>
      <c r="AY234" s="241" t="s">
        <v>128</v>
      </c>
    </row>
    <row r="235" spans="1:51" s="14" customFormat="1" ht="12">
      <c r="A235" s="14"/>
      <c r="B235" s="242"/>
      <c r="C235" s="243"/>
      <c r="D235" s="233" t="s">
        <v>139</v>
      </c>
      <c r="E235" s="244" t="s">
        <v>1</v>
      </c>
      <c r="F235" s="245" t="s">
        <v>339</v>
      </c>
      <c r="G235" s="243"/>
      <c r="H235" s="246">
        <v>5.88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139</v>
      </c>
      <c r="AU235" s="252" t="s">
        <v>137</v>
      </c>
      <c r="AV235" s="14" t="s">
        <v>137</v>
      </c>
      <c r="AW235" s="14" t="s">
        <v>36</v>
      </c>
      <c r="AX235" s="14" t="s">
        <v>82</v>
      </c>
      <c r="AY235" s="252" t="s">
        <v>128</v>
      </c>
    </row>
    <row r="236" spans="1:51" s="15" customFormat="1" ht="12">
      <c r="A236" s="15"/>
      <c r="B236" s="253"/>
      <c r="C236" s="254"/>
      <c r="D236" s="233" t="s">
        <v>139</v>
      </c>
      <c r="E236" s="255" t="s">
        <v>1</v>
      </c>
      <c r="F236" s="256" t="s">
        <v>145</v>
      </c>
      <c r="G236" s="254"/>
      <c r="H236" s="257">
        <v>5.88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3" t="s">
        <v>139</v>
      </c>
      <c r="AU236" s="263" t="s">
        <v>137</v>
      </c>
      <c r="AV236" s="15" t="s">
        <v>146</v>
      </c>
      <c r="AW236" s="15" t="s">
        <v>36</v>
      </c>
      <c r="AX236" s="15" t="s">
        <v>90</v>
      </c>
      <c r="AY236" s="263" t="s">
        <v>128</v>
      </c>
    </row>
    <row r="237" spans="1:65" s="2" customFormat="1" ht="37.8" customHeight="1">
      <c r="A237" s="38"/>
      <c r="B237" s="39"/>
      <c r="C237" s="218" t="s">
        <v>359</v>
      </c>
      <c r="D237" s="218" t="s">
        <v>131</v>
      </c>
      <c r="E237" s="219" t="s">
        <v>360</v>
      </c>
      <c r="F237" s="220" t="s">
        <v>361</v>
      </c>
      <c r="G237" s="221" t="s">
        <v>154</v>
      </c>
      <c r="H237" s="222">
        <v>5.88</v>
      </c>
      <c r="I237" s="223"/>
      <c r="J237" s="224">
        <f>ROUND(I237*H237,2)</f>
        <v>0</v>
      </c>
      <c r="K237" s="220" t="s">
        <v>135</v>
      </c>
      <c r="L237" s="44"/>
      <c r="M237" s="225" t="s">
        <v>1</v>
      </c>
      <c r="N237" s="226" t="s">
        <v>48</v>
      </c>
      <c r="O237" s="91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195</v>
      </c>
      <c r="AT237" s="229" t="s">
        <v>131</v>
      </c>
      <c r="AU237" s="229" t="s">
        <v>137</v>
      </c>
      <c r="AY237" s="17" t="s">
        <v>128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137</v>
      </c>
      <c r="BK237" s="230">
        <f>ROUND(I237*H237,2)</f>
        <v>0</v>
      </c>
      <c r="BL237" s="17" t="s">
        <v>195</v>
      </c>
      <c r="BM237" s="229" t="s">
        <v>362</v>
      </c>
    </row>
    <row r="238" spans="1:51" s="13" customFormat="1" ht="12">
      <c r="A238" s="13"/>
      <c r="B238" s="231"/>
      <c r="C238" s="232"/>
      <c r="D238" s="233" t="s">
        <v>139</v>
      </c>
      <c r="E238" s="234" t="s">
        <v>1</v>
      </c>
      <c r="F238" s="235" t="s">
        <v>358</v>
      </c>
      <c r="G238" s="232"/>
      <c r="H238" s="234" t="s">
        <v>1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139</v>
      </c>
      <c r="AU238" s="241" t="s">
        <v>137</v>
      </c>
      <c r="AV238" s="13" t="s">
        <v>90</v>
      </c>
      <c r="AW238" s="13" t="s">
        <v>36</v>
      </c>
      <c r="AX238" s="13" t="s">
        <v>82</v>
      </c>
      <c r="AY238" s="241" t="s">
        <v>128</v>
      </c>
    </row>
    <row r="239" spans="1:51" s="14" customFormat="1" ht="12">
      <c r="A239" s="14"/>
      <c r="B239" s="242"/>
      <c r="C239" s="243"/>
      <c r="D239" s="233" t="s">
        <v>139</v>
      </c>
      <c r="E239" s="244" t="s">
        <v>1</v>
      </c>
      <c r="F239" s="245" t="s">
        <v>339</v>
      </c>
      <c r="G239" s="243"/>
      <c r="H239" s="246">
        <v>5.88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2" t="s">
        <v>139</v>
      </c>
      <c r="AU239" s="252" t="s">
        <v>137</v>
      </c>
      <c r="AV239" s="14" t="s">
        <v>137</v>
      </c>
      <c r="AW239" s="14" t="s">
        <v>36</v>
      </c>
      <c r="AX239" s="14" t="s">
        <v>82</v>
      </c>
      <c r="AY239" s="252" t="s">
        <v>128</v>
      </c>
    </row>
    <row r="240" spans="1:51" s="15" customFormat="1" ht="12">
      <c r="A240" s="15"/>
      <c r="B240" s="253"/>
      <c r="C240" s="254"/>
      <c r="D240" s="233" t="s">
        <v>139</v>
      </c>
      <c r="E240" s="255" t="s">
        <v>1</v>
      </c>
      <c r="F240" s="256" t="s">
        <v>145</v>
      </c>
      <c r="G240" s="254"/>
      <c r="H240" s="257">
        <v>5.88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3" t="s">
        <v>139</v>
      </c>
      <c r="AU240" s="263" t="s">
        <v>137</v>
      </c>
      <c r="AV240" s="15" t="s">
        <v>146</v>
      </c>
      <c r="AW240" s="15" t="s">
        <v>36</v>
      </c>
      <c r="AX240" s="15" t="s">
        <v>90</v>
      </c>
      <c r="AY240" s="263" t="s">
        <v>128</v>
      </c>
    </row>
    <row r="241" spans="1:65" s="2" customFormat="1" ht="33" customHeight="1">
      <c r="A241" s="38"/>
      <c r="B241" s="39"/>
      <c r="C241" s="218" t="s">
        <v>363</v>
      </c>
      <c r="D241" s="218" t="s">
        <v>131</v>
      </c>
      <c r="E241" s="219" t="s">
        <v>364</v>
      </c>
      <c r="F241" s="220" t="s">
        <v>365</v>
      </c>
      <c r="G241" s="221" t="s">
        <v>149</v>
      </c>
      <c r="H241" s="222">
        <v>8.4</v>
      </c>
      <c r="I241" s="223"/>
      <c r="J241" s="224">
        <f>ROUND(I241*H241,2)</f>
        <v>0</v>
      </c>
      <c r="K241" s="220" t="s">
        <v>135</v>
      </c>
      <c r="L241" s="44"/>
      <c r="M241" s="225" t="s">
        <v>1</v>
      </c>
      <c r="N241" s="226" t="s">
        <v>48</v>
      </c>
      <c r="O241" s="91"/>
      <c r="P241" s="227">
        <f>O241*H241</f>
        <v>0</v>
      </c>
      <c r="Q241" s="227">
        <v>0.00043</v>
      </c>
      <c r="R241" s="227">
        <f>Q241*H241</f>
        <v>0.003612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195</v>
      </c>
      <c r="AT241" s="229" t="s">
        <v>131</v>
      </c>
      <c r="AU241" s="229" t="s">
        <v>137</v>
      </c>
      <c r="AY241" s="17" t="s">
        <v>128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137</v>
      </c>
      <c r="BK241" s="230">
        <f>ROUND(I241*H241,2)</f>
        <v>0</v>
      </c>
      <c r="BL241" s="17" t="s">
        <v>195</v>
      </c>
      <c r="BM241" s="229" t="s">
        <v>366</v>
      </c>
    </row>
    <row r="242" spans="1:51" s="13" customFormat="1" ht="12">
      <c r="A242" s="13"/>
      <c r="B242" s="231"/>
      <c r="C242" s="232"/>
      <c r="D242" s="233" t="s">
        <v>139</v>
      </c>
      <c r="E242" s="234" t="s">
        <v>1</v>
      </c>
      <c r="F242" s="235" t="s">
        <v>367</v>
      </c>
      <c r="G242" s="232"/>
      <c r="H242" s="234" t="s">
        <v>1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139</v>
      </c>
      <c r="AU242" s="241" t="s">
        <v>137</v>
      </c>
      <c r="AV242" s="13" t="s">
        <v>90</v>
      </c>
      <c r="AW242" s="13" t="s">
        <v>36</v>
      </c>
      <c r="AX242" s="13" t="s">
        <v>82</v>
      </c>
      <c r="AY242" s="241" t="s">
        <v>128</v>
      </c>
    </row>
    <row r="243" spans="1:51" s="14" customFormat="1" ht="12">
      <c r="A243" s="14"/>
      <c r="B243" s="242"/>
      <c r="C243" s="243"/>
      <c r="D243" s="233" t="s">
        <v>139</v>
      </c>
      <c r="E243" s="244" t="s">
        <v>1</v>
      </c>
      <c r="F243" s="245" t="s">
        <v>368</v>
      </c>
      <c r="G243" s="243"/>
      <c r="H243" s="246">
        <v>8.4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139</v>
      </c>
      <c r="AU243" s="252" t="s">
        <v>137</v>
      </c>
      <c r="AV243" s="14" t="s">
        <v>137</v>
      </c>
      <c r="AW243" s="14" t="s">
        <v>36</v>
      </c>
      <c r="AX243" s="14" t="s">
        <v>82</v>
      </c>
      <c r="AY243" s="252" t="s">
        <v>128</v>
      </c>
    </row>
    <row r="244" spans="1:51" s="15" customFormat="1" ht="12">
      <c r="A244" s="15"/>
      <c r="B244" s="253"/>
      <c r="C244" s="254"/>
      <c r="D244" s="233" t="s">
        <v>139</v>
      </c>
      <c r="E244" s="255" t="s">
        <v>216</v>
      </c>
      <c r="F244" s="256" t="s">
        <v>145</v>
      </c>
      <c r="G244" s="254"/>
      <c r="H244" s="257">
        <v>8.4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3" t="s">
        <v>139</v>
      </c>
      <c r="AU244" s="263" t="s">
        <v>137</v>
      </c>
      <c r="AV244" s="15" t="s">
        <v>146</v>
      </c>
      <c r="AW244" s="15" t="s">
        <v>36</v>
      </c>
      <c r="AX244" s="15" t="s">
        <v>90</v>
      </c>
      <c r="AY244" s="263" t="s">
        <v>128</v>
      </c>
    </row>
    <row r="245" spans="1:65" s="2" customFormat="1" ht="33" customHeight="1">
      <c r="A245" s="38"/>
      <c r="B245" s="39"/>
      <c r="C245" s="270" t="s">
        <v>369</v>
      </c>
      <c r="D245" s="270" t="s">
        <v>279</v>
      </c>
      <c r="E245" s="271" t="s">
        <v>370</v>
      </c>
      <c r="F245" s="272" t="s">
        <v>371</v>
      </c>
      <c r="G245" s="273" t="s">
        <v>154</v>
      </c>
      <c r="H245" s="274">
        <v>7.854</v>
      </c>
      <c r="I245" s="275"/>
      <c r="J245" s="276">
        <f>ROUND(I245*H245,2)</f>
        <v>0</v>
      </c>
      <c r="K245" s="272" t="s">
        <v>135</v>
      </c>
      <c r="L245" s="277"/>
      <c r="M245" s="278" t="s">
        <v>1</v>
      </c>
      <c r="N245" s="279" t="s">
        <v>48</v>
      </c>
      <c r="O245" s="91"/>
      <c r="P245" s="227">
        <f>O245*H245</f>
        <v>0</v>
      </c>
      <c r="Q245" s="227">
        <v>0.0192</v>
      </c>
      <c r="R245" s="227">
        <f>Q245*H245</f>
        <v>0.15079679999999998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372</v>
      </c>
      <c r="AT245" s="229" t="s">
        <v>279</v>
      </c>
      <c r="AU245" s="229" t="s">
        <v>137</v>
      </c>
      <c r="AY245" s="17" t="s">
        <v>128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137</v>
      </c>
      <c r="BK245" s="230">
        <f>ROUND(I245*H245,2)</f>
        <v>0</v>
      </c>
      <c r="BL245" s="17" t="s">
        <v>195</v>
      </c>
      <c r="BM245" s="229" t="s">
        <v>373</v>
      </c>
    </row>
    <row r="246" spans="1:51" s="13" customFormat="1" ht="12">
      <c r="A246" s="13"/>
      <c r="B246" s="231"/>
      <c r="C246" s="232"/>
      <c r="D246" s="233" t="s">
        <v>139</v>
      </c>
      <c r="E246" s="234" t="s">
        <v>1</v>
      </c>
      <c r="F246" s="235" t="s">
        <v>374</v>
      </c>
      <c r="G246" s="232"/>
      <c r="H246" s="234" t="s">
        <v>1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139</v>
      </c>
      <c r="AU246" s="241" t="s">
        <v>137</v>
      </c>
      <c r="AV246" s="13" t="s">
        <v>90</v>
      </c>
      <c r="AW246" s="13" t="s">
        <v>36</v>
      </c>
      <c r="AX246" s="13" t="s">
        <v>82</v>
      </c>
      <c r="AY246" s="241" t="s">
        <v>128</v>
      </c>
    </row>
    <row r="247" spans="1:51" s="14" customFormat="1" ht="12">
      <c r="A247" s="14"/>
      <c r="B247" s="242"/>
      <c r="C247" s="243"/>
      <c r="D247" s="233" t="s">
        <v>139</v>
      </c>
      <c r="E247" s="244" t="s">
        <v>1</v>
      </c>
      <c r="F247" s="245" t="s">
        <v>339</v>
      </c>
      <c r="G247" s="243"/>
      <c r="H247" s="246">
        <v>5.88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2" t="s">
        <v>139</v>
      </c>
      <c r="AU247" s="252" t="s">
        <v>137</v>
      </c>
      <c r="AV247" s="14" t="s">
        <v>137</v>
      </c>
      <c r="AW247" s="14" t="s">
        <v>36</v>
      </c>
      <c r="AX247" s="14" t="s">
        <v>82</v>
      </c>
      <c r="AY247" s="252" t="s">
        <v>128</v>
      </c>
    </row>
    <row r="248" spans="1:51" s="14" customFormat="1" ht="12">
      <c r="A248" s="14"/>
      <c r="B248" s="242"/>
      <c r="C248" s="243"/>
      <c r="D248" s="233" t="s">
        <v>139</v>
      </c>
      <c r="E248" s="244" t="s">
        <v>1</v>
      </c>
      <c r="F248" s="245" t="s">
        <v>375</v>
      </c>
      <c r="G248" s="243"/>
      <c r="H248" s="246">
        <v>1.26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2" t="s">
        <v>139</v>
      </c>
      <c r="AU248" s="252" t="s">
        <v>137</v>
      </c>
      <c r="AV248" s="14" t="s">
        <v>137</v>
      </c>
      <c r="AW248" s="14" t="s">
        <v>36</v>
      </c>
      <c r="AX248" s="14" t="s">
        <v>82</v>
      </c>
      <c r="AY248" s="252" t="s">
        <v>128</v>
      </c>
    </row>
    <row r="249" spans="1:51" s="15" customFormat="1" ht="12">
      <c r="A249" s="15"/>
      <c r="B249" s="253"/>
      <c r="C249" s="254"/>
      <c r="D249" s="233" t="s">
        <v>139</v>
      </c>
      <c r="E249" s="255" t="s">
        <v>1</v>
      </c>
      <c r="F249" s="256" t="s">
        <v>145</v>
      </c>
      <c r="G249" s="254"/>
      <c r="H249" s="257">
        <v>7.14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3" t="s">
        <v>139</v>
      </c>
      <c r="AU249" s="263" t="s">
        <v>137</v>
      </c>
      <c r="AV249" s="15" t="s">
        <v>146</v>
      </c>
      <c r="AW249" s="15" t="s">
        <v>36</v>
      </c>
      <c r="AX249" s="15" t="s">
        <v>90</v>
      </c>
      <c r="AY249" s="263" t="s">
        <v>128</v>
      </c>
    </row>
    <row r="250" spans="1:51" s="14" customFormat="1" ht="12">
      <c r="A250" s="14"/>
      <c r="B250" s="242"/>
      <c r="C250" s="243"/>
      <c r="D250" s="233" t="s">
        <v>139</v>
      </c>
      <c r="E250" s="243"/>
      <c r="F250" s="245" t="s">
        <v>376</v>
      </c>
      <c r="G250" s="243"/>
      <c r="H250" s="246">
        <v>7.854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139</v>
      </c>
      <c r="AU250" s="252" t="s">
        <v>137</v>
      </c>
      <c r="AV250" s="14" t="s">
        <v>137</v>
      </c>
      <c r="AW250" s="14" t="s">
        <v>4</v>
      </c>
      <c r="AX250" s="14" t="s">
        <v>90</v>
      </c>
      <c r="AY250" s="252" t="s">
        <v>128</v>
      </c>
    </row>
    <row r="251" spans="1:65" s="2" customFormat="1" ht="16.5" customHeight="1">
      <c r="A251" s="38"/>
      <c r="B251" s="39"/>
      <c r="C251" s="218" t="s">
        <v>377</v>
      </c>
      <c r="D251" s="218" t="s">
        <v>131</v>
      </c>
      <c r="E251" s="219" t="s">
        <v>378</v>
      </c>
      <c r="F251" s="220" t="s">
        <v>379</v>
      </c>
      <c r="G251" s="221" t="s">
        <v>149</v>
      </c>
      <c r="H251" s="222">
        <v>8.4</v>
      </c>
      <c r="I251" s="223"/>
      <c r="J251" s="224">
        <f>ROUND(I251*H251,2)</f>
        <v>0</v>
      </c>
      <c r="K251" s="220" t="s">
        <v>135</v>
      </c>
      <c r="L251" s="44"/>
      <c r="M251" s="225" t="s">
        <v>1</v>
      </c>
      <c r="N251" s="226" t="s">
        <v>48</v>
      </c>
      <c r="O251" s="91"/>
      <c r="P251" s="227">
        <f>O251*H251</f>
        <v>0</v>
      </c>
      <c r="Q251" s="227">
        <v>3E-05</v>
      </c>
      <c r="R251" s="227">
        <f>Q251*H251</f>
        <v>0.000252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195</v>
      </c>
      <c r="AT251" s="229" t="s">
        <v>131</v>
      </c>
      <c r="AU251" s="229" t="s">
        <v>137</v>
      </c>
      <c r="AY251" s="17" t="s">
        <v>128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137</v>
      </c>
      <c r="BK251" s="230">
        <f>ROUND(I251*H251,2)</f>
        <v>0</v>
      </c>
      <c r="BL251" s="17" t="s">
        <v>195</v>
      </c>
      <c r="BM251" s="229" t="s">
        <v>380</v>
      </c>
    </row>
    <row r="252" spans="1:51" s="13" customFormat="1" ht="12">
      <c r="A252" s="13"/>
      <c r="B252" s="231"/>
      <c r="C252" s="232"/>
      <c r="D252" s="233" t="s">
        <v>139</v>
      </c>
      <c r="E252" s="234" t="s">
        <v>1</v>
      </c>
      <c r="F252" s="235" t="s">
        <v>381</v>
      </c>
      <c r="G252" s="232"/>
      <c r="H252" s="234" t="s">
        <v>1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139</v>
      </c>
      <c r="AU252" s="241" t="s">
        <v>137</v>
      </c>
      <c r="AV252" s="13" t="s">
        <v>90</v>
      </c>
      <c r="AW252" s="13" t="s">
        <v>36</v>
      </c>
      <c r="AX252" s="13" t="s">
        <v>82</v>
      </c>
      <c r="AY252" s="241" t="s">
        <v>128</v>
      </c>
    </row>
    <row r="253" spans="1:51" s="14" customFormat="1" ht="12">
      <c r="A253" s="14"/>
      <c r="B253" s="242"/>
      <c r="C253" s="243"/>
      <c r="D253" s="233" t="s">
        <v>139</v>
      </c>
      <c r="E253" s="244" t="s">
        <v>1</v>
      </c>
      <c r="F253" s="245" t="s">
        <v>382</v>
      </c>
      <c r="G253" s="243"/>
      <c r="H253" s="246">
        <v>8.4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139</v>
      </c>
      <c r="AU253" s="252" t="s">
        <v>137</v>
      </c>
      <c r="AV253" s="14" t="s">
        <v>137</v>
      </c>
      <c r="AW253" s="14" t="s">
        <v>36</v>
      </c>
      <c r="AX253" s="14" t="s">
        <v>82</v>
      </c>
      <c r="AY253" s="252" t="s">
        <v>128</v>
      </c>
    </row>
    <row r="254" spans="1:51" s="15" customFormat="1" ht="12">
      <c r="A254" s="15"/>
      <c r="B254" s="253"/>
      <c r="C254" s="254"/>
      <c r="D254" s="233" t="s">
        <v>139</v>
      </c>
      <c r="E254" s="255" t="s">
        <v>1</v>
      </c>
      <c r="F254" s="256" t="s">
        <v>145</v>
      </c>
      <c r="G254" s="254"/>
      <c r="H254" s="257">
        <v>8.4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3" t="s">
        <v>139</v>
      </c>
      <c r="AU254" s="263" t="s">
        <v>137</v>
      </c>
      <c r="AV254" s="15" t="s">
        <v>146</v>
      </c>
      <c r="AW254" s="15" t="s">
        <v>36</v>
      </c>
      <c r="AX254" s="15" t="s">
        <v>90</v>
      </c>
      <c r="AY254" s="263" t="s">
        <v>128</v>
      </c>
    </row>
    <row r="255" spans="1:65" s="2" customFormat="1" ht="24.15" customHeight="1">
      <c r="A255" s="38"/>
      <c r="B255" s="39"/>
      <c r="C255" s="218" t="s">
        <v>372</v>
      </c>
      <c r="D255" s="218" t="s">
        <v>131</v>
      </c>
      <c r="E255" s="219" t="s">
        <v>383</v>
      </c>
      <c r="F255" s="220" t="s">
        <v>384</v>
      </c>
      <c r="G255" s="221" t="s">
        <v>149</v>
      </c>
      <c r="H255" s="222">
        <v>10</v>
      </c>
      <c r="I255" s="223"/>
      <c r="J255" s="224">
        <f>ROUND(I255*H255,2)</f>
        <v>0</v>
      </c>
      <c r="K255" s="220" t="s">
        <v>135</v>
      </c>
      <c r="L255" s="44"/>
      <c r="M255" s="225" t="s">
        <v>1</v>
      </c>
      <c r="N255" s="226" t="s">
        <v>48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195</v>
      </c>
      <c r="AT255" s="229" t="s">
        <v>131</v>
      </c>
      <c r="AU255" s="229" t="s">
        <v>137</v>
      </c>
      <c r="AY255" s="17" t="s">
        <v>128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137</v>
      </c>
      <c r="BK255" s="230">
        <f>ROUND(I255*H255,2)</f>
        <v>0</v>
      </c>
      <c r="BL255" s="17" t="s">
        <v>195</v>
      </c>
      <c r="BM255" s="229" t="s">
        <v>385</v>
      </c>
    </row>
    <row r="256" spans="1:65" s="2" customFormat="1" ht="49.05" customHeight="1">
      <c r="A256" s="38"/>
      <c r="B256" s="39"/>
      <c r="C256" s="218" t="s">
        <v>386</v>
      </c>
      <c r="D256" s="218" t="s">
        <v>131</v>
      </c>
      <c r="E256" s="219" t="s">
        <v>387</v>
      </c>
      <c r="F256" s="220" t="s">
        <v>388</v>
      </c>
      <c r="G256" s="221" t="s">
        <v>134</v>
      </c>
      <c r="H256" s="222">
        <v>0.22</v>
      </c>
      <c r="I256" s="223"/>
      <c r="J256" s="224">
        <f>ROUND(I256*H256,2)</f>
        <v>0</v>
      </c>
      <c r="K256" s="220" t="s">
        <v>135</v>
      </c>
      <c r="L256" s="44"/>
      <c r="M256" s="225" t="s">
        <v>1</v>
      </c>
      <c r="N256" s="226" t="s">
        <v>48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195</v>
      </c>
      <c r="AT256" s="229" t="s">
        <v>131</v>
      </c>
      <c r="AU256" s="229" t="s">
        <v>137</v>
      </c>
      <c r="AY256" s="17" t="s">
        <v>128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137</v>
      </c>
      <c r="BK256" s="230">
        <f>ROUND(I256*H256,2)</f>
        <v>0</v>
      </c>
      <c r="BL256" s="17" t="s">
        <v>195</v>
      </c>
      <c r="BM256" s="229" t="s">
        <v>389</v>
      </c>
    </row>
    <row r="257" spans="1:65" s="2" customFormat="1" ht="49.05" customHeight="1">
      <c r="A257" s="38"/>
      <c r="B257" s="39"/>
      <c r="C257" s="218" t="s">
        <v>390</v>
      </c>
      <c r="D257" s="218" t="s">
        <v>131</v>
      </c>
      <c r="E257" s="219" t="s">
        <v>391</v>
      </c>
      <c r="F257" s="220" t="s">
        <v>392</v>
      </c>
      <c r="G257" s="221" t="s">
        <v>134</v>
      </c>
      <c r="H257" s="222">
        <v>0.22</v>
      </c>
      <c r="I257" s="223"/>
      <c r="J257" s="224">
        <f>ROUND(I257*H257,2)</f>
        <v>0</v>
      </c>
      <c r="K257" s="220" t="s">
        <v>135</v>
      </c>
      <c r="L257" s="44"/>
      <c r="M257" s="225" t="s">
        <v>1</v>
      </c>
      <c r="N257" s="226" t="s">
        <v>48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195</v>
      </c>
      <c r="AT257" s="229" t="s">
        <v>131</v>
      </c>
      <c r="AU257" s="229" t="s">
        <v>137</v>
      </c>
      <c r="AY257" s="17" t="s">
        <v>128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137</v>
      </c>
      <c r="BK257" s="230">
        <f>ROUND(I257*H257,2)</f>
        <v>0</v>
      </c>
      <c r="BL257" s="17" t="s">
        <v>195</v>
      </c>
      <c r="BM257" s="229" t="s">
        <v>393</v>
      </c>
    </row>
    <row r="258" spans="1:63" s="12" customFormat="1" ht="22.8" customHeight="1">
      <c r="A258" s="12"/>
      <c r="B258" s="202"/>
      <c r="C258" s="203"/>
      <c r="D258" s="204" t="s">
        <v>81</v>
      </c>
      <c r="E258" s="216" t="s">
        <v>394</v>
      </c>
      <c r="F258" s="216" t="s">
        <v>395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SUM(P259:P270)</f>
        <v>0</v>
      </c>
      <c r="Q258" s="210"/>
      <c r="R258" s="211">
        <f>SUM(R259:R270)</f>
        <v>0.006384</v>
      </c>
      <c r="S258" s="210"/>
      <c r="T258" s="212">
        <f>SUM(T259:T270)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3" t="s">
        <v>137</v>
      </c>
      <c r="AT258" s="214" t="s">
        <v>81</v>
      </c>
      <c r="AU258" s="214" t="s">
        <v>90</v>
      </c>
      <c r="AY258" s="213" t="s">
        <v>128</v>
      </c>
      <c r="BK258" s="215">
        <f>SUM(BK259:BK270)</f>
        <v>0</v>
      </c>
    </row>
    <row r="259" spans="1:65" s="2" customFormat="1" ht="24.15" customHeight="1">
      <c r="A259" s="38"/>
      <c r="B259" s="39"/>
      <c r="C259" s="218" t="s">
        <v>396</v>
      </c>
      <c r="D259" s="218" t="s">
        <v>131</v>
      </c>
      <c r="E259" s="219" t="s">
        <v>397</v>
      </c>
      <c r="F259" s="220" t="s">
        <v>398</v>
      </c>
      <c r="G259" s="221" t="s">
        <v>154</v>
      </c>
      <c r="H259" s="222">
        <v>6.72</v>
      </c>
      <c r="I259" s="223"/>
      <c r="J259" s="224">
        <f>ROUND(I259*H259,2)</f>
        <v>0</v>
      </c>
      <c r="K259" s="220" t="s">
        <v>135</v>
      </c>
      <c r="L259" s="44"/>
      <c r="M259" s="225" t="s">
        <v>1</v>
      </c>
      <c r="N259" s="226" t="s">
        <v>48</v>
      </c>
      <c r="O259" s="91"/>
      <c r="P259" s="227">
        <f>O259*H259</f>
        <v>0</v>
      </c>
      <c r="Q259" s="227">
        <v>0.00071</v>
      </c>
      <c r="R259" s="227">
        <f>Q259*H259</f>
        <v>0.0047712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195</v>
      </c>
      <c r="AT259" s="229" t="s">
        <v>131</v>
      </c>
      <c r="AU259" s="229" t="s">
        <v>137</v>
      </c>
      <c r="AY259" s="17" t="s">
        <v>128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137</v>
      </c>
      <c r="BK259" s="230">
        <f>ROUND(I259*H259,2)</f>
        <v>0</v>
      </c>
      <c r="BL259" s="17" t="s">
        <v>195</v>
      </c>
      <c r="BM259" s="229" t="s">
        <v>399</v>
      </c>
    </row>
    <row r="260" spans="1:51" s="13" customFormat="1" ht="12">
      <c r="A260" s="13"/>
      <c r="B260" s="231"/>
      <c r="C260" s="232"/>
      <c r="D260" s="233" t="s">
        <v>139</v>
      </c>
      <c r="E260" s="234" t="s">
        <v>1</v>
      </c>
      <c r="F260" s="235" t="s">
        <v>400</v>
      </c>
      <c r="G260" s="232"/>
      <c r="H260" s="234" t="s">
        <v>1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139</v>
      </c>
      <c r="AU260" s="241" t="s">
        <v>137</v>
      </c>
      <c r="AV260" s="13" t="s">
        <v>90</v>
      </c>
      <c r="AW260" s="13" t="s">
        <v>36</v>
      </c>
      <c r="AX260" s="13" t="s">
        <v>82</v>
      </c>
      <c r="AY260" s="241" t="s">
        <v>128</v>
      </c>
    </row>
    <row r="261" spans="1:51" s="13" customFormat="1" ht="12">
      <c r="A261" s="13"/>
      <c r="B261" s="231"/>
      <c r="C261" s="232"/>
      <c r="D261" s="233" t="s">
        <v>139</v>
      </c>
      <c r="E261" s="234" t="s">
        <v>1</v>
      </c>
      <c r="F261" s="235" t="s">
        <v>141</v>
      </c>
      <c r="G261" s="232"/>
      <c r="H261" s="234" t="s">
        <v>1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1" t="s">
        <v>139</v>
      </c>
      <c r="AU261" s="241" t="s">
        <v>137</v>
      </c>
      <c r="AV261" s="13" t="s">
        <v>90</v>
      </c>
      <c r="AW261" s="13" t="s">
        <v>36</v>
      </c>
      <c r="AX261" s="13" t="s">
        <v>82</v>
      </c>
      <c r="AY261" s="241" t="s">
        <v>128</v>
      </c>
    </row>
    <row r="262" spans="1:51" s="14" customFormat="1" ht="12">
      <c r="A262" s="14"/>
      <c r="B262" s="242"/>
      <c r="C262" s="243"/>
      <c r="D262" s="233" t="s">
        <v>139</v>
      </c>
      <c r="E262" s="244" t="s">
        <v>1</v>
      </c>
      <c r="F262" s="245" t="s">
        <v>401</v>
      </c>
      <c r="G262" s="243"/>
      <c r="H262" s="246">
        <v>6.72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2" t="s">
        <v>139</v>
      </c>
      <c r="AU262" s="252" t="s">
        <v>137</v>
      </c>
      <c r="AV262" s="14" t="s">
        <v>137</v>
      </c>
      <c r="AW262" s="14" t="s">
        <v>36</v>
      </c>
      <c r="AX262" s="14" t="s">
        <v>82</v>
      </c>
      <c r="AY262" s="252" t="s">
        <v>128</v>
      </c>
    </row>
    <row r="263" spans="1:51" s="15" customFormat="1" ht="12">
      <c r="A263" s="15"/>
      <c r="B263" s="253"/>
      <c r="C263" s="254"/>
      <c r="D263" s="233" t="s">
        <v>139</v>
      </c>
      <c r="E263" s="255" t="s">
        <v>1</v>
      </c>
      <c r="F263" s="256" t="s">
        <v>145</v>
      </c>
      <c r="G263" s="254"/>
      <c r="H263" s="257">
        <v>6.72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3" t="s">
        <v>139</v>
      </c>
      <c r="AU263" s="263" t="s">
        <v>137</v>
      </c>
      <c r="AV263" s="15" t="s">
        <v>146</v>
      </c>
      <c r="AW263" s="15" t="s">
        <v>36</v>
      </c>
      <c r="AX263" s="15" t="s">
        <v>90</v>
      </c>
      <c r="AY263" s="263" t="s">
        <v>128</v>
      </c>
    </row>
    <row r="264" spans="1:65" s="2" customFormat="1" ht="16.5" customHeight="1">
      <c r="A264" s="38"/>
      <c r="B264" s="39"/>
      <c r="C264" s="218" t="s">
        <v>402</v>
      </c>
      <c r="D264" s="218" t="s">
        <v>131</v>
      </c>
      <c r="E264" s="219" t="s">
        <v>403</v>
      </c>
      <c r="F264" s="220" t="s">
        <v>404</v>
      </c>
      <c r="G264" s="221" t="s">
        <v>154</v>
      </c>
      <c r="H264" s="222">
        <v>6.72</v>
      </c>
      <c r="I264" s="223"/>
      <c r="J264" s="224">
        <f>ROUND(I264*H264,2)</f>
        <v>0</v>
      </c>
      <c r="K264" s="220" t="s">
        <v>135</v>
      </c>
      <c r="L264" s="44"/>
      <c r="M264" s="225" t="s">
        <v>1</v>
      </c>
      <c r="N264" s="226" t="s">
        <v>48</v>
      </c>
      <c r="O264" s="91"/>
      <c r="P264" s="227">
        <f>O264*H264</f>
        <v>0</v>
      </c>
      <c r="Q264" s="227">
        <v>0.00024</v>
      </c>
      <c r="R264" s="227">
        <f>Q264*H264</f>
        <v>0.0016128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195</v>
      </c>
      <c r="AT264" s="229" t="s">
        <v>131</v>
      </c>
      <c r="AU264" s="229" t="s">
        <v>137</v>
      </c>
      <c r="AY264" s="17" t="s">
        <v>128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137</v>
      </c>
      <c r="BK264" s="230">
        <f>ROUND(I264*H264,2)</f>
        <v>0</v>
      </c>
      <c r="BL264" s="17" t="s">
        <v>195</v>
      </c>
      <c r="BM264" s="229" t="s">
        <v>405</v>
      </c>
    </row>
    <row r="265" spans="1:51" s="13" customFormat="1" ht="12">
      <c r="A265" s="13"/>
      <c r="B265" s="231"/>
      <c r="C265" s="232"/>
      <c r="D265" s="233" t="s">
        <v>139</v>
      </c>
      <c r="E265" s="234" t="s">
        <v>1</v>
      </c>
      <c r="F265" s="235" t="s">
        <v>406</v>
      </c>
      <c r="G265" s="232"/>
      <c r="H265" s="234" t="s">
        <v>1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1" t="s">
        <v>139</v>
      </c>
      <c r="AU265" s="241" t="s">
        <v>137</v>
      </c>
      <c r="AV265" s="13" t="s">
        <v>90</v>
      </c>
      <c r="AW265" s="13" t="s">
        <v>36</v>
      </c>
      <c r="AX265" s="13" t="s">
        <v>82</v>
      </c>
      <c r="AY265" s="241" t="s">
        <v>128</v>
      </c>
    </row>
    <row r="266" spans="1:51" s="13" customFormat="1" ht="12">
      <c r="A266" s="13"/>
      <c r="B266" s="231"/>
      <c r="C266" s="232"/>
      <c r="D266" s="233" t="s">
        <v>139</v>
      </c>
      <c r="E266" s="234" t="s">
        <v>1</v>
      </c>
      <c r="F266" s="235" t="s">
        <v>141</v>
      </c>
      <c r="G266" s="232"/>
      <c r="H266" s="234" t="s">
        <v>1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139</v>
      </c>
      <c r="AU266" s="241" t="s">
        <v>137</v>
      </c>
      <c r="AV266" s="13" t="s">
        <v>90</v>
      </c>
      <c r="AW266" s="13" t="s">
        <v>36</v>
      </c>
      <c r="AX266" s="13" t="s">
        <v>82</v>
      </c>
      <c r="AY266" s="241" t="s">
        <v>128</v>
      </c>
    </row>
    <row r="267" spans="1:51" s="14" customFormat="1" ht="12">
      <c r="A267" s="14"/>
      <c r="B267" s="242"/>
      <c r="C267" s="243"/>
      <c r="D267" s="233" t="s">
        <v>139</v>
      </c>
      <c r="E267" s="244" t="s">
        <v>1</v>
      </c>
      <c r="F267" s="245" t="s">
        <v>401</v>
      </c>
      <c r="G267" s="243"/>
      <c r="H267" s="246">
        <v>6.72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139</v>
      </c>
      <c r="AU267" s="252" t="s">
        <v>137</v>
      </c>
      <c r="AV267" s="14" t="s">
        <v>137</v>
      </c>
      <c r="AW267" s="14" t="s">
        <v>36</v>
      </c>
      <c r="AX267" s="14" t="s">
        <v>82</v>
      </c>
      <c r="AY267" s="252" t="s">
        <v>128</v>
      </c>
    </row>
    <row r="268" spans="1:51" s="15" customFormat="1" ht="12">
      <c r="A268" s="15"/>
      <c r="B268" s="253"/>
      <c r="C268" s="254"/>
      <c r="D268" s="233" t="s">
        <v>139</v>
      </c>
      <c r="E268" s="255" t="s">
        <v>1</v>
      </c>
      <c r="F268" s="256" t="s">
        <v>145</v>
      </c>
      <c r="G268" s="254"/>
      <c r="H268" s="257">
        <v>6.72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3" t="s">
        <v>139</v>
      </c>
      <c r="AU268" s="263" t="s">
        <v>137</v>
      </c>
      <c r="AV268" s="15" t="s">
        <v>146</v>
      </c>
      <c r="AW268" s="15" t="s">
        <v>36</v>
      </c>
      <c r="AX268" s="15" t="s">
        <v>90</v>
      </c>
      <c r="AY268" s="263" t="s">
        <v>128</v>
      </c>
    </row>
    <row r="269" spans="1:65" s="2" customFormat="1" ht="44.25" customHeight="1">
      <c r="A269" s="38"/>
      <c r="B269" s="39"/>
      <c r="C269" s="218" t="s">
        <v>407</v>
      </c>
      <c r="D269" s="218" t="s">
        <v>131</v>
      </c>
      <c r="E269" s="219" t="s">
        <v>408</v>
      </c>
      <c r="F269" s="220" t="s">
        <v>409</v>
      </c>
      <c r="G269" s="221" t="s">
        <v>134</v>
      </c>
      <c r="H269" s="222">
        <v>0.006</v>
      </c>
      <c r="I269" s="223"/>
      <c r="J269" s="224">
        <f>ROUND(I269*H269,2)</f>
        <v>0</v>
      </c>
      <c r="K269" s="220" t="s">
        <v>135</v>
      </c>
      <c r="L269" s="44"/>
      <c r="M269" s="225" t="s">
        <v>1</v>
      </c>
      <c r="N269" s="226" t="s">
        <v>48</v>
      </c>
      <c r="O269" s="91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195</v>
      </c>
      <c r="AT269" s="229" t="s">
        <v>131</v>
      </c>
      <c r="AU269" s="229" t="s">
        <v>137</v>
      </c>
      <c r="AY269" s="17" t="s">
        <v>128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137</v>
      </c>
      <c r="BK269" s="230">
        <f>ROUND(I269*H269,2)</f>
        <v>0</v>
      </c>
      <c r="BL269" s="17" t="s">
        <v>195</v>
      </c>
      <c r="BM269" s="229" t="s">
        <v>410</v>
      </c>
    </row>
    <row r="270" spans="1:65" s="2" customFormat="1" ht="49.05" customHeight="1">
      <c r="A270" s="38"/>
      <c r="B270" s="39"/>
      <c r="C270" s="218" t="s">
        <v>411</v>
      </c>
      <c r="D270" s="218" t="s">
        <v>131</v>
      </c>
      <c r="E270" s="219" t="s">
        <v>412</v>
      </c>
      <c r="F270" s="220" t="s">
        <v>413</v>
      </c>
      <c r="G270" s="221" t="s">
        <v>134</v>
      </c>
      <c r="H270" s="222">
        <v>0.006</v>
      </c>
      <c r="I270" s="223"/>
      <c r="J270" s="224">
        <f>ROUND(I270*H270,2)</f>
        <v>0</v>
      </c>
      <c r="K270" s="220" t="s">
        <v>135</v>
      </c>
      <c r="L270" s="44"/>
      <c r="M270" s="225" t="s">
        <v>1</v>
      </c>
      <c r="N270" s="226" t="s">
        <v>48</v>
      </c>
      <c r="O270" s="91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195</v>
      </c>
      <c r="AT270" s="229" t="s">
        <v>131</v>
      </c>
      <c r="AU270" s="229" t="s">
        <v>137</v>
      </c>
      <c r="AY270" s="17" t="s">
        <v>128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137</v>
      </c>
      <c r="BK270" s="230">
        <f>ROUND(I270*H270,2)</f>
        <v>0</v>
      </c>
      <c r="BL270" s="17" t="s">
        <v>195</v>
      </c>
      <c r="BM270" s="229" t="s">
        <v>414</v>
      </c>
    </row>
    <row r="271" spans="1:63" s="12" customFormat="1" ht="22.8" customHeight="1">
      <c r="A271" s="12"/>
      <c r="B271" s="202"/>
      <c r="C271" s="203"/>
      <c r="D271" s="204" t="s">
        <v>81</v>
      </c>
      <c r="E271" s="216" t="s">
        <v>415</v>
      </c>
      <c r="F271" s="216" t="s">
        <v>416</v>
      </c>
      <c r="G271" s="203"/>
      <c r="H271" s="203"/>
      <c r="I271" s="206"/>
      <c r="J271" s="217">
        <f>BK271</f>
        <v>0</v>
      </c>
      <c r="K271" s="203"/>
      <c r="L271" s="208"/>
      <c r="M271" s="209"/>
      <c r="N271" s="210"/>
      <c r="O271" s="210"/>
      <c r="P271" s="211">
        <f>SUM(P272:P283)</f>
        <v>0</v>
      </c>
      <c r="Q271" s="210"/>
      <c r="R271" s="211">
        <f>SUM(R272:R283)</f>
        <v>0.19571090000000002</v>
      </c>
      <c r="S271" s="210"/>
      <c r="T271" s="212">
        <f>SUM(T272:T283)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3" t="s">
        <v>137</v>
      </c>
      <c r="AT271" s="214" t="s">
        <v>81</v>
      </c>
      <c r="AU271" s="214" t="s">
        <v>90</v>
      </c>
      <c r="AY271" s="213" t="s">
        <v>128</v>
      </c>
      <c r="BK271" s="215">
        <f>SUM(BK272:BK283)</f>
        <v>0</v>
      </c>
    </row>
    <row r="272" spans="1:65" s="2" customFormat="1" ht="24.15" customHeight="1">
      <c r="A272" s="38"/>
      <c r="B272" s="39"/>
      <c r="C272" s="218" t="s">
        <v>417</v>
      </c>
      <c r="D272" s="218" t="s">
        <v>131</v>
      </c>
      <c r="E272" s="219" t="s">
        <v>418</v>
      </c>
      <c r="F272" s="220" t="s">
        <v>419</v>
      </c>
      <c r="G272" s="221" t="s">
        <v>154</v>
      </c>
      <c r="H272" s="222">
        <v>399.41</v>
      </c>
      <c r="I272" s="223"/>
      <c r="J272" s="224">
        <f>ROUND(I272*H272,2)</f>
        <v>0</v>
      </c>
      <c r="K272" s="220" t="s">
        <v>135</v>
      </c>
      <c r="L272" s="44"/>
      <c r="M272" s="225" t="s">
        <v>1</v>
      </c>
      <c r="N272" s="226" t="s">
        <v>48</v>
      </c>
      <c r="O272" s="91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195</v>
      </c>
      <c r="AT272" s="229" t="s">
        <v>131</v>
      </c>
      <c r="AU272" s="229" t="s">
        <v>137</v>
      </c>
      <c r="AY272" s="17" t="s">
        <v>128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137</v>
      </c>
      <c r="BK272" s="230">
        <f>ROUND(I272*H272,2)</f>
        <v>0</v>
      </c>
      <c r="BL272" s="17" t="s">
        <v>195</v>
      </c>
      <c r="BM272" s="229" t="s">
        <v>420</v>
      </c>
    </row>
    <row r="273" spans="1:65" s="2" customFormat="1" ht="33" customHeight="1">
      <c r="A273" s="38"/>
      <c r="B273" s="39"/>
      <c r="C273" s="218" t="s">
        <v>421</v>
      </c>
      <c r="D273" s="218" t="s">
        <v>131</v>
      </c>
      <c r="E273" s="219" t="s">
        <v>422</v>
      </c>
      <c r="F273" s="220" t="s">
        <v>423</v>
      </c>
      <c r="G273" s="221" t="s">
        <v>154</v>
      </c>
      <c r="H273" s="222">
        <v>399.41</v>
      </c>
      <c r="I273" s="223"/>
      <c r="J273" s="224">
        <f>ROUND(I273*H273,2)</f>
        <v>0</v>
      </c>
      <c r="K273" s="220" t="s">
        <v>135</v>
      </c>
      <c r="L273" s="44"/>
      <c r="M273" s="225" t="s">
        <v>1</v>
      </c>
      <c r="N273" s="226" t="s">
        <v>48</v>
      </c>
      <c r="O273" s="91"/>
      <c r="P273" s="227">
        <f>O273*H273</f>
        <v>0</v>
      </c>
      <c r="Q273" s="227">
        <v>0.0002</v>
      </c>
      <c r="R273" s="227">
        <f>Q273*H273</f>
        <v>0.07988200000000001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195</v>
      </c>
      <c r="AT273" s="229" t="s">
        <v>131</v>
      </c>
      <c r="AU273" s="229" t="s">
        <v>137</v>
      </c>
      <c r="AY273" s="17" t="s">
        <v>128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137</v>
      </c>
      <c r="BK273" s="230">
        <f>ROUND(I273*H273,2)</f>
        <v>0</v>
      </c>
      <c r="BL273" s="17" t="s">
        <v>195</v>
      </c>
      <c r="BM273" s="229" t="s">
        <v>424</v>
      </c>
    </row>
    <row r="274" spans="1:65" s="2" customFormat="1" ht="37.8" customHeight="1">
      <c r="A274" s="38"/>
      <c r="B274" s="39"/>
      <c r="C274" s="218" t="s">
        <v>425</v>
      </c>
      <c r="D274" s="218" t="s">
        <v>131</v>
      </c>
      <c r="E274" s="219" t="s">
        <v>426</v>
      </c>
      <c r="F274" s="220" t="s">
        <v>427</v>
      </c>
      <c r="G274" s="221" t="s">
        <v>154</v>
      </c>
      <c r="H274" s="222">
        <v>399.41</v>
      </c>
      <c r="I274" s="223"/>
      <c r="J274" s="224">
        <f>ROUND(I274*H274,2)</f>
        <v>0</v>
      </c>
      <c r="K274" s="220" t="s">
        <v>135</v>
      </c>
      <c r="L274" s="44"/>
      <c r="M274" s="225" t="s">
        <v>1</v>
      </c>
      <c r="N274" s="226" t="s">
        <v>48</v>
      </c>
      <c r="O274" s="91"/>
      <c r="P274" s="227">
        <f>O274*H274</f>
        <v>0</v>
      </c>
      <c r="Q274" s="227">
        <v>0.00029</v>
      </c>
      <c r="R274" s="227">
        <f>Q274*H274</f>
        <v>0.11582890000000001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195</v>
      </c>
      <c r="AT274" s="229" t="s">
        <v>131</v>
      </c>
      <c r="AU274" s="229" t="s">
        <v>137</v>
      </c>
      <c r="AY274" s="17" t="s">
        <v>128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137</v>
      </c>
      <c r="BK274" s="230">
        <f>ROUND(I274*H274,2)</f>
        <v>0</v>
      </c>
      <c r="BL274" s="17" t="s">
        <v>195</v>
      </c>
      <c r="BM274" s="229" t="s">
        <v>428</v>
      </c>
    </row>
    <row r="275" spans="1:51" s="13" customFormat="1" ht="12">
      <c r="A275" s="13"/>
      <c r="B275" s="231"/>
      <c r="C275" s="232"/>
      <c r="D275" s="233" t="s">
        <v>139</v>
      </c>
      <c r="E275" s="234" t="s">
        <v>1</v>
      </c>
      <c r="F275" s="235" t="s">
        <v>429</v>
      </c>
      <c r="G275" s="232"/>
      <c r="H275" s="234" t="s">
        <v>1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139</v>
      </c>
      <c r="AU275" s="241" t="s">
        <v>137</v>
      </c>
      <c r="AV275" s="13" t="s">
        <v>90</v>
      </c>
      <c r="AW275" s="13" t="s">
        <v>36</v>
      </c>
      <c r="AX275" s="13" t="s">
        <v>82</v>
      </c>
      <c r="AY275" s="241" t="s">
        <v>128</v>
      </c>
    </row>
    <row r="276" spans="1:51" s="13" customFormat="1" ht="12">
      <c r="A276" s="13"/>
      <c r="B276" s="231"/>
      <c r="C276" s="232"/>
      <c r="D276" s="233" t="s">
        <v>139</v>
      </c>
      <c r="E276" s="234" t="s">
        <v>1</v>
      </c>
      <c r="F276" s="235" t="s">
        <v>141</v>
      </c>
      <c r="G276" s="232"/>
      <c r="H276" s="234" t="s">
        <v>1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139</v>
      </c>
      <c r="AU276" s="241" t="s">
        <v>137</v>
      </c>
      <c r="AV276" s="13" t="s">
        <v>90</v>
      </c>
      <c r="AW276" s="13" t="s">
        <v>36</v>
      </c>
      <c r="AX276" s="13" t="s">
        <v>82</v>
      </c>
      <c r="AY276" s="241" t="s">
        <v>128</v>
      </c>
    </row>
    <row r="277" spans="1:51" s="14" customFormat="1" ht="12">
      <c r="A277" s="14"/>
      <c r="B277" s="242"/>
      <c r="C277" s="243"/>
      <c r="D277" s="233" t="s">
        <v>139</v>
      </c>
      <c r="E277" s="244" t="s">
        <v>1</v>
      </c>
      <c r="F277" s="245" t="s">
        <v>157</v>
      </c>
      <c r="G277" s="243"/>
      <c r="H277" s="246">
        <v>46.34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2" t="s">
        <v>139</v>
      </c>
      <c r="AU277" s="252" t="s">
        <v>137</v>
      </c>
      <c r="AV277" s="14" t="s">
        <v>137</v>
      </c>
      <c r="AW277" s="14" t="s">
        <v>36</v>
      </c>
      <c r="AX277" s="14" t="s">
        <v>82</v>
      </c>
      <c r="AY277" s="252" t="s">
        <v>128</v>
      </c>
    </row>
    <row r="278" spans="1:51" s="13" customFormat="1" ht="12">
      <c r="A278" s="13"/>
      <c r="B278" s="231"/>
      <c r="C278" s="232"/>
      <c r="D278" s="233" t="s">
        <v>139</v>
      </c>
      <c r="E278" s="234" t="s">
        <v>1</v>
      </c>
      <c r="F278" s="235" t="s">
        <v>430</v>
      </c>
      <c r="G278" s="232"/>
      <c r="H278" s="234" t="s">
        <v>1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139</v>
      </c>
      <c r="AU278" s="241" t="s">
        <v>137</v>
      </c>
      <c r="AV278" s="13" t="s">
        <v>90</v>
      </c>
      <c r="AW278" s="13" t="s">
        <v>36</v>
      </c>
      <c r="AX278" s="13" t="s">
        <v>82</v>
      </c>
      <c r="AY278" s="241" t="s">
        <v>128</v>
      </c>
    </row>
    <row r="279" spans="1:51" s="14" customFormat="1" ht="12">
      <c r="A279" s="14"/>
      <c r="B279" s="242"/>
      <c r="C279" s="243"/>
      <c r="D279" s="233" t="s">
        <v>139</v>
      </c>
      <c r="E279" s="244" t="s">
        <v>1</v>
      </c>
      <c r="F279" s="245" t="s">
        <v>431</v>
      </c>
      <c r="G279" s="243"/>
      <c r="H279" s="246">
        <v>277.776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2" t="s">
        <v>139</v>
      </c>
      <c r="AU279" s="252" t="s">
        <v>137</v>
      </c>
      <c r="AV279" s="14" t="s">
        <v>137</v>
      </c>
      <c r="AW279" s="14" t="s">
        <v>36</v>
      </c>
      <c r="AX279" s="14" t="s">
        <v>82</v>
      </c>
      <c r="AY279" s="252" t="s">
        <v>128</v>
      </c>
    </row>
    <row r="280" spans="1:51" s="14" customFormat="1" ht="12">
      <c r="A280" s="14"/>
      <c r="B280" s="242"/>
      <c r="C280" s="243"/>
      <c r="D280" s="233" t="s">
        <v>139</v>
      </c>
      <c r="E280" s="244" t="s">
        <v>1</v>
      </c>
      <c r="F280" s="245" t="s">
        <v>432</v>
      </c>
      <c r="G280" s="243"/>
      <c r="H280" s="246">
        <v>68.094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2" t="s">
        <v>139</v>
      </c>
      <c r="AU280" s="252" t="s">
        <v>137</v>
      </c>
      <c r="AV280" s="14" t="s">
        <v>137</v>
      </c>
      <c r="AW280" s="14" t="s">
        <v>36</v>
      </c>
      <c r="AX280" s="14" t="s">
        <v>82</v>
      </c>
      <c r="AY280" s="252" t="s">
        <v>128</v>
      </c>
    </row>
    <row r="281" spans="1:51" s="13" customFormat="1" ht="12">
      <c r="A281" s="13"/>
      <c r="B281" s="231"/>
      <c r="C281" s="232"/>
      <c r="D281" s="233" t="s">
        <v>139</v>
      </c>
      <c r="E281" s="234" t="s">
        <v>1</v>
      </c>
      <c r="F281" s="235" t="s">
        <v>433</v>
      </c>
      <c r="G281" s="232"/>
      <c r="H281" s="234" t="s">
        <v>1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1" t="s">
        <v>139</v>
      </c>
      <c r="AU281" s="241" t="s">
        <v>137</v>
      </c>
      <c r="AV281" s="13" t="s">
        <v>90</v>
      </c>
      <c r="AW281" s="13" t="s">
        <v>36</v>
      </c>
      <c r="AX281" s="13" t="s">
        <v>82</v>
      </c>
      <c r="AY281" s="241" t="s">
        <v>128</v>
      </c>
    </row>
    <row r="282" spans="1:51" s="14" customFormat="1" ht="12">
      <c r="A282" s="14"/>
      <c r="B282" s="242"/>
      <c r="C282" s="243"/>
      <c r="D282" s="233" t="s">
        <v>139</v>
      </c>
      <c r="E282" s="244" t="s">
        <v>1</v>
      </c>
      <c r="F282" s="245" t="s">
        <v>434</v>
      </c>
      <c r="G282" s="243"/>
      <c r="H282" s="246">
        <v>7.2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2" t="s">
        <v>139</v>
      </c>
      <c r="AU282" s="252" t="s">
        <v>137</v>
      </c>
      <c r="AV282" s="14" t="s">
        <v>137</v>
      </c>
      <c r="AW282" s="14" t="s">
        <v>36</v>
      </c>
      <c r="AX282" s="14" t="s">
        <v>82</v>
      </c>
      <c r="AY282" s="252" t="s">
        <v>128</v>
      </c>
    </row>
    <row r="283" spans="1:51" s="15" customFormat="1" ht="12">
      <c r="A283" s="15"/>
      <c r="B283" s="253"/>
      <c r="C283" s="254"/>
      <c r="D283" s="233" t="s">
        <v>139</v>
      </c>
      <c r="E283" s="255" t="s">
        <v>1</v>
      </c>
      <c r="F283" s="256" t="s">
        <v>145</v>
      </c>
      <c r="G283" s="254"/>
      <c r="H283" s="257">
        <v>399.41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3" t="s">
        <v>139</v>
      </c>
      <c r="AU283" s="263" t="s">
        <v>137</v>
      </c>
      <c r="AV283" s="15" t="s">
        <v>146</v>
      </c>
      <c r="AW283" s="15" t="s">
        <v>36</v>
      </c>
      <c r="AX283" s="15" t="s">
        <v>90</v>
      </c>
      <c r="AY283" s="263" t="s">
        <v>128</v>
      </c>
    </row>
    <row r="284" spans="1:63" s="12" customFormat="1" ht="25.9" customHeight="1">
      <c r="A284" s="12"/>
      <c r="B284" s="202"/>
      <c r="C284" s="203"/>
      <c r="D284" s="204" t="s">
        <v>81</v>
      </c>
      <c r="E284" s="205" t="s">
        <v>207</v>
      </c>
      <c r="F284" s="205" t="s">
        <v>208</v>
      </c>
      <c r="G284" s="203"/>
      <c r="H284" s="203"/>
      <c r="I284" s="206"/>
      <c r="J284" s="207">
        <f>BK284</f>
        <v>0</v>
      </c>
      <c r="K284" s="203"/>
      <c r="L284" s="208"/>
      <c r="M284" s="209"/>
      <c r="N284" s="210"/>
      <c r="O284" s="210"/>
      <c r="P284" s="211">
        <f>SUM(P285:P286)</f>
        <v>0</v>
      </c>
      <c r="Q284" s="210"/>
      <c r="R284" s="211">
        <f>SUM(R285:R286)</f>
        <v>0</v>
      </c>
      <c r="S284" s="210"/>
      <c r="T284" s="212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3" t="s">
        <v>146</v>
      </c>
      <c r="AT284" s="214" t="s">
        <v>81</v>
      </c>
      <c r="AU284" s="214" t="s">
        <v>82</v>
      </c>
      <c r="AY284" s="213" t="s">
        <v>128</v>
      </c>
      <c r="BK284" s="215">
        <f>SUM(BK285:BK286)</f>
        <v>0</v>
      </c>
    </row>
    <row r="285" spans="1:65" s="2" customFormat="1" ht="55.5" customHeight="1">
      <c r="A285" s="38"/>
      <c r="B285" s="39"/>
      <c r="C285" s="218" t="s">
        <v>435</v>
      </c>
      <c r="D285" s="218" t="s">
        <v>131</v>
      </c>
      <c r="E285" s="219" t="s">
        <v>210</v>
      </c>
      <c r="F285" s="220" t="s">
        <v>436</v>
      </c>
      <c r="G285" s="221" t="s">
        <v>212</v>
      </c>
      <c r="H285" s="222">
        <v>1</v>
      </c>
      <c r="I285" s="223"/>
      <c r="J285" s="224">
        <f>ROUND(I285*H285,2)</f>
        <v>0</v>
      </c>
      <c r="K285" s="220" t="s">
        <v>1</v>
      </c>
      <c r="L285" s="44"/>
      <c r="M285" s="225" t="s">
        <v>1</v>
      </c>
      <c r="N285" s="226" t="s">
        <v>48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136</v>
      </c>
      <c r="AT285" s="229" t="s">
        <v>131</v>
      </c>
      <c r="AU285" s="229" t="s">
        <v>90</v>
      </c>
      <c r="AY285" s="17" t="s">
        <v>128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137</v>
      </c>
      <c r="BK285" s="230">
        <f>ROUND(I285*H285,2)</f>
        <v>0</v>
      </c>
      <c r="BL285" s="17" t="s">
        <v>136</v>
      </c>
      <c r="BM285" s="229" t="s">
        <v>437</v>
      </c>
    </row>
    <row r="286" spans="1:65" s="2" customFormat="1" ht="21.75" customHeight="1">
      <c r="A286" s="38"/>
      <c r="B286" s="39"/>
      <c r="C286" s="218" t="s">
        <v>438</v>
      </c>
      <c r="D286" s="218" t="s">
        <v>131</v>
      </c>
      <c r="E286" s="219" t="s">
        <v>439</v>
      </c>
      <c r="F286" s="220" t="s">
        <v>440</v>
      </c>
      <c r="G286" s="221" t="s">
        <v>212</v>
      </c>
      <c r="H286" s="222">
        <v>1</v>
      </c>
      <c r="I286" s="223"/>
      <c r="J286" s="224">
        <f>ROUND(I286*H286,2)</f>
        <v>0</v>
      </c>
      <c r="K286" s="220" t="s">
        <v>1</v>
      </c>
      <c r="L286" s="44"/>
      <c r="M286" s="264" t="s">
        <v>1</v>
      </c>
      <c r="N286" s="265" t="s">
        <v>48</v>
      </c>
      <c r="O286" s="266"/>
      <c r="P286" s="267">
        <f>O286*H286</f>
        <v>0</v>
      </c>
      <c r="Q286" s="267">
        <v>0</v>
      </c>
      <c r="R286" s="267">
        <f>Q286*H286</f>
        <v>0</v>
      </c>
      <c r="S286" s="267">
        <v>0</v>
      </c>
      <c r="T286" s="26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136</v>
      </c>
      <c r="AT286" s="229" t="s">
        <v>131</v>
      </c>
      <c r="AU286" s="229" t="s">
        <v>90</v>
      </c>
      <c r="AY286" s="17" t="s">
        <v>128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137</v>
      </c>
      <c r="BK286" s="230">
        <f>ROUND(I286*H286,2)</f>
        <v>0</v>
      </c>
      <c r="BL286" s="17" t="s">
        <v>136</v>
      </c>
      <c r="BM286" s="229" t="s">
        <v>441</v>
      </c>
    </row>
    <row r="287" spans="1:31" s="2" customFormat="1" ht="6.95" customHeight="1">
      <c r="A287" s="38"/>
      <c r="B287" s="66"/>
      <c r="C287" s="67"/>
      <c r="D287" s="67"/>
      <c r="E287" s="67"/>
      <c r="F287" s="67"/>
      <c r="G287" s="67"/>
      <c r="H287" s="67"/>
      <c r="I287" s="67"/>
      <c r="J287" s="67"/>
      <c r="K287" s="67"/>
      <c r="L287" s="44"/>
      <c r="M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</row>
  </sheetData>
  <sheetProtection password="CC35" sheet="1" objects="1" scenarios="1" formatColumns="0" formatRows="0" autoFilter="0"/>
  <autoFilter ref="C126:K28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Výtah - Božice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442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</v>
      </c>
      <c r="F24" s="38"/>
      <c r="G24" s="38"/>
      <c r="H24" s="38"/>
      <c r="I24" s="140" t="s">
        <v>28</v>
      </c>
      <c r="J24" s="143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41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42</v>
      </c>
      <c r="E30" s="38"/>
      <c r="F30" s="38"/>
      <c r="G30" s="38"/>
      <c r="H30" s="38"/>
      <c r="I30" s="38"/>
      <c r="J30" s="151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44</v>
      </c>
      <c r="G32" s="38"/>
      <c r="H32" s="38"/>
      <c r="I32" s="152" t="s">
        <v>43</v>
      </c>
      <c r="J32" s="152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46</v>
      </c>
      <c r="E33" s="140" t="s">
        <v>47</v>
      </c>
      <c r="F33" s="154">
        <f>ROUND((SUM(BE117:BE126)),2)</f>
        <v>0</v>
      </c>
      <c r="G33" s="38"/>
      <c r="H33" s="38"/>
      <c r="I33" s="155">
        <v>0.21</v>
      </c>
      <c r="J33" s="154">
        <f>ROUND(((SUM(BE117:BE126))*I33),2)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48</v>
      </c>
      <c r="F34" s="154">
        <f>ROUND((SUM(BF117:BF126)),2)</f>
        <v>0</v>
      </c>
      <c r="G34" s="38"/>
      <c r="H34" s="38"/>
      <c r="I34" s="155">
        <v>0.15</v>
      </c>
      <c r="J34" s="154">
        <f>ROUND(((SUM(BF117:BF126))*I34),2)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49</v>
      </c>
      <c r="F35" s="154">
        <f>ROUND((SUM(BG117:BG126)),2)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50</v>
      </c>
      <c r="F36" s="154">
        <f>ROUND((SUM(BH117:BH126)),2)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51</v>
      </c>
      <c r="F37" s="154">
        <f>ROUND((SUM(BI117:BI126)),2)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55</v>
      </c>
      <c r="E50" s="164"/>
      <c r="F50" s="164"/>
      <c r="G50" s="163" t="s">
        <v>56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57</v>
      </c>
      <c r="E61" s="166"/>
      <c r="F61" s="167" t="s">
        <v>58</v>
      </c>
      <c r="G61" s="165" t="s">
        <v>57</v>
      </c>
      <c r="H61" s="166"/>
      <c r="I61" s="166"/>
      <c r="J61" s="168" t="s">
        <v>58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59</v>
      </c>
      <c r="E65" s="169"/>
      <c r="F65" s="169"/>
      <c r="G65" s="163" t="s">
        <v>60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57</v>
      </c>
      <c r="E76" s="166"/>
      <c r="F76" s="167" t="s">
        <v>58</v>
      </c>
      <c r="G76" s="165" t="s">
        <v>57</v>
      </c>
      <c r="H76" s="166"/>
      <c r="I76" s="166"/>
      <c r="J76" s="168" t="s">
        <v>58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Výtah - Božice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Božice 188, 671 64 Božice</v>
      </c>
      <c r="G89" s="40"/>
      <c r="H89" s="40"/>
      <c r="I89" s="32" t="s">
        <v>22</v>
      </c>
      <c r="J89" s="79" t="str">
        <f>IF(J12="","",J12)</f>
        <v>10. 10. 2022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Jihomoravský kraj</v>
      </c>
      <c r="G91" s="40"/>
      <c r="H91" s="40"/>
      <c r="I91" s="32" t="s">
        <v>32</v>
      </c>
      <c r="J91" s="36" t="str">
        <f>E21</f>
        <v>Ing. et Ing. Pavel Vyskočil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STAGA stavební agentura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443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113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74" t="str">
        <f>E7</f>
        <v>Výtah - Božice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99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03 - VRN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Božice 188, 671 64 Božice</v>
      </c>
      <c r="G111" s="40"/>
      <c r="H111" s="40"/>
      <c r="I111" s="32" t="s">
        <v>22</v>
      </c>
      <c r="J111" s="79" t="str">
        <f>IF(J12="","",J12)</f>
        <v>10. 10. 2022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5.65" customHeight="1">
      <c r="A113" s="38"/>
      <c r="B113" s="39"/>
      <c r="C113" s="32" t="s">
        <v>24</v>
      </c>
      <c r="D113" s="40"/>
      <c r="E113" s="40"/>
      <c r="F113" s="27" t="str">
        <f>E15</f>
        <v>Jihomoravský kraj</v>
      </c>
      <c r="G113" s="40"/>
      <c r="H113" s="40"/>
      <c r="I113" s="32" t="s">
        <v>32</v>
      </c>
      <c r="J113" s="36" t="str">
        <f>E21</f>
        <v>Ing. et Ing. Pavel Vyskočil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30</v>
      </c>
      <c r="D114" s="40"/>
      <c r="E114" s="40"/>
      <c r="F114" s="27" t="str">
        <f>IF(E18="","",E18)</f>
        <v>Vyplň údaj</v>
      </c>
      <c r="G114" s="40"/>
      <c r="H114" s="40"/>
      <c r="I114" s="32" t="s">
        <v>37</v>
      </c>
      <c r="J114" s="36" t="str">
        <f>E24</f>
        <v>STAGA stavební agentura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91"/>
      <c r="B116" s="192"/>
      <c r="C116" s="193" t="s">
        <v>114</v>
      </c>
      <c r="D116" s="194" t="s">
        <v>67</v>
      </c>
      <c r="E116" s="194" t="s">
        <v>63</v>
      </c>
      <c r="F116" s="194" t="s">
        <v>64</v>
      </c>
      <c r="G116" s="194" t="s">
        <v>115</v>
      </c>
      <c r="H116" s="194" t="s">
        <v>116</v>
      </c>
      <c r="I116" s="194" t="s">
        <v>117</v>
      </c>
      <c r="J116" s="194" t="s">
        <v>103</v>
      </c>
      <c r="K116" s="195" t="s">
        <v>118</v>
      </c>
      <c r="L116" s="196"/>
      <c r="M116" s="100" t="s">
        <v>1</v>
      </c>
      <c r="N116" s="101" t="s">
        <v>46</v>
      </c>
      <c r="O116" s="101" t="s">
        <v>119</v>
      </c>
      <c r="P116" s="101" t="s">
        <v>120</v>
      </c>
      <c r="Q116" s="101" t="s">
        <v>121</v>
      </c>
      <c r="R116" s="101" t="s">
        <v>122</v>
      </c>
      <c r="S116" s="101" t="s">
        <v>123</v>
      </c>
      <c r="T116" s="102" t="s">
        <v>124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pans="1:63" s="2" customFormat="1" ht="22.8" customHeight="1">
      <c r="A117" s="38"/>
      <c r="B117" s="39"/>
      <c r="C117" s="107" t="s">
        <v>125</v>
      </c>
      <c r="D117" s="40"/>
      <c r="E117" s="40"/>
      <c r="F117" s="40"/>
      <c r="G117" s="40"/>
      <c r="H117" s="40"/>
      <c r="I117" s="40"/>
      <c r="J117" s="197">
        <f>BK117</f>
        <v>0</v>
      </c>
      <c r="K117" s="40"/>
      <c r="L117" s="44"/>
      <c r="M117" s="103"/>
      <c r="N117" s="198"/>
      <c r="O117" s="104"/>
      <c r="P117" s="199">
        <f>P118</f>
        <v>0</v>
      </c>
      <c r="Q117" s="104"/>
      <c r="R117" s="199">
        <f>R118</f>
        <v>0</v>
      </c>
      <c r="S117" s="104"/>
      <c r="T117" s="200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81</v>
      </c>
      <c r="AU117" s="17" t="s">
        <v>105</v>
      </c>
      <c r="BK117" s="201">
        <f>BK118</f>
        <v>0</v>
      </c>
    </row>
    <row r="118" spans="1:63" s="12" customFormat="1" ht="25.9" customHeight="1">
      <c r="A118" s="12"/>
      <c r="B118" s="202"/>
      <c r="C118" s="203"/>
      <c r="D118" s="204" t="s">
        <v>81</v>
      </c>
      <c r="E118" s="205" t="s">
        <v>96</v>
      </c>
      <c r="F118" s="205" t="s">
        <v>444</v>
      </c>
      <c r="G118" s="203"/>
      <c r="H118" s="203"/>
      <c r="I118" s="206"/>
      <c r="J118" s="207">
        <f>BK118</f>
        <v>0</v>
      </c>
      <c r="K118" s="203"/>
      <c r="L118" s="208"/>
      <c r="M118" s="209"/>
      <c r="N118" s="210"/>
      <c r="O118" s="210"/>
      <c r="P118" s="211">
        <f>SUM(P119:P126)</f>
        <v>0</v>
      </c>
      <c r="Q118" s="210"/>
      <c r="R118" s="211">
        <f>SUM(R119:R126)</f>
        <v>0</v>
      </c>
      <c r="S118" s="210"/>
      <c r="T118" s="212">
        <f>SUM(T119:T126)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164</v>
      </c>
      <c r="AT118" s="214" t="s">
        <v>81</v>
      </c>
      <c r="AU118" s="214" t="s">
        <v>82</v>
      </c>
      <c r="AY118" s="213" t="s">
        <v>128</v>
      </c>
      <c r="BK118" s="215">
        <f>SUM(BK119:BK126)</f>
        <v>0</v>
      </c>
    </row>
    <row r="119" spans="1:65" s="2" customFormat="1" ht="16.5" customHeight="1">
      <c r="A119" s="38"/>
      <c r="B119" s="39"/>
      <c r="C119" s="218" t="s">
        <v>90</v>
      </c>
      <c r="D119" s="218" t="s">
        <v>131</v>
      </c>
      <c r="E119" s="219" t="s">
        <v>445</v>
      </c>
      <c r="F119" s="220" t="s">
        <v>446</v>
      </c>
      <c r="G119" s="221" t="s">
        <v>332</v>
      </c>
      <c r="H119" s="222">
        <v>1</v>
      </c>
      <c r="I119" s="223"/>
      <c r="J119" s="224">
        <f>ROUND(I119*H119,2)</f>
        <v>0</v>
      </c>
      <c r="K119" s="220" t="s">
        <v>1</v>
      </c>
      <c r="L119" s="44"/>
      <c r="M119" s="225" t="s">
        <v>1</v>
      </c>
      <c r="N119" s="226" t="s">
        <v>48</v>
      </c>
      <c r="O119" s="91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146</v>
      </c>
      <c r="AT119" s="229" t="s">
        <v>131</v>
      </c>
      <c r="AU119" s="229" t="s">
        <v>90</v>
      </c>
      <c r="AY119" s="17" t="s">
        <v>128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137</v>
      </c>
      <c r="BK119" s="230">
        <f>ROUND(I119*H119,2)</f>
        <v>0</v>
      </c>
      <c r="BL119" s="17" t="s">
        <v>146</v>
      </c>
      <c r="BM119" s="229" t="s">
        <v>447</v>
      </c>
    </row>
    <row r="120" spans="1:47" s="2" customFormat="1" ht="12">
      <c r="A120" s="38"/>
      <c r="B120" s="39"/>
      <c r="C120" s="40"/>
      <c r="D120" s="233" t="s">
        <v>448</v>
      </c>
      <c r="E120" s="40"/>
      <c r="F120" s="280" t="s">
        <v>449</v>
      </c>
      <c r="G120" s="40"/>
      <c r="H120" s="40"/>
      <c r="I120" s="281"/>
      <c r="J120" s="40"/>
      <c r="K120" s="40"/>
      <c r="L120" s="44"/>
      <c r="M120" s="282"/>
      <c r="N120" s="283"/>
      <c r="O120" s="91"/>
      <c r="P120" s="91"/>
      <c r="Q120" s="91"/>
      <c r="R120" s="91"/>
      <c r="S120" s="91"/>
      <c r="T120" s="92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448</v>
      </c>
      <c r="AU120" s="17" t="s">
        <v>90</v>
      </c>
    </row>
    <row r="121" spans="1:65" s="2" customFormat="1" ht="16.5" customHeight="1">
      <c r="A121" s="38"/>
      <c r="B121" s="39"/>
      <c r="C121" s="218" t="s">
        <v>137</v>
      </c>
      <c r="D121" s="218" t="s">
        <v>131</v>
      </c>
      <c r="E121" s="219" t="s">
        <v>450</v>
      </c>
      <c r="F121" s="220" t="s">
        <v>451</v>
      </c>
      <c r="G121" s="221" t="s">
        <v>332</v>
      </c>
      <c r="H121" s="222">
        <v>1</v>
      </c>
      <c r="I121" s="223"/>
      <c r="J121" s="224">
        <f>ROUND(I121*H121,2)</f>
        <v>0</v>
      </c>
      <c r="K121" s="220" t="s">
        <v>1</v>
      </c>
      <c r="L121" s="44"/>
      <c r="M121" s="225" t="s">
        <v>1</v>
      </c>
      <c r="N121" s="226" t="s">
        <v>48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146</v>
      </c>
      <c r="AT121" s="229" t="s">
        <v>131</v>
      </c>
      <c r="AU121" s="229" t="s">
        <v>90</v>
      </c>
      <c r="AY121" s="17" t="s">
        <v>128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137</v>
      </c>
      <c r="BK121" s="230">
        <f>ROUND(I121*H121,2)</f>
        <v>0</v>
      </c>
      <c r="BL121" s="17" t="s">
        <v>146</v>
      </c>
      <c r="BM121" s="229" t="s">
        <v>452</v>
      </c>
    </row>
    <row r="122" spans="1:47" s="2" customFormat="1" ht="12">
      <c r="A122" s="38"/>
      <c r="B122" s="39"/>
      <c r="C122" s="40"/>
      <c r="D122" s="233" t="s">
        <v>448</v>
      </c>
      <c r="E122" s="40"/>
      <c r="F122" s="280" t="s">
        <v>453</v>
      </c>
      <c r="G122" s="40"/>
      <c r="H122" s="40"/>
      <c r="I122" s="281"/>
      <c r="J122" s="40"/>
      <c r="K122" s="40"/>
      <c r="L122" s="44"/>
      <c r="M122" s="282"/>
      <c r="N122" s="283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448</v>
      </c>
      <c r="AU122" s="17" t="s">
        <v>90</v>
      </c>
    </row>
    <row r="123" spans="1:65" s="2" customFormat="1" ht="16.5" customHeight="1">
      <c r="A123" s="38"/>
      <c r="B123" s="39"/>
      <c r="C123" s="218" t="s">
        <v>151</v>
      </c>
      <c r="D123" s="218" t="s">
        <v>131</v>
      </c>
      <c r="E123" s="219" t="s">
        <v>454</v>
      </c>
      <c r="F123" s="220" t="s">
        <v>455</v>
      </c>
      <c r="G123" s="221" t="s">
        <v>332</v>
      </c>
      <c r="H123" s="222">
        <v>1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48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146</v>
      </c>
      <c r="AT123" s="229" t="s">
        <v>131</v>
      </c>
      <c r="AU123" s="229" t="s">
        <v>90</v>
      </c>
      <c r="AY123" s="17" t="s">
        <v>128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137</v>
      </c>
      <c r="BK123" s="230">
        <f>ROUND(I123*H123,2)</f>
        <v>0</v>
      </c>
      <c r="BL123" s="17" t="s">
        <v>146</v>
      </c>
      <c r="BM123" s="229" t="s">
        <v>456</v>
      </c>
    </row>
    <row r="124" spans="1:47" s="2" customFormat="1" ht="12">
      <c r="A124" s="38"/>
      <c r="B124" s="39"/>
      <c r="C124" s="40"/>
      <c r="D124" s="233" t="s">
        <v>448</v>
      </c>
      <c r="E124" s="40"/>
      <c r="F124" s="280" t="s">
        <v>457</v>
      </c>
      <c r="G124" s="40"/>
      <c r="H124" s="40"/>
      <c r="I124" s="281"/>
      <c r="J124" s="40"/>
      <c r="K124" s="40"/>
      <c r="L124" s="44"/>
      <c r="M124" s="282"/>
      <c r="N124" s="283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448</v>
      </c>
      <c r="AU124" s="17" t="s">
        <v>90</v>
      </c>
    </row>
    <row r="125" spans="1:65" s="2" customFormat="1" ht="16.5" customHeight="1">
      <c r="A125" s="38"/>
      <c r="B125" s="39"/>
      <c r="C125" s="218" t="s">
        <v>146</v>
      </c>
      <c r="D125" s="218" t="s">
        <v>131</v>
      </c>
      <c r="E125" s="219" t="s">
        <v>458</v>
      </c>
      <c r="F125" s="220" t="s">
        <v>459</v>
      </c>
      <c r="G125" s="221" t="s">
        <v>332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48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146</v>
      </c>
      <c r="AT125" s="229" t="s">
        <v>131</v>
      </c>
      <c r="AU125" s="229" t="s">
        <v>90</v>
      </c>
      <c r="AY125" s="17" t="s">
        <v>128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137</v>
      </c>
      <c r="BK125" s="230">
        <f>ROUND(I125*H125,2)</f>
        <v>0</v>
      </c>
      <c r="BL125" s="17" t="s">
        <v>146</v>
      </c>
      <c r="BM125" s="229" t="s">
        <v>460</v>
      </c>
    </row>
    <row r="126" spans="1:47" s="2" customFormat="1" ht="12">
      <c r="A126" s="38"/>
      <c r="B126" s="39"/>
      <c r="C126" s="40"/>
      <c r="D126" s="233" t="s">
        <v>448</v>
      </c>
      <c r="E126" s="40"/>
      <c r="F126" s="280" t="s">
        <v>461</v>
      </c>
      <c r="G126" s="40"/>
      <c r="H126" s="40"/>
      <c r="I126" s="281"/>
      <c r="J126" s="40"/>
      <c r="K126" s="40"/>
      <c r="L126" s="44"/>
      <c r="M126" s="284"/>
      <c r="N126" s="285"/>
      <c r="O126" s="266"/>
      <c r="P126" s="266"/>
      <c r="Q126" s="266"/>
      <c r="R126" s="266"/>
      <c r="S126" s="266"/>
      <c r="T126" s="286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448</v>
      </c>
      <c r="AU126" s="17" t="s">
        <v>90</v>
      </c>
    </row>
    <row r="127" spans="1:31" s="2" customFormat="1" ht="6.95" customHeight="1">
      <c r="A127" s="38"/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116:K12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20"/>
    </row>
    <row r="4" spans="2:8" s="1" customFormat="1" ht="24.95" customHeight="1">
      <c r="B4" s="20"/>
      <c r="C4" s="138" t="s">
        <v>462</v>
      </c>
      <c r="H4" s="20"/>
    </row>
    <row r="5" spans="2:8" s="1" customFormat="1" ht="12" customHeight="1">
      <c r="B5" s="20"/>
      <c r="C5" s="287" t="s">
        <v>13</v>
      </c>
      <c r="D5" s="147" t="s">
        <v>14</v>
      </c>
      <c r="E5" s="1"/>
      <c r="F5" s="1"/>
      <c r="H5" s="20"/>
    </row>
    <row r="6" spans="2:8" s="1" customFormat="1" ht="36.95" customHeight="1">
      <c r="B6" s="20"/>
      <c r="C6" s="288" t="s">
        <v>16</v>
      </c>
      <c r="D6" s="289" t="s">
        <v>17</v>
      </c>
      <c r="E6" s="1"/>
      <c r="F6" s="1"/>
      <c r="H6" s="20"/>
    </row>
    <row r="7" spans="2:8" s="1" customFormat="1" ht="16.5" customHeight="1">
      <c r="B7" s="20"/>
      <c r="C7" s="140" t="s">
        <v>22</v>
      </c>
      <c r="D7" s="144" t="str">
        <f>'Rekapitulace stavby'!AN8</f>
        <v>10. 10. 2022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1"/>
      <c r="B9" s="290"/>
      <c r="C9" s="291" t="s">
        <v>63</v>
      </c>
      <c r="D9" s="292" t="s">
        <v>64</v>
      </c>
      <c r="E9" s="292" t="s">
        <v>115</v>
      </c>
      <c r="F9" s="293" t="s">
        <v>463</v>
      </c>
      <c r="G9" s="191"/>
      <c r="H9" s="290"/>
    </row>
    <row r="10" spans="1:8" s="2" customFormat="1" ht="26.4" customHeight="1">
      <c r="A10" s="38"/>
      <c r="B10" s="44"/>
      <c r="C10" s="294" t="s">
        <v>464</v>
      </c>
      <c r="D10" s="294" t="s">
        <v>93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5" t="s">
        <v>214</v>
      </c>
      <c r="D11" s="296" t="s">
        <v>1</v>
      </c>
      <c r="E11" s="297" t="s">
        <v>1</v>
      </c>
      <c r="F11" s="298">
        <v>5.88</v>
      </c>
      <c r="G11" s="38"/>
      <c r="H11" s="44"/>
    </row>
    <row r="12" spans="1:8" s="2" customFormat="1" ht="16.8" customHeight="1">
      <c r="A12" s="38"/>
      <c r="B12" s="44"/>
      <c r="C12" s="299" t="s">
        <v>1</v>
      </c>
      <c r="D12" s="299" t="s">
        <v>205</v>
      </c>
      <c r="E12" s="17" t="s">
        <v>1</v>
      </c>
      <c r="F12" s="300">
        <v>0</v>
      </c>
      <c r="G12" s="38"/>
      <c r="H12" s="44"/>
    </row>
    <row r="13" spans="1:8" s="2" customFormat="1" ht="16.8" customHeight="1">
      <c r="A13" s="38"/>
      <c r="B13" s="44"/>
      <c r="C13" s="299" t="s">
        <v>1</v>
      </c>
      <c r="D13" s="299" t="s">
        <v>206</v>
      </c>
      <c r="E13" s="17" t="s">
        <v>1</v>
      </c>
      <c r="F13" s="300">
        <v>5.88</v>
      </c>
      <c r="G13" s="38"/>
      <c r="H13" s="44"/>
    </row>
    <row r="14" spans="1:8" s="2" customFormat="1" ht="16.8" customHeight="1">
      <c r="A14" s="38"/>
      <c r="B14" s="44"/>
      <c r="C14" s="299" t="s">
        <v>214</v>
      </c>
      <c r="D14" s="299" t="s">
        <v>145</v>
      </c>
      <c r="E14" s="17" t="s">
        <v>1</v>
      </c>
      <c r="F14" s="300">
        <v>5.88</v>
      </c>
      <c r="G14" s="38"/>
      <c r="H14" s="44"/>
    </row>
    <row r="15" spans="1:8" s="2" customFormat="1" ht="16.8" customHeight="1">
      <c r="A15" s="38"/>
      <c r="B15" s="44"/>
      <c r="C15" s="301" t="s">
        <v>465</v>
      </c>
      <c r="D15" s="38"/>
      <c r="E15" s="38"/>
      <c r="F15" s="38"/>
      <c r="G15" s="38"/>
      <c r="H15" s="44"/>
    </row>
    <row r="16" spans="1:8" s="2" customFormat="1" ht="16.8" customHeight="1">
      <c r="A16" s="38"/>
      <c r="B16" s="44"/>
      <c r="C16" s="299" t="s">
        <v>351</v>
      </c>
      <c r="D16" s="299" t="s">
        <v>466</v>
      </c>
      <c r="E16" s="17" t="s">
        <v>154</v>
      </c>
      <c r="F16" s="300">
        <v>5.88</v>
      </c>
      <c r="G16" s="38"/>
      <c r="H16" s="44"/>
    </row>
    <row r="17" spans="1:8" s="2" customFormat="1" ht="16.8" customHeight="1">
      <c r="A17" s="38"/>
      <c r="B17" s="44"/>
      <c r="C17" s="299" t="s">
        <v>335</v>
      </c>
      <c r="D17" s="299" t="s">
        <v>467</v>
      </c>
      <c r="E17" s="17" t="s">
        <v>154</v>
      </c>
      <c r="F17" s="300">
        <v>5.88</v>
      </c>
      <c r="G17" s="38"/>
      <c r="H17" s="44"/>
    </row>
    <row r="18" spans="1:8" s="2" customFormat="1" ht="16.8" customHeight="1">
      <c r="A18" s="38"/>
      <c r="B18" s="44"/>
      <c r="C18" s="299" t="s">
        <v>346</v>
      </c>
      <c r="D18" s="299" t="s">
        <v>468</v>
      </c>
      <c r="E18" s="17" t="s">
        <v>154</v>
      </c>
      <c r="F18" s="300">
        <v>5.88</v>
      </c>
      <c r="G18" s="38"/>
      <c r="H18" s="44"/>
    </row>
    <row r="19" spans="1:8" s="2" customFormat="1" ht="16.8" customHeight="1">
      <c r="A19" s="38"/>
      <c r="B19" s="44"/>
      <c r="C19" s="299" t="s">
        <v>341</v>
      </c>
      <c r="D19" s="299" t="s">
        <v>469</v>
      </c>
      <c r="E19" s="17" t="s">
        <v>154</v>
      </c>
      <c r="F19" s="300">
        <v>5.88</v>
      </c>
      <c r="G19" s="38"/>
      <c r="H19" s="44"/>
    </row>
    <row r="20" spans="1:8" s="2" customFormat="1" ht="16.8" customHeight="1">
      <c r="A20" s="38"/>
      <c r="B20" s="44"/>
      <c r="C20" s="299" t="s">
        <v>355</v>
      </c>
      <c r="D20" s="299" t="s">
        <v>470</v>
      </c>
      <c r="E20" s="17" t="s">
        <v>154</v>
      </c>
      <c r="F20" s="300">
        <v>5.88</v>
      </c>
      <c r="G20" s="38"/>
      <c r="H20" s="44"/>
    </row>
    <row r="21" spans="1:8" s="2" customFormat="1" ht="16.8" customHeight="1">
      <c r="A21" s="38"/>
      <c r="B21" s="44"/>
      <c r="C21" s="299" t="s">
        <v>360</v>
      </c>
      <c r="D21" s="299" t="s">
        <v>471</v>
      </c>
      <c r="E21" s="17" t="s">
        <v>154</v>
      </c>
      <c r="F21" s="300">
        <v>5.88</v>
      </c>
      <c r="G21" s="38"/>
      <c r="H21" s="44"/>
    </row>
    <row r="22" spans="1:8" s="2" customFormat="1" ht="12">
      <c r="A22" s="38"/>
      <c r="B22" s="44"/>
      <c r="C22" s="299" t="s">
        <v>370</v>
      </c>
      <c r="D22" s="299" t="s">
        <v>371</v>
      </c>
      <c r="E22" s="17" t="s">
        <v>154</v>
      </c>
      <c r="F22" s="300">
        <v>7.854</v>
      </c>
      <c r="G22" s="38"/>
      <c r="H22" s="44"/>
    </row>
    <row r="23" spans="1:8" s="2" customFormat="1" ht="16.8" customHeight="1">
      <c r="A23" s="38"/>
      <c r="B23" s="44"/>
      <c r="C23" s="295" t="s">
        <v>216</v>
      </c>
      <c r="D23" s="296" t="s">
        <v>1</v>
      </c>
      <c r="E23" s="297" t="s">
        <v>1</v>
      </c>
      <c r="F23" s="298">
        <v>8.4</v>
      </c>
      <c r="G23" s="38"/>
      <c r="H23" s="44"/>
    </row>
    <row r="24" spans="1:8" s="2" customFormat="1" ht="16.8" customHeight="1">
      <c r="A24" s="38"/>
      <c r="B24" s="44"/>
      <c r="C24" s="299" t="s">
        <v>1</v>
      </c>
      <c r="D24" s="299" t="s">
        <v>367</v>
      </c>
      <c r="E24" s="17" t="s">
        <v>1</v>
      </c>
      <c r="F24" s="300">
        <v>0</v>
      </c>
      <c r="G24" s="38"/>
      <c r="H24" s="44"/>
    </row>
    <row r="25" spans="1:8" s="2" customFormat="1" ht="16.8" customHeight="1">
      <c r="A25" s="38"/>
      <c r="B25" s="44"/>
      <c r="C25" s="299" t="s">
        <v>1</v>
      </c>
      <c r="D25" s="299" t="s">
        <v>368</v>
      </c>
      <c r="E25" s="17" t="s">
        <v>1</v>
      </c>
      <c r="F25" s="300">
        <v>8.4</v>
      </c>
      <c r="G25" s="38"/>
      <c r="H25" s="44"/>
    </row>
    <row r="26" spans="1:8" s="2" customFormat="1" ht="16.8" customHeight="1">
      <c r="A26" s="38"/>
      <c r="B26" s="44"/>
      <c r="C26" s="299" t="s">
        <v>216</v>
      </c>
      <c r="D26" s="299" t="s">
        <v>145</v>
      </c>
      <c r="E26" s="17" t="s">
        <v>1</v>
      </c>
      <c r="F26" s="300">
        <v>8.4</v>
      </c>
      <c r="G26" s="38"/>
      <c r="H26" s="44"/>
    </row>
    <row r="27" spans="1:8" s="2" customFormat="1" ht="16.8" customHeight="1">
      <c r="A27" s="38"/>
      <c r="B27" s="44"/>
      <c r="C27" s="301" t="s">
        <v>465</v>
      </c>
      <c r="D27" s="38"/>
      <c r="E27" s="38"/>
      <c r="F27" s="38"/>
      <c r="G27" s="38"/>
      <c r="H27" s="44"/>
    </row>
    <row r="28" spans="1:8" s="2" customFormat="1" ht="16.8" customHeight="1">
      <c r="A28" s="38"/>
      <c r="B28" s="44"/>
      <c r="C28" s="299" t="s">
        <v>364</v>
      </c>
      <c r="D28" s="299" t="s">
        <v>472</v>
      </c>
      <c r="E28" s="17" t="s">
        <v>149</v>
      </c>
      <c r="F28" s="300">
        <v>8.4</v>
      </c>
      <c r="G28" s="38"/>
      <c r="H28" s="44"/>
    </row>
    <row r="29" spans="1:8" s="2" customFormat="1" ht="16.8" customHeight="1">
      <c r="A29" s="38"/>
      <c r="B29" s="44"/>
      <c r="C29" s="299" t="s">
        <v>378</v>
      </c>
      <c r="D29" s="299" t="s">
        <v>473</v>
      </c>
      <c r="E29" s="17" t="s">
        <v>149</v>
      </c>
      <c r="F29" s="300">
        <v>8.4</v>
      </c>
      <c r="G29" s="38"/>
      <c r="H29" s="44"/>
    </row>
    <row r="30" spans="1:8" s="2" customFormat="1" ht="12">
      <c r="A30" s="38"/>
      <c r="B30" s="44"/>
      <c r="C30" s="299" t="s">
        <v>370</v>
      </c>
      <c r="D30" s="299" t="s">
        <v>371</v>
      </c>
      <c r="E30" s="17" t="s">
        <v>154</v>
      </c>
      <c r="F30" s="300">
        <v>7.854</v>
      </c>
      <c r="G30" s="38"/>
      <c r="H30" s="44"/>
    </row>
    <row r="31" spans="1:8" s="2" customFormat="1" ht="16.8" customHeight="1">
      <c r="A31" s="38"/>
      <c r="B31" s="44"/>
      <c r="C31" s="295" t="s">
        <v>218</v>
      </c>
      <c r="D31" s="296" t="s">
        <v>1</v>
      </c>
      <c r="E31" s="297" t="s">
        <v>1</v>
      </c>
      <c r="F31" s="298">
        <v>6.6</v>
      </c>
      <c r="G31" s="38"/>
      <c r="H31" s="44"/>
    </row>
    <row r="32" spans="1:8" s="2" customFormat="1" ht="16.8" customHeight="1">
      <c r="A32" s="38"/>
      <c r="B32" s="44"/>
      <c r="C32" s="299" t="s">
        <v>1</v>
      </c>
      <c r="D32" s="299" t="s">
        <v>236</v>
      </c>
      <c r="E32" s="17" t="s">
        <v>1</v>
      </c>
      <c r="F32" s="300">
        <v>0</v>
      </c>
      <c r="G32" s="38"/>
      <c r="H32" s="44"/>
    </row>
    <row r="33" spans="1:8" s="2" customFormat="1" ht="16.8" customHeight="1">
      <c r="A33" s="38"/>
      <c r="B33" s="44"/>
      <c r="C33" s="299" t="s">
        <v>1</v>
      </c>
      <c r="D33" s="299" t="s">
        <v>141</v>
      </c>
      <c r="E33" s="17" t="s">
        <v>1</v>
      </c>
      <c r="F33" s="300">
        <v>0</v>
      </c>
      <c r="G33" s="38"/>
      <c r="H33" s="44"/>
    </row>
    <row r="34" spans="1:8" s="2" customFormat="1" ht="16.8" customHeight="1">
      <c r="A34" s="38"/>
      <c r="B34" s="44"/>
      <c r="C34" s="299" t="s">
        <v>1</v>
      </c>
      <c r="D34" s="299" t="s">
        <v>237</v>
      </c>
      <c r="E34" s="17" t="s">
        <v>1</v>
      </c>
      <c r="F34" s="300">
        <v>6.6</v>
      </c>
      <c r="G34" s="38"/>
      <c r="H34" s="44"/>
    </row>
    <row r="35" spans="1:8" s="2" customFormat="1" ht="16.8" customHeight="1">
      <c r="A35" s="38"/>
      <c r="B35" s="44"/>
      <c r="C35" s="299" t="s">
        <v>218</v>
      </c>
      <c r="D35" s="299" t="s">
        <v>145</v>
      </c>
      <c r="E35" s="17" t="s">
        <v>1</v>
      </c>
      <c r="F35" s="300">
        <v>6.6</v>
      </c>
      <c r="G35" s="38"/>
      <c r="H35" s="44"/>
    </row>
    <row r="36" spans="1:8" s="2" customFormat="1" ht="16.8" customHeight="1">
      <c r="A36" s="38"/>
      <c r="B36" s="44"/>
      <c r="C36" s="301" t="s">
        <v>465</v>
      </c>
      <c r="D36" s="38"/>
      <c r="E36" s="38"/>
      <c r="F36" s="38"/>
      <c r="G36" s="38"/>
      <c r="H36" s="44"/>
    </row>
    <row r="37" spans="1:8" s="2" customFormat="1" ht="12">
      <c r="A37" s="38"/>
      <c r="B37" s="44"/>
      <c r="C37" s="299" t="s">
        <v>233</v>
      </c>
      <c r="D37" s="299" t="s">
        <v>474</v>
      </c>
      <c r="E37" s="17" t="s">
        <v>154</v>
      </c>
      <c r="F37" s="300">
        <v>6.6</v>
      </c>
      <c r="G37" s="38"/>
      <c r="H37" s="44"/>
    </row>
    <row r="38" spans="1:8" s="2" customFormat="1" ht="16.8" customHeight="1">
      <c r="A38" s="38"/>
      <c r="B38" s="44"/>
      <c r="C38" s="299" t="s">
        <v>238</v>
      </c>
      <c r="D38" s="299" t="s">
        <v>475</v>
      </c>
      <c r="E38" s="17" t="s">
        <v>134</v>
      </c>
      <c r="F38" s="300">
        <v>0.198</v>
      </c>
      <c r="G38" s="38"/>
      <c r="H38" s="44"/>
    </row>
    <row r="39" spans="1:8" s="2" customFormat="1" ht="7.4" customHeight="1">
      <c r="A39" s="38"/>
      <c r="B39" s="170"/>
      <c r="C39" s="171"/>
      <c r="D39" s="171"/>
      <c r="E39" s="171"/>
      <c r="F39" s="171"/>
      <c r="G39" s="171"/>
      <c r="H39" s="44"/>
    </row>
    <row r="40" spans="1:8" s="2" customFormat="1" ht="12">
      <c r="A40" s="38"/>
      <c r="B40" s="38"/>
      <c r="C40" s="38"/>
      <c r="D40" s="38"/>
      <c r="E40" s="38"/>
      <c r="F40" s="38"/>
      <c r="G40" s="38"/>
      <c r="H40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martin tuscher</cp:lastModifiedBy>
  <dcterms:created xsi:type="dcterms:W3CDTF">2023-01-03T11:46:55Z</dcterms:created>
  <dcterms:modified xsi:type="dcterms:W3CDTF">2023-01-03T11:47:03Z</dcterms:modified>
  <cp:category/>
  <cp:version/>
  <cp:contentType/>
  <cp:contentStatus/>
</cp:coreProperties>
</file>