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3_SO 000_Ostatní" sheetId="1" r:id="rId1"/>
    <sheet name="3_SO 000_Vedlejší" sheetId="2" r:id="rId2"/>
    <sheet name="3_SO 103.1" sheetId="3" r:id="rId3"/>
    <sheet name="3_SO 103b II" sheetId="4" r:id="rId4"/>
  </sheets>
  <definedNames/>
  <calcPr/>
  <webPublishing/>
</workbook>
</file>

<file path=xl/sharedStrings.xml><?xml version="1.0" encoding="utf-8"?>
<sst xmlns="http://schemas.openxmlformats.org/spreadsheetml/2006/main" count="873" uniqueCount="296">
  <si>
    <t>ASPE10</t>
  </si>
  <si>
    <t>S</t>
  </si>
  <si>
    <t>Soupis prací objektu</t>
  </si>
  <si>
    <t xml:space="preserve">Stavba: </t>
  </si>
  <si>
    <t>170010</t>
  </si>
  <si>
    <t>II/425 Starovičky-Rakvice-Břeclav, SO 103, 2.část</t>
  </si>
  <si>
    <t>O</t>
  </si>
  <si>
    <t>Objekt:</t>
  </si>
  <si>
    <t>3</t>
  </si>
  <si>
    <t>Silnice II/425 k.ú. Rakvice</t>
  </si>
  <si>
    <t>O1</t>
  </si>
  <si>
    <t>SO 000</t>
  </si>
  <si>
    <t>Ostatní a vedlejší náklady</t>
  </si>
  <si>
    <t>O2</t>
  </si>
  <si>
    <t>Rozpočet:</t>
  </si>
  <si>
    <t>0,00</t>
  </si>
  <si>
    <t>15,00</t>
  </si>
  <si>
    <t>21,00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</si>
  <si>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</si>
  <si>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</si>
  <si>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</si>
  <si>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</si>
  <si>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</si>
  <si>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</si>
  <si>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</si>
  <si>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</si>
  <si>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</si>
  <si>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</si>
  <si>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</si>
  <si>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</si>
  <si>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</si>
  <si>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</si>
  <si>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</si>
  <si>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</si>
  <si>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</si>
  <si>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</si>
  <si>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</si>
  <si>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</si>
  <si>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</si>
  <si>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</si>
  <si>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</si>
  <si>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</si>
  <si>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</si>
  <si>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</si>
  <si>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</si>
  <si>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</si>
  <si>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</si>
  <si>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</si>
  <si>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</si>
  <si>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</si>
  <si>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</si>
  <si>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</si>
  <si>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</si>
  <si>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</si>
  <si>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</si>
  <si>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</si>
  <si>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</si>
  <si>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</si>
  <si>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</si>
  <si>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</si>
  <si>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</si>
  <si>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</si>
  <si>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</si>
  <si>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</si>
  <si>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</si>
  <si>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</si>
  <si>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</si>
  <si>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</si>
  <si>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</si>
  <si>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</si>
  <si>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</si>
  <si>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</si>
  <si>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00014</t>
  </si>
  <si>
    <t>Zajištění provedení a výstupů veškerých zkoušek a revizí - popsáno v obchodních podmínkách, technických podmínkách a normách ČSN</t>
  </si>
  <si>
    <t>8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</si>
  <si>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</si>
  <si>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</si>
  <si>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</si>
  <si>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</si>
  <si>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103.1</t>
  </si>
  <si>
    <t>DIO - k.ú. Rakvice</t>
  </si>
  <si>
    <t>02710</t>
  </si>
  <si>
    <t>POMOC PRÁCE ZŘÍZ NEBO ZAJIŠŤ OBJÍŽĎKY A PŘÍSTUP CESTY</t>
  </si>
  <si>
    <t>Přechodná úprava dopravního značení a objízdných tras včetně údržby a úprav během stavebních prací v souladu s TP66-II. vydání "Zásady pro označování pracovních míst na PK" a s platnými předpisy pro navrhování DZ na PK vč. vyhlášky čís. 294/2015 Sb.  
Stávající DZ svislé se pro potřeby PDZ zachovají a dle potřeby zakryjí, upraví nebo doplní. Přechodné SDZ (značky, směrové desky, závory, semaforová souprava, světla) se umístí na nosičích a podkladních deskách včetně nutných přesunů dle jednotlivých fází (etap) výstavby, dodávky, montáže, demontáže. Vše v režii zhotovitele. 
Předpokládaná doba provádění stavby 60 dní; počet PDZ 86ks. 
Úprava provozu dle PD.</t>
  </si>
  <si>
    <t>1=1,000 [A]</t>
  </si>
  <si>
    <t>zahrnuje veškeré náklady spojené s objednatelem požadovanými zařízeními</t>
  </si>
  <si>
    <t>SO 103b II</t>
  </si>
  <si>
    <t>Úsek silnice v k.ú. Rakvice st. 1.365 až 3.177</t>
  </si>
  <si>
    <t>014102</t>
  </si>
  <si>
    <t>POPLATKY ZA SKLÁDKU</t>
  </si>
  <si>
    <t>T</t>
  </si>
  <si>
    <t>převod m3 na t - 2t/m3 - odpadní zemina (čištění krajnic, výkopy, čištění příkopů, sejmutí drnu) 
převod m3 na t - 1.9t/m3 - kamenivo</t>
  </si>
  <si>
    <t>dle položky 11332 - podklad z kameniva 11,7*1.9=22,230 [A] 
dle položky 56362 - čištění nánosu na sjezdech 6,7*2=13,400 [B] 
dle položky 12922 a 12924 - čištění nánosu na krajnici, celkem 23cm 2805*0,23*2=1 290,300 [C] 
dle položky 12932 - čištění příkopů 1792*0,5*2=1 792,000 [D] 
dle položky 129972 - čištění propustku (9+13)*1*2=44,000 [E] 
Celkem: A+B+C+D+E=3 161,930 [F]</t>
  </si>
  <si>
    <t>zahrnuje veškeré poplatky provozovateli skládky související s uložením odpadu na skládce.</t>
  </si>
  <si>
    <t>014122</t>
  </si>
  <si>
    <t>POPLATKY ZA SKLÁDKU TYP S-OO (OSTATNÍ ODPAD)</t>
  </si>
  <si>
    <t>beton, žulová kostka, betonové základy dopravních značek</t>
  </si>
  <si>
    <t>dle položky 11354 - bourání obrub a dvojřádku z žul. kostek včetně bet. patek 450kg/m 195*0,45=87,750 [A] 
dopravní značení odstranění 44ks betonových základů, 50kg/ks 44*0,05=2,200 [B] 
dle položky 914443 - betonové základy pro velkorozměrové značky a billboardy 0,5*2.3=1,150 [C] 
Celkem: A+B+C=91,100 [D]</t>
  </si>
  <si>
    <t>Zemní práce</t>
  </si>
  <si>
    <t>11130</t>
  </si>
  <si>
    <t>SEJMUTÍ DRNU</t>
  </si>
  <si>
    <t>M2</t>
  </si>
  <si>
    <t>tl.150mm, celková plocha odečtena z ACAD 
v místě nezpevněné krajnice na š. 0,75m, délka úpravy=1865m 
odvozná vzdálenost na meziskládku v režii zhotovitele - zpětné využití na stavbě</t>
  </si>
  <si>
    <t>3816-(1865*0,75*2)=1 018,500 [A]</t>
  </si>
  <si>
    <t>včetně vodorovné dopravy  a uložení na skládku</t>
  </si>
  <si>
    <t>11332</t>
  </si>
  <si>
    <t>ODSTRANĚNÍ PODKLADŮ ZPEVNĚNÝCH PLOCH Z KAMENIVA NESTMELENÉHO</t>
  </si>
  <si>
    <t>M3</t>
  </si>
  <si>
    <t>plocha brána z ACAD 
odstranění podkladních vrstev v místě dvojřádku na š. 0,25m v prům. tl.100mm 
odstranění nánosu na stávajících nezpevněných sjezdech v tl. 100mm, bude položen asf. recyklát 
sjezdy z asf. recyklátu-  km 1.570 vlevo, vpravo, km 2.297 
odvozná vzdálenost v režii zhotovitele</t>
  </si>
  <si>
    <t>v místě dvojřádku-odstavné plochy km 1.830, 2.970 (55*2+90)*0.25*0.1=5,000 [A] 
sjezdy 67*0.1=6,700 [B] 
Celkem: A+B=11,700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</si>
  <si>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</si>
  <si>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11354</t>
  </si>
  <si>
    <t>ODSTRANĚNÍ OBRUB Z KRAJNÍKŮ</t>
  </si>
  <si>
    <t>M</t>
  </si>
  <si>
    <t>vytrhání sil. obrub a dvojřádku podél okružní křižovatky-km 3.080, stojí zde voda, bude zřízena nezpevněná krajnice  
vč. betonové patky, odvozná vzdálenost v režii zhotovitele</t>
  </si>
  <si>
    <t>90+30+50+25=195,000 [A]</t>
  </si>
  <si>
    <t>11372</t>
  </si>
  <si>
    <t>a</t>
  </si>
  <si>
    <t>FRÉZOVÁNÍ ZPEVNĚNÝCH PLOCH ASFALTOVÝCH</t>
  </si>
  <si>
    <t>frézovaný materiál bude likvidován a odvezen v režii zhotovitele 
výměra dle ACAD 
prům. tl. frézování na hl. trase 130mm, bude provedeno do lanka 
obnova krytu - - úsek v km 2924-3177 frézování tl. 110mm 
frézování na účelových komunikacích a odstavné ploše 110mm</t>
  </si>
  <si>
    <t>obnova krytu, celková plocha 13039*0,13=1 695,070 [A] 
obnova krytu - úsek v km 2924-3177 4079*0,11=448,690 [B] 
odstavná plocha km 2.860 - 1966*0.11=216,260 [C] 
potřeba asf. recyklátu na nezpevněnou krajnici a sjezdy -371,3=- 371,300 [D] 
odstavné plochy v km 1.830; 2.970 (106+113+158)*0,11=41,470 [E] 
Celkem: A+B+C+D+E=2 030,190 [F]</t>
  </si>
  <si>
    <t>Položka zahrnuje veškerou manipulaci s vybouranou sutí a s vybouranými hmotami vč. uložení na skládku. Nezahrnuje poplatek za skládku</t>
  </si>
  <si>
    <t>b</t>
  </si>
  <si>
    <t>odvozná vzdálenost v režii zhotovitele, materiál pro nezp. krajnici a sjezdy, 
mimo most SO 201 
odvoz asf. recyklátu na meziskádku</t>
  </si>
  <si>
    <t>potřeba asf. recyklátu na nezpevněnou krajnici a sjezdy 364,6+6,7=371,300 [A]</t>
  </si>
  <si>
    <t>Položka zahrnuje veškerou manipulaci s vybouranou sutí a s vybouranými hmotami vč. uložení na meziskládku.</t>
  </si>
  <si>
    <t>12573</t>
  </si>
  <si>
    <t>VYKOPÁVKY ZE ZEMNÍKŮ A SKLÁDEK TŘ. I</t>
  </si>
  <si>
    <t>dovoz ornice z meziskládky</t>
  </si>
  <si>
    <t>dle položky 11130 - 1018,5*0.15=152,775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</si>
  <si>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</si>
  <si>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</si>
  <si>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</si>
  <si>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čištění nánosu na krajnici, plocha odečtena z ACAD. - tl. 10cm, před frézováním  
odvozná vzdálenost v režii zhotovitele</t>
  </si>
  <si>
    <t>2805=2 805,000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</si>
  <si>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</si>
  <si>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12924</t>
  </si>
  <si>
    <t>ČIŠTĚNÍ KRAJNIC OD NÁNOSU TL. DO 200MM</t>
  </si>
  <si>
    <t>čištění nánosu na krajnici, plocha odečtena z ACAD. - tl. 13cm - po odfrézování  
odvozná vzdálenost v režii zhotovitele</t>
  </si>
  <si>
    <t>11</t>
  </si>
  <si>
    <t>12932</t>
  </si>
  <si>
    <t>ČIŠTĚNÍ PŘÍKOPŮ OD NÁNOSU DO 0,5M3/M</t>
  </si>
  <si>
    <t>odvozná vzdálenost v režii zhotovitele, uvažováno 0,5m3/m 
Km – 1.365-3.080 vlevo, dl.  1715m 
Km – 3.100-3.177 vlevo, dl. 130m</t>
  </si>
  <si>
    <t>1715=1 715,000 [A] 
77=77,000 [B] 
Celkem: A+B=1 792,000 [C]</t>
  </si>
  <si>
    <t>12</t>
  </si>
  <si>
    <t>129972</t>
  </si>
  <si>
    <t>ČIŠTĚNÍ POTRUBÍ DN DO 1200MM</t>
  </si>
  <si>
    <t>délka odečtena z ACAD, předpoklad 1m3/m 
čištění proustku v rámci sjezdu v km 1.570 a 2.290 
odvozná vzdálenost v režii zhotovitele</t>
  </si>
  <si>
    <t>pročištění propustků u sjezdů 9+13=22,000 [A]</t>
  </si>
  <si>
    <t>13</t>
  </si>
  <si>
    <t>18110</t>
  </si>
  <si>
    <t>ÚPRAVA PLÁNĚ SE ZHUTNĚNÍM V HORNINĚ TŘ. I</t>
  </si>
  <si>
    <t>v místě dvojřádku z žulové kostky a vybouraných obrub 
0,4m - šířka upravované pláně</t>
  </si>
  <si>
    <t>v místě dvojřádku z žul. kostky (55*2+90)*0.4*2=160,000 [A] 
v místě vybouraných sil. obrub u OK- 195*0.5*2=195,000 [B] 
Celkem: A+B=355,000 [C]</t>
  </si>
  <si>
    <t>položka zahrnuje úpravu pláně včetně vyrovnání výškových rozdílů. Míru zhutnění určuje projekt.</t>
  </si>
  <si>
    <t>14</t>
  </si>
  <si>
    <t>18222</t>
  </si>
  <si>
    <t>ROZPROSTŘENÍ ORNICE VE SVAHU V TL DO 0,15M</t>
  </si>
  <si>
    <t>nezpevněná krajnice na š. 0.75m, ohumusování nezpevněné krajnice v tl. 15cm</t>
  </si>
  <si>
    <t>nezpevněná krajnice - ohumusování 1018,5=1 018,500 [A]</t>
  </si>
  <si>
    <t>položka zahrnuje:  
nutné přemístění ornice z dočasných skládek vzdálených do 50m  
rozprostření ornice v předepsané tloušťce ve svahu přes 1:5</t>
  </si>
  <si>
    <t>15</t>
  </si>
  <si>
    <t>18241</t>
  </si>
  <si>
    <t>ZALOŽENÍ TRÁVNÍKU RUČNÍM VÝSEVEM</t>
  </si>
  <si>
    <t>viz položka 12110 - sejmutí ornice 
nezpevněná krajnice na š. 0,75m</t>
  </si>
  <si>
    <t>1018,5=1 018,500 [A]</t>
  </si>
  <si>
    <t>Zahrnuje dodání předepsané travní směsi, její výsev na ornici, zalévání, první pokosení, to vše bez ohledu na sklon terénu</t>
  </si>
  <si>
    <t>Komunikace</t>
  </si>
  <si>
    <t>16</t>
  </si>
  <si>
    <t>561431</t>
  </si>
  <si>
    <t>KAMENIVO ZPEVNĚNÉ CEMENTEM TŘ. I TL. DO 150MM</t>
  </si>
  <si>
    <t>podkladní vrstva ze směsi stmelené cementem SC C8/10 tl. 150mm 
v místě dvojřádku z žulové kostky na š. 0,4m 
v místě sil. obruby na š. 0,5m</t>
  </si>
  <si>
    <t>doplnění konstr. vrstev v místě dvojřádku u odstavných ploch (55*2+90)*0.4=80,000 [A] 
doplnění konstr. vrstev v místě sil. obruby u OK 195*0.5=97,500 [B] 
Celkem: A+B=177,500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</si>
  <si>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</si>
  <si>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17</t>
  </si>
  <si>
    <t>56335</t>
  </si>
  <si>
    <t>VOZOVKOVÉ VRSTVY ZE ŠTĚRKODRTI TL. DO 250MM</t>
  </si>
  <si>
    <t>ŠDa 0-63 tl. 220mm 
v místě dvojřádku z žulové kostky na š. 0,4m 
v místě sil. obrub na š. 0,50m</t>
  </si>
  <si>
    <t>doplnění konstr. vrstvev v místě dvojřádku u odstavných ploch (55*2+90)*0.4=80,000 [A] 
doplnění konstr. vrstvev v místě silničních obrub u OK 195*0.5=97,500 [B] 
Celkem: A+B=177,500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</si>
  <si>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</si>
  <si>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18</t>
  </si>
  <si>
    <t>56362</t>
  </si>
  <si>
    <t>VOZOVKOVÉ VRSTVY Z RECYKLOVANÉHO MATERIÁLU TL DO 100MM</t>
  </si>
  <si>
    <t>zpevnění sjezdu vrstvou hutněného asf. recyklátu, stávající nezpevněné sjezdy 
sjezdy z asf. recyklátu- km 1.570 vlevo, vpravo, km 2.297,  
včetně dovozu z meziskládky 
67*0.1=6,7m3</t>
  </si>
  <si>
    <t>67=67,000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</si>
  <si>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</si>
  <si>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19</t>
  </si>
  <si>
    <t>56963</t>
  </si>
  <si>
    <t>ZPEVNĚNÍ KRAJNIC Z RECYKLOVANÉHO MATERIÁLU TL DO 150MM</t>
  </si>
  <si>
    <t>zpevnění krajnic z asf. recyklátu tl. 130mm, mimo mosty SO 201 a SO 202 
včetně dovozu z meziskládky 
2805*0.13=364,6m3</t>
  </si>
  <si>
    <t>20</t>
  </si>
  <si>
    <t>572214</t>
  </si>
  <si>
    <t>SPOJOVACÍ POSTŘIK Z MODIFIK EMULZE DO 0,5KG/M2</t>
  </si>
  <si>
    <t>před pokládkou ACO 0,3kg/m2</t>
  </si>
  <si>
    <t>obnova krytu 1559*8=12 472,000 [A] 
obnova - úsek v km 2924-3177 3851=3 851,000 [B] 
obnova odstavných ploch v km 1.830; 2.970 (113,3+107)+159=379,300 [C] 
napojení sjezd v km 2.283 31=31,000 [D] 
odstavná plocha v km 2.860 1966=1 966,000 [E] 
Celkem: A+B+C+D+E=18 699,300 [F]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</si>
  <si>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</si>
  <si>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</si>
  <si>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572224</t>
  </si>
  <si>
    <t>SPOJOVACÍ POSTŘIK Z MODIFIK EMULZE DO 1,0KG/M2</t>
  </si>
  <si>
    <t>před pokládkou ACL,6kg/m2 
včetně rozšíření</t>
  </si>
  <si>
    <t>obnova krytu (1559*8)+(1559*2*0,05)=12 627,900 [A] 
obnova - úsek v km 2924-3177 3851+((116+11,5+14,5+73,5+43)*0,05)=3 863,925 [B] 
obnova odstavných ploch v km 1.830; 2.970 (113,3+107)+159+((61+63+86,5)*0,05)=389,825 [C] 
napojení sjezd v km 2.283 31+(2*3,2*0,05)=31,320 [D] 
odstavná plocha v km 2.860 1966+((162+230)*0,05)=1 985,600 [E] 
Celkem: A+B+C+D+E=18 898,570 [F]</t>
  </si>
  <si>
    <t>22</t>
  </si>
  <si>
    <t>574B34</t>
  </si>
  <si>
    <t>ASFALTOVÝ BETON PRO OBRUSNÉ VRSTVY MODIFIK ACO 11+, 11S TL. 40MM</t>
  </si>
  <si>
    <t>plocha odečtena z ACAD 
ACO11+</t>
  </si>
  <si>
    <t>obnova krytu (1559*8)=12 472,000 [A] 
obnova - úsek v km 2924-3177 3851=3 851,000 [B] 
obnova odstavných ploch v km 1.830; 2.970 (113,3+107)+159=379,300 [C] 
napojení sjezd v km 2.283 31=31,000 [D] 
odstavná plocha v km 2.860 1966=1 966,000 [E] 
Celkem: A+B+C+D+E=18 699,300 [F]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</si>
  <si>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</si>
  <si>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23</t>
  </si>
  <si>
    <t>574D66</t>
  </si>
  <si>
    <t>ASFALTOVÝ BETON PRO LOŽNÍ VRSTVY MODIFIK ACL 16+, 16S TL. 70MM</t>
  </si>
  <si>
    <t>včetně rozšíření vrstvy 
ACL 16+</t>
  </si>
  <si>
    <t>24</t>
  </si>
  <si>
    <t>57775</t>
  </si>
  <si>
    <t>REPROFILACE ASF VRSTVY RECYKLACÍ ZA HORKA REMIX TL 60MM</t>
  </si>
  <si>
    <t>recyklace stávající horní podkladní vrstvy za horka na místě technologií REMIX zpracováním na ložní recyklovanou vrstvu ACL 16 R tl. 60 mm podle TP 209 s přidáním doplňkové směsi v množství 50 kg/m2 podle průkazních zkoušek (tloušťka vrstvy 40 + 20 mm); 
včetně dodání veškerého materiálu 
rozšíření vrstvy 17cm</t>
  </si>
  <si>
    <t>obnova krytu (1559*8)+(1559*2*0,17)=13 002,060 [A]</t>
  </si>
  <si>
    <t>- dodání materiálů předepsaných pro recyklaci za horka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</si>
  <si>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25</t>
  </si>
  <si>
    <t>58920</t>
  </si>
  <si>
    <t>VÝPLŇ SPAR MODIFIKOVANÝM ASFALTEM</t>
  </si>
  <si>
    <t>včetně prořezání</t>
  </si>
  <si>
    <t>střední dělící sprára 1812=1 812,000 [A] 
příčné spáry-pracovní spáry 1812/200*10=90,600 [B] 
spáry u sjezdů 31=31,000 [C] 
v místě vícepruhů silnice II/425 58=58,000 [D] 
pracovní spáry při provádění OK po etapách 186=186,000 [E] 
Celkem: A+B+C+D+E=2 177,600 [F]</t>
  </si>
  <si>
    <t>položka zahrnuje:  
- dodávku předepsaného materiálu  
- vyčištění a výplň spar tímto materiálem</t>
  </si>
  <si>
    <t>Ostatní konstrukce a práce</t>
  </si>
  <si>
    <t>26</t>
  </si>
  <si>
    <t>91228</t>
  </si>
  <si>
    <t>SMĚROVÉ SLOUPKY Z PLAST HMOT VČETNĚ ODRAZNÉHO PÁSKU</t>
  </si>
  <si>
    <t>KUS</t>
  </si>
  <si>
    <t>směrové sloupky bílé s ocelovým kotvícím trnem, po 50m v přímé dle ČSN 73 6101</t>
  </si>
  <si>
    <t>84=84,000 [A]</t>
  </si>
  <si>
    <t>položka zahrnuje:  
- dodání a osazení sloupku včetně nutných zemních prací  
- vnitrostaveništní a mimostaveništní doprava  
- odrazky plastové nebo z retroreflexní fólie</t>
  </si>
  <si>
    <t>27</t>
  </si>
  <si>
    <t>směrové sloupky červené u ÚK Z11g -  zabetonování do betonové patky</t>
  </si>
  <si>
    <t>12=12,000 [A]</t>
  </si>
  <si>
    <t>28</t>
  </si>
  <si>
    <t>912283</t>
  </si>
  <si>
    <t>SMĚROVÉ SLOUPKY Z PLAST HMOT - DEMONTÁŽ A ODVOZ</t>
  </si>
  <si>
    <t>odstranění stávajících směrových sloupků, odvozná vzdálenost a likvidace v režii zhotovitele</t>
  </si>
  <si>
    <t>77=77,000 [A]</t>
  </si>
  <si>
    <t>položka zahrnuje demontáž stávajícího sloupku, jeho odvoz do skladu nebo na skládku</t>
  </si>
  <si>
    <t>29</t>
  </si>
  <si>
    <t>914131</t>
  </si>
  <si>
    <t>DOPRAVNÍ ZNAČKY ZÁKLADNÍ VELIKOSTI OCELOVÉ FÓLIE TŘ 2 - DODÁVKA A MONTÁŽ</t>
  </si>
  <si>
    <t>SDZ základní velikosti v reflexním pozinkovaném provedení s fólií 3M se 7letou životností s dvojitým ohybem na okraji. 
značky budou osazeny na nových sloupcích kotvených do betonových patek. 
osazení DZ, vč.  sloupků a betonových základů, 2 značky budou zrušeny 2xIJ 4b - bez náhrady 
-km 2,750 vpravo 1xIP4b 
-km 2,860 vpravo 1xB20a  
-km 2,930 vpravo 1xP4  
-km 2,935 vpravo 1xB2 
-km 2,965 vpravo 1xA4, 1xB20a 
-km 2,985 vpravo 1xZ4e, 1xC4a 
-km 2,990 vlevo 1xZ4e, 1xC4a 
-km 3,010 vpravo 1xIJ8, 1xE3a 
-km 3,035 vpravo 1xZ4e, 1xC4a  
-km 3,045 vpravo 1xP4, 1xC1  
-km 3,060 vpravo 1xIS3b 
-km 3,080 4xZ3, 2 sloupky 
-km 3,040 vlevo 1xIS16b  
-km 3,060 vlevo 1xP4, 1xC1  
-km 3,080 vlevo 1xZ4e, 1xC4a 
-km 3,070 vlevo 1xIS3b 
-km 3,080 vpravo 1xZ4e, 1xC4a  
-km 3,090 vpravo 1xIS3b 
-km 3,100 vpravo 1xIS16b   
-km 3,090 vlevo 1xIS3c 
-km 3,100 vlevo 1xP4, 1xC1 
-km 3,120 vlevo 1xZ4e, 1xC4a 
-km 3,170 vlevo 1xA4, 1xB20a, 1xP6</t>
  </si>
  <si>
    <t>39=39,000 [A]</t>
  </si>
  <si>
    <t>položka zahrnuje: 
- dodávku a montáž značek v požadovaném provedení</t>
  </si>
  <si>
    <t>30</t>
  </si>
  <si>
    <t>914133</t>
  </si>
  <si>
    <t>DOPRAVNÍ ZNAČKY ZÁKLADNÍ VELIKOSTI OCELOVÉ FÓLIE TŘ 2 - DEMONTÁŽ</t>
  </si>
  <si>
    <t>demontáž stávajících značek, vč. sloupků a patek 
sloupky - odvoz a likvidace v režii zhotovitele vč. skládkovného 
patky -poplatek za skládku viz položka 014122</t>
  </si>
  <si>
    <t>44=44,000 [A]</t>
  </si>
  <si>
    <t>Položka zahrnuje odstranění, demontáž a odklizení materiálu s odvozem na předepsané místo</t>
  </si>
  <si>
    <t>31</t>
  </si>
  <si>
    <t>914431</t>
  </si>
  <si>
    <t>DOPRAVNÍ ZNAČKY 100X150CM OCELOVÉ FÓLIE TŘ 2 - DODÁVKA A MONTÁŽ</t>
  </si>
  <si>
    <t>IP 22 1500x1000mm - 1ks, 2 sloupky+ 2 betonové základy - 0,5x0,5x1m</t>
  </si>
  <si>
    <t>IP22 1=1,000 [A]</t>
  </si>
  <si>
    <t>32</t>
  </si>
  <si>
    <t>914433</t>
  </si>
  <si>
    <t>DOPRAVNÍ ZNAČKY 100X150CM OCELOVÉ FÓLIE TŘ 2 - DEMONTÁŽ</t>
  </si>
  <si>
    <t>IP 22 1500x1000mm - 1ks, 2 sloupky+betonové základy - 0,5x0.5x1m(2kusy - 0,5m3) 
 sloupky - odvoz a likvidace v režii zhotovitele 
bet. základy viz.položka 014122</t>
  </si>
  <si>
    <t>33</t>
  </si>
  <si>
    <t>915221</t>
  </si>
  <si>
    <t>VODOR DOPRAV ZNAČ PLASTEM STRUKTURÁLNÍ NEHLUČNÉ - DOD A POKLÁDKA</t>
  </si>
  <si>
    <t>střední dělící čáry V1a (0.125), V2a 3/1.5/0.125, V2b 3/6/0.125 
dopravní stín V13 
směrové šipky V9a 
opticko-psychologické brzdy V18 
přechody V7 
předběžné šipky V9b</t>
  </si>
  <si>
    <t>strukturální studený plast bez zvučícího efektu 
střední dělící čáraV1a, V2a, V2b (3230-1315)*0,125=239,375 [A] 
střední dělící čára V1a, OK 80*0.125=10,000 [B] 
střední dělící čára V1a (100+18+12)*2*0.125=32,500 [C] 
dopravní stín V13 431*0.5=215,500 [D] 
směrové šipky V9a 6*5=30,000 [E] 
opticko- psychologické brzdy10*3*2.5*2*0.125=18,750 [F] 
přechody V7 12*4=48,000 [G] 
předběžné šipky V9b 2*5*3=30,000 [H] 
Celkem: A+B+C+D+E+F+G+H=624,125 [I]</t>
  </si>
  <si>
    <t>položka zahrnuje:  
- dodání a pokládku nátěrového materiálu (měří se pouze natíraná plocha)  
- předznačení a reflexní úpravu</t>
  </si>
  <si>
    <t>34</t>
  </si>
  <si>
    <t>915231</t>
  </si>
  <si>
    <t>VODOR DOPRAV ZNAČ PLASTEM PROFIL ZVUČÍCÍ - DOD A POKLÁDKA</t>
  </si>
  <si>
    <t>zvučící strukturální studený plast  
V4 - vodící čára</t>
  </si>
  <si>
    <t>silnice II/425 - (3177-1315)*2*0.25=931,000 [A] 
u okružní křižovatky - 40*4*0.25=40,000 [B] 
Celkem: A+B=971,000 [C]</t>
  </si>
  <si>
    <t>35</t>
  </si>
  <si>
    <t>91772</t>
  </si>
  <si>
    <t>OBRUBA Z DLAŽEBNÍCH KOSTEK DROBNÝCH</t>
  </si>
  <si>
    <t>dvojřádek š. 0,25m ze žulových kostek podél odstavných ploch, vč. spárování materiálem M25 XF4, včetně betonového lože z betonu C 20/25 nXF3 
vynásobeno 2x - 2 řady kostek 
v místě odstavných plochv km 1.830, 2.970</t>
  </si>
  <si>
    <t>odstavné plochy km 1.830, km 2.970 
(55*2+90)*2=400,000 [A]</t>
  </si>
  <si>
    <t>Položka zahrnuje:  
dodání a pokládku jedné řady dlažebních kostek o rozměrech předepsaných zadávací dokumentací  
betonové lože i boční betonovou opěrku.</t>
  </si>
  <si>
    <t>36</t>
  </si>
  <si>
    <t>91797</t>
  </si>
  <si>
    <t>ZPOMALOVACÍ PRAHY Z PLASTŮ</t>
  </si>
  <si>
    <t>nové zpomalovací prahy</t>
  </si>
  <si>
    <t>Položka zahrnuje:  
dodávku a pokládku prahů z plastu o rozměrech předepsaných zadávací dokumentací  
podkladní vrstvu předepsanou zadávací dokumentací</t>
  </si>
  <si>
    <t>37</t>
  </si>
  <si>
    <t>ZPOMALOVACÍ PRAHY Z PLASTŮ - DEMONTÁŽ</t>
  </si>
  <si>
    <t>demontáž prahů 
odvoz na místo určení a likvidace v režii zhotovitele</t>
  </si>
  <si>
    <t>(6+5+3)*4=56,000 [A]</t>
  </si>
  <si>
    <t>38</t>
  </si>
  <si>
    <t>919111</t>
  </si>
  <si>
    <t>ŘEZÁNÍ ASFALTOVÉHO KRYTU VOZOVEK TL DO 50MM</t>
  </si>
  <si>
    <t>v místě odstranění silničních obrub195=195,000 [A] 
v místě dvojřádku (55*2+90)*2=400,000 [B] 
Celkem: A+B=595,000 [C]</t>
  </si>
  <si>
    <t>položka zahrnuje řezání vozovkové vrstvy v předepsané tloušťce, včetně spotřeby vody</t>
  </si>
  <si>
    <t>39</t>
  </si>
  <si>
    <t>93808</t>
  </si>
  <si>
    <t>OČIŠTĚNÍ VOZOVEK ZAMETENÍM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</si>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</sst>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tabSelected="1"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0+O10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19</v>
      </c>
      <c s="32">
        <f>0+I10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8" t="s">
        <v>7</v>
      </c>
      <c s="9" t="s">
        <v>11</v>
      </c>
      <c s="1"/>
      <c s="10" t="s">
        <v>12</v>
      </c>
      <c s="1"/>
      <c s="1"/>
      <c s="1"/>
      <c s="1"/>
      <c r="O5" t="s">
        <v>17</v>
      </c>
      <c t="s">
        <v>18</v>
      </c>
    </row>
    <row r="6" spans="1:9" ht="12.75" customHeight="1">
      <c r="A6" t="s">
        <v>13</v>
      </c>
      <c s="12" t="s">
        <v>14</v>
      </c>
      <c s="13" t="s">
        <v>19</v>
      </c>
      <c s="5"/>
      <c s="14" t="s">
        <v>20</v>
      </c>
      <c s="5"/>
      <c s="5"/>
      <c s="5"/>
      <c s="5"/>
    </row>
    <row r="7" spans="1:9" ht="12.75" customHeight="1">
      <c r="A7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8" spans="1:9" ht="12.75" customHeight="1">
      <c r="A8" s="11"/>
      <c s="11"/>
      <c s="11"/>
      <c s="11"/>
      <c s="11"/>
      <c s="11"/>
      <c s="11"/>
      <c s="11" t="s">
        <v>34</v>
      </c>
      <c s="11" t="s">
        <v>36</v>
      </c>
    </row>
    <row r="9" spans="1:9" ht="12.75" customHeight="1">
      <c r="A9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10" spans="1:18" ht="12.75" customHeight="1">
      <c r="A10" s="19" t="s">
        <v>38</v>
      </c>
      <c s="19"/>
      <c s="20" t="s">
        <v>22</v>
      </c>
      <c s="19"/>
      <c s="21" t="s">
        <v>39</v>
      </c>
      <c s="19"/>
      <c s="19"/>
      <c s="19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8" t="s">
        <v>40</v>
      </c>
      <c s="23" t="s">
        <v>24</v>
      </c>
      <c s="23" t="s">
        <v>41</v>
      </c>
      <c s="18" t="s">
        <v>42</v>
      </c>
      <c s="24" t="s">
        <v>43</v>
      </c>
      <c s="25" t="s">
        <v>44</v>
      </c>
      <c s="26">
        <v>1</v>
      </c>
      <c s="27">
        <v>0</v>
      </c>
      <c s="27">
        <f>ROUND(ROUND(H11,2)*ROUND(G11,3),2)</f>
      </c>
      <c r="O11">
        <f>(I11*21)/100</f>
      </c>
      <c t="s">
        <v>18</v>
      </c>
    </row>
    <row r="12" spans="1:5" ht="12.75">
      <c r="A12" s="28" t="s">
        <v>45</v>
      </c>
      <c r="E12" s="29" t="s">
        <v>46</v>
      </c>
    </row>
    <row r="13" spans="1:5" ht="12.75">
      <c r="A13" s="30" t="s">
        <v>47</v>
      </c>
      <c r="E13" s="31" t="s">
        <v>42</v>
      </c>
    </row>
    <row r="14" spans="1:5" ht="12.75">
      <c r="A14" t="s">
        <v>48</v>
      </c>
      <c r="E14" s="29" t="s">
        <v>49</v>
      </c>
    </row>
    <row r="15" spans="1:16" ht="12.75">
      <c r="A15" s="18" t="s">
        <v>40</v>
      </c>
      <c s="23" t="s">
        <v>18</v>
      </c>
      <c s="23" t="s">
        <v>50</v>
      </c>
      <c s="18" t="s">
        <v>42</v>
      </c>
      <c s="24" t="s">
        <v>51</v>
      </c>
      <c s="25" t="s">
        <v>44</v>
      </c>
      <c s="26">
        <v>1</v>
      </c>
      <c s="27">
        <v>0</v>
      </c>
      <c s="27">
        <f>ROUND(ROUND(H15,2)*ROUND(G15,3),2)</f>
      </c>
      <c r="O15">
        <f>(I15*21)/100</f>
      </c>
      <c t="s">
        <v>18</v>
      </c>
    </row>
    <row r="16" spans="1:5" ht="25.5">
      <c r="A16" s="28" t="s">
        <v>45</v>
      </c>
      <c r="E16" s="29" t="s">
        <v>52</v>
      </c>
    </row>
    <row r="17" spans="1:5" ht="12.75">
      <c r="A17" s="30" t="s">
        <v>47</v>
      </c>
      <c r="E17" s="31" t="s">
        <v>42</v>
      </c>
    </row>
    <row r="18" spans="1:5" ht="12.75">
      <c r="A18" t="s">
        <v>48</v>
      </c>
      <c r="E18" s="29" t="s">
        <v>49</v>
      </c>
    </row>
    <row r="19" spans="1:16" ht="12.75">
      <c r="A19" s="18" t="s">
        <v>40</v>
      </c>
      <c s="23" t="s">
        <v>8</v>
      </c>
      <c s="23" t="s">
        <v>53</v>
      </c>
      <c s="18" t="s">
        <v>42</v>
      </c>
      <c s="24" t="s">
        <v>54</v>
      </c>
      <c s="25" t="s">
        <v>44</v>
      </c>
      <c s="26">
        <v>1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12.75">
      <c r="A20" s="28" t="s">
        <v>45</v>
      </c>
      <c r="E20" s="29" t="s">
        <v>55</v>
      </c>
    </row>
    <row r="21" spans="1:5" ht="12.75">
      <c r="A21" s="30" t="s">
        <v>47</v>
      </c>
      <c r="E21" s="31" t="s">
        <v>42</v>
      </c>
    </row>
    <row r="22" spans="1:5" ht="63.75">
      <c r="A22" t="s">
        <v>48</v>
      </c>
      <c r="E22" s="29" t="s">
        <v>56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0+O10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0+I10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8" t="s">
        <v>7</v>
      </c>
      <c s="9" t="s">
        <v>11</v>
      </c>
      <c s="1"/>
      <c s="10" t="s">
        <v>12</v>
      </c>
      <c s="1"/>
      <c s="1"/>
      <c s="1"/>
      <c s="1"/>
      <c r="O5" t="s">
        <v>17</v>
      </c>
      <c t="s">
        <v>18</v>
      </c>
    </row>
    <row r="6" spans="1:9" ht="12.75" customHeight="1">
      <c r="A6" t="s">
        <v>13</v>
      </c>
      <c s="12" t="s">
        <v>14</v>
      </c>
      <c s="13" t="s">
        <v>57</v>
      </c>
      <c s="5"/>
      <c s="14" t="s">
        <v>20</v>
      </c>
      <c s="5"/>
      <c s="5"/>
      <c s="5"/>
      <c s="5"/>
    </row>
    <row r="7" spans="1:9" ht="12.75" customHeight="1">
      <c r="A7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8" spans="1:9" ht="12.75" customHeight="1">
      <c r="A8" s="11"/>
      <c s="11"/>
      <c s="11"/>
      <c s="11"/>
      <c s="11"/>
      <c s="11"/>
      <c s="11"/>
      <c s="11" t="s">
        <v>34</v>
      </c>
      <c s="11" t="s">
        <v>36</v>
      </c>
    </row>
    <row r="9" spans="1:9" ht="12.75" customHeight="1">
      <c r="A9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10" spans="1:18" ht="12.75" customHeight="1">
      <c r="A10" s="19" t="s">
        <v>38</v>
      </c>
      <c s="19"/>
      <c s="20" t="s">
        <v>22</v>
      </c>
      <c s="19"/>
      <c s="21" t="s">
        <v>39</v>
      </c>
      <c s="19"/>
      <c s="19"/>
      <c s="19"/>
      <c s="22">
        <f>0+Q10</f>
      </c>
      <c r="O10">
        <f>0+R10</f>
      </c>
      <c r="Q10">
        <f>0+I11+I15+I19+I23+I27+I31+I35+I39+I43</f>
      </c>
      <c>
        <f>0+O11+O15+O19+O23+O27+O31+O35+O39+O43</f>
      </c>
    </row>
    <row r="11" spans="1:16" ht="25.5">
      <c r="A11" s="18" t="s">
        <v>40</v>
      </c>
      <c s="23" t="s">
        <v>24</v>
      </c>
      <c s="23" t="s">
        <v>58</v>
      </c>
      <c s="18" t="s">
        <v>59</v>
      </c>
      <c s="24" t="s">
        <v>60</v>
      </c>
      <c s="25" t="s">
        <v>44</v>
      </c>
      <c s="26">
        <v>1</v>
      </c>
      <c s="27">
        <v>0</v>
      </c>
      <c s="27">
        <f>ROUND(ROUND(H11,2)*ROUND(G11,3),2)</f>
      </c>
      <c r="O11">
        <f>(I11*21)/100</f>
      </c>
      <c t="s">
        <v>18</v>
      </c>
    </row>
    <row r="12" spans="1:5" ht="12.75">
      <c r="A12" s="28" t="s">
        <v>45</v>
      </c>
      <c r="E12" s="29" t="s">
        <v>42</v>
      </c>
    </row>
    <row r="13" spans="1:5" ht="12.75">
      <c r="A13" s="30" t="s">
        <v>47</v>
      </c>
      <c r="E13" s="31" t="s">
        <v>42</v>
      </c>
    </row>
    <row r="14" spans="1:5" ht="12.75">
      <c r="A14" t="s">
        <v>48</v>
      </c>
      <c r="E14" s="29" t="s">
        <v>42</v>
      </c>
    </row>
    <row r="15" spans="1:16" ht="12.75">
      <c r="A15" s="18" t="s">
        <v>40</v>
      </c>
      <c s="23" t="s">
        <v>18</v>
      </c>
      <c s="23" t="s">
        <v>61</v>
      </c>
      <c s="18" t="s">
        <v>59</v>
      </c>
      <c s="24" t="s">
        <v>62</v>
      </c>
      <c s="25" t="s">
        <v>44</v>
      </c>
      <c s="26">
        <v>1</v>
      </c>
      <c s="27">
        <v>0</v>
      </c>
      <c s="27">
        <f>ROUND(ROUND(H15,2)*ROUND(G15,3),2)</f>
      </c>
      <c r="O15">
        <f>(I15*21)/100</f>
      </c>
      <c t="s">
        <v>18</v>
      </c>
    </row>
    <row r="16" spans="1:5" ht="12.75">
      <c r="A16" s="28" t="s">
        <v>45</v>
      </c>
      <c r="E16" s="29" t="s">
        <v>42</v>
      </c>
    </row>
    <row r="17" spans="1:5" ht="12.75">
      <c r="A17" s="30" t="s">
        <v>47</v>
      </c>
      <c r="E17" s="31" t="s">
        <v>42</v>
      </c>
    </row>
    <row r="18" spans="1:5" ht="12.75">
      <c r="A18" t="s">
        <v>48</v>
      </c>
      <c r="E18" s="29" t="s">
        <v>42</v>
      </c>
    </row>
    <row r="19" spans="1:16" ht="12.75">
      <c r="A19" s="18" t="s">
        <v>40</v>
      </c>
      <c s="23" t="s">
        <v>8</v>
      </c>
      <c s="23" t="s">
        <v>63</v>
      </c>
      <c s="18" t="s">
        <v>59</v>
      </c>
      <c s="24" t="s">
        <v>64</v>
      </c>
      <c s="25" t="s">
        <v>44</v>
      </c>
      <c s="26">
        <v>1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12.75">
      <c r="A20" s="28" t="s">
        <v>45</v>
      </c>
      <c r="E20" s="29" t="s">
        <v>42</v>
      </c>
    </row>
    <row r="21" spans="1:5" ht="12.75">
      <c r="A21" s="30" t="s">
        <v>47</v>
      </c>
      <c r="E21" s="31" t="s">
        <v>42</v>
      </c>
    </row>
    <row r="22" spans="1:5" ht="12.75">
      <c r="A22" t="s">
        <v>48</v>
      </c>
      <c r="E22" s="29" t="s">
        <v>42</v>
      </c>
    </row>
    <row r="23" spans="1:16" ht="25.5">
      <c r="A23" s="18" t="s">
        <v>40</v>
      </c>
      <c s="23" t="s">
        <v>28</v>
      </c>
      <c s="23" t="s">
        <v>65</v>
      </c>
      <c s="18" t="s">
        <v>59</v>
      </c>
      <c s="24" t="s">
        <v>66</v>
      </c>
      <c s="25" t="s">
        <v>44</v>
      </c>
      <c s="26">
        <v>1</v>
      </c>
      <c s="27">
        <v>0</v>
      </c>
      <c s="27">
        <f>ROUND(ROUND(H23,2)*ROUND(G23,3),2)</f>
      </c>
      <c r="O23">
        <f>(I23*21)/100</f>
      </c>
      <c t="s">
        <v>18</v>
      </c>
    </row>
    <row r="24" spans="1:5" ht="12.75">
      <c r="A24" s="28" t="s">
        <v>45</v>
      </c>
      <c r="E24" s="29" t="s">
        <v>42</v>
      </c>
    </row>
    <row r="25" spans="1:5" ht="12.75">
      <c r="A25" s="30" t="s">
        <v>47</v>
      </c>
      <c r="E25" s="31" t="s">
        <v>42</v>
      </c>
    </row>
    <row r="26" spans="1:5" ht="12.75">
      <c r="A26" t="s">
        <v>48</v>
      </c>
      <c r="E26" s="29" t="s">
        <v>42</v>
      </c>
    </row>
    <row r="27" spans="1:16" ht="25.5">
      <c r="A27" s="18" t="s">
        <v>40</v>
      </c>
      <c s="23" t="s">
        <v>30</v>
      </c>
      <c s="23" t="s">
        <v>67</v>
      </c>
      <c s="18" t="s">
        <v>59</v>
      </c>
      <c s="24" t="s">
        <v>68</v>
      </c>
      <c s="25" t="s">
        <v>44</v>
      </c>
      <c s="26">
        <v>1</v>
      </c>
      <c s="27">
        <v>0</v>
      </c>
      <c s="27">
        <f>ROUND(ROUND(H27,2)*ROUND(G27,3),2)</f>
      </c>
      <c r="O27">
        <f>(I27*21)/100</f>
      </c>
      <c t="s">
        <v>18</v>
      </c>
    </row>
    <row r="28" spans="1:5" ht="12.75">
      <c r="A28" s="28" t="s">
        <v>45</v>
      </c>
      <c r="E28" s="29" t="s">
        <v>42</v>
      </c>
    </row>
    <row r="29" spans="1:5" ht="12.75">
      <c r="A29" s="30" t="s">
        <v>47</v>
      </c>
      <c r="E29" s="31" t="s">
        <v>42</v>
      </c>
    </row>
    <row r="30" spans="1:5" ht="12.75">
      <c r="A30" t="s">
        <v>48</v>
      </c>
      <c r="E30" s="29" t="s">
        <v>42</v>
      </c>
    </row>
    <row r="31" spans="1:16" ht="25.5">
      <c r="A31" s="18" t="s">
        <v>40</v>
      </c>
      <c s="23" t="s">
        <v>32</v>
      </c>
      <c s="23" t="s">
        <v>69</v>
      </c>
      <c s="18" t="s">
        <v>59</v>
      </c>
      <c s="24" t="s">
        <v>70</v>
      </c>
      <c s="25" t="s">
        <v>44</v>
      </c>
      <c s="26">
        <v>1</v>
      </c>
      <c s="27">
        <v>0</v>
      </c>
      <c s="27">
        <f>ROUND(ROUND(H31,2)*ROUND(G31,3),2)</f>
      </c>
      <c r="O31">
        <f>(I31*21)/100</f>
      </c>
      <c t="s">
        <v>18</v>
      </c>
    </row>
    <row r="32" spans="1:5" ht="12.75">
      <c r="A32" s="28" t="s">
        <v>45</v>
      </c>
      <c r="E32" s="29" t="s">
        <v>42</v>
      </c>
    </row>
    <row r="33" spans="1:5" ht="12.75">
      <c r="A33" s="30" t="s">
        <v>47</v>
      </c>
      <c r="E33" s="31" t="s">
        <v>42</v>
      </c>
    </row>
    <row r="34" spans="1:5" ht="12.75">
      <c r="A34" t="s">
        <v>48</v>
      </c>
      <c r="E34" s="29" t="s">
        <v>42</v>
      </c>
    </row>
    <row r="35" spans="1:16" ht="25.5">
      <c r="A35" s="18" t="s">
        <v>40</v>
      </c>
      <c s="23" t="s">
        <v>71</v>
      </c>
      <c s="23" t="s">
        <v>72</v>
      </c>
      <c s="18" t="s">
        <v>59</v>
      </c>
      <c s="24" t="s">
        <v>73</v>
      </c>
      <c s="25" t="s">
        <v>44</v>
      </c>
      <c s="26">
        <v>1</v>
      </c>
      <c s="27">
        <v>0</v>
      </c>
      <c s="27">
        <f>ROUND(ROUND(H35,2)*ROUND(G35,3),2)</f>
      </c>
      <c r="O35">
        <f>(I35*21)/100</f>
      </c>
      <c t="s">
        <v>18</v>
      </c>
    </row>
    <row r="36" spans="1:5" ht="12.75">
      <c r="A36" s="28" t="s">
        <v>45</v>
      </c>
      <c r="E36" s="29" t="s">
        <v>42</v>
      </c>
    </row>
    <row r="37" spans="1:5" ht="12.75">
      <c r="A37" s="30" t="s">
        <v>47</v>
      </c>
      <c r="E37" s="31" t="s">
        <v>42</v>
      </c>
    </row>
    <row r="38" spans="1:5" ht="12.75">
      <c r="A38" t="s">
        <v>48</v>
      </c>
      <c r="E38" s="29" t="s">
        <v>42</v>
      </c>
    </row>
    <row r="39" spans="1:16" ht="12.75">
      <c r="A39" s="18" t="s">
        <v>40</v>
      </c>
      <c s="23" t="s">
        <v>74</v>
      </c>
      <c s="23" t="s">
        <v>75</v>
      </c>
      <c s="18" t="s">
        <v>59</v>
      </c>
      <c s="24" t="s">
        <v>76</v>
      </c>
      <c s="25" t="s">
        <v>44</v>
      </c>
      <c s="26">
        <v>1</v>
      </c>
      <c s="27">
        <v>0</v>
      </c>
      <c s="27">
        <f>ROUND(ROUND(H39,2)*ROUND(G39,3),2)</f>
      </c>
      <c r="O39">
        <f>(I39*21)/100</f>
      </c>
      <c t="s">
        <v>18</v>
      </c>
    </row>
    <row r="40" spans="1:5" ht="12.75">
      <c r="A40" s="28" t="s">
        <v>45</v>
      </c>
      <c r="E40" s="29" t="s">
        <v>42</v>
      </c>
    </row>
    <row r="41" spans="1:5" ht="12.75">
      <c r="A41" s="30" t="s">
        <v>47</v>
      </c>
      <c r="E41" s="31" t="s">
        <v>42</v>
      </c>
    </row>
    <row r="42" spans="1:5" ht="12.75">
      <c r="A42" t="s">
        <v>48</v>
      </c>
      <c r="E42" s="29" t="s">
        <v>42</v>
      </c>
    </row>
    <row r="43" spans="1:16" ht="12.75">
      <c r="A43" s="18" t="s">
        <v>40</v>
      </c>
      <c s="23" t="s">
        <v>35</v>
      </c>
      <c s="23" t="s">
        <v>77</v>
      </c>
      <c s="18" t="s">
        <v>59</v>
      </c>
      <c s="24" t="s">
        <v>78</v>
      </c>
      <c s="25" t="s">
        <v>44</v>
      </c>
      <c s="26">
        <v>1</v>
      </c>
      <c s="27">
        <v>0</v>
      </c>
      <c s="27">
        <f>ROUND(ROUND(H43,2)*ROUND(G43,3),2)</f>
      </c>
      <c r="O43">
        <f>(I43*21)/100</f>
      </c>
      <c t="s">
        <v>18</v>
      </c>
    </row>
    <row r="44" spans="1:5" ht="12.75">
      <c r="A44" s="28" t="s">
        <v>45</v>
      </c>
      <c r="E44" s="29" t="s">
        <v>42</v>
      </c>
    </row>
    <row r="45" spans="1:5" ht="12.75">
      <c r="A45" s="30" t="s">
        <v>47</v>
      </c>
      <c r="E45" s="31" t="s">
        <v>42</v>
      </c>
    </row>
    <row r="46" spans="1:5" ht="12.75">
      <c r="A46" t="s">
        <v>48</v>
      </c>
      <c r="E46" s="29" t="s">
        <v>42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79</v>
      </c>
      <c s="32">
        <f>0+I9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12" t="s">
        <v>14</v>
      </c>
      <c s="13" t="s">
        <v>79</v>
      </c>
      <c s="5"/>
      <c s="14" t="s">
        <v>80</v>
      </c>
      <c s="5"/>
      <c s="5"/>
      <c s="5"/>
      <c s="5"/>
      <c r="O5" t="s">
        <v>17</v>
      </c>
      <c t="s">
        <v>18</v>
      </c>
    </row>
    <row r="6" spans="1:9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7" spans="1:9" ht="12.75" customHeight="1">
      <c r="A7" s="11"/>
      <c s="11"/>
      <c s="11"/>
      <c s="11"/>
      <c s="11"/>
      <c s="11"/>
      <c s="11"/>
      <c s="11" t="s">
        <v>34</v>
      </c>
      <c s="11" t="s">
        <v>36</v>
      </c>
    </row>
    <row r="8" spans="1:9" ht="12.75" customHeight="1">
      <c r="A8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9" spans="1:18" ht="12.75" customHeight="1">
      <c r="A9" s="19" t="s">
        <v>38</v>
      </c>
      <c s="19"/>
      <c s="20" t="s">
        <v>22</v>
      </c>
      <c s="19"/>
      <c s="21" t="s">
        <v>39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40</v>
      </c>
      <c s="23" t="s">
        <v>24</v>
      </c>
      <c s="23" t="s">
        <v>81</v>
      </c>
      <c s="18" t="s">
        <v>42</v>
      </c>
      <c s="24" t="s">
        <v>82</v>
      </c>
      <c s="25" t="s">
        <v>44</v>
      </c>
      <c s="26">
        <v>1</v>
      </c>
      <c s="27">
        <v>0</v>
      </c>
      <c s="27">
        <f>ROUND(ROUND(H10,2)*ROUND(G10,3),2)</f>
      </c>
      <c r="O10">
        <f>(I10*21)/100</f>
      </c>
      <c t="s">
        <v>18</v>
      </c>
    </row>
    <row r="11" spans="1:5" ht="153">
      <c r="A11" s="28" t="s">
        <v>45</v>
      </c>
      <c r="E11" s="29" t="s">
        <v>83</v>
      </c>
    </row>
    <row r="12" spans="1:5" ht="12.75">
      <c r="A12" s="30" t="s">
        <v>47</v>
      </c>
      <c r="E12" s="31" t="s">
        <v>84</v>
      </c>
    </row>
    <row r="13" spans="1:5" ht="12.75">
      <c r="A13" t="s">
        <v>48</v>
      </c>
      <c r="E13" s="29" t="s">
        <v>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8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0+O9+O18+O71+O112</f>
      </c>
      <c t="s">
        <v>8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86</v>
      </c>
      <c s="32">
        <f>0+I9+I18+I71+I112</f>
      </c>
      <c r="O3" t="s">
        <v>15</v>
      </c>
      <c t="s">
        <v>18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16</v>
      </c>
      <c t="s">
        <v>18</v>
      </c>
    </row>
    <row r="5" spans="1:16" ht="12.75" customHeight="1">
      <c r="A5" t="s">
        <v>10</v>
      </c>
      <c s="12" t="s">
        <v>14</v>
      </c>
      <c s="13" t="s">
        <v>86</v>
      </c>
      <c s="5"/>
      <c s="14" t="s">
        <v>87</v>
      </c>
      <c s="5"/>
      <c s="5"/>
      <c s="5"/>
      <c s="5"/>
      <c r="O5" t="s">
        <v>17</v>
      </c>
      <c t="s">
        <v>18</v>
      </c>
    </row>
    <row r="6" spans="1:9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33</v>
      </c>
      <c s="11"/>
    </row>
    <row r="7" spans="1:9" ht="12.75" customHeight="1">
      <c r="A7" s="11"/>
      <c s="11"/>
      <c s="11"/>
      <c s="11"/>
      <c s="11"/>
      <c s="11"/>
      <c s="11"/>
      <c s="11" t="s">
        <v>34</v>
      </c>
      <c s="11" t="s">
        <v>36</v>
      </c>
    </row>
    <row r="8" spans="1:9" ht="12.75" customHeight="1">
      <c r="A8" s="11" t="s">
        <v>22</v>
      </c>
      <c s="11" t="s">
        <v>24</v>
      </c>
      <c s="11" t="s">
        <v>18</v>
      </c>
      <c s="11" t="s">
        <v>8</v>
      </c>
      <c s="11" t="s">
        <v>28</v>
      </c>
      <c s="11" t="s">
        <v>30</v>
      </c>
      <c s="11" t="s">
        <v>32</v>
      </c>
      <c s="11" t="s">
        <v>35</v>
      </c>
      <c s="11" t="s">
        <v>37</v>
      </c>
    </row>
    <row r="9" spans="1:18" ht="12.75" customHeight="1">
      <c r="A9" s="19" t="s">
        <v>38</v>
      </c>
      <c s="19"/>
      <c s="20" t="s">
        <v>22</v>
      </c>
      <c s="19"/>
      <c s="21" t="s">
        <v>39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40</v>
      </c>
      <c s="23" t="s">
        <v>24</v>
      </c>
      <c s="23" t="s">
        <v>88</v>
      </c>
      <c s="18" t="s">
        <v>42</v>
      </c>
      <c s="24" t="s">
        <v>89</v>
      </c>
      <c s="25" t="s">
        <v>90</v>
      </c>
      <c s="26">
        <v>3161.93</v>
      </c>
      <c s="27">
        <v>0</v>
      </c>
      <c s="27">
        <f>ROUND(ROUND(H10,2)*ROUND(G10,3),2)</f>
      </c>
      <c r="O10">
        <f>(I10*21)/100</f>
      </c>
      <c t="s">
        <v>18</v>
      </c>
    </row>
    <row r="11" spans="1:5" ht="38.25">
      <c r="A11" s="28" t="s">
        <v>45</v>
      </c>
      <c r="E11" s="29" t="s">
        <v>91</v>
      </c>
    </row>
    <row r="12" spans="1:5" ht="89.25">
      <c r="A12" s="30" t="s">
        <v>47</v>
      </c>
      <c r="E12" s="31" t="s">
        <v>92</v>
      </c>
    </row>
    <row r="13" spans="1:5" ht="25.5">
      <c r="A13" t="s">
        <v>48</v>
      </c>
      <c r="E13" s="29" t="s">
        <v>93</v>
      </c>
    </row>
    <row r="14" spans="1:16" ht="12.75">
      <c r="A14" s="18" t="s">
        <v>40</v>
      </c>
      <c s="23" t="s">
        <v>18</v>
      </c>
      <c s="23" t="s">
        <v>94</v>
      </c>
      <c s="18" t="s">
        <v>42</v>
      </c>
      <c s="24" t="s">
        <v>95</v>
      </c>
      <c s="25" t="s">
        <v>90</v>
      </c>
      <c s="26">
        <v>91.1</v>
      </c>
      <c s="27">
        <v>0</v>
      </c>
      <c s="27">
        <f>ROUND(ROUND(H14,2)*ROUND(G14,3),2)</f>
      </c>
      <c r="O14">
        <f>(I14*21)/100</f>
      </c>
      <c t="s">
        <v>18</v>
      </c>
    </row>
    <row r="15" spans="1:5" ht="12.75">
      <c r="A15" s="28" t="s">
        <v>45</v>
      </c>
      <c r="E15" s="29" t="s">
        <v>96</v>
      </c>
    </row>
    <row r="16" spans="1:5" ht="76.5">
      <c r="A16" s="30" t="s">
        <v>47</v>
      </c>
      <c r="E16" s="31" t="s">
        <v>97</v>
      </c>
    </row>
    <row r="17" spans="1:5" ht="25.5">
      <c r="A17" t="s">
        <v>48</v>
      </c>
      <c r="E17" s="29" t="s">
        <v>93</v>
      </c>
    </row>
    <row r="18" spans="1:18" ht="12.75" customHeight="1">
      <c r="A18" s="5" t="s">
        <v>38</v>
      </c>
      <c s="5"/>
      <c s="35" t="s">
        <v>24</v>
      </c>
      <c s="5"/>
      <c s="21" t="s">
        <v>98</v>
      </c>
      <c s="5"/>
      <c s="5"/>
      <c s="5"/>
      <c s="36">
        <f>0+Q18</f>
      </c>
      <c r="O18">
        <f>0+R18</f>
      </c>
      <c r="Q18">
        <f>0+I19+I23+I27+I31+I35+I39+I43+I47+I51+I55+I59+I63+I67</f>
      </c>
      <c>
        <f>0+O19+O23+O27+O31+O35+O39+O43+O47+O51+O55+O59+O63+O67</f>
      </c>
    </row>
    <row r="19" spans="1:16" ht="12.75">
      <c r="A19" s="18" t="s">
        <v>40</v>
      </c>
      <c s="23" t="s">
        <v>8</v>
      </c>
      <c s="23" t="s">
        <v>99</v>
      </c>
      <c s="18" t="s">
        <v>42</v>
      </c>
      <c s="24" t="s">
        <v>100</v>
      </c>
      <c s="25" t="s">
        <v>101</v>
      </c>
      <c s="26">
        <v>1018.5</v>
      </c>
      <c s="27">
        <v>0</v>
      </c>
      <c s="27">
        <f>ROUND(ROUND(H19,2)*ROUND(G19,3),2)</f>
      </c>
      <c r="O19">
        <f>(I19*21)/100</f>
      </c>
      <c t="s">
        <v>18</v>
      </c>
    </row>
    <row r="20" spans="1:5" ht="38.25">
      <c r="A20" s="28" t="s">
        <v>45</v>
      </c>
      <c r="E20" s="29" t="s">
        <v>102</v>
      </c>
    </row>
    <row r="21" spans="1:5" ht="12.75">
      <c r="A21" s="30" t="s">
        <v>47</v>
      </c>
      <c r="E21" s="31" t="s">
        <v>103</v>
      </c>
    </row>
    <row r="22" spans="1:5" ht="12.75">
      <c r="A22" t="s">
        <v>48</v>
      </c>
      <c r="E22" s="29" t="s">
        <v>104</v>
      </c>
    </row>
    <row r="23" spans="1:16" ht="25.5">
      <c r="A23" s="18" t="s">
        <v>40</v>
      </c>
      <c s="23" t="s">
        <v>28</v>
      </c>
      <c s="23" t="s">
        <v>105</v>
      </c>
      <c s="18" t="s">
        <v>59</v>
      </c>
      <c s="24" t="s">
        <v>106</v>
      </c>
      <c s="25" t="s">
        <v>107</v>
      </c>
      <c s="26">
        <v>11.7</v>
      </c>
      <c s="27">
        <v>0</v>
      </c>
      <c s="27">
        <f>ROUND(ROUND(H23,2)*ROUND(G23,3),2)</f>
      </c>
      <c r="O23">
        <f>(I23*21)/100</f>
      </c>
      <c t="s">
        <v>18</v>
      </c>
    </row>
    <row r="24" spans="1:5" ht="76.5">
      <c r="A24" s="28" t="s">
        <v>45</v>
      </c>
      <c r="E24" s="29" t="s">
        <v>108</v>
      </c>
    </row>
    <row r="25" spans="1:5" ht="38.25">
      <c r="A25" s="30" t="s">
        <v>47</v>
      </c>
      <c r="E25" s="31" t="s">
        <v>109</v>
      </c>
    </row>
    <row r="26" spans="1:5" ht="63.75">
      <c r="A26" t="s">
        <v>48</v>
      </c>
      <c r="E26" s="29" t="s">
        <v>110</v>
      </c>
    </row>
    <row r="27" spans="1:16" ht="12.75">
      <c r="A27" s="18" t="s">
        <v>40</v>
      </c>
      <c s="23" t="s">
        <v>30</v>
      </c>
      <c s="23" t="s">
        <v>111</v>
      </c>
      <c s="18" t="s">
        <v>59</v>
      </c>
      <c s="24" t="s">
        <v>112</v>
      </c>
      <c s="25" t="s">
        <v>113</v>
      </c>
      <c s="26">
        <v>195</v>
      </c>
      <c s="27">
        <v>0</v>
      </c>
      <c s="27">
        <f>ROUND(ROUND(H27,2)*ROUND(G27,3),2)</f>
      </c>
      <c r="O27">
        <f>(I27*21)/100</f>
      </c>
      <c t="s">
        <v>18</v>
      </c>
    </row>
    <row r="28" spans="1:5" ht="38.25">
      <c r="A28" s="28" t="s">
        <v>45</v>
      </c>
      <c r="E28" s="29" t="s">
        <v>114</v>
      </c>
    </row>
    <row r="29" spans="1:5" ht="12.75">
      <c r="A29" s="30" t="s">
        <v>47</v>
      </c>
      <c r="E29" s="31" t="s">
        <v>115</v>
      </c>
    </row>
    <row r="30" spans="1:5" ht="63.75">
      <c r="A30" t="s">
        <v>48</v>
      </c>
      <c r="E30" s="29" t="s">
        <v>110</v>
      </c>
    </row>
    <row r="31" spans="1:16" ht="12.75">
      <c r="A31" s="18" t="s">
        <v>40</v>
      </c>
      <c s="23" t="s">
        <v>32</v>
      </c>
      <c s="23" t="s">
        <v>116</v>
      </c>
      <c s="18" t="s">
        <v>117</v>
      </c>
      <c s="24" t="s">
        <v>118</v>
      </c>
      <c s="25" t="s">
        <v>107</v>
      </c>
      <c s="26">
        <v>2030.19</v>
      </c>
      <c s="27">
        <v>0</v>
      </c>
      <c s="27">
        <f>ROUND(ROUND(H31,2)*ROUND(G31,3),2)</f>
      </c>
      <c r="O31">
        <f>(I31*21)/100</f>
      </c>
      <c t="s">
        <v>18</v>
      </c>
    </row>
    <row r="32" spans="1:5" ht="63.75">
      <c r="A32" s="28" t="s">
        <v>45</v>
      </c>
      <c r="E32" s="29" t="s">
        <v>119</v>
      </c>
    </row>
    <row r="33" spans="1:5" ht="76.5">
      <c r="A33" s="30" t="s">
        <v>47</v>
      </c>
      <c r="E33" s="31" t="s">
        <v>120</v>
      </c>
    </row>
    <row r="34" spans="1:5" ht="25.5">
      <c r="A34" t="s">
        <v>48</v>
      </c>
      <c r="E34" s="29" t="s">
        <v>121</v>
      </c>
    </row>
    <row r="35" spans="1:16" ht="12.75">
      <c r="A35" s="18" t="s">
        <v>40</v>
      </c>
      <c s="23" t="s">
        <v>71</v>
      </c>
      <c s="23" t="s">
        <v>116</v>
      </c>
      <c s="18" t="s">
        <v>122</v>
      </c>
      <c s="24" t="s">
        <v>118</v>
      </c>
      <c s="25" t="s">
        <v>107</v>
      </c>
      <c s="26">
        <v>371.3</v>
      </c>
      <c s="27">
        <v>0</v>
      </c>
      <c s="27">
        <f>ROUND(ROUND(H35,2)*ROUND(G35,3),2)</f>
      </c>
      <c r="O35">
        <f>(I35*21)/100</f>
      </c>
      <c t="s">
        <v>18</v>
      </c>
    </row>
    <row r="36" spans="1:5" ht="38.25">
      <c r="A36" s="28" t="s">
        <v>45</v>
      </c>
      <c r="E36" s="29" t="s">
        <v>123</v>
      </c>
    </row>
    <row r="37" spans="1:5" ht="12.75">
      <c r="A37" s="30" t="s">
        <v>47</v>
      </c>
      <c r="E37" s="31" t="s">
        <v>124</v>
      </c>
    </row>
    <row r="38" spans="1:5" ht="25.5">
      <c r="A38" t="s">
        <v>48</v>
      </c>
      <c r="E38" s="29" t="s">
        <v>125</v>
      </c>
    </row>
    <row r="39" spans="1:16" ht="12.75">
      <c r="A39" s="18" t="s">
        <v>40</v>
      </c>
      <c s="23" t="s">
        <v>74</v>
      </c>
      <c s="23" t="s">
        <v>126</v>
      </c>
      <c s="18" t="s">
        <v>42</v>
      </c>
      <c s="24" t="s">
        <v>127</v>
      </c>
      <c s="25" t="s">
        <v>107</v>
      </c>
      <c s="26">
        <v>152.775</v>
      </c>
      <c s="27">
        <v>0</v>
      </c>
      <c s="27">
        <f>ROUND(ROUND(H39,2)*ROUND(G39,3),2)</f>
      </c>
      <c r="O39">
        <f>(I39*21)/100</f>
      </c>
      <c t="s">
        <v>18</v>
      </c>
    </row>
    <row r="40" spans="1:5" ht="12.75">
      <c r="A40" s="28" t="s">
        <v>45</v>
      </c>
      <c r="E40" s="29" t="s">
        <v>128</v>
      </c>
    </row>
    <row r="41" spans="1:5" ht="12.75">
      <c r="A41" s="30" t="s">
        <v>47</v>
      </c>
      <c r="E41" s="31" t="s">
        <v>129</v>
      </c>
    </row>
    <row r="42" spans="1:5" ht="306">
      <c r="A42" t="s">
        <v>48</v>
      </c>
      <c r="E42" s="29" t="s">
        <v>130</v>
      </c>
    </row>
    <row r="43" spans="1:16" ht="12.75">
      <c r="A43" s="18" t="s">
        <v>40</v>
      </c>
      <c s="23" t="s">
        <v>35</v>
      </c>
      <c s="23" t="s">
        <v>131</v>
      </c>
      <c s="18" t="s">
        <v>42</v>
      </c>
      <c s="24" t="s">
        <v>132</v>
      </c>
      <c s="25" t="s">
        <v>101</v>
      </c>
      <c s="26">
        <v>2805</v>
      </c>
      <c s="27">
        <v>0</v>
      </c>
      <c s="27">
        <f>ROUND(ROUND(H43,2)*ROUND(G43,3),2)</f>
      </c>
      <c r="O43">
        <f>(I43*21)/100</f>
      </c>
      <c t="s">
        <v>18</v>
      </c>
    </row>
    <row r="44" spans="1:5" ht="25.5">
      <c r="A44" s="28" t="s">
        <v>45</v>
      </c>
      <c r="E44" s="29" t="s">
        <v>133</v>
      </c>
    </row>
    <row r="45" spans="1:5" ht="12.75">
      <c r="A45" s="30" t="s">
        <v>47</v>
      </c>
      <c r="E45" s="31" t="s">
        <v>134</v>
      </c>
    </row>
    <row r="46" spans="1:5" ht="63.75">
      <c r="A46" t="s">
        <v>48</v>
      </c>
      <c r="E46" s="29" t="s">
        <v>135</v>
      </c>
    </row>
    <row r="47" spans="1:16" ht="12.75">
      <c r="A47" s="18" t="s">
        <v>40</v>
      </c>
      <c s="23" t="s">
        <v>37</v>
      </c>
      <c s="23" t="s">
        <v>136</v>
      </c>
      <c s="18" t="s">
        <v>42</v>
      </c>
      <c s="24" t="s">
        <v>137</v>
      </c>
      <c s="25" t="s">
        <v>101</v>
      </c>
      <c s="26">
        <v>2805</v>
      </c>
      <c s="27">
        <v>0</v>
      </c>
      <c s="27">
        <f>ROUND(ROUND(H47,2)*ROUND(G47,3),2)</f>
      </c>
      <c r="O47">
        <f>(I47*21)/100</f>
      </c>
      <c t="s">
        <v>18</v>
      </c>
    </row>
    <row r="48" spans="1:5" ht="25.5">
      <c r="A48" s="28" t="s">
        <v>45</v>
      </c>
      <c r="E48" s="29" t="s">
        <v>138</v>
      </c>
    </row>
    <row r="49" spans="1:5" ht="12.75">
      <c r="A49" s="30" t="s">
        <v>47</v>
      </c>
      <c r="E49" s="31" t="s">
        <v>134</v>
      </c>
    </row>
    <row r="50" spans="1:5" ht="63.75">
      <c r="A50" t="s">
        <v>48</v>
      </c>
      <c r="E50" s="29" t="s">
        <v>135</v>
      </c>
    </row>
    <row r="51" spans="1:16" ht="12.75">
      <c r="A51" s="18" t="s">
        <v>40</v>
      </c>
      <c s="23" t="s">
        <v>139</v>
      </c>
      <c s="23" t="s">
        <v>140</v>
      </c>
      <c s="18" t="s">
        <v>42</v>
      </c>
      <c s="24" t="s">
        <v>141</v>
      </c>
      <c s="25" t="s">
        <v>113</v>
      </c>
      <c s="26">
        <v>1792</v>
      </c>
      <c s="27">
        <v>0</v>
      </c>
      <c s="27">
        <f>ROUND(ROUND(H51,2)*ROUND(G51,3),2)</f>
      </c>
      <c r="O51">
        <f>(I51*21)/100</f>
      </c>
      <c t="s">
        <v>18</v>
      </c>
    </row>
    <row r="52" spans="1:5" ht="38.25">
      <c r="A52" s="28" t="s">
        <v>45</v>
      </c>
      <c r="E52" s="29" t="s">
        <v>142</v>
      </c>
    </row>
    <row r="53" spans="1:5" ht="38.25">
      <c r="A53" s="30" t="s">
        <v>47</v>
      </c>
      <c r="E53" s="31" t="s">
        <v>143</v>
      </c>
    </row>
    <row r="54" spans="1:5" ht="63.75">
      <c r="A54" t="s">
        <v>48</v>
      </c>
      <c r="E54" s="29" t="s">
        <v>135</v>
      </c>
    </row>
    <row r="55" spans="1:16" ht="12.75">
      <c r="A55" s="18" t="s">
        <v>40</v>
      </c>
      <c s="23" t="s">
        <v>144</v>
      </c>
      <c s="23" t="s">
        <v>145</v>
      </c>
      <c s="18" t="s">
        <v>42</v>
      </c>
      <c s="24" t="s">
        <v>146</v>
      </c>
      <c s="25" t="s">
        <v>113</v>
      </c>
      <c s="26">
        <v>22</v>
      </c>
      <c s="27">
        <v>0</v>
      </c>
      <c s="27">
        <f>ROUND(ROUND(H55,2)*ROUND(G55,3),2)</f>
      </c>
      <c r="O55">
        <f>(I55*21)/100</f>
      </c>
      <c t="s">
        <v>18</v>
      </c>
    </row>
    <row r="56" spans="1:5" ht="38.25">
      <c r="A56" s="28" t="s">
        <v>45</v>
      </c>
      <c r="E56" s="29" t="s">
        <v>147</v>
      </c>
    </row>
    <row r="57" spans="1:5" ht="12.75">
      <c r="A57" s="30" t="s">
        <v>47</v>
      </c>
      <c r="E57" s="31" t="s">
        <v>148</v>
      </c>
    </row>
    <row r="58" spans="1:5" ht="63.75">
      <c r="A58" t="s">
        <v>48</v>
      </c>
      <c r="E58" s="29" t="s">
        <v>135</v>
      </c>
    </row>
    <row r="59" spans="1:16" ht="12.75">
      <c r="A59" s="18" t="s">
        <v>40</v>
      </c>
      <c s="23" t="s">
        <v>149</v>
      </c>
      <c s="23" t="s">
        <v>150</v>
      </c>
      <c s="18" t="s">
        <v>42</v>
      </c>
      <c s="24" t="s">
        <v>151</v>
      </c>
      <c s="25" t="s">
        <v>101</v>
      </c>
      <c s="26">
        <v>355</v>
      </c>
      <c s="27">
        <v>0</v>
      </c>
      <c s="27">
        <f>ROUND(ROUND(H59,2)*ROUND(G59,3),2)</f>
      </c>
      <c r="O59">
        <f>(I59*21)/100</f>
      </c>
      <c t="s">
        <v>18</v>
      </c>
    </row>
    <row r="60" spans="1:5" ht="25.5">
      <c r="A60" s="28" t="s">
        <v>45</v>
      </c>
      <c r="E60" s="29" t="s">
        <v>152</v>
      </c>
    </row>
    <row r="61" spans="1:5" ht="38.25">
      <c r="A61" s="30" t="s">
        <v>47</v>
      </c>
      <c r="E61" s="31" t="s">
        <v>153</v>
      </c>
    </row>
    <row r="62" spans="1:5" ht="25.5">
      <c r="A62" t="s">
        <v>48</v>
      </c>
      <c r="E62" s="29" t="s">
        <v>154</v>
      </c>
    </row>
    <row r="63" spans="1:16" ht="12.75">
      <c r="A63" s="18" t="s">
        <v>40</v>
      </c>
      <c s="23" t="s">
        <v>155</v>
      </c>
      <c s="23" t="s">
        <v>156</v>
      </c>
      <c s="18" t="s">
        <v>42</v>
      </c>
      <c s="24" t="s">
        <v>157</v>
      </c>
      <c s="25" t="s">
        <v>101</v>
      </c>
      <c s="26">
        <v>1018.5</v>
      </c>
      <c s="27">
        <v>0</v>
      </c>
      <c s="27">
        <f>ROUND(ROUND(H63,2)*ROUND(G63,3),2)</f>
      </c>
      <c r="O63">
        <f>(I63*21)/100</f>
      </c>
      <c t="s">
        <v>18</v>
      </c>
    </row>
    <row r="64" spans="1:5" ht="12.75">
      <c r="A64" s="28" t="s">
        <v>45</v>
      </c>
      <c r="E64" s="29" t="s">
        <v>158</v>
      </c>
    </row>
    <row r="65" spans="1:5" ht="12.75">
      <c r="A65" s="30" t="s">
        <v>47</v>
      </c>
      <c r="E65" s="31" t="s">
        <v>159</v>
      </c>
    </row>
    <row r="66" spans="1:5" ht="38.25">
      <c r="A66" t="s">
        <v>48</v>
      </c>
      <c r="E66" s="29" t="s">
        <v>160</v>
      </c>
    </row>
    <row r="67" spans="1:16" ht="12.75">
      <c r="A67" s="18" t="s">
        <v>40</v>
      </c>
      <c s="23" t="s">
        <v>161</v>
      </c>
      <c s="23" t="s">
        <v>162</v>
      </c>
      <c s="18" t="s">
        <v>42</v>
      </c>
      <c s="24" t="s">
        <v>163</v>
      </c>
      <c s="25" t="s">
        <v>101</v>
      </c>
      <c s="26">
        <v>1018.5</v>
      </c>
      <c s="27">
        <v>0</v>
      </c>
      <c s="27">
        <f>ROUND(ROUND(H67,2)*ROUND(G67,3),2)</f>
      </c>
      <c r="O67">
        <f>(I67*21)/100</f>
      </c>
      <c t="s">
        <v>18</v>
      </c>
    </row>
    <row r="68" spans="1:5" ht="25.5">
      <c r="A68" s="28" t="s">
        <v>45</v>
      </c>
      <c r="E68" s="29" t="s">
        <v>164</v>
      </c>
    </row>
    <row r="69" spans="1:5" ht="12.75">
      <c r="A69" s="30" t="s">
        <v>47</v>
      </c>
      <c r="E69" s="31" t="s">
        <v>165</v>
      </c>
    </row>
    <row r="70" spans="1:5" ht="25.5">
      <c r="A70" t="s">
        <v>48</v>
      </c>
      <c r="E70" s="29" t="s">
        <v>166</v>
      </c>
    </row>
    <row r="71" spans="1:18" ht="12.75" customHeight="1">
      <c r="A71" s="5" t="s">
        <v>38</v>
      </c>
      <c s="5"/>
      <c s="35" t="s">
        <v>30</v>
      </c>
      <c s="5"/>
      <c s="21" t="s">
        <v>167</v>
      </c>
      <c s="5"/>
      <c s="5"/>
      <c s="5"/>
      <c s="36">
        <f>0+Q71</f>
      </c>
      <c r="O71">
        <f>0+R71</f>
      </c>
      <c r="Q71">
        <f>0+I72+I76+I80+I84+I88+I92+I96+I100+I104+I108</f>
      </c>
      <c>
        <f>0+O72+O76+O80+O84+O88+O92+O96+O100+O104+O108</f>
      </c>
    </row>
    <row r="72" spans="1:16" ht="12.75">
      <c r="A72" s="18" t="s">
        <v>40</v>
      </c>
      <c s="23" t="s">
        <v>168</v>
      </c>
      <c s="23" t="s">
        <v>169</v>
      </c>
      <c s="18" t="s">
        <v>42</v>
      </c>
      <c s="24" t="s">
        <v>170</v>
      </c>
      <c s="25" t="s">
        <v>101</v>
      </c>
      <c s="26">
        <v>177.5</v>
      </c>
      <c s="27">
        <v>0</v>
      </c>
      <c s="27">
        <f>ROUND(ROUND(H72,2)*ROUND(G72,3),2)</f>
      </c>
      <c r="O72">
        <f>(I72*21)/100</f>
      </c>
      <c t="s">
        <v>18</v>
      </c>
    </row>
    <row r="73" spans="1:5" ht="38.25">
      <c r="A73" s="28" t="s">
        <v>45</v>
      </c>
      <c r="E73" s="29" t="s">
        <v>171</v>
      </c>
    </row>
    <row r="74" spans="1:5" ht="51">
      <c r="A74" s="30" t="s">
        <v>47</v>
      </c>
      <c r="E74" s="31" t="s">
        <v>172</v>
      </c>
    </row>
    <row r="75" spans="1:5" ht="127.5">
      <c r="A75" t="s">
        <v>48</v>
      </c>
      <c r="E75" s="29" t="s">
        <v>173</v>
      </c>
    </row>
    <row r="76" spans="1:16" ht="12.75">
      <c r="A76" s="18" t="s">
        <v>40</v>
      </c>
      <c s="23" t="s">
        <v>174</v>
      </c>
      <c s="23" t="s">
        <v>175</v>
      </c>
      <c s="18" t="s">
        <v>42</v>
      </c>
      <c s="24" t="s">
        <v>176</v>
      </c>
      <c s="25" t="s">
        <v>101</v>
      </c>
      <c s="26">
        <v>177.5</v>
      </c>
      <c s="27">
        <v>0</v>
      </c>
      <c s="27">
        <f>ROUND(ROUND(H76,2)*ROUND(G76,3),2)</f>
      </c>
      <c r="O76">
        <f>(I76*21)/100</f>
      </c>
      <c t="s">
        <v>18</v>
      </c>
    </row>
    <row r="77" spans="1:5" ht="38.25">
      <c r="A77" s="28" t="s">
        <v>45</v>
      </c>
      <c r="E77" s="29" t="s">
        <v>177</v>
      </c>
    </row>
    <row r="78" spans="1:5" ht="51">
      <c r="A78" s="30" t="s">
        <v>47</v>
      </c>
      <c r="E78" s="31" t="s">
        <v>178</v>
      </c>
    </row>
    <row r="79" spans="1:5" ht="51">
      <c r="A79" t="s">
        <v>48</v>
      </c>
      <c r="E79" s="29" t="s">
        <v>179</v>
      </c>
    </row>
    <row r="80" spans="1:16" ht="12.75">
      <c r="A80" s="18" t="s">
        <v>40</v>
      </c>
      <c s="23" t="s">
        <v>180</v>
      </c>
      <c s="23" t="s">
        <v>181</v>
      </c>
      <c s="18" t="s">
        <v>42</v>
      </c>
      <c s="24" t="s">
        <v>182</v>
      </c>
      <c s="25" t="s">
        <v>101</v>
      </c>
      <c s="26">
        <v>67</v>
      </c>
      <c s="27">
        <v>0</v>
      </c>
      <c s="27">
        <f>ROUND(ROUND(H80,2)*ROUND(G80,3),2)</f>
      </c>
      <c r="O80">
        <f>(I80*21)/100</f>
      </c>
      <c t="s">
        <v>18</v>
      </c>
    </row>
    <row r="81" spans="1:5" ht="51">
      <c r="A81" s="28" t="s">
        <v>45</v>
      </c>
      <c r="E81" s="29" t="s">
        <v>183</v>
      </c>
    </row>
    <row r="82" spans="1:5" ht="12.75">
      <c r="A82" s="30" t="s">
        <v>47</v>
      </c>
      <c r="E82" s="31" t="s">
        <v>184</v>
      </c>
    </row>
    <row r="83" spans="1:5" ht="102">
      <c r="A83" t="s">
        <v>48</v>
      </c>
      <c r="E83" s="29" t="s">
        <v>185</v>
      </c>
    </row>
    <row r="84" spans="1:16" ht="12.75">
      <c r="A84" s="18" t="s">
        <v>40</v>
      </c>
      <c s="23" t="s">
        <v>186</v>
      </c>
      <c s="23" t="s">
        <v>187</v>
      </c>
      <c s="18" t="s">
        <v>42</v>
      </c>
      <c s="24" t="s">
        <v>188</v>
      </c>
      <c s="25" t="s">
        <v>101</v>
      </c>
      <c s="26">
        <v>2805</v>
      </c>
      <c s="27">
        <v>0</v>
      </c>
      <c s="27">
        <f>ROUND(ROUND(H84,2)*ROUND(G84,3),2)</f>
      </c>
      <c r="O84">
        <f>(I84*21)/100</f>
      </c>
      <c t="s">
        <v>18</v>
      </c>
    </row>
    <row r="85" spans="1:5" ht="38.25">
      <c r="A85" s="28" t="s">
        <v>45</v>
      </c>
      <c r="E85" s="29" t="s">
        <v>189</v>
      </c>
    </row>
    <row r="86" spans="1:5" ht="12.75">
      <c r="A86" s="30" t="s">
        <v>47</v>
      </c>
      <c r="E86" s="31" t="s">
        <v>134</v>
      </c>
    </row>
    <row r="87" spans="1:5" ht="102">
      <c r="A87" t="s">
        <v>48</v>
      </c>
      <c r="E87" s="29" t="s">
        <v>185</v>
      </c>
    </row>
    <row r="88" spans="1:16" ht="12.75">
      <c r="A88" s="18" t="s">
        <v>40</v>
      </c>
      <c s="23" t="s">
        <v>190</v>
      </c>
      <c s="23" t="s">
        <v>191</v>
      </c>
      <c s="18" t="s">
        <v>42</v>
      </c>
      <c s="24" t="s">
        <v>192</v>
      </c>
      <c s="25" t="s">
        <v>101</v>
      </c>
      <c s="26">
        <v>18699.3</v>
      </c>
      <c s="27">
        <v>0</v>
      </c>
      <c s="27">
        <f>ROUND(ROUND(H88,2)*ROUND(G88,3),2)</f>
      </c>
      <c r="O88">
        <f>(I88*21)/100</f>
      </c>
      <c t="s">
        <v>18</v>
      </c>
    </row>
    <row r="89" spans="1:5" ht="12.75">
      <c r="A89" s="28" t="s">
        <v>45</v>
      </c>
      <c r="E89" s="29" t="s">
        <v>193</v>
      </c>
    </row>
    <row r="90" spans="1:5" ht="76.5">
      <c r="A90" s="30" t="s">
        <v>47</v>
      </c>
      <c r="E90" s="31" t="s">
        <v>194</v>
      </c>
    </row>
    <row r="91" spans="1:5" ht="51">
      <c r="A91" t="s">
        <v>48</v>
      </c>
      <c r="E91" s="29" t="s">
        <v>195</v>
      </c>
    </row>
    <row r="92" spans="1:16" ht="12.75">
      <c r="A92" s="18" t="s">
        <v>40</v>
      </c>
      <c s="23" t="s">
        <v>196</v>
      </c>
      <c s="23" t="s">
        <v>197</v>
      </c>
      <c s="18" t="s">
        <v>42</v>
      </c>
      <c s="24" t="s">
        <v>198</v>
      </c>
      <c s="25" t="s">
        <v>101</v>
      </c>
      <c s="26">
        <v>18898.57</v>
      </c>
      <c s="27">
        <v>0</v>
      </c>
      <c s="27">
        <f>ROUND(ROUND(H92,2)*ROUND(G92,3),2)</f>
      </c>
      <c r="O92">
        <f>(I92*21)/100</f>
      </c>
      <c t="s">
        <v>18</v>
      </c>
    </row>
    <row r="93" spans="1:5" ht="25.5">
      <c r="A93" s="28" t="s">
        <v>45</v>
      </c>
      <c r="E93" s="29" t="s">
        <v>199</v>
      </c>
    </row>
    <row r="94" spans="1:5" ht="102">
      <c r="A94" s="30" t="s">
        <v>47</v>
      </c>
      <c r="E94" s="31" t="s">
        <v>200</v>
      </c>
    </row>
    <row r="95" spans="1:5" ht="51">
      <c r="A95" t="s">
        <v>48</v>
      </c>
      <c r="E95" s="29" t="s">
        <v>195</v>
      </c>
    </row>
    <row r="96" spans="1:16" ht="12.75">
      <c r="A96" s="18" t="s">
        <v>40</v>
      </c>
      <c s="23" t="s">
        <v>201</v>
      </c>
      <c s="23" t="s">
        <v>202</v>
      </c>
      <c s="18" t="s">
        <v>42</v>
      </c>
      <c s="24" t="s">
        <v>203</v>
      </c>
      <c s="25" t="s">
        <v>101</v>
      </c>
      <c s="26">
        <v>18699.3</v>
      </c>
      <c s="27">
        <v>0</v>
      </c>
      <c s="27">
        <f>ROUND(ROUND(H96,2)*ROUND(G96,3),2)</f>
      </c>
      <c r="O96">
        <f>(I96*21)/100</f>
      </c>
      <c t="s">
        <v>18</v>
      </c>
    </row>
    <row r="97" spans="1:5" ht="25.5">
      <c r="A97" s="28" t="s">
        <v>45</v>
      </c>
      <c r="E97" s="29" t="s">
        <v>204</v>
      </c>
    </row>
    <row r="98" spans="1:5" ht="76.5">
      <c r="A98" s="30" t="s">
        <v>47</v>
      </c>
      <c r="E98" s="31" t="s">
        <v>205</v>
      </c>
    </row>
    <row r="99" spans="1:5" ht="140.25">
      <c r="A99" t="s">
        <v>48</v>
      </c>
      <c r="E99" s="29" t="s">
        <v>206</v>
      </c>
    </row>
    <row r="100" spans="1:16" ht="12.75">
      <c r="A100" s="18" t="s">
        <v>40</v>
      </c>
      <c s="23" t="s">
        <v>207</v>
      </c>
      <c s="23" t="s">
        <v>208</v>
      </c>
      <c s="18" t="s">
        <v>42</v>
      </c>
      <c s="24" t="s">
        <v>209</v>
      </c>
      <c s="25" t="s">
        <v>101</v>
      </c>
      <c s="26">
        <v>18898.57</v>
      </c>
      <c s="27">
        <v>0</v>
      </c>
      <c s="27">
        <f>ROUND(ROUND(H100,2)*ROUND(G100,3),2)</f>
      </c>
      <c r="O100">
        <f>(I100*21)/100</f>
      </c>
      <c t="s">
        <v>18</v>
      </c>
    </row>
    <row r="101" spans="1:5" ht="25.5">
      <c r="A101" s="28" t="s">
        <v>45</v>
      </c>
      <c r="E101" s="29" t="s">
        <v>210</v>
      </c>
    </row>
    <row r="102" spans="1:5" ht="102">
      <c r="A102" s="30" t="s">
        <v>47</v>
      </c>
      <c r="E102" s="31" t="s">
        <v>200</v>
      </c>
    </row>
    <row r="103" spans="1:5" ht="140.25">
      <c r="A103" t="s">
        <v>48</v>
      </c>
      <c r="E103" s="29" t="s">
        <v>206</v>
      </c>
    </row>
    <row r="104" spans="1:16" ht="12.75">
      <c r="A104" s="18" t="s">
        <v>40</v>
      </c>
      <c s="23" t="s">
        <v>211</v>
      </c>
      <c s="23" t="s">
        <v>212</v>
      </c>
      <c s="18" t="s">
        <v>42</v>
      </c>
      <c s="24" t="s">
        <v>213</v>
      </c>
      <c s="25" t="s">
        <v>101</v>
      </c>
      <c s="26">
        <v>13002.06</v>
      </c>
      <c s="27">
        <v>0</v>
      </c>
      <c s="27">
        <f>ROUND(ROUND(H104,2)*ROUND(G104,3),2)</f>
      </c>
      <c r="O104">
        <f>(I104*21)/100</f>
      </c>
      <c t="s">
        <v>18</v>
      </c>
    </row>
    <row r="105" spans="1:5" ht="76.5">
      <c r="A105" s="28" t="s">
        <v>45</v>
      </c>
      <c r="E105" s="29" t="s">
        <v>214</v>
      </c>
    </row>
    <row r="106" spans="1:5" ht="12.75">
      <c r="A106" s="30" t="s">
        <v>47</v>
      </c>
      <c r="E106" s="31" t="s">
        <v>215</v>
      </c>
    </row>
    <row r="107" spans="1:5" ht="76.5">
      <c r="A107" t="s">
        <v>48</v>
      </c>
      <c r="E107" s="29" t="s">
        <v>216</v>
      </c>
    </row>
    <row r="108" spans="1:16" ht="12.75">
      <c r="A108" s="18" t="s">
        <v>40</v>
      </c>
      <c s="23" t="s">
        <v>217</v>
      </c>
      <c s="23" t="s">
        <v>218</v>
      </c>
      <c s="18" t="s">
        <v>42</v>
      </c>
      <c s="24" t="s">
        <v>219</v>
      </c>
      <c s="25" t="s">
        <v>113</v>
      </c>
      <c s="26">
        <v>2177.6</v>
      </c>
      <c s="27">
        <v>0</v>
      </c>
      <c s="27">
        <f>ROUND(ROUND(H108,2)*ROUND(G108,3),2)</f>
      </c>
      <c r="O108">
        <f>(I108*21)/100</f>
      </c>
      <c t="s">
        <v>18</v>
      </c>
    </row>
    <row r="109" spans="1:5" ht="12.75">
      <c r="A109" s="28" t="s">
        <v>45</v>
      </c>
      <c r="E109" s="29" t="s">
        <v>220</v>
      </c>
    </row>
    <row r="110" spans="1:5" ht="76.5">
      <c r="A110" s="30" t="s">
        <v>47</v>
      </c>
      <c r="E110" s="31" t="s">
        <v>221</v>
      </c>
    </row>
    <row r="111" spans="1:5" ht="38.25">
      <c r="A111" t="s">
        <v>48</v>
      </c>
      <c r="E111" s="29" t="s">
        <v>222</v>
      </c>
    </row>
    <row r="112" spans="1:18" ht="12.75" customHeight="1">
      <c r="A112" s="5" t="s">
        <v>38</v>
      </c>
      <c s="5"/>
      <c s="35" t="s">
        <v>35</v>
      </c>
      <c s="5"/>
      <c s="21" t="s">
        <v>223</v>
      </c>
      <c s="5"/>
      <c s="5"/>
      <c s="5"/>
      <c s="36">
        <f>0+Q112</f>
      </c>
      <c r="O112">
        <f>0+R112</f>
      </c>
      <c r="Q112">
        <f>0+I113+I117+I121+I125+I129+I133+I137+I141+I145+I149+I153+I157+I161+I165</f>
      </c>
      <c>
        <f>0+O113+O117+O121+O125+O129+O133+O137+O141+O145+O149+O153+O157+O161+O165</f>
      </c>
    </row>
    <row r="113" spans="1:16" ht="12.75">
      <c r="A113" s="18" t="s">
        <v>40</v>
      </c>
      <c s="23" t="s">
        <v>224</v>
      </c>
      <c s="23" t="s">
        <v>225</v>
      </c>
      <c s="18" t="s">
        <v>42</v>
      </c>
      <c s="24" t="s">
        <v>226</v>
      </c>
      <c s="25" t="s">
        <v>227</v>
      </c>
      <c s="26">
        <v>84</v>
      </c>
      <c s="27">
        <v>0</v>
      </c>
      <c s="27">
        <f>ROUND(ROUND(H113,2)*ROUND(G113,3),2)</f>
      </c>
      <c r="O113">
        <f>(I113*21)/100</f>
      </c>
      <c t="s">
        <v>18</v>
      </c>
    </row>
    <row r="114" spans="1:5" ht="12.75">
      <c r="A114" s="28" t="s">
        <v>45</v>
      </c>
      <c r="E114" s="29" t="s">
        <v>228</v>
      </c>
    </row>
    <row r="115" spans="1:5" ht="12.75">
      <c r="A115" s="30" t="s">
        <v>47</v>
      </c>
      <c r="E115" s="31" t="s">
        <v>229</v>
      </c>
    </row>
    <row r="116" spans="1:5" ht="51">
      <c r="A116" t="s">
        <v>48</v>
      </c>
      <c r="E116" s="29" t="s">
        <v>230</v>
      </c>
    </row>
    <row r="117" spans="1:16" ht="12.75">
      <c r="A117" s="18" t="s">
        <v>40</v>
      </c>
      <c s="23" t="s">
        <v>231</v>
      </c>
      <c s="23" t="s">
        <v>225</v>
      </c>
      <c s="18" t="s">
        <v>117</v>
      </c>
      <c s="24" t="s">
        <v>226</v>
      </c>
      <c s="25" t="s">
        <v>227</v>
      </c>
      <c s="26">
        <v>12</v>
      </c>
      <c s="27">
        <v>0</v>
      </c>
      <c s="27">
        <f>ROUND(ROUND(H117,2)*ROUND(G117,3),2)</f>
      </c>
      <c r="O117">
        <f>(I117*21)/100</f>
      </c>
      <c t="s">
        <v>18</v>
      </c>
    </row>
    <row r="118" spans="1:5" ht="12.75">
      <c r="A118" s="28" t="s">
        <v>45</v>
      </c>
      <c r="E118" s="29" t="s">
        <v>232</v>
      </c>
    </row>
    <row r="119" spans="1:5" ht="12.75">
      <c r="A119" s="30" t="s">
        <v>47</v>
      </c>
      <c r="E119" s="31" t="s">
        <v>233</v>
      </c>
    </row>
    <row r="120" spans="1:5" ht="51">
      <c r="A120" t="s">
        <v>48</v>
      </c>
      <c r="E120" s="29" t="s">
        <v>230</v>
      </c>
    </row>
    <row r="121" spans="1:16" ht="12.75">
      <c r="A121" s="18" t="s">
        <v>40</v>
      </c>
      <c s="23" t="s">
        <v>234</v>
      </c>
      <c s="23" t="s">
        <v>235</v>
      </c>
      <c s="18" t="s">
        <v>42</v>
      </c>
      <c s="24" t="s">
        <v>236</v>
      </c>
      <c s="25" t="s">
        <v>227</v>
      </c>
      <c s="26">
        <v>77</v>
      </c>
      <c s="27">
        <v>0</v>
      </c>
      <c s="27">
        <f>ROUND(ROUND(H121,2)*ROUND(G121,3),2)</f>
      </c>
      <c r="O121">
        <f>(I121*21)/100</f>
      </c>
      <c t="s">
        <v>18</v>
      </c>
    </row>
    <row r="122" spans="1:5" ht="25.5">
      <c r="A122" s="28" t="s">
        <v>45</v>
      </c>
      <c r="E122" s="29" t="s">
        <v>237</v>
      </c>
    </row>
    <row r="123" spans="1:5" ht="12.75">
      <c r="A123" s="30" t="s">
        <v>47</v>
      </c>
      <c r="E123" s="31" t="s">
        <v>238</v>
      </c>
    </row>
    <row r="124" spans="1:5" ht="25.5">
      <c r="A124" t="s">
        <v>48</v>
      </c>
      <c r="E124" s="29" t="s">
        <v>239</v>
      </c>
    </row>
    <row r="125" spans="1:16" ht="25.5">
      <c r="A125" s="18" t="s">
        <v>40</v>
      </c>
      <c s="23" t="s">
        <v>240</v>
      </c>
      <c s="23" t="s">
        <v>241</v>
      </c>
      <c s="18" t="s">
        <v>42</v>
      </c>
      <c s="24" t="s">
        <v>242</v>
      </c>
      <c s="25" t="s">
        <v>227</v>
      </c>
      <c s="26">
        <v>39</v>
      </c>
      <c s="27">
        <v>0</v>
      </c>
      <c s="27">
        <f>ROUND(ROUND(H125,2)*ROUND(G125,3),2)</f>
      </c>
      <c r="O125">
        <f>(I125*21)/100</f>
      </c>
      <c t="s">
        <v>18</v>
      </c>
    </row>
    <row r="126" spans="1:5" ht="357">
      <c r="A126" s="28" t="s">
        <v>45</v>
      </c>
      <c r="E126" s="29" t="s">
        <v>243</v>
      </c>
    </row>
    <row r="127" spans="1:5" ht="12.75">
      <c r="A127" s="30" t="s">
        <v>47</v>
      </c>
      <c r="E127" s="31" t="s">
        <v>244</v>
      </c>
    </row>
    <row r="128" spans="1:5" ht="25.5">
      <c r="A128" t="s">
        <v>48</v>
      </c>
      <c r="E128" s="29" t="s">
        <v>245</v>
      </c>
    </row>
    <row r="129" spans="1:16" ht="12.75">
      <c r="A129" s="18" t="s">
        <v>40</v>
      </c>
      <c s="23" t="s">
        <v>246</v>
      </c>
      <c s="23" t="s">
        <v>247</v>
      </c>
      <c s="18" t="s">
        <v>42</v>
      </c>
      <c s="24" t="s">
        <v>248</v>
      </c>
      <c s="25" t="s">
        <v>227</v>
      </c>
      <c s="26">
        <v>44</v>
      </c>
      <c s="27">
        <v>0</v>
      </c>
      <c s="27">
        <f>ROUND(ROUND(H129,2)*ROUND(G129,3),2)</f>
      </c>
      <c r="O129">
        <f>(I129*21)/100</f>
      </c>
      <c t="s">
        <v>18</v>
      </c>
    </row>
    <row r="130" spans="1:5" ht="38.25">
      <c r="A130" s="28" t="s">
        <v>45</v>
      </c>
      <c r="E130" s="29" t="s">
        <v>249</v>
      </c>
    </row>
    <row r="131" spans="1:5" ht="12.75">
      <c r="A131" s="30" t="s">
        <v>47</v>
      </c>
      <c r="E131" s="31" t="s">
        <v>250</v>
      </c>
    </row>
    <row r="132" spans="1:5" ht="25.5">
      <c r="A132" t="s">
        <v>48</v>
      </c>
      <c r="E132" s="29" t="s">
        <v>251</v>
      </c>
    </row>
    <row r="133" spans="1:16" ht="12.75">
      <c r="A133" s="18" t="s">
        <v>40</v>
      </c>
      <c s="23" t="s">
        <v>252</v>
      </c>
      <c s="23" t="s">
        <v>253</v>
      </c>
      <c s="18" t="s">
        <v>42</v>
      </c>
      <c s="24" t="s">
        <v>254</v>
      </c>
      <c s="25" t="s">
        <v>227</v>
      </c>
      <c s="26">
        <v>1</v>
      </c>
      <c s="27">
        <v>0</v>
      </c>
      <c s="27">
        <f>ROUND(ROUND(H133,2)*ROUND(G133,3),2)</f>
      </c>
      <c r="O133">
        <f>(I133*21)/100</f>
      </c>
      <c t="s">
        <v>18</v>
      </c>
    </row>
    <row r="134" spans="1:5" ht="12.75">
      <c r="A134" s="28" t="s">
        <v>45</v>
      </c>
      <c r="E134" s="29" t="s">
        <v>255</v>
      </c>
    </row>
    <row r="135" spans="1:5" ht="12.75">
      <c r="A135" s="30" t="s">
        <v>47</v>
      </c>
      <c r="E135" s="31" t="s">
        <v>256</v>
      </c>
    </row>
    <row r="136" spans="1:5" ht="25.5">
      <c r="A136" t="s">
        <v>48</v>
      </c>
      <c r="E136" s="29" t="s">
        <v>245</v>
      </c>
    </row>
    <row r="137" spans="1:16" ht="12.75">
      <c r="A137" s="18" t="s">
        <v>40</v>
      </c>
      <c s="23" t="s">
        <v>257</v>
      </c>
      <c s="23" t="s">
        <v>258</v>
      </c>
      <c s="18" t="s">
        <v>42</v>
      </c>
      <c s="24" t="s">
        <v>259</v>
      </c>
      <c s="25" t="s">
        <v>227</v>
      </c>
      <c s="26">
        <v>1</v>
      </c>
      <c s="27">
        <v>0</v>
      </c>
      <c s="27">
        <f>ROUND(ROUND(H137,2)*ROUND(G137,3),2)</f>
      </c>
      <c r="O137">
        <f>(I137*21)/100</f>
      </c>
      <c t="s">
        <v>18</v>
      </c>
    </row>
    <row r="138" spans="1:5" ht="51">
      <c r="A138" s="28" t="s">
        <v>45</v>
      </c>
      <c r="E138" s="29" t="s">
        <v>260</v>
      </c>
    </row>
    <row r="139" spans="1:5" ht="12.75">
      <c r="A139" s="30" t="s">
        <v>47</v>
      </c>
      <c r="E139" s="31" t="s">
        <v>42</v>
      </c>
    </row>
    <row r="140" spans="1:5" ht="25.5">
      <c r="A140" t="s">
        <v>48</v>
      </c>
      <c r="E140" s="29" t="s">
        <v>251</v>
      </c>
    </row>
    <row r="141" spans="1:16" ht="25.5">
      <c r="A141" s="18" t="s">
        <v>40</v>
      </c>
      <c s="23" t="s">
        <v>261</v>
      </c>
      <c s="23" t="s">
        <v>262</v>
      </c>
      <c s="18" t="s">
        <v>42</v>
      </c>
      <c s="24" t="s">
        <v>263</v>
      </c>
      <c s="25" t="s">
        <v>101</v>
      </c>
      <c s="26">
        <v>624.125</v>
      </c>
      <c s="27">
        <v>0</v>
      </c>
      <c s="27">
        <f>ROUND(ROUND(H141,2)*ROUND(G141,3),2)</f>
      </c>
      <c r="O141">
        <f>(I141*21)/100</f>
      </c>
      <c t="s">
        <v>18</v>
      </c>
    </row>
    <row r="142" spans="1:5" ht="76.5">
      <c r="A142" s="28" t="s">
        <v>45</v>
      </c>
      <c r="E142" s="29" t="s">
        <v>264</v>
      </c>
    </row>
    <row r="143" spans="1:5" ht="127.5">
      <c r="A143" s="30" t="s">
        <v>47</v>
      </c>
      <c r="E143" s="31" t="s">
        <v>265</v>
      </c>
    </row>
    <row r="144" spans="1:5" ht="38.25">
      <c r="A144" t="s">
        <v>48</v>
      </c>
      <c r="E144" s="29" t="s">
        <v>266</v>
      </c>
    </row>
    <row r="145" spans="1:16" ht="12.75">
      <c r="A145" s="18" t="s">
        <v>40</v>
      </c>
      <c s="23" t="s">
        <v>267</v>
      </c>
      <c s="23" t="s">
        <v>268</v>
      </c>
      <c s="18" t="s">
        <v>42</v>
      </c>
      <c s="24" t="s">
        <v>269</v>
      </c>
      <c s="25" t="s">
        <v>101</v>
      </c>
      <c s="26">
        <v>971</v>
      </c>
      <c s="27">
        <v>0</v>
      </c>
      <c s="27">
        <f>ROUND(ROUND(H145,2)*ROUND(G145,3),2)</f>
      </c>
      <c r="O145">
        <f>(I145*21)/100</f>
      </c>
      <c t="s">
        <v>18</v>
      </c>
    </row>
    <row r="146" spans="1:5" ht="25.5">
      <c r="A146" s="28" t="s">
        <v>45</v>
      </c>
      <c r="E146" s="29" t="s">
        <v>270</v>
      </c>
    </row>
    <row r="147" spans="1:5" ht="38.25">
      <c r="A147" s="30" t="s">
        <v>47</v>
      </c>
      <c r="E147" s="31" t="s">
        <v>271</v>
      </c>
    </row>
    <row r="148" spans="1:5" ht="38.25">
      <c r="A148" t="s">
        <v>48</v>
      </c>
      <c r="E148" s="29" t="s">
        <v>266</v>
      </c>
    </row>
    <row r="149" spans="1:16" ht="12.75">
      <c r="A149" s="18" t="s">
        <v>40</v>
      </c>
      <c s="23" t="s">
        <v>272</v>
      </c>
      <c s="23" t="s">
        <v>273</v>
      </c>
      <c s="18" t="s">
        <v>42</v>
      </c>
      <c s="24" t="s">
        <v>274</v>
      </c>
      <c s="25" t="s">
        <v>113</v>
      </c>
      <c s="26">
        <v>400</v>
      </c>
      <c s="27">
        <v>0</v>
      </c>
      <c s="27">
        <f>ROUND(ROUND(H149,2)*ROUND(G149,3),2)</f>
      </c>
      <c r="O149">
        <f>(I149*21)/100</f>
      </c>
      <c t="s">
        <v>18</v>
      </c>
    </row>
    <row r="150" spans="1:5" ht="51">
      <c r="A150" s="28" t="s">
        <v>45</v>
      </c>
      <c r="E150" s="29" t="s">
        <v>275</v>
      </c>
    </row>
    <row r="151" spans="1:5" ht="25.5">
      <c r="A151" s="30" t="s">
        <v>47</v>
      </c>
      <c r="E151" s="31" t="s">
        <v>276</v>
      </c>
    </row>
    <row r="152" spans="1:5" ht="51">
      <c r="A152" t="s">
        <v>48</v>
      </c>
      <c r="E152" s="29" t="s">
        <v>277</v>
      </c>
    </row>
    <row r="153" spans="1:16" ht="12.75">
      <c r="A153" s="18" t="s">
        <v>40</v>
      </c>
      <c s="23" t="s">
        <v>278</v>
      </c>
      <c s="23" t="s">
        <v>279</v>
      </c>
      <c s="18" t="s">
        <v>42</v>
      </c>
      <c s="24" t="s">
        <v>280</v>
      </c>
      <c s="25" t="s">
        <v>113</v>
      </c>
      <c s="26">
        <v>56</v>
      </c>
      <c s="27">
        <v>0</v>
      </c>
      <c s="27">
        <f>ROUND(ROUND(H153,2)*ROUND(G153,3),2)</f>
      </c>
      <c r="O153">
        <f>(I153*21)/100</f>
      </c>
      <c t="s">
        <v>18</v>
      </c>
    </row>
    <row r="154" spans="1:5" ht="12.75">
      <c r="A154" s="28" t="s">
        <v>45</v>
      </c>
      <c r="E154" s="29" t="s">
        <v>281</v>
      </c>
    </row>
    <row r="155" spans="1:5" ht="12.75">
      <c r="A155" s="30" t="s">
        <v>47</v>
      </c>
      <c r="E155" s="31" t="s">
        <v>42</v>
      </c>
    </row>
    <row r="156" spans="1:5" ht="51">
      <c r="A156" t="s">
        <v>48</v>
      </c>
      <c r="E156" s="29" t="s">
        <v>282</v>
      </c>
    </row>
    <row r="157" spans="1:16" ht="12.75">
      <c r="A157" s="18" t="s">
        <v>40</v>
      </c>
      <c s="23" t="s">
        <v>283</v>
      </c>
      <c s="23" t="s">
        <v>279</v>
      </c>
      <c s="18" t="s">
        <v>59</v>
      </c>
      <c s="24" t="s">
        <v>284</v>
      </c>
      <c s="25" t="s">
        <v>113</v>
      </c>
      <c s="26">
        <v>56</v>
      </c>
      <c s="27">
        <v>0</v>
      </c>
      <c s="27">
        <f>ROUND(ROUND(H157,2)*ROUND(G157,3),2)</f>
      </c>
      <c r="O157">
        <f>(I157*21)/100</f>
      </c>
      <c t="s">
        <v>18</v>
      </c>
    </row>
    <row r="158" spans="1:5" ht="25.5">
      <c r="A158" s="28" t="s">
        <v>45</v>
      </c>
      <c r="E158" s="29" t="s">
        <v>285</v>
      </c>
    </row>
    <row r="159" spans="1:5" ht="12.75">
      <c r="A159" s="30" t="s">
        <v>47</v>
      </c>
      <c r="E159" s="31" t="s">
        <v>286</v>
      </c>
    </row>
    <row r="160" spans="1:5" ht="12.75">
      <c r="A160" t="s">
        <v>48</v>
      </c>
      <c r="E160" s="29" t="s">
        <v>42</v>
      </c>
    </row>
    <row r="161" spans="1:16" ht="12.75">
      <c r="A161" s="18" t="s">
        <v>40</v>
      </c>
      <c s="23" t="s">
        <v>287</v>
      </c>
      <c s="23" t="s">
        <v>288</v>
      </c>
      <c s="18" t="s">
        <v>42</v>
      </c>
      <c s="24" t="s">
        <v>289</v>
      </c>
      <c s="25" t="s">
        <v>113</v>
      </c>
      <c s="26">
        <v>595</v>
      </c>
      <c s="27">
        <v>0</v>
      </c>
      <c s="27">
        <f>ROUND(ROUND(H161,2)*ROUND(G161,3),2)</f>
      </c>
      <c r="O161">
        <f>(I161*21)/100</f>
      </c>
      <c t="s">
        <v>18</v>
      </c>
    </row>
    <row r="162" spans="1:5" ht="12.75">
      <c r="A162" s="28" t="s">
        <v>45</v>
      </c>
      <c r="E162" s="29" t="s">
        <v>42</v>
      </c>
    </row>
    <row r="163" spans="1:5" ht="38.25">
      <c r="A163" s="30" t="s">
        <v>47</v>
      </c>
      <c r="E163" s="31" t="s">
        <v>290</v>
      </c>
    </row>
    <row r="164" spans="1:5" ht="25.5">
      <c r="A164" t="s">
        <v>48</v>
      </c>
      <c r="E164" s="29" t="s">
        <v>291</v>
      </c>
    </row>
    <row r="165" spans="1:16" ht="12.75">
      <c r="A165" s="18" t="s">
        <v>40</v>
      </c>
      <c s="23" t="s">
        <v>292</v>
      </c>
      <c s="23" t="s">
        <v>293</v>
      </c>
      <c s="18" t="s">
        <v>42</v>
      </c>
      <c s="24" t="s">
        <v>294</v>
      </c>
      <c s="25" t="s">
        <v>101</v>
      </c>
      <c s="26">
        <v>18898.57</v>
      </c>
      <c s="27">
        <v>0</v>
      </c>
      <c s="27">
        <f>ROUND(ROUND(H165,2)*ROUND(G165,3),2)</f>
      </c>
      <c r="O165">
        <f>(I165*21)/100</f>
      </c>
      <c t="s">
        <v>18</v>
      </c>
    </row>
    <row r="166" spans="1:5" ht="12.75">
      <c r="A166" s="28" t="s">
        <v>45</v>
      </c>
      <c r="E166" s="29" t="s">
        <v>42</v>
      </c>
    </row>
    <row r="167" spans="1:5" ht="102">
      <c r="A167" s="30" t="s">
        <v>47</v>
      </c>
      <c r="E167" s="31" t="s">
        <v>200</v>
      </c>
    </row>
    <row r="168" spans="1:5" ht="25.5">
      <c r="A168" t="s">
        <v>48</v>
      </c>
      <c r="E168" s="29" t="s">
        <v>295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