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  <sheet name="SO 103" sheetId="4" r:id="rId4"/>
    <sheet name="SO 301.1" sheetId="5" r:id="rId5"/>
    <sheet name="SO 802" sheetId="6" r:id="rId6"/>
  </sheets>
  <definedNames/>
  <calcPr/>
  <webPublishing/>
</workbook>
</file>

<file path=xl/sharedStrings.xml><?xml version="1.0" encoding="utf-8"?>
<sst xmlns="http://schemas.openxmlformats.org/spreadsheetml/2006/main" count="2245" uniqueCount="541">
  <si>
    <t>ASPE10</t>
  </si>
  <si>
    <t>S</t>
  </si>
  <si>
    <t>Soupis prací objektu</t>
  </si>
  <si>
    <t xml:space="preserve">Stavba: </t>
  </si>
  <si>
    <t>VD03120</t>
  </si>
  <si>
    <t>III/4992, III/4995 Hroznová Lhota, úprava křižovatky,SÚS</t>
  </si>
  <si>
    <t>O</t>
  </si>
  <si>
    <t>Objekt:</t>
  </si>
  <si>
    <t>SO 000</t>
  </si>
  <si>
    <t>Ostatní a vedlejší náklady, SÚS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</si>
  <si>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</si>
  <si>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</si>
  <si>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</si>
  <si>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</si>
  <si>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</si>
  <si>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</si>
  <si>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</si>
  <si>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</si>
  <si>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</si>
  <si>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</si>
  <si>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</si>
  <si>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</si>
  <si>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</si>
  <si>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</si>
  <si>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</si>
  <si>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</si>
  <si>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</si>
  <si>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</si>
  <si>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</si>
  <si>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</si>
  <si>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</si>
  <si>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</si>
  <si>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</si>
  <si>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</si>
  <si>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</si>
  <si>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</si>
  <si>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</si>
  <si>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</si>
  <si>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</si>
  <si>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</si>
  <si>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</si>
  <si>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</si>
  <si>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</si>
  <si>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</si>
  <si>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</si>
  <si>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</si>
  <si>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</si>
  <si>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</si>
  <si>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</si>
  <si>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</si>
  <si>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</si>
  <si>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</si>
  <si>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</si>
  <si>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</si>
  <si>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</si>
  <si>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</si>
  <si>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</si>
  <si>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</si>
  <si>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</si>
  <si>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</si>
  <si>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</si>
  <si>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</si>
  <si>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</si>
  <si>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</si>
  <si>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</si>
  <si>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</si>
  <si>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</si>
  <si>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</si>
  <si>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</si>
  <si>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</si>
  <si>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</si>
  <si>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</si>
  <si>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</si>
  <si>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</si>
  <si>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00009</t>
  </si>
  <si>
    <t>Hlavní prohlídka silnice prováděná při uvedení stavby do provozu  - popsáno v obchodních podmínkách a vyhlášce č. 104/1997</t>
  </si>
  <si>
    <t>8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</si>
  <si>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</si>
  <si>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</si>
  <si>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</si>
  <si>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</si>
  <si>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</si>
  <si>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</si>
  <si>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11</t>
  </si>
  <si>
    <t>00018</t>
  </si>
  <si>
    <t>Návrh technologického postupu prací - popsáno v obchodních podmínkách</t>
  </si>
  <si>
    <t>SO 101</t>
  </si>
  <si>
    <t>III/4992, III/4995 Hroznová Lhota, úprava křižovatky</t>
  </si>
  <si>
    <t>014102</t>
  </si>
  <si>
    <t>POPLATKY ZA SKLÁDKU - zemina</t>
  </si>
  <si>
    <t>T</t>
  </si>
  <si>
    <t>p. 17120 882,602*2=1 765,204 [A] 
p. 212626 481,5*0,12*2=115,560 [B] 
Celkem: A+B=1 880,764 [C]</t>
  </si>
  <si>
    <t>zahrnuje veškeré poplatky provozovateli skládky související s uložením odpadu na skládce.</t>
  </si>
  <si>
    <t>POPLATKY ZA SKLÁDKU - kamenivo</t>
  </si>
  <si>
    <t>p. 113328 941,98*1,9=1 789,762 [A]</t>
  </si>
  <si>
    <t>POPLATKY ZA SKLÁDKU - beton</t>
  </si>
  <si>
    <t>p. 113158 10,2*2,3=23,460 [A] 
p. 113188 6,96*2=13,920 [B] 
p. 113524 642*0,205=131,610 [C] 
p. 96687 4*1,5=6,000 [D] 
Celkem: A+B+C+D=174,990 [E]</t>
  </si>
  <si>
    <t>POPLATKY ZA SKLÁDKU - asfalt s obsahem dehtu</t>
  </si>
  <si>
    <t>p. 113138 24*2,4=57,600 [A]</t>
  </si>
  <si>
    <t>POPLATKY ZA SKLÁDKU - železobeton</t>
  </si>
  <si>
    <t>p. 966168 2,52*2,5=6,300 [A]</t>
  </si>
  <si>
    <t>Zemní práce</t>
  </si>
  <si>
    <t>113138</t>
  </si>
  <si>
    <t>ODSTRANĚNÍ KRYTU ZPEVNĚNÝCH PLOCH S ASFALT POJIVEM, ODVOZ DO 20KM</t>
  </si>
  <si>
    <t>M3</t>
  </si>
  <si>
    <t>Výměra dle Microstation</t>
  </si>
  <si>
    <t>Podkladní asfalt s obsahem dehtu tl.100mm 0,1*240=24,000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</si>
  <si>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</si>
  <si>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</si>
  <si>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</si>
  <si>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</si>
  <si>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48*24*2,4=2 764,800 [A]</t>
  </si>
  <si>
    <t>Položka zahrnuje samostatnou dopravu suti a vybouraných hmot. Množství se určí jako součin hmotnosti [t] a požadované vzdálenosti [km].</t>
  </si>
  <si>
    <t>113158</t>
  </si>
  <si>
    <t>ODSTRANĚNÍ KRYTU ZPEVNĚNÝCH PLOCH Z BETONU, ODVOZ DO 20KM</t>
  </si>
  <si>
    <t>Stávající beton tl.200mm ve vozovce v místě BUS zastávky 0,2*51=10,200 [A]</t>
  </si>
  <si>
    <t>11315B</t>
  </si>
  <si>
    <t>ODSTRANĚNÍ KRYTU ZPEVNĚNÝCH PLOCH Z BETONU - DOPRAVA</t>
  </si>
  <si>
    <t>7*2,3*10,2=164,220 [A]</t>
  </si>
  <si>
    <t>113188</t>
  </si>
  <si>
    <t>ODSTRANĚNÍ KRYTU ZPEVNĚNÝCH PLOCH Z DLAŽDIC, ODVOZ DO 20KM</t>
  </si>
  <si>
    <t>Stávající zámk. dlažba 80mmm ve vozovce v místě BUS zastávky 0,08*(27+20+40)=6,960 [A]</t>
  </si>
  <si>
    <t>11318B</t>
  </si>
  <si>
    <t>ODSTRANĚNÍ KRYTU ZPEVNĚNÝCH PLOCH Z DLAŽDIC - DOPRAVA</t>
  </si>
  <si>
    <t>7*2*6,96=97,440 [A]</t>
  </si>
  <si>
    <t>12</t>
  </si>
  <si>
    <t>113328</t>
  </si>
  <si>
    <t>ODSTRAN PODKL ZPEVNĚNÝCH PLOCH Z KAMENIVA NESTMEL, ODVOZ DO 20KM</t>
  </si>
  <si>
    <t>Výměra dle Microstation.</t>
  </si>
  <si>
    <t>Stávající kce ŠD tl.400mm vozovka s frézováním 50mm 0,4*(1963-240)=689,200 [A] 
Stávající kce ŠD tl.300mm vozovka s frézováním 50+100mm 0,3*240=72,000 [B] 
Stávající kce ŠD tl.370mm vozovka v místě BUS zastávky a budoucí točny pod zámk. dlažbou 0,37*(27+20+40)=32,190 [C] 
Stávající kce ŠD tl.250mm pod betonem ve vozovce v místě BUS zastávky 0,25*51=12,750 [D] 
Stávající kce ŠD tl.100mm vozovka napojení směr Kněždub 0,1*144=14,400 [E] 
Stávající kce ŠD tl.400mm mezi stávající a novou obrubou 0,4*303,6=121,440 [F] 
Celkem: A+B+C+D+E+F=941,980 [G]</t>
  </si>
  <si>
    <t>13</t>
  </si>
  <si>
    <t>11332B</t>
  </si>
  <si>
    <t>ODSTRANĚNÍ PODKLADŮ ZPEVNĚNÝCH PLOCH Z KAMENIVA NESTMELENÉHO - DOPRAVA</t>
  </si>
  <si>
    <t>7*1,9*941,98=12 528,334 [A]</t>
  </si>
  <si>
    <t>14</t>
  </si>
  <si>
    <t>113524</t>
  </si>
  <si>
    <t>ODSTRANĚNÍ CHODNÍKOVÝCH A SILNIČNÍCH OBRUBNÍKŮ BETONOVÝCH, ODVOZ DO 5KM</t>
  </si>
  <si>
    <t>M</t>
  </si>
  <si>
    <t>Včetně bet. patky. 
Výměra dle Microstation.</t>
  </si>
  <si>
    <t>Silniční obruba 24+19+12+15+21+21+5,5+3+33+30+11+11+33+238+131=607,500 [A] 
Ležatá obruba 5+9+4=18,000 [B] 
Obruba vozovky napojení směr Kněždub 16,5=16,500 [C] 
Celkem: A+B+C=642,000 [D]</t>
  </si>
  <si>
    <t>15</t>
  </si>
  <si>
    <t>11352B</t>
  </si>
  <si>
    <t>ODSTRANĚNÍ CHODNÍKOVÝCH A SILNIČNÍCH OBRUBNÍKŮ BETONOVÝCH - DOPRAVA</t>
  </si>
  <si>
    <t>22*0,205*642=2 895,420 [A]</t>
  </si>
  <si>
    <t>16</t>
  </si>
  <si>
    <t>11372</t>
  </si>
  <si>
    <t>FRÉZOVÁNÍ ZPEVNĚNÝCH PLOCH ASFALTOVÝCH</t>
  </si>
  <si>
    <t>Odvoz a likvidace v režii zhotovitele.  
Výměra dle Microstation.</t>
  </si>
  <si>
    <t>Stávající kryt vozovky průměr tl.50mm 0,05*2267=113,350 [A] 
Stávající kryt vozovky napojení směr Kněždub tl.50mm 0,05*144=7,200 [B] 
Celkem: A+B=120,550 [C]</t>
  </si>
  <si>
    <t>Položka zahrnuje veškerou manipulaci s vybouranou sutí a s vybouranými hmotami vč. uložení</t>
  </si>
  <si>
    <t>17</t>
  </si>
  <si>
    <t>122738</t>
  </si>
  <si>
    <t>ODKOPÁVKY A PROKOPÁVKY OBECNÉ TŘ. I, ODVOZ DO 20KM</t>
  </si>
  <si>
    <t>Odkop pro sanace tl.300mm 0,3*(2030+175+(0,25*44)+(0,25*(146+389,1))+(0,2*31))=706,793 [A] 
Odkop pro nové kce tl.450mm v místě budoucí točny 0,45*(48+50+5)=46,350 [B] 
Odkop dle pracovních řezů pro vyrovnání nivelety v místě budoucí točny 2*14,1=28,200 [C] 
Celkem: A+B+C=781,343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</si>
  <si>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</si>
  <si>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18</t>
  </si>
  <si>
    <t>12273B</t>
  </si>
  <si>
    <t>ODKOPÁVKY A PROKOPÁVKY OBECNÉ TŘ. I - DOPRAVA</t>
  </si>
  <si>
    <t>M3KM</t>
  </si>
  <si>
    <t>7*781,343=5 469,401 [A]</t>
  </si>
  <si>
    <t>Položka zahrnuje samostatnou dopravu zeminy. Množství se určí jako součin kubatutry [m3] a požadované vzdálenosti [km].</t>
  </si>
  <si>
    <t>19</t>
  </si>
  <si>
    <t>131738</t>
  </si>
  <si>
    <t>HLOUBENÍ JAM ZAPAŽ I NEPAŽ TŘ. I, ODVOZ DO 20KM</t>
  </si>
  <si>
    <t>Pro DV z úrovně pláně 11*(1,7*1,7*2,1)=66,759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</si>
  <si>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</si>
  <si>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20</t>
  </si>
  <si>
    <t>13173B</t>
  </si>
  <si>
    <t>HLOUBENÍ JAM ZAPAŽ I NEPAŽ TŘ. I - DOPRAVA</t>
  </si>
  <si>
    <t>7*66,759=467,313 [A]</t>
  </si>
  <si>
    <t>21</t>
  </si>
  <si>
    <t>132738</t>
  </si>
  <si>
    <t>HLOUBENÍ RÝH ŠÍŘ DO 2M PAŽ I NEPAŽ TŘ. I, ODVOZ DO 20KM</t>
  </si>
  <si>
    <t>Pro přípojky DV 46*1,5*0,5=34,500 [A]</t>
  </si>
  <si>
    <t>22</t>
  </si>
  <si>
    <t>13273B</t>
  </si>
  <si>
    <t>HLOUBENÍ RÝH ŠÍŘ DO 2M PAŽ I NEPAŽ TŘ. I - DOPRAVA</t>
  </si>
  <si>
    <t>7*34,5=241,500 [A]</t>
  </si>
  <si>
    <t>23</t>
  </si>
  <si>
    <t>17120</t>
  </si>
  <si>
    <t>ULOŽENÍ SYPANINY DO NÁSYPŮ A NA SKLÁDKY BEZ ZHUTNĚNÍ</t>
  </si>
  <si>
    <t>p. 122738 781,343=781,343 [A] 
p. 131738 66,759=66,759 [B] 
p. 132738 34,5=34,500 [C] 
Celkem: A+B+C=882,602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</si>
  <si>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</si>
  <si>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24</t>
  </si>
  <si>
    <t>17481</t>
  </si>
  <si>
    <t>ZÁSYP JAM A RÝH Z NAKUPOVANÝCH MATERIÁLŮ</t>
  </si>
  <si>
    <t>ŠDa 0/32</t>
  </si>
  <si>
    <t>Dosyp se zhutněním k BUS obrubě - ŠD 44*0,04=1,760 [A] 
Zásyp nových DV - ŠD 11*((1,5*1,5*1,5)-(1,5*0,93))=21,780 [B] 
Pro přípojky DV - ŠD (46*1,5*0,5)-(46*0,018)=33,672 [C] 
Zásyp zrušených DV - ŠD 4*1,5*1,5*1,5=13,500 [D] 
Celkem: A+B+C+D=70,712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</si>
  <si>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</si>
  <si>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25</t>
  </si>
  <si>
    <t>18110</t>
  </si>
  <si>
    <t>ÚPRAVA PLÁNĚ SE ZHUTNĚNÍM V HORNINĚ TŘ. I</t>
  </si>
  <si>
    <t>M2</t>
  </si>
  <si>
    <t>parapláň (2030+175+(0,25*44)+(0,25*(146+389,1))+(0,2*31))=2 355,975 [A] 
pláň (2030+175+(0,25*44)+(0,25*(146+389,1))+(0,2*31))=2 355,975 [B] 
Celkem: A+B=4 711,950 [C]</t>
  </si>
  <si>
    <t>položka zahrnuje úpravu pláně včetně vyrovnání výškových rozdílů. Míru zhutnění určuje projekt.</t>
  </si>
  <si>
    <t>Základy</t>
  </si>
  <si>
    <t>26</t>
  </si>
  <si>
    <t>212626</t>
  </si>
  <si>
    <t>TRATIVODY KOMPL Z TRUB Z PLAST HM DN DO 100MM, RÝHA TŘ II</t>
  </si>
  <si>
    <t>Drenáž DN 100, obsyp z kameniva 8/16, obaleno filtrační geotextílií 300 g/m2. 
Výměra dle Microstation.</t>
  </si>
  <si>
    <t>146+94,5+175+66=481,500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</si>
  <si>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</si>
  <si>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</si>
  <si>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289971</t>
  </si>
  <si>
    <t>OPLÁŠTĚNÍ (ZPEVNĚNÍ) Z GEOTEXTILIE</t>
  </si>
  <si>
    <t>výměra dle Microstation.</t>
  </si>
  <si>
    <t>Sanace geotextílie 300 g/m2 (2030+175+(0,25*44)+(0,25*(146+389,1))+(0,2*31))=2 355,975 [A] 
opláštění trativodu 300g/m2 1,5*481,5=722,250 [B] 
Celkem: A+B=3 078,225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</si>
  <si>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</si>
  <si>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</si>
  <si>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28</t>
  </si>
  <si>
    <t>56143</t>
  </si>
  <si>
    <t>KAMENIVO ZPEVNĚNÉ CEMENTEM TL. DO 150MM</t>
  </si>
  <si>
    <t>kce BUS stání tl.150mm včetně rozšíření pod II řádkem 175+(0,2*31)=181,200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</si>
  <si>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</si>
  <si>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29</t>
  </si>
  <si>
    <t>56333</t>
  </si>
  <si>
    <t>VOZOVKOVÉ VRSTVY ZE ŠTĚRKODRTI TL. DO 150MM</t>
  </si>
  <si>
    <t>Nová kce komunikace ŠDa 0/63 tl.150mm včetně rozšíření pod obrubou 2030+(0,25*(146+389,1))=2 163,775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</si>
  <si>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</si>
  <si>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30</t>
  </si>
  <si>
    <t>Nová kce komunikace ŠDa 0/32 tl.150mm včetně rozšíření pod obrubou 2030=2 030,000 [A]</t>
  </si>
  <si>
    <t>31</t>
  </si>
  <si>
    <t>56335</t>
  </si>
  <si>
    <t>VOZOVKOVÉ VRSTVY ZE ŠTĚRKODRTI TL. DO 250MM</t>
  </si>
  <si>
    <t>kce BUS stání ŠDa 0/63 tl.250mm včetně rozšíření pod obrubou 175+(0,25*44)=186,000 [A]</t>
  </si>
  <si>
    <t>32</t>
  </si>
  <si>
    <t>56336</t>
  </si>
  <si>
    <t>VOZOVKOVÉ VRSTVY ZE ŠTĚRKODRTI TL. DO 300MM</t>
  </si>
  <si>
    <t>Sanace ŠDa 0/63 tl.300mm (2030+175+(0,25*44)+(0,25*(146+389,1))+(0,2*31))=2 355,975 [A]</t>
  </si>
  <si>
    <t>33</t>
  </si>
  <si>
    <t>572123</t>
  </si>
  <si>
    <t>INFILTRAČNÍ POSTŘIK Z EMULZE DO 1,0KG/M2</t>
  </si>
  <si>
    <t>Modifikovaný kationaktivní postřik 0,6 kg/m2 2030=2 030,000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</si>
  <si>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</si>
  <si>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</si>
  <si>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572214</t>
  </si>
  <si>
    <t>SPOJOVACÍ POSTŘIK Z MODIFIK EMULZE DO 0,5KG/M2</t>
  </si>
  <si>
    <t>Modifikovaný kationaktivní postřik 0,2 kg/m2 2030=2 030,000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</si>
  <si>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</si>
  <si>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35</t>
  </si>
  <si>
    <t>Modifikovaný kationaktivní postřik 0,3 kg/m2 2030=2 030,000 [A] 
Modifikovaný kationaktivní postřik 0,3 kg/m2 napojení směr Kněždub 144=144,000 [B] 
Celkem: A+B=2 174,000 [C]</t>
  </si>
  <si>
    <t>36</t>
  </si>
  <si>
    <t>574A33</t>
  </si>
  <si>
    <t>ASFALTOVÝ BETON PRO OBRUSNÉ VRSTVY ACO 11 TL. 40MM</t>
  </si>
  <si>
    <t>Nová kce komunikace ACO 11 2030=2 030,000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</si>
  <si>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</si>
  <si>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37</t>
  </si>
  <si>
    <t>574A43</t>
  </si>
  <si>
    <t>ASFALTOVÝ BETON PRO OBRUSNÉ VRSTVY ACO 11 TL. 50MM</t>
  </si>
  <si>
    <t>Nová kce komunikace ACO 11 napojení směr Kněždub 144=144,000 [A]</t>
  </si>
  <si>
    <t>38</t>
  </si>
  <si>
    <t>574C46</t>
  </si>
  <si>
    <t>ASFALTOVÝ BETON PRO LOŽNÍ VRSTVY ACL 16+, 16S TL. 50MM</t>
  </si>
  <si>
    <t>Nová kce komunikace ACL 16+ 2030=2 030,000 [A]</t>
  </si>
  <si>
    <t>39</t>
  </si>
  <si>
    <t>574E56</t>
  </si>
  <si>
    <t>ASFALTOVÝ BETON PRO PODKLADNÍ VRSTVY ACP 16+, 16S TL. 60MM</t>
  </si>
  <si>
    <t>Nová kce komunikace ACP 16+ 2030=2 030,000 [A]</t>
  </si>
  <si>
    <t>40</t>
  </si>
  <si>
    <t>58222</t>
  </si>
  <si>
    <t>DLÁŽDĚNÉ KRYTY Z DROBNÝCH KOSTEK DO LOŽE Z MC</t>
  </si>
  <si>
    <t>Kostka 10x10x10 do lože z betonu C 25/30 XF3 tl. 80mm; výplň spár CM 25.  
Materiál (kostky) poskytne zadavatel ze svého skladu.  
Výměra dle Microstation.</t>
  </si>
  <si>
    <t>kce BUS stání 175=175,000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</si>
  <si>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</si>
  <si>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41</t>
  </si>
  <si>
    <t>58920</t>
  </si>
  <si>
    <t>VÝPLŇ SPAR MODIFIKOVANÝM ASFALTEM</t>
  </si>
  <si>
    <t>Včetně prořezání.  
Výměra dle Microstation.</t>
  </si>
  <si>
    <t>Napojení 8,7+6,5+8,8=24,000 [A] 
Pracovní spára 330=330,000 [B] 
Celkem: A+B=354,000 [C]</t>
  </si>
  <si>
    <t>položka zahrnuje:  
- dodávku předepsaného materiálu  
- vyčištění a výplň spar tímto materiálem</t>
  </si>
  <si>
    <t>Přidružená stavební výroba</t>
  </si>
  <si>
    <t>42</t>
  </si>
  <si>
    <t>75L36Y</t>
  </si>
  <si>
    <t>Plakátová plocha - DEMONTÁŽ</t>
  </si>
  <si>
    <t>KUS</t>
  </si>
  <si>
    <t>Odvoz a likvidace v režii zhotovitele.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</si>
  <si>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</si>
  <si>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Potrubí</t>
  </si>
  <si>
    <t>43</t>
  </si>
  <si>
    <t>87433</t>
  </si>
  <si>
    <t>POTRUBÍ Z TRUB PLASTOVÝCH ODPADNÍCH DN DO 150MM</t>
  </si>
  <si>
    <t>DN 150 SN 8. viz výkres č.v. 2.c  
Výměra dle Microstation.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</si>
  <si>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</si>
  <si>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44</t>
  </si>
  <si>
    <t>891833</t>
  </si>
  <si>
    <t>NAVRTÁVACÍ PASY DN DO 150MM</t>
  </si>
  <si>
    <t>- Položka zahrnuje kompletní montáž dle technologického předpisu, dodávku armatury, veškerou mimostaveništní a vnitrostaveništní dopravu.</t>
  </si>
  <si>
    <t>45</t>
  </si>
  <si>
    <t>89712</t>
  </si>
  <si>
    <t>VPUSŤ KANALIZAČNÍ ULIČNÍ KOMPLETNÍ Z BETONOVÝCH DÍLCŮ</t>
  </si>
  <si>
    <t>DN 150 vyhotovení dle PD výkres č. D.1.1.2.c včetně koše na nečistoty a tvarovek na propojení potrubí.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</si>
  <si>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</si>
  <si>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46</t>
  </si>
  <si>
    <t>89921</t>
  </si>
  <si>
    <t>VÝŠKOVÁ ÚPRAVA POKLOPŮ</t>
  </si>
  <si>
    <t>Kanalizační poklopy.</t>
  </si>
  <si>
    <t>- položka výškové úpravy zahrnuje všechny nutné práce a materiály pro zvýšení nebo snížení zařízení (včetně nutné úpravy stávajícího povrchu vozovky nebo chodníku).</t>
  </si>
  <si>
    <t>47</t>
  </si>
  <si>
    <t>89923</t>
  </si>
  <si>
    <t>VÝŠKOVÁ ÚPRAVA KRYCÍCH HRNCŮ</t>
  </si>
  <si>
    <t>Včetně dodání nových hrnců.</t>
  </si>
  <si>
    <t>48</t>
  </si>
  <si>
    <t>899901</t>
  </si>
  <si>
    <t>PŘEPOJENÍ PŘÍPOJEK</t>
  </si>
  <si>
    <t>Obetonování uličních vpustí a napojení na kanalizaci</t>
  </si>
  <si>
    <t>položka zahrnuje řez na potrubí, dodání a osazení příslušných tvarovek a armatur</t>
  </si>
  <si>
    <t>Ostatní konstrukce a práce</t>
  </si>
  <si>
    <t>49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</si>
  <si>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</si>
  <si>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</si>
  <si>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</si>
  <si>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50</t>
  </si>
  <si>
    <t>914131</t>
  </si>
  <si>
    <t>DOPRAVNÍ ZNAČKY ZÁKLADNÍ VELIKOSTI OCELOVÉ FÓLIE TŘ 2 - DODÁVKA A MONTÁŽ</t>
  </si>
  <si>
    <t>Nové DZ.</t>
  </si>
  <si>
    <t>P6 3=3,000 [A] 
P2 2=2,000 [B] 
B2 1=1,000 [C] 
B24b 1=1,000 [D] 
E2d 2=2,000 [E] 
B13 2=2,000 [F] 
IJ4b 3=3,000 [G] 
B20a(30) 1=1,000 [H] 
P4 1=1,000 [I] 
C2b 1=1,000 [J] 
IP4b 1=1,000 [K] 
Celkem: A+B+C+D+E+F+G+H+I+J+K=18,000 [L]</t>
  </si>
  <si>
    <t>položka zahrnuje:  
- dodávku a montáž značek v požadovaném provedení</t>
  </si>
  <si>
    <t>51</t>
  </si>
  <si>
    <t>Nové DZ - montáž na sloup VO.</t>
  </si>
  <si>
    <t>IP6 5=5,000 [A]</t>
  </si>
  <si>
    <t>52</t>
  </si>
  <si>
    <t>Nové DZ - montáž na výložník k sloupu VO.  
Včetně dodání a montáže výložníku d. 1,5m.</t>
  </si>
  <si>
    <t>IP6 1=1,000 [B]</t>
  </si>
  <si>
    <t>53</t>
  </si>
  <si>
    <t>914921</t>
  </si>
  <si>
    <t>SLOUPKY A STOJKY DOPRAVNÍCH ZNAČEK Z OCEL TRUBEK DO PATKY - DODÁVKA A MONTÁŽ</t>
  </si>
  <si>
    <t>Pro nové DZ.</t>
  </si>
  <si>
    <t>položka zahrnuje:  
- sloupky a upevňovací zařízení včetně jejich osazení (betonová patka, zemní práce)</t>
  </si>
  <si>
    <t>54</t>
  </si>
  <si>
    <t>914923</t>
  </si>
  <si>
    <t>SLOUPKY A STOJKY DZ Z OCEL TRUBEK DO PATKY DEMONTÁŽ</t>
  </si>
  <si>
    <t>55</t>
  </si>
  <si>
    <t>915211</t>
  </si>
  <si>
    <t>VODOROVNÉ DOPRAVNÍ ZNAČENÍ PLASTEM HLADKÉ - DODÁVKA A POKLÁDKA</t>
  </si>
  <si>
    <t>Nové VDZ.  
Výměra dle Microstation.</t>
  </si>
  <si>
    <t>V7a (0,5*4*14)+(0,5*3*8)=40,000 [A] 
V1a (0,125) 149*0,125=18,625 [B] 
V2b (3/1,5/0,125) 50*0,66*0,125=4,125 [C] 
V2b (1,5/1,5/0,25) 90*0,5*0,25=11,250 [D] 
V4 (0,25) 13,3*0,25=3,325 [E] 
V5 (0,5) 15*0,5=7,500 [F] 
V11a 3*10=30,000 [G] 
Celkem: A+B+C+D+E+F+G=114,825 [H]</t>
  </si>
  <si>
    <t>položka zahrnuje:  
- dodání a pokládku nátěrového materiálu (měří se pouze natíraná plocha)  
- předznačení a reflexní úpravu</t>
  </si>
  <si>
    <t>56</t>
  </si>
  <si>
    <t>ČERVENÁ BARVA  
Výměra dle Microstation.</t>
  </si>
  <si>
    <t>Zvýraznění přechodu pro chodce 42,5=42,500 [A]</t>
  </si>
  <si>
    <t>57</t>
  </si>
  <si>
    <t>91551</t>
  </si>
  <si>
    <t>VODOROVNÉ DOPRAVNÍ ZNAČENÍ - PŘEDEM PŘIPRAVENÉ SYMBOLY</t>
  </si>
  <si>
    <t>Nové VDZ plastem.</t>
  </si>
  <si>
    <t>V15 nápis ŠKOLA 2*5=10,000 [A]</t>
  </si>
  <si>
    <t>položka zahrnuje:  
- dodání a pokládku předepsaného symbolu  
- zahrnuje předznačení a reflexní úpravu</t>
  </si>
  <si>
    <t>58</t>
  </si>
  <si>
    <t>917224</t>
  </si>
  <si>
    <t>SILNIČNÍ A CHODNÍKOVÉ OBRUBY Z BETONOVÝCH OBRUBNÍKŮ ŠÍŘ 150MM</t>
  </si>
  <si>
    <t>Do bet C16/20 XF1.  
Výměra dle Microstation.</t>
  </si>
  <si>
    <t>silniční 100/25/15 284=284,000 [A] 
nájezdový 100/15/15 71,1=71,100 [B] 
přechodový LV 100/25-15/15 17=17,000 [C] 
přechodový PV 100/15-25/15 17=17,000 [D] 
Celkem: A+B+C+D=389,100 [E]</t>
  </si>
  <si>
    <t>Položka zahrnuje:  
dodání a pokládku betonových obrubníků o rozměrech předepsaných zadávací dokumentací  
betonové lože i boční betonovou opěrku.</t>
  </si>
  <si>
    <t>59</t>
  </si>
  <si>
    <t>91723</t>
  </si>
  <si>
    <t>OBRUBY Z BETON KRAJNÍKŮ</t>
  </si>
  <si>
    <t>přídlažba 50x25x10 94=94,000 [A]</t>
  </si>
  <si>
    <t>Položka zahrnuje:  
dodání a pokládku betonových krajníků o rozměrech předepsaných zadávací dokumentací  
betonové lože i boční betonovou opěrku.</t>
  </si>
  <si>
    <t>60</t>
  </si>
  <si>
    <t>91725</t>
  </si>
  <si>
    <t>NÁSTUPIŠTNÍ OBRUBNÍKY BETONOVÉ</t>
  </si>
  <si>
    <t>Do bet C 30/37 XF3 tl.210mm, s výškou nášlapu 16 cm 
Výměra dle Microstation.</t>
  </si>
  <si>
    <t>přímá 13+13+12=38,000 [A] 
LV 3=3,000 [B] 
PV 3=3,000 [C] 
Celkem: A+B+C=44,000 [D]</t>
  </si>
  <si>
    <t>61</t>
  </si>
  <si>
    <t>91772</t>
  </si>
  <si>
    <t>OBRUBA Z DLAŽEBNÍCH KOSTEK DROBNÝCH</t>
  </si>
  <si>
    <t>Materiál (kostky) poskytne zadavatel ze svého skladu.  
Výměra dle Microstation.</t>
  </si>
  <si>
    <t>Nový dvouřádek u BUS zálivu do bet C16/20 XF1 2*31=62,000 [A] 
Nový dvouřádek v místě napojení budoucí točny do bet C16/20 XF1 2*52=104,000 [B] 
Nový dvouřádek v kraji autobusové točny do bet C16/20 XF1 2*80,4=160,800 [C] 
Celkem: A+B+C=326,800 [D]</t>
  </si>
  <si>
    <t>Položka zahrnuje:  
dodání a pokládku jedné řady dlažebních kostek o rozměrech předepsaných zadávací dokumentací  
betonové lože i boční betonovou opěrku.</t>
  </si>
  <si>
    <t>62</t>
  </si>
  <si>
    <t>919112</t>
  </si>
  <si>
    <t>ŘEZÁNÍ ASFALTOVÉHO KRYTU VOZOVEK TL DO 100MM</t>
  </si>
  <si>
    <t>Napojení 8,7+6,5+8,8=24,000 [A]</t>
  </si>
  <si>
    <t>položka zahrnuje řezání vozovkové vrstvy v předepsané tloušťce, včetně spotřeby vody</t>
  </si>
  <si>
    <t>63</t>
  </si>
  <si>
    <t>966168</t>
  </si>
  <si>
    <t>BOURÁNÍ KONSTRUKCÍ ZE ŽELEZOBETONU S ODVOZEM DO 20KM</t>
  </si>
  <si>
    <t>Zídka kontejnerového stání (6,7*0,2*1,2)+(7,6*0,2*0,6)=2,520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</si>
  <si>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</si>
  <si>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64</t>
  </si>
  <si>
    <t>96616B</t>
  </si>
  <si>
    <t>BOURÁNÍ KONSTRUKCÍ ZE ŽELEZOBETONU - DOPRAVA</t>
  </si>
  <si>
    <t>7*2,5*2,52=44,100 [A]</t>
  </si>
  <si>
    <t>65</t>
  </si>
  <si>
    <t>96687</t>
  </si>
  <si>
    <t>VYBOURÁNÍ ULIČNÍCH VPUSTÍ KOMPLETNÍCH</t>
  </si>
  <si>
    <t>Včetně zaslepení betonem u vpusti.  
Odvozová vzdálenost v režii zhotovitele.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</si>
  <si>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</si>
  <si>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103</t>
  </si>
  <si>
    <t>Napojení místních komunikací a sjezdy</t>
  </si>
  <si>
    <t>p. 17120 81,669*2=163,338 [A]</t>
  </si>
  <si>
    <t>p. 113178 0,645*2,6=1,677 [A] 
p. 113328 139,931*1,9=265,869 [B] 
Celkem: A+B=267,546 [C]</t>
  </si>
  <si>
    <t>p. 113158 7,5*2,3=17,250 [A] 
p. 113188 6,38*2=12,760 [C] 
p. 113524 98*0,205=20,090 [D] 
p. 96687 1*1,5=1,500 [E] 
Celkem: A+C+D+E=51,600 [F]</t>
  </si>
  <si>
    <t>Stávající přejezdový beton u obrub vjezdů 0,3*(5+4+4)=3,900 [A] 
Stávající beton tl.200mm vjezd u točny 0,2*18=3,600 [B] 
Celkem: A+B=7,500 [C]</t>
  </si>
  <si>
    <t>7*2,3*7,5=120,750 [A]</t>
  </si>
  <si>
    <t>113178</t>
  </si>
  <si>
    <t>ODSTRAN KRYTU ZPEVNĚNÝCH PLOCH Z DLAŽEB KOSTEK, ODVOZ DO 20KM</t>
  </si>
  <si>
    <t>Stávající kostka 150mm  ve vozovce v místě odbočení na MK 0,15*4,3=0,645 [A]</t>
  </si>
  <si>
    <t>11317B</t>
  </si>
  <si>
    <t>ODSTRAN KRYTU ZPEVNĚNÝCH PLOCH Z DLAŽEB KOSTEK - DOPRAVA</t>
  </si>
  <si>
    <t>7*2,6*0,645=11,739 [A]</t>
  </si>
  <si>
    <t>Stávající zámk. dlažba 80mmm ve vozovce v místě odbočení na MK  0,08*(3+13+4,5+4+4+11)=3,160 [A] 
Stávající vegetační dlažba 80mmm v místě MK 0,08*3=0,240 [B] 
Stávající dlažba 30x30 tl.50mm ve vjezdech 0,05*(6+22+5,6+26)=2,980 [C] 
Celkem: A+B+C=6,380 [D]</t>
  </si>
  <si>
    <t>7*2*6,38=89,320 [A]</t>
  </si>
  <si>
    <t>Stávající kce ŠD tl.370mm pod vegetační dlažbou 0,37*(3+3+13)=7,030 [A] 
Stávající kce ŠD tl.250mm pod betonem v místě MK 0,25*(2+3,6)=1,400 [B] 
Stávající kce ŠD tl.300mm pod kostkou 0,3*4,3=1,290 [C] 
Stávající kce ŠD tl.400mm po frézování 0,4*225=90,000 [D] 
Stávající kce ŠD tl.320mm pod dlažbou 30x30 a asfaltem ve sjezdech 0,32*(3,5+2+2,2+7,5+20+6+5,6+26+22)=30,336 [E] 
Stávající kce ŠD tl.290mm pod zámk. dlažbou 0,29*(4,5+4+4+11)=6,815 [F] 
Stávající kce ŠD tl.170mm pod betonem ve vjezdech 0,17*18=3,060 [G] 
Celkem: A+B+C+D+E+F+G=139,931 [H]</t>
  </si>
  <si>
    <t>7*1,9*139,931=1 861,082 [A]</t>
  </si>
  <si>
    <t>Silniční obruba 9+1+8,3+15+2+4+2+1+4+5+2+5+8,2=66,500 [A] 
Ležatá obruba 4,5+5+3,5+5+8,5+5=31,500 [B] 
Celkem: A+B=98,000 [C]</t>
  </si>
  <si>
    <t>22*0,205*98=441,980 [A]</t>
  </si>
  <si>
    <t>Stávající kryt vozovky tl.50mm 0,05*225=11,250 [A] 
Kryt vozovky v místě sjezů tl.50mm 0,05*(3,5+2+2,2+7,5+20)=1,760 [B] 
Celkem: A+B=13,010 [C]</t>
  </si>
  <si>
    <t>Odkop pro sanace tl.300mm 0,3*244=73,200 [A] 
Odkop dle pracovních řezů pro vyrovnání nivelety 2*1,2=2,400 [B] 
Celkem: A+B=75,600 [C]</t>
  </si>
  <si>
    <t>7*75,6=529,200 [A]</t>
  </si>
  <si>
    <t>Pro DV 1*(1,7*1,7*2,1)=6,069 [A]</t>
  </si>
  <si>
    <t>7*6,069=42,483 [A]</t>
  </si>
  <si>
    <t>13273</t>
  </si>
  <si>
    <t>HLOUBENÍ RÝH ŠÍŘ DO 2M PAŽ I NEPAŽ TŘ. I</t>
  </si>
  <si>
    <t>Výkopek bude zpětně použit k zásypu v místě chráničky.  
Výměra dle Microstation.</t>
  </si>
  <si>
    <t>(5+8+5,3+8,5+24+15+4,5+4,5)*0,3*0,3=6,732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</si>
  <si>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</si>
  <si>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p. 122738 75,6=75,600 [A] 
p. 131738 6,069=6,069 [B] 
Celkem: A+B=81,669 [C]</t>
  </si>
  <si>
    <t>Zásyp zrušených DV - ŠD 1*1,5*1,5*1,5=3,375 [A]</t>
  </si>
  <si>
    <t>17491</t>
  </si>
  <si>
    <t>ZÁSYP JAM A RÝH Z JINÝCH MATERIÁLŮ</t>
  </si>
  <si>
    <t>Zásyp chrániček výkopkem zpětně.  
Výměra dle Microstation.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</si>
  <si>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</si>
  <si>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parapláň v místě sanací 244=244,000 [A] 
pláň 244+(0,25*73,2)+117=379,300 [B] 
Celkem: A+B=623,300 [C]</t>
  </si>
  <si>
    <t>V místech sanace geotextílie 300 g/m2 244=244,000 [A]</t>
  </si>
  <si>
    <t>561421</t>
  </si>
  <si>
    <t>KAMENIVO ZPEVNĚNÉ CEMENTEM TŘ. I TL. DO 100MM</t>
  </si>
  <si>
    <t>Nová kce sjezdů tl.100mm 117=117,000 [A]</t>
  </si>
  <si>
    <t>Nová kce MK ŠDa 0/63 tl.150mm 244+(0,25*73,2)=262,300 [A]</t>
  </si>
  <si>
    <t>Nová kce sjezdů ŠDa 0/32 tl.150mm 117=117,000 [A] 
Nová kce MK ŠDa 0/32 tl.150mm 244=244,000 [B] 
Celkem: A+B=361,000 [C]</t>
  </si>
  <si>
    <t>Sanace ŠDa 0/63 244=244,000 [A]</t>
  </si>
  <si>
    <t>Modifikovaný kationaktivní postřik 0,6 kg/m2 244=244,000 [A]</t>
  </si>
  <si>
    <t>Modifikovaný kationaktivní postřik 0,2 kg/m2 244=244,000 [A]</t>
  </si>
  <si>
    <t>Modifikovaný kationaktivní postřik 0,3 kg/m2 244=244,000 [A]</t>
  </si>
  <si>
    <t>Nová kce MK ACO 11 244=244,000 [A]</t>
  </si>
  <si>
    <t>Nová kce MK ACL 16+ 244=244,000 [A]</t>
  </si>
  <si>
    <t>Nová kce MK ACP 16+ 244=244,000 [A]</t>
  </si>
  <si>
    <t>582612</t>
  </si>
  <si>
    <t>KRYTY Z BETON DLAŽDIC SE ZÁMKEM ŠEDÝCH TL 80MM DO LOŽE Z KAM</t>
  </si>
  <si>
    <t>Dlažba 20/20/8 do lože DK 4/8 tl.40mm.  
Výměra dle Microstation.</t>
  </si>
  <si>
    <t>Nová kce sjezdů 102,7=102,700 [A]</t>
  </si>
  <si>
    <t>58261B</t>
  </si>
  <si>
    <t>KRYTY Z BETON DLAŽDIC SE ZÁMKEM BAREV RELIÉF TL 80MM DO LOŽE Z KAM</t>
  </si>
  <si>
    <t>Dlažba 20/10/8 do lože DK 4/8 tl.40mm. 
Výměra dle Microstation.</t>
  </si>
  <si>
    <t>Nová kce sjezdů slepecká červená dlažba 14,3=14,300 [A]</t>
  </si>
  <si>
    <t>Napojení 5,5+6+5,1+14,2+26,5+18,9=76,200 [A] 
Pracovní spára 7,6+15+10,7=33,300 [B] 
Celkem: A+B=109,500 [C]</t>
  </si>
  <si>
    <t>702211</t>
  </si>
  <si>
    <t>KABELOVÁ CHRÁNIČKA ZEMNÍ DN DO 100 MM</t>
  </si>
  <si>
    <t>DN 100  
Výměra dle Microstation.</t>
  </si>
  <si>
    <t>8,5+24+15+4,5+4,5=56,500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</si>
  <si>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</si>
  <si>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702231</t>
  </si>
  <si>
    <t>KABELOVÁ CHRÁNIČKA ZEMNÍ DĚLENÁ DN DO 100 MM</t>
  </si>
  <si>
    <t>5+8+5,3=18,300 [A]</t>
  </si>
  <si>
    <t>711116</t>
  </si>
  <si>
    <t>IZOLACE BĚŽN KONSTR PROTI ZEM VLHK Z MĚ  PVC</t>
  </si>
  <si>
    <t>Izolace nopovou fólií.  
Výměra dle Microstaton.</t>
  </si>
  <si>
    <t>0,4*(4+7+3+3+4+4+3,5)=11,400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</si>
  <si>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</si>
  <si>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DN 150 SN 8.</t>
  </si>
  <si>
    <t>Kanalizačních šachet.</t>
  </si>
  <si>
    <t>silniční 100/25/15 47,5=47,500 [A] 
nájezdový 100/15/15 15,7+4,8+6,4+3+7+4+3+4,6+3,5+3,5=55,500 [B] 
přechodový LV 100/25-15/15 5+9=14,000 [C] 
přechodový PV 100/15-25/15 5+7=12,000 [D] 
Celkem: A+B+C+D=129,000 [E]</t>
  </si>
  <si>
    <t>SO 301.1</t>
  </si>
  <si>
    <t>Přeložka vodovodu - SUS</t>
  </si>
  <si>
    <t>POPLATKY ZA SKLÁDKU</t>
  </si>
  <si>
    <t>72,54*2=145,080 [A] zemina z výkopů</t>
  </si>
  <si>
    <t>Odvoz na meziskládku  
Odkop z úrovně pláně (komunikace a chodníků). Odvozová vzdálenost v režii zhotovitele. Část výkopku na meziskládku pro zásyp rýh.</t>
  </si>
  <si>
    <t>Odkop z úrovně pláně (komunikace a chodníků). Odvozová vzdálenost v režii zhotovitele. Část výkopku na meziskládku pro zásyp rýh.</t>
  </si>
  <si>
    <t>Vodovod: 
25*0,9*0,8=18,000 [A] rýha v místě komunikace 
4,5*1,25*0,8=4,500 [B] rýha v místě chodníku 
18,5*1,65*0,8=24,420 [C] rýha v místě zeleně 
Celkem: A+B+C=46,920 [D] 
Přípojky: 
 (3+2,5+5,1+4,8)*0,9*0,8=11,088 [E] rýha v místě komunikace 
(1,8+1,6+2,2+1,6)*1,25*0,8=7,200 [F] rýha v místě chodníku 
(5,7+4,4+0,7+0,1)*1,65*0,8=14,388 [G] rýha v místě zeleně 
Celkem: E+F+G=32,676 [H] 
-7,056=-7,056 [J] odvoz na meziskládku 
Celkem: D+H+J=72,540 [I]</t>
  </si>
  <si>
    <t>7*72,54=507,780 [A]</t>
  </si>
  <si>
    <t>zemina z hloubení rýh  
uložení na skládku a meziskládku</t>
  </si>
  <si>
    <t>79,596=79,596 [A]</t>
  </si>
  <si>
    <t>17411</t>
  </si>
  <si>
    <t>ZÁSYP JAM A RÝH ZEMINOU SE ZHUTNĚNÍM</t>
  </si>
  <si>
    <t>zásyp zeminou z výkopku; vč. dovozu z meziskládky, vč. naložení na meziskládce</t>
  </si>
  <si>
    <t>Vodovod: 
18,5*0,3*0,8=4,440 [A] rýha v místě zeleně 
Přípojky: 
(5,7+4,4+0,7+0,1)*0,3*0,8=2,616 [B] rýha v místě zeleně 
Celkem: A+B=7,056 [C]</t>
  </si>
  <si>
    <t>Zásyp rýh pod komunikací a chodníky ŠD 0/32</t>
  </si>
  <si>
    <t>Vodovod: 
25*0,3*0,8=6,000 [A] rýha v místě komunikace 
4,5*0,65*0,8=2,340 [B] rýha v místě chodníku 
Celkem: A+B=8,340 [C] 
Přípojky: 
 (3+2,5+5,1+4,8)*0,3*0,8=3,696 [D] rýha v místě komunikace 
(1,8+1,6+2,2+1,6)*0,65*0,8=3,744 [E] rýha v místě chodníku 
Celkem: D+E=7,440 [F] 
Celkem: C+F=15,780 [G]</t>
  </si>
  <si>
    <t>17581</t>
  </si>
  <si>
    <t>OBSYP POTRUBÍ A OBJEKTŮ Z NAKUPOVANÝCH MATERIÁLŮ</t>
  </si>
  <si>
    <t>obsyp potrubí písek fr. 0/4 tl. 450mm</t>
  </si>
  <si>
    <t>0,8*(48+33,5)*0,45=29,340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</si>
  <si>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</si>
  <si>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Vodorovné konstrukce</t>
  </si>
  <si>
    <t>45157</t>
  </si>
  <si>
    <t>PODKLADNÍ A VÝPLŇOVÉ VRSTVY Z KAMENIVA TĚŽENÉHO</t>
  </si>
  <si>
    <t>podsyp potrubí ŠD 0/16 tl. 150 mm</t>
  </si>
  <si>
    <t>0,8*(48+34)*0,15=9,840 [A]</t>
  </si>
  <si>
    <t>položka zahrnuje dodávku předepsaného kameniva, mimostaveništní a vnitrostaveništní dopravu a jeho uložení  
není-li v zadávací dokumentaci uvedeno jinak, jedná se o nakupovaný materiál</t>
  </si>
  <si>
    <t>709612</t>
  </si>
  <si>
    <t>DEMONTÁŽ CHRÁNIČKY/TRUBKY</t>
  </si>
  <si>
    <t>Demontáž stávajícího vodovodu v rýze nového vodovodu DN 100</t>
  </si>
  <si>
    <t>10=10,000 [A]</t>
  </si>
  <si>
    <t>1. Položka obsahuje:  
 – veškeré práce a materiál obsažený v názvu položky  
2. Položka neobsahuje:  
 X  
3. Způsob měření:  
Udává se počet kusů kompletní konstrukce nebo práce.</t>
  </si>
  <si>
    <t>72221</t>
  </si>
  <si>
    <t>VODOVODNÍ ARMATURY</t>
  </si>
  <si>
    <t>Šoupátka na přípojkách vodovodu DN 25, vč. zemní soupravy a litinového poklopu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</si>
  <si>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</si>
  <si>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87314</t>
  </si>
  <si>
    <t>POTRUBÍ Z TRUB PLASTOVÝCH TLAKOVÝCH SVAŘOVANÝCH DN DO 40MM</t>
  </si>
  <si>
    <t>domovní přípojky PE DN 32</t>
  </si>
  <si>
    <t>10,5=10,500 [A] č.p. 131 
8,5=8,500 [B] č.p. 147 
8=8,000 [C] č.p. 130 
6,5=6,500 [D] č.p. 128 
Celkem: A+B+C+D=33,500 [E]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</si>
  <si>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</si>
  <si>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87333</t>
  </si>
  <si>
    <t>POTRUBÍ Z TRUB PLASTOVÝCH TLAKOVÝCH SVAŘOVANÝCH DN DO 150MM</t>
  </si>
  <si>
    <t>Vodovod z trub PE DN 110</t>
  </si>
  <si>
    <t>48=48,000 [A] vodovod</t>
  </si>
  <si>
    <t>87634</t>
  </si>
  <si>
    <t>CHRÁNIČKY Z TRUB PLASTOVÝCH DN DO 200MM</t>
  </si>
  <si>
    <t>Chránička v místě komunikace z trub HDPE DN 160; vč. vystředění potrubí v chráničce</t>
  </si>
  <si>
    <t>27=27,000 [A] chránička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</si>
  <si>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</si>
  <si>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899308</t>
  </si>
  <si>
    <t>DOPLŇKY NA POTRUBÍ - SIGNALIZAČ VODIČ</t>
  </si>
  <si>
    <t>drát CU prům. 6 mm</t>
  </si>
  <si>
    <t>48+33,5=81,500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</si>
  <si>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</si>
  <si>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</si>
  <si>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</si>
  <si>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</si>
  <si>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899631</t>
  </si>
  <si>
    <t>TLAKOVÉ ZKOUŠKY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</si>
  <si>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</si>
  <si>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89973</t>
  </si>
  <si>
    <t>PROPLACH A DEZINFEKCE VODOVODNÍHO POTRUBÍ DN DO 150MM</t>
  </si>
  <si>
    <t>48+33,5=81,500 [A] vodovod a přípojky</t>
  </si>
  <si>
    <t>- napuštění a vypuštění vody, dodání vody a dezinfekčního prostředku, bakteriologický rozbor vody.</t>
  </si>
  <si>
    <t>SO 802</t>
  </si>
  <si>
    <t>DIO</t>
  </si>
  <si>
    <t>02710</t>
  </si>
  <si>
    <t>POMOC PRÁCE ZŘÍZ NEBO ZAJIŠŤ OBJÍŽĎKY A PŘÍSTUP CESTY</t>
  </si>
  <si>
    <t>DIO - DOPRAVNĚ INŽENÝRSKÁ OPATŘENÍ  
Přechodná úprava dopravního značení a objízdných tras včetně údržby a úprav během stavebních prací v souladu s TP66-II. vydání "Zásady pro označování pracovních míst na PK" a s platnými předpisy pro navrhování DZ na PK vč. vyhlášky čís. 294/2015 Sb.  
Stávající DZ svislé se pro potřeby PDZ zachovají a dle potřeby zakryjí, upraví nebo doplní. Přechodné SDZ (značky, směrové desky, závory, semaforová souprava, světla) se umístí na nosičích a podkladních deskách včetně nutných přesunů dle jednotlivých fází (etap) výstavby, dodávky, montáže, demontáže. Vše v režii zhotovitele. 
(provizorní značení po dobu stavby)</t>
  </si>
  <si>
    <t>zahrnuje veškeré náklady spojené s objednatelem požadovanými zařízeními</t>
  </si>
  <si>
    <t>12911</t>
  </si>
  <si>
    <t>ČIŠTĚNÍ VOZOVEK OD NÁNOSU</t>
  </si>
  <si>
    <t>Vyspravení objízdných tras před zahájením stavby.  
Odvoz a likvidace v režii zhotovitele.</t>
  </si>
  <si>
    <t>360*3,5=1 260,000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</si>
  <si>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</si>
  <si>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572933</t>
  </si>
  <si>
    <t>DVOUVRSTVÝ NÁTĚR Z EMULZE  OBRÁC. PODRŤ. DO 1,5KG/M2</t>
  </si>
  <si>
    <t>Vyspravení objízdných tras před zahájením stavby.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</si>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</sst>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  <row r="22" spans="1:16" ht="12.75">
      <c r="A22" s="18" t="s">
        <v>38</v>
      </c>
      <c s="23" t="s">
        <v>26</v>
      </c>
      <c s="23" t="s">
        <v>55</v>
      </c>
      <c s="18" t="s">
        <v>40</v>
      </c>
      <c s="24" t="s">
        <v>56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57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59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59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38</v>
      </c>
      <c s="23" t="s">
        <v>22</v>
      </c>
      <c s="23" t="s">
        <v>60</v>
      </c>
      <c s="18" t="s">
        <v>61</v>
      </c>
      <c s="24" t="s">
        <v>62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63</v>
      </c>
      <c s="18" t="s">
        <v>61</v>
      </c>
      <c s="24" t="s">
        <v>64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65</v>
      </c>
      <c s="18" t="s">
        <v>61</v>
      </c>
      <c s="24" t="s">
        <v>66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67</v>
      </c>
      <c s="18" t="s">
        <v>61</v>
      </c>
      <c s="24" t="s">
        <v>68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69</v>
      </c>
      <c s="18" t="s">
        <v>61</v>
      </c>
      <c s="24" t="s">
        <v>70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71</v>
      </c>
      <c s="18" t="s">
        <v>61</v>
      </c>
      <c s="24" t="s">
        <v>72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73</v>
      </c>
      <c s="23" t="s">
        <v>74</v>
      </c>
      <c s="18" t="s">
        <v>61</v>
      </c>
      <c s="24" t="s">
        <v>75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76</v>
      </c>
      <c s="23" t="s">
        <v>77</v>
      </c>
      <c s="18" t="s">
        <v>61</v>
      </c>
      <c s="24" t="s">
        <v>78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33</v>
      </c>
      <c s="23" t="s">
        <v>79</v>
      </c>
      <c s="18" t="s">
        <v>61</v>
      </c>
      <c s="24" t="s">
        <v>80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25.5">
      <c r="A46" s="18" t="s">
        <v>38</v>
      </c>
      <c s="23" t="s">
        <v>35</v>
      </c>
      <c s="23" t="s">
        <v>81</v>
      </c>
      <c s="18" t="s">
        <v>61</v>
      </c>
      <c s="24" t="s">
        <v>82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83</v>
      </c>
      <c s="23" t="s">
        <v>84</v>
      </c>
      <c s="18" t="s">
        <v>61</v>
      </c>
      <c s="24" t="s">
        <v>85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0+O8+O29+O110+O119+O176+O181+O206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86</v>
      </c>
      <c s="32">
        <f>0+I8+I29+I110+I119+I176+I181+I206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86</v>
      </c>
      <c s="5"/>
      <c s="14" t="s">
        <v>87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8" t="s">
        <v>38</v>
      </c>
      <c s="23" t="s">
        <v>22</v>
      </c>
      <c s="23" t="s">
        <v>88</v>
      </c>
      <c s="18" t="s">
        <v>22</v>
      </c>
      <c s="24" t="s">
        <v>89</v>
      </c>
      <c s="25" t="s">
        <v>90</v>
      </c>
      <c s="26">
        <v>1880.764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38.25">
      <c r="A11" s="30" t="s">
        <v>45</v>
      </c>
      <c r="E11" s="31" t="s">
        <v>91</v>
      </c>
    </row>
    <row r="12" spans="1:5" ht="25.5">
      <c r="A12" t="s">
        <v>46</v>
      </c>
      <c r="E12" s="29" t="s">
        <v>92</v>
      </c>
    </row>
    <row r="13" spans="1:16" ht="12.75">
      <c r="A13" s="18" t="s">
        <v>38</v>
      </c>
      <c s="23" t="s">
        <v>16</v>
      </c>
      <c s="23" t="s">
        <v>88</v>
      </c>
      <c s="18" t="s">
        <v>16</v>
      </c>
      <c s="24" t="s">
        <v>93</v>
      </c>
      <c s="25" t="s">
        <v>90</v>
      </c>
      <c s="26">
        <v>1789.762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94</v>
      </c>
    </row>
    <row r="16" spans="1:5" ht="25.5">
      <c r="A16" t="s">
        <v>46</v>
      </c>
      <c r="E16" s="29" t="s">
        <v>92</v>
      </c>
    </row>
    <row r="17" spans="1:16" ht="12.75">
      <c r="A17" s="18" t="s">
        <v>38</v>
      </c>
      <c s="23" t="s">
        <v>15</v>
      </c>
      <c s="23" t="s">
        <v>88</v>
      </c>
      <c s="18" t="s">
        <v>15</v>
      </c>
      <c s="24" t="s">
        <v>95</v>
      </c>
      <c s="25" t="s">
        <v>90</v>
      </c>
      <c s="26">
        <v>174.99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63.75">
      <c r="A19" s="30" t="s">
        <v>45</v>
      </c>
      <c r="E19" s="31" t="s">
        <v>96</v>
      </c>
    </row>
    <row r="20" spans="1:5" ht="25.5">
      <c r="A20" t="s">
        <v>46</v>
      </c>
      <c r="E20" s="29" t="s">
        <v>92</v>
      </c>
    </row>
    <row r="21" spans="1:16" ht="12.75">
      <c r="A21" s="18" t="s">
        <v>38</v>
      </c>
      <c s="23" t="s">
        <v>26</v>
      </c>
      <c s="23" t="s">
        <v>88</v>
      </c>
      <c s="18" t="s">
        <v>26</v>
      </c>
      <c s="24" t="s">
        <v>97</v>
      </c>
      <c s="25" t="s">
        <v>90</v>
      </c>
      <c s="26">
        <v>57.6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12.75">
      <c r="A23" s="30" t="s">
        <v>45</v>
      </c>
      <c r="E23" s="31" t="s">
        <v>98</v>
      </c>
    </row>
    <row r="24" spans="1:5" ht="25.5">
      <c r="A24" t="s">
        <v>46</v>
      </c>
      <c r="E24" s="29" t="s">
        <v>92</v>
      </c>
    </row>
    <row r="25" spans="1:16" ht="12.75">
      <c r="A25" s="18" t="s">
        <v>38</v>
      </c>
      <c s="23" t="s">
        <v>28</v>
      </c>
      <c s="23" t="s">
        <v>88</v>
      </c>
      <c s="18" t="s">
        <v>28</v>
      </c>
      <c s="24" t="s">
        <v>99</v>
      </c>
      <c s="25" t="s">
        <v>90</v>
      </c>
      <c s="26">
        <v>6.3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40</v>
      </c>
    </row>
    <row r="27" spans="1:5" ht="12.75">
      <c r="A27" s="30" t="s">
        <v>45</v>
      </c>
      <c r="E27" s="31" t="s">
        <v>100</v>
      </c>
    </row>
    <row r="28" spans="1:5" ht="25.5">
      <c r="A28" t="s">
        <v>46</v>
      </c>
      <c r="E28" s="29" t="s">
        <v>92</v>
      </c>
    </row>
    <row r="29" spans="1:18" ht="12.75" customHeight="1">
      <c r="A29" s="5" t="s">
        <v>36</v>
      </c>
      <c s="5"/>
      <c s="35" t="s">
        <v>22</v>
      </c>
      <c s="5"/>
      <c s="21" t="s">
        <v>101</v>
      </c>
      <c s="5"/>
      <c s="5"/>
      <c s="5"/>
      <c s="36">
        <f>0+Q29</f>
      </c>
      <c r="O29">
        <f>0+R29</f>
      </c>
      <c r="Q29">
        <f>0+I30+I34+I38+I42+I46+I50+I54+I58+I62+I66+I70+I74+I78+I82+I86+I90+I94+I98+I102+I106</f>
      </c>
      <c>
        <f>0+O30+O34+O38+O42+O46+O50+O54+O58+O62+O66+O70+O74+O78+O82+O86+O90+O94+O98+O102+O106</f>
      </c>
    </row>
    <row r="30" spans="1:16" ht="25.5">
      <c r="A30" s="18" t="s">
        <v>38</v>
      </c>
      <c s="23" t="s">
        <v>30</v>
      </c>
      <c s="23" t="s">
        <v>102</v>
      </c>
      <c s="18" t="s">
        <v>40</v>
      </c>
      <c s="24" t="s">
        <v>103</v>
      </c>
      <c s="25" t="s">
        <v>104</v>
      </c>
      <c s="26">
        <v>24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105</v>
      </c>
    </row>
    <row r="32" spans="1:5" ht="12.75">
      <c r="A32" s="30" t="s">
        <v>45</v>
      </c>
      <c r="E32" s="31" t="s">
        <v>106</v>
      </c>
    </row>
    <row r="33" spans="1:5" ht="63.75">
      <c r="A33" t="s">
        <v>46</v>
      </c>
      <c r="E33" s="29" t="s">
        <v>107</v>
      </c>
    </row>
    <row r="34" spans="1:16" ht="25.5">
      <c r="A34" s="18" t="s">
        <v>38</v>
      </c>
      <c s="23" t="s">
        <v>73</v>
      </c>
      <c s="23" t="s">
        <v>108</v>
      </c>
      <c s="18" t="s">
        <v>40</v>
      </c>
      <c s="24" t="s">
        <v>109</v>
      </c>
      <c s="25" t="s">
        <v>110</v>
      </c>
      <c s="26">
        <v>2764.8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111</v>
      </c>
    </row>
    <row r="37" spans="1:5" ht="25.5">
      <c r="A37" t="s">
        <v>46</v>
      </c>
      <c r="E37" s="29" t="s">
        <v>112</v>
      </c>
    </row>
    <row r="38" spans="1:16" ht="12.75">
      <c r="A38" s="18" t="s">
        <v>38</v>
      </c>
      <c s="23" t="s">
        <v>76</v>
      </c>
      <c s="23" t="s">
        <v>113</v>
      </c>
      <c s="18" t="s">
        <v>40</v>
      </c>
      <c s="24" t="s">
        <v>114</v>
      </c>
      <c s="25" t="s">
        <v>104</v>
      </c>
      <c s="26">
        <v>10.2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105</v>
      </c>
    </row>
    <row r="40" spans="1:5" ht="12.75">
      <c r="A40" s="30" t="s">
        <v>45</v>
      </c>
      <c r="E40" s="31" t="s">
        <v>115</v>
      </c>
    </row>
    <row r="41" spans="1:5" ht="63.75">
      <c r="A41" t="s">
        <v>46</v>
      </c>
      <c r="E41" s="29" t="s">
        <v>107</v>
      </c>
    </row>
    <row r="42" spans="1:16" ht="12.75">
      <c r="A42" s="18" t="s">
        <v>38</v>
      </c>
      <c s="23" t="s">
        <v>33</v>
      </c>
      <c s="23" t="s">
        <v>116</v>
      </c>
      <c s="18" t="s">
        <v>40</v>
      </c>
      <c s="24" t="s">
        <v>117</v>
      </c>
      <c s="25" t="s">
        <v>110</v>
      </c>
      <c s="26">
        <v>164.22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118</v>
      </c>
    </row>
    <row r="45" spans="1:5" ht="25.5">
      <c r="A45" t="s">
        <v>46</v>
      </c>
      <c r="E45" s="29" t="s">
        <v>112</v>
      </c>
    </row>
    <row r="46" spans="1:16" ht="12.75">
      <c r="A46" s="18" t="s">
        <v>38</v>
      </c>
      <c s="23" t="s">
        <v>35</v>
      </c>
      <c s="23" t="s">
        <v>119</v>
      </c>
      <c s="18" t="s">
        <v>40</v>
      </c>
      <c s="24" t="s">
        <v>120</v>
      </c>
      <c s="25" t="s">
        <v>104</v>
      </c>
      <c s="26">
        <v>6.96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105</v>
      </c>
    </row>
    <row r="48" spans="1:5" ht="25.5">
      <c r="A48" s="30" t="s">
        <v>45</v>
      </c>
      <c r="E48" s="31" t="s">
        <v>121</v>
      </c>
    </row>
    <row r="49" spans="1:5" ht="63.75">
      <c r="A49" t="s">
        <v>46</v>
      </c>
      <c r="E49" s="29" t="s">
        <v>107</v>
      </c>
    </row>
    <row r="50" spans="1:16" ht="12.75">
      <c r="A50" s="18" t="s">
        <v>38</v>
      </c>
      <c s="23" t="s">
        <v>83</v>
      </c>
      <c s="23" t="s">
        <v>122</v>
      </c>
      <c s="18" t="s">
        <v>40</v>
      </c>
      <c s="24" t="s">
        <v>123</v>
      </c>
      <c s="25" t="s">
        <v>110</v>
      </c>
      <c s="26">
        <v>97.44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124</v>
      </c>
    </row>
    <row r="53" spans="1:5" ht="25.5">
      <c r="A53" t="s">
        <v>46</v>
      </c>
      <c r="E53" s="29" t="s">
        <v>112</v>
      </c>
    </row>
    <row r="54" spans="1:16" ht="25.5">
      <c r="A54" s="18" t="s">
        <v>38</v>
      </c>
      <c s="23" t="s">
        <v>125</v>
      </c>
      <c s="23" t="s">
        <v>126</v>
      </c>
      <c s="18" t="s">
        <v>40</v>
      </c>
      <c s="24" t="s">
        <v>127</v>
      </c>
      <c s="25" t="s">
        <v>104</v>
      </c>
      <c s="26">
        <v>941.98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128</v>
      </c>
    </row>
    <row r="56" spans="1:5" ht="127.5">
      <c r="A56" s="30" t="s">
        <v>45</v>
      </c>
      <c r="E56" s="31" t="s">
        <v>129</v>
      </c>
    </row>
    <row r="57" spans="1:5" ht="63.75">
      <c r="A57" t="s">
        <v>46</v>
      </c>
      <c r="E57" s="29" t="s">
        <v>107</v>
      </c>
    </row>
    <row r="58" spans="1:16" ht="25.5">
      <c r="A58" s="18" t="s">
        <v>38</v>
      </c>
      <c s="23" t="s">
        <v>130</v>
      </c>
      <c s="23" t="s">
        <v>131</v>
      </c>
      <c s="18" t="s">
        <v>40</v>
      </c>
      <c s="24" t="s">
        <v>132</v>
      </c>
      <c s="25" t="s">
        <v>110</v>
      </c>
      <c s="26">
        <v>12528.334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133</v>
      </c>
    </row>
    <row r="61" spans="1:5" ht="25.5">
      <c r="A61" t="s">
        <v>46</v>
      </c>
      <c r="E61" s="29" t="s">
        <v>112</v>
      </c>
    </row>
    <row r="62" spans="1:16" ht="25.5">
      <c r="A62" s="18" t="s">
        <v>38</v>
      </c>
      <c s="23" t="s">
        <v>134</v>
      </c>
      <c s="23" t="s">
        <v>135</v>
      </c>
      <c s="18" t="s">
        <v>40</v>
      </c>
      <c s="24" t="s">
        <v>136</v>
      </c>
      <c s="25" t="s">
        <v>137</v>
      </c>
      <c s="26">
        <v>642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138</v>
      </c>
    </row>
    <row r="64" spans="1:5" ht="63.75">
      <c r="A64" s="30" t="s">
        <v>45</v>
      </c>
      <c r="E64" s="31" t="s">
        <v>139</v>
      </c>
    </row>
    <row r="65" spans="1:5" ht="63.75">
      <c r="A65" t="s">
        <v>46</v>
      </c>
      <c r="E65" s="29" t="s">
        <v>107</v>
      </c>
    </row>
    <row r="66" spans="1:16" ht="25.5">
      <c r="A66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110</v>
      </c>
      <c s="26">
        <v>2895.42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143</v>
      </c>
    </row>
    <row r="69" spans="1:5" ht="25.5">
      <c r="A69" t="s">
        <v>46</v>
      </c>
      <c r="E69" s="29" t="s">
        <v>112</v>
      </c>
    </row>
    <row r="70" spans="1:16" ht="12.75">
      <c r="A70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104</v>
      </c>
      <c s="26">
        <v>120.55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25.5">
      <c r="A71" s="28" t="s">
        <v>43</v>
      </c>
      <c r="E71" s="29" t="s">
        <v>147</v>
      </c>
    </row>
    <row r="72" spans="1:5" ht="38.25">
      <c r="A72" s="30" t="s">
        <v>45</v>
      </c>
      <c r="E72" s="31" t="s">
        <v>148</v>
      </c>
    </row>
    <row r="73" spans="1:5" ht="25.5">
      <c r="A73" t="s">
        <v>46</v>
      </c>
      <c r="E73" s="29" t="s">
        <v>149</v>
      </c>
    </row>
    <row r="74" spans="1:16" ht="12.75">
      <c r="A74" s="18" t="s">
        <v>38</v>
      </c>
      <c s="23" t="s">
        <v>150</v>
      </c>
      <c s="23" t="s">
        <v>151</v>
      </c>
      <c s="18" t="s">
        <v>40</v>
      </c>
      <c s="24" t="s">
        <v>152</v>
      </c>
      <c s="25" t="s">
        <v>104</v>
      </c>
      <c s="26">
        <v>781.343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128</v>
      </c>
    </row>
    <row r="76" spans="1:5" ht="76.5">
      <c r="A76" s="30" t="s">
        <v>45</v>
      </c>
      <c r="E76" s="31" t="s">
        <v>153</v>
      </c>
    </row>
    <row r="77" spans="1:5" ht="369.75">
      <c r="A77" t="s">
        <v>46</v>
      </c>
      <c r="E77" s="29" t="s">
        <v>154</v>
      </c>
    </row>
    <row r="78" spans="1:16" ht="12.75">
      <c r="A78" s="18" t="s">
        <v>38</v>
      </c>
      <c s="23" t="s">
        <v>155</v>
      </c>
      <c s="23" t="s">
        <v>156</v>
      </c>
      <c s="18" t="s">
        <v>40</v>
      </c>
      <c s="24" t="s">
        <v>157</v>
      </c>
      <c s="25" t="s">
        <v>158</v>
      </c>
      <c s="26">
        <v>5469.401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159</v>
      </c>
    </row>
    <row r="81" spans="1:5" ht="25.5">
      <c r="A81" t="s">
        <v>46</v>
      </c>
      <c r="E81" s="29" t="s">
        <v>160</v>
      </c>
    </row>
    <row r="82" spans="1:16" ht="12.75">
      <c r="A82" s="18" t="s">
        <v>38</v>
      </c>
      <c s="23" t="s">
        <v>161</v>
      </c>
      <c s="23" t="s">
        <v>162</v>
      </c>
      <c s="18" t="s">
        <v>40</v>
      </c>
      <c s="24" t="s">
        <v>163</v>
      </c>
      <c s="25" t="s">
        <v>104</v>
      </c>
      <c s="26">
        <v>66.759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164</v>
      </c>
    </row>
    <row r="85" spans="1:5" ht="318.75">
      <c r="A85" t="s">
        <v>46</v>
      </c>
      <c r="E85" s="29" t="s">
        <v>165</v>
      </c>
    </row>
    <row r="86" spans="1:16" ht="12.75">
      <c r="A86" s="18" t="s">
        <v>38</v>
      </c>
      <c s="23" t="s">
        <v>166</v>
      </c>
      <c s="23" t="s">
        <v>167</v>
      </c>
      <c s="18" t="s">
        <v>40</v>
      </c>
      <c s="24" t="s">
        <v>168</v>
      </c>
      <c s="25" t="s">
        <v>158</v>
      </c>
      <c s="26">
        <v>467.313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40</v>
      </c>
    </row>
    <row r="88" spans="1:5" ht="12.75">
      <c r="A88" s="30" t="s">
        <v>45</v>
      </c>
      <c r="E88" s="31" t="s">
        <v>169</v>
      </c>
    </row>
    <row r="89" spans="1:5" ht="25.5">
      <c r="A89" t="s">
        <v>46</v>
      </c>
      <c r="E89" s="29" t="s">
        <v>160</v>
      </c>
    </row>
    <row r="90" spans="1:16" ht="12.75">
      <c r="A90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104</v>
      </c>
      <c s="26">
        <v>34.5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</v>
      </c>
    </row>
    <row r="92" spans="1:5" ht="12.75">
      <c r="A92" s="30" t="s">
        <v>45</v>
      </c>
      <c r="E92" s="31" t="s">
        <v>173</v>
      </c>
    </row>
    <row r="93" spans="1:5" ht="318.75">
      <c r="A93" t="s">
        <v>46</v>
      </c>
      <c r="E93" s="29" t="s">
        <v>165</v>
      </c>
    </row>
    <row r="94" spans="1:16" ht="12.75">
      <c r="A94" s="18" t="s">
        <v>38</v>
      </c>
      <c s="23" t="s">
        <v>174</v>
      </c>
      <c s="23" t="s">
        <v>175</v>
      </c>
      <c s="18" t="s">
        <v>40</v>
      </c>
      <c s="24" t="s">
        <v>176</v>
      </c>
      <c s="25" t="s">
        <v>158</v>
      </c>
      <c s="26">
        <v>241.5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</v>
      </c>
    </row>
    <row r="96" spans="1:5" ht="12.75">
      <c r="A96" s="30" t="s">
        <v>45</v>
      </c>
      <c r="E96" s="31" t="s">
        <v>177</v>
      </c>
    </row>
    <row r="97" spans="1:5" ht="25.5">
      <c r="A97" t="s">
        <v>46</v>
      </c>
      <c r="E97" s="29" t="s">
        <v>160</v>
      </c>
    </row>
    <row r="98" spans="1:16" ht="12.75">
      <c r="A98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104</v>
      </c>
      <c s="26">
        <v>882.602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40</v>
      </c>
    </row>
    <row r="100" spans="1:5" ht="51">
      <c r="A100" s="30" t="s">
        <v>45</v>
      </c>
      <c r="E100" s="31" t="s">
        <v>181</v>
      </c>
    </row>
    <row r="101" spans="1:5" ht="191.25">
      <c r="A101" t="s">
        <v>46</v>
      </c>
      <c r="E101" s="29" t="s">
        <v>182</v>
      </c>
    </row>
    <row r="102" spans="1:16" ht="12.75">
      <c r="A102" s="18" t="s">
        <v>38</v>
      </c>
      <c s="23" t="s">
        <v>183</v>
      </c>
      <c s="23" t="s">
        <v>184</v>
      </c>
      <c s="18" t="s">
        <v>40</v>
      </c>
      <c s="24" t="s">
        <v>185</v>
      </c>
      <c s="25" t="s">
        <v>104</v>
      </c>
      <c s="26">
        <v>70.712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186</v>
      </c>
    </row>
    <row r="104" spans="1:5" ht="63.75">
      <c r="A104" s="30" t="s">
        <v>45</v>
      </c>
      <c r="E104" s="31" t="s">
        <v>187</v>
      </c>
    </row>
    <row r="105" spans="1:5" ht="229.5">
      <c r="A105" t="s">
        <v>46</v>
      </c>
      <c r="E105" s="29" t="s">
        <v>188</v>
      </c>
    </row>
    <row r="106" spans="1:16" ht="12.75">
      <c r="A106" s="18" t="s">
        <v>38</v>
      </c>
      <c s="23" t="s">
        <v>189</v>
      </c>
      <c s="23" t="s">
        <v>190</v>
      </c>
      <c s="18" t="s">
        <v>40</v>
      </c>
      <c s="24" t="s">
        <v>191</v>
      </c>
      <c s="25" t="s">
        <v>192</v>
      </c>
      <c s="26">
        <v>4711.95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128</v>
      </c>
    </row>
    <row r="108" spans="1:5" ht="38.25">
      <c r="A108" s="30" t="s">
        <v>45</v>
      </c>
      <c r="E108" s="31" t="s">
        <v>193</v>
      </c>
    </row>
    <row r="109" spans="1:5" ht="25.5">
      <c r="A109" t="s">
        <v>46</v>
      </c>
      <c r="E109" s="29" t="s">
        <v>194</v>
      </c>
    </row>
    <row r="110" spans="1:18" ht="12.75" customHeight="1">
      <c r="A110" s="5" t="s">
        <v>36</v>
      </c>
      <c s="5"/>
      <c s="35" t="s">
        <v>16</v>
      </c>
      <c s="5"/>
      <c s="21" t="s">
        <v>195</v>
      </c>
      <c s="5"/>
      <c s="5"/>
      <c s="5"/>
      <c s="36">
        <f>0+Q110</f>
      </c>
      <c r="O110">
        <f>0+R110</f>
      </c>
      <c r="Q110">
        <f>0+I111+I115</f>
      </c>
      <c>
        <f>0+O111+O115</f>
      </c>
    </row>
    <row r="111" spans="1:16" ht="12.75">
      <c r="A111" s="18" t="s">
        <v>38</v>
      </c>
      <c s="23" t="s">
        <v>196</v>
      </c>
      <c s="23" t="s">
        <v>197</v>
      </c>
      <c s="18" t="s">
        <v>40</v>
      </c>
      <c s="24" t="s">
        <v>198</v>
      </c>
      <c s="25" t="s">
        <v>137</v>
      </c>
      <c s="26">
        <v>481.5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25.5">
      <c r="A112" s="28" t="s">
        <v>43</v>
      </c>
      <c r="E112" s="29" t="s">
        <v>199</v>
      </c>
    </row>
    <row r="113" spans="1:5" ht="12.75">
      <c r="A113" s="30" t="s">
        <v>45</v>
      </c>
      <c r="E113" s="31" t="s">
        <v>200</v>
      </c>
    </row>
    <row r="114" spans="1:5" ht="165.75">
      <c r="A114" t="s">
        <v>46</v>
      </c>
      <c r="E114" s="29" t="s">
        <v>201</v>
      </c>
    </row>
    <row r="115" spans="1:16" ht="12.75">
      <c r="A115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192</v>
      </c>
      <c s="26">
        <v>3078.225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205</v>
      </c>
    </row>
    <row r="117" spans="1:5" ht="51">
      <c r="A117" s="30" t="s">
        <v>45</v>
      </c>
      <c r="E117" s="31" t="s">
        <v>206</v>
      </c>
    </row>
    <row r="118" spans="1:5" ht="102">
      <c r="A118" t="s">
        <v>46</v>
      </c>
      <c r="E118" s="29" t="s">
        <v>207</v>
      </c>
    </row>
    <row r="119" spans="1:18" ht="12.75" customHeight="1">
      <c r="A119" s="5" t="s">
        <v>36</v>
      </c>
      <c s="5"/>
      <c s="35" t="s">
        <v>28</v>
      </c>
      <c s="5"/>
      <c s="21" t="s">
        <v>208</v>
      </c>
      <c s="5"/>
      <c s="5"/>
      <c s="5"/>
      <c s="36">
        <f>0+Q119</f>
      </c>
      <c r="O119">
        <f>0+R119</f>
      </c>
      <c r="Q119">
        <f>0+I120+I124+I128+I132+I136+I140+I144+I148+I152+I156+I160+I164+I168+I172</f>
      </c>
      <c>
        <f>0+O120+O124+O128+O132+O136+O140+O144+O148+O152+O156+O160+O164+O168+O172</f>
      </c>
    </row>
    <row r="120" spans="1:16" ht="12.75">
      <c r="A120" s="18" t="s">
        <v>38</v>
      </c>
      <c s="23" t="s">
        <v>209</v>
      </c>
      <c s="23" t="s">
        <v>210</v>
      </c>
      <c s="18" t="s">
        <v>40</v>
      </c>
      <c s="24" t="s">
        <v>211</v>
      </c>
      <c s="25" t="s">
        <v>192</v>
      </c>
      <c s="26">
        <v>181.2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128</v>
      </c>
    </row>
    <row r="122" spans="1:5" ht="12.75">
      <c r="A122" s="30" t="s">
        <v>45</v>
      </c>
      <c r="E122" s="31" t="s">
        <v>212</v>
      </c>
    </row>
    <row r="123" spans="1:5" ht="127.5">
      <c r="A123" t="s">
        <v>46</v>
      </c>
      <c r="E123" s="29" t="s">
        <v>213</v>
      </c>
    </row>
    <row r="124" spans="1:16" ht="12.75">
      <c r="A124" s="18" t="s">
        <v>38</v>
      </c>
      <c s="23" t="s">
        <v>214</v>
      </c>
      <c s="23" t="s">
        <v>215</v>
      </c>
      <c s="18" t="s">
        <v>22</v>
      </c>
      <c s="24" t="s">
        <v>216</v>
      </c>
      <c s="25" t="s">
        <v>192</v>
      </c>
      <c s="26">
        <v>2163.775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128</v>
      </c>
    </row>
    <row r="126" spans="1:5" ht="25.5">
      <c r="A126" s="30" t="s">
        <v>45</v>
      </c>
      <c r="E126" s="31" t="s">
        <v>217</v>
      </c>
    </row>
    <row r="127" spans="1:5" ht="51">
      <c r="A127" t="s">
        <v>46</v>
      </c>
      <c r="E127" s="29" t="s">
        <v>218</v>
      </c>
    </row>
    <row r="128" spans="1:16" ht="12.75">
      <c r="A128" s="18" t="s">
        <v>38</v>
      </c>
      <c s="23" t="s">
        <v>219</v>
      </c>
      <c s="23" t="s">
        <v>215</v>
      </c>
      <c s="18" t="s">
        <v>16</v>
      </c>
      <c s="24" t="s">
        <v>216</v>
      </c>
      <c s="25" t="s">
        <v>192</v>
      </c>
      <c s="26">
        <v>2030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128</v>
      </c>
    </row>
    <row r="130" spans="1:5" ht="25.5">
      <c r="A130" s="30" t="s">
        <v>45</v>
      </c>
      <c r="E130" s="31" t="s">
        <v>220</v>
      </c>
    </row>
    <row r="131" spans="1:5" ht="51">
      <c r="A131" t="s">
        <v>46</v>
      </c>
      <c r="E131" s="29" t="s">
        <v>218</v>
      </c>
    </row>
    <row r="132" spans="1:16" ht="12.75">
      <c r="A132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192</v>
      </c>
      <c s="26">
        <v>186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128</v>
      </c>
    </row>
    <row r="134" spans="1:5" ht="25.5">
      <c r="A134" s="30" t="s">
        <v>45</v>
      </c>
      <c r="E134" s="31" t="s">
        <v>224</v>
      </c>
    </row>
    <row r="135" spans="1:5" ht="51">
      <c r="A135" t="s">
        <v>46</v>
      </c>
      <c r="E135" s="29" t="s">
        <v>218</v>
      </c>
    </row>
    <row r="136" spans="1:16" ht="12.75">
      <c r="A136" s="18" t="s">
        <v>38</v>
      </c>
      <c s="23" t="s">
        <v>225</v>
      </c>
      <c s="23" t="s">
        <v>226</v>
      </c>
      <c s="18" t="s">
        <v>40</v>
      </c>
      <c s="24" t="s">
        <v>227</v>
      </c>
      <c s="25" t="s">
        <v>192</v>
      </c>
      <c s="26">
        <v>2355.975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12.75">
      <c r="A137" s="28" t="s">
        <v>43</v>
      </c>
      <c r="E137" s="29" t="s">
        <v>128</v>
      </c>
    </row>
    <row r="138" spans="1:5" ht="25.5">
      <c r="A138" s="30" t="s">
        <v>45</v>
      </c>
      <c r="E138" s="31" t="s">
        <v>228</v>
      </c>
    </row>
    <row r="139" spans="1:5" ht="51">
      <c r="A139" t="s">
        <v>46</v>
      </c>
      <c r="E139" s="29" t="s">
        <v>218</v>
      </c>
    </row>
    <row r="140" spans="1:16" ht="12.75">
      <c r="A140" s="18" t="s">
        <v>38</v>
      </c>
      <c s="23" t="s">
        <v>229</v>
      </c>
      <c s="23" t="s">
        <v>230</v>
      </c>
      <c s="18" t="s">
        <v>40</v>
      </c>
      <c s="24" t="s">
        <v>231</v>
      </c>
      <c s="25" t="s">
        <v>192</v>
      </c>
      <c s="26">
        <v>2030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12.75">
      <c r="A141" s="28" t="s">
        <v>43</v>
      </c>
      <c r="E141" s="29" t="s">
        <v>128</v>
      </c>
    </row>
    <row r="142" spans="1:5" ht="12.75">
      <c r="A142" s="30" t="s">
        <v>45</v>
      </c>
      <c r="E142" s="31" t="s">
        <v>232</v>
      </c>
    </row>
    <row r="143" spans="1:5" ht="51">
      <c r="A143" t="s">
        <v>46</v>
      </c>
      <c r="E143" s="29" t="s">
        <v>233</v>
      </c>
    </row>
    <row r="144" spans="1:16" ht="12.75">
      <c r="A144" s="18" t="s">
        <v>38</v>
      </c>
      <c s="23" t="s">
        <v>234</v>
      </c>
      <c s="23" t="s">
        <v>235</v>
      </c>
      <c s="18" t="s">
        <v>22</v>
      </c>
      <c s="24" t="s">
        <v>236</v>
      </c>
      <c s="25" t="s">
        <v>192</v>
      </c>
      <c s="26">
        <v>2030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12.75">
      <c r="A145" s="28" t="s">
        <v>43</v>
      </c>
      <c r="E145" s="29" t="s">
        <v>128</v>
      </c>
    </row>
    <row r="146" spans="1:5" ht="12.75">
      <c r="A146" s="30" t="s">
        <v>45</v>
      </c>
      <c r="E146" s="31" t="s">
        <v>237</v>
      </c>
    </row>
    <row r="147" spans="1:5" ht="51">
      <c r="A147" t="s">
        <v>46</v>
      </c>
      <c r="E147" s="29" t="s">
        <v>238</v>
      </c>
    </row>
    <row r="148" spans="1:16" ht="12.75">
      <c r="A148" s="18" t="s">
        <v>38</v>
      </c>
      <c s="23" t="s">
        <v>239</v>
      </c>
      <c s="23" t="s">
        <v>235</v>
      </c>
      <c s="18" t="s">
        <v>16</v>
      </c>
      <c s="24" t="s">
        <v>236</v>
      </c>
      <c s="25" t="s">
        <v>192</v>
      </c>
      <c s="26">
        <v>2174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12.75">
      <c r="A149" s="28" t="s">
        <v>43</v>
      </c>
      <c r="E149" s="29" t="s">
        <v>128</v>
      </c>
    </row>
    <row r="150" spans="1:5" ht="51">
      <c r="A150" s="30" t="s">
        <v>45</v>
      </c>
      <c r="E150" s="31" t="s">
        <v>240</v>
      </c>
    </row>
    <row r="151" spans="1:5" ht="51">
      <c r="A151" t="s">
        <v>46</v>
      </c>
      <c r="E151" s="29" t="s">
        <v>238</v>
      </c>
    </row>
    <row r="152" spans="1:16" ht="12.75">
      <c r="A152" s="18" t="s">
        <v>38</v>
      </c>
      <c s="23" t="s">
        <v>241</v>
      </c>
      <c s="23" t="s">
        <v>242</v>
      </c>
      <c s="18" t="s">
        <v>40</v>
      </c>
      <c s="24" t="s">
        <v>243</v>
      </c>
      <c s="25" t="s">
        <v>192</v>
      </c>
      <c s="26">
        <v>2030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128</v>
      </c>
    </row>
    <row r="154" spans="1:5" ht="12.75">
      <c r="A154" s="30" t="s">
        <v>45</v>
      </c>
      <c r="E154" s="31" t="s">
        <v>244</v>
      </c>
    </row>
    <row r="155" spans="1:5" ht="140.25">
      <c r="A155" t="s">
        <v>46</v>
      </c>
      <c r="E155" s="29" t="s">
        <v>245</v>
      </c>
    </row>
    <row r="156" spans="1:16" ht="12.75">
      <c r="A156" s="18" t="s">
        <v>38</v>
      </c>
      <c s="23" t="s">
        <v>246</v>
      </c>
      <c s="23" t="s">
        <v>247</v>
      </c>
      <c s="18" t="s">
        <v>40</v>
      </c>
      <c s="24" t="s">
        <v>248</v>
      </c>
      <c s="25" t="s">
        <v>192</v>
      </c>
      <c s="26">
        <v>144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12.75">
      <c r="A157" s="28" t="s">
        <v>43</v>
      </c>
      <c r="E157" s="29" t="s">
        <v>128</v>
      </c>
    </row>
    <row r="158" spans="1:5" ht="12.75">
      <c r="A158" s="30" t="s">
        <v>45</v>
      </c>
      <c r="E158" s="31" t="s">
        <v>249</v>
      </c>
    </row>
    <row r="159" spans="1:5" ht="140.25">
      <c r="A159" t="s">
        <v>46</v>
      </c>
      <c r="E159" s="29" t="s">
        <v>245</v>
      </c>
    </row>
    <row r="160" spans="1:16" ht="12.75">
      <c r="A160" s="18" t="s">
        <v>38</v>
      </c>
      <c s="23" t="s">
        <v>250</v>
      </c>
      <c s="23" t="s">
        <v>251</v>
      </c>
      <c s="18" t="s">
        <v>40</v>
      </c>
      <c s="24" t="s">
        <v>252</v>
      </c>
      <c s="25" t="s">
        <v>192</v>
      </c>
      <c s="26">
        <v>2030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12.75">
      <c r="A161" s="28" t="s">
        <v>43</v>
      </c>
      <c r="E161" s="29" t="s">
        <v>128</v>
      </c>
    </row>
    <row r="162" spans="1:5" ht="12.75">
      <c r="A162" s="30" t="s">
        <v>45</v>
      </c>
      <c r="E162" s="31" t="s">
        <v>253</v>
      </c>
    </row>
    <row r="163" spans="1:5" ht="140.25">
      <c r="A163" t="s">
        <v>46</v>
      </c>
      <c r="E163" s="29" t="s">
        <v>245</v>
      </c>
    </row>
    <row r="164" spans="1:16" ht="12.75">
      <c r="A164" s="18" t="s">
        <v>38</v>
      </c>
      <c s="23" t="s">
        <v>254</v>
      </c>
      <c s="23" t="s">
        <v>255</v>
      </c>
      <c s="18" t="s">
        <v>40</v>
      </c>
      <c s="24" t="s">
        <v>256</v>
      </c>
      <c s="25" t="s">
        <v>192</v>
      </c>
      <c s="26">
        <v>2030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12.75">
      <c r="A165" s="28" t="s">
        <v>43</v>
      </c>
      <c r="E165" s="29" t="s">
        <v>128</v>
      </c>
    </row>
    <row r="166" spans="1:5" ht="12.75">
      <c r="A166" s="30" t="s">
        <v>45</v>
      </c>
      <c r="E166" s="31" t="s">
        <v>257</v>
      </c>
    </row>
    <row r="167" spans="1:5" ht="140.25">
      <c r="A167" t="s">
        <v>46</v>
      </c>
      <c r="E167" s="29" t="s">
        <v>245</v>
      </c>
    </row>
    <row r="168" spans="1:16" ht="12.75">
      <c r="A168" s="18" t="s">
        <v>38</v>
      </c>
      <c s="23" t="s">
        <v>258</v>
      </c>
      <c s="23" t="s">
        <v>259</v>
      </c>
      <c s="18" t="s">
        <v>40</v>
      </c>
      <c s="24" t="s">
        <v>260</v>
      </c>
      <c s="25" t="s">
        <v>192</v>
      </c>
      <c s="26">
        <v>175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38.25">
      <c r="A169" s="28" t="s">
        <v>43</v>
      </c>
      <c r="E169" s="29" t="s">
        <v>261</v>
      </c>
    </row>
    <row r="170" spans="1:5" ht="12.75">
      <c r="A170" s="30" t="s">
        <v>45</v>
      </c>
      <c r="E170" s="31" t="s">
        <v>262</v>
      </c>
    </row>
    <row r="171" spans="1:5" ht="153">
      <c r="A171" t="s">
        <v>46</v>
      </c>
      <c r="E171" s="29" t="s">
        <v>263</v>
      </c>
    </row>
    <row r="172" spans="1:16" ht="12.75">
      <c r="A172" s="18" t="s">
        <v>38</v>
      </c>
      <c s="23" t="s">
        <v>264</v>
      </c>
      <c s="23" t="s">
        <v>265</v>
      </c>
      <c s="18" t="s">
        <v>40</v>
      </c>
      <c s="24" t="s">
        <v>266</v>
      </c>
      <c s="25" t="s">
        <v>137</v>
      </c>
      <c s="26">
        <v>354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25.5">
      <c r="A173" s="28" t="s">
        <v>43</v>
      </c>
      <c r="E173" s="29" t="s">
        <v>267</v>
      </c>
    </row>
    <row r="174" spans="1:5" ht="38.25">
      <c r="A174" s="30" t="s">
        <v>45</v>
      </c>
      <c r="E174" s="31" t="s">
        <v>268</v>
      </c>
    </row>
    <row r="175" spans="1:5" ht="38.25">
      <c r="A175" t="s">
        <v>46</v>
      </c>
      <c r="E175" s="29" t="s">
        <v>269</v>
      </c>
    </row>
    <row r="176" spans="1:18" ht="12.75" customHeight="1">
      <c r="A176" s="5" t="s">
        <v>36</v>
      </c>
      <c s="5"/>
      <c s="35" t="s">
        <v>73</v>
      </c>
      <c s="5"/>
      <c s="21" t="s">
        <v>270</v>
      </c>
      <c s="5"/>
      <c s="5"/>
      <c s="5"/>
      <c s="36">
        <f>0+Q176</f>
      </c>
      <c r="O176">
        <f>0+R176</f>
      </c>
      <c r="Q176">
        <f>0+I177</f>
      </c>
      <c>
        <f>0+O177</f>
      </c>
    </row>
    <row r="177" spans="1:16" ht="12.75">
      <c r="A177" s="18" t="s">
        <v>38</v>
      </c>
      <c s="23" t="s">
        <v>271</v>
      </c>
      <c s="23" t="s">
        <v>272</v>
      </c>
      <c s="18" t="s">
        <v>61</v>
      </c>
      <c s="24" t="s">
        <v>273</v>
      </c>
      <c s="25" t="s">
        <v>274</v>
      </c>
      <c s="26">
        <v>2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12.75">
      <c r="A178" s="28" t="s">
        <v>43</v>
      </c>
      <c r="E178" s="29" t="s">
        <v>275</v>
      </c>
    </row>
    <row r="179" spans="1:5" ht="12.75">
      <c r="A179" s="30" t="s">
        <v>45</v>
      </c>
      <c r="E179" s="31" t="s">
        <v>40</v>
      </c>
    </row>
    <row r="180" spans="1:5" ht="153">
      <c r="A180" t="s">
        <v>46</v>
      </c>
      <c r="E180" s="29" t="s">
        <v>276</v>
      </c>
    </row>
    <row r="181" spans="1:18" ht="12.75" customHeight="1">
      <c r="A181" s="5" t="s">
        <v>36</v>
      </c>
      <c s="5"/>
      <c s="35" t="s">
        <v>76</v>
      </c>
      <c s="5"/>
      <c s="21" t="s">
        <v>277</v>
      </c>
      <c s="5"/>
      <c s="5"/>
      <c s="5"/>
      <c s="36">
        <f>0+Q181</f>
      </c>
      <c r="O181">
        <f>0+R181</f>
      </c>
      <c r="Q181">
        <f>0+I182+I186+I190+I194+I198+I202</f>
      </c>
      <c>
        <f>0+O182+O186+O190+O194+O198+O202</f>
      </c>
    </row>
    <row r="182" spans="1:16" ht="12.75">
      <c r="A182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137</v>
      </c>
      <c s="26">
        <v>46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25.5">
      <c r="A183" s="28" t="s">
        <v>43</v>
      </c>
      <c r="E183" s="29" t="s">
        <v>281</v>
      </c>
    </row>
    <row r="184" spans="1:5" ht="12.75">
      <c r="A184" s="30" t="s">
        <v>45</v>
      </c>
      <c r="E184" s="31" t="s">
        <v>40</v>
      </c>
    </row>
    <row r="185" spans="1:5" ht="255">
      <c r="A185" t="s">
        <v>46</v>
      </c>
      <c r="E185" s="29" t="s">
        <v>282</v>
      </c>
    </row>
    <row r="186" spans="1:16" ht="12.75">
      <c r="A186" s="18" t="s">
        <v>38</v>
      </c>
      <c s="23" t="s">
        <v>283</v>
      </c>
      <c s="23" t="s">
        <v>284</v>
      </c>
      <c s="18" t="s">
        <v>40</v>
      </c>
      <c s="24" t="s">
        <v>285</v>
      </c>
      <c s="25" t="s">
        <v>274</v>
      </c>
      <c s="26">
        <v>11</v>
      </c>
      <c s="27">
        <v>0</v>
      </c>
      <c s="27">
        <f>ROUND(ROUND(H186,2)*ROUND(G186,3),2)</f>
      </c>
      <c r="O186">
        <f>(I186*21)/100</f>
      </c>
      <c t="s">
        <v>16</v>
      </c>
    </row>
    <row r="187" spans="1:5" ht="12.75">
      <c r="A187" s="28" t="s">
        <v>43</v>
      </c>
      <c r="E187" s="29" t="s">
        <v>40</v>
      </c>
    </row>
    <row r="188" spans="1:5" ht="12.75">
      <c r="A188" s="30" t="s">
        <v>45</v>
      </c>
      <c r="E188" s="31" t="s">
        <v>40</v>
      </c>
    </row>
    <row r="189" spans="1:5" ht="25.5">
      <c r="A189" t="s">
        <v>46</v>
      </c>
      <c r="E189" s="29" t="s">
        <v>286</v>
      </c>
    </row>
    <row r="190" spans="1:16" ht="12.75">
      <c r="A190" s="18" t="s">
        <v>38</v>
      </c>
      <c s="23" t="s">
        <v>287</v>
      </c>
      <c s="23" t="s">
        <v>288</v>
      </c>
      <c s="18" t="s">
        <v>40</v>
      </c>
      <c s="24" t="s">
        <v>289</v>
      </c>
      <c s="25" t="s">
        <v>274</v>
      </c>
      <c s="26">
        <v>11</v>
      </c>
      <c s="27">
        <v>0</v>
      </c>
      <c s="27">
        <f>ROUND(ROUND(H190,2)*ROUND(G190,3),2)</f>
      </c>
      <c r="O190">
        <f>(I190*21)/100</f>
      </c>
      <c t="s">
        <v>16</v>
      </c>
    </row>
    <row r="191" spans="1:5" ht="25.5">
      <c r="A191" s="28" t="s">
        <v>43</v>
      </c>
      <c r="E191" s="29" t="s">
        <v>290</v>
      </c>
    </row>
    <row r="192" spans="1:5" ht="12.75">
      <c r="A192" s="30" t="s">
        <v>45</v>
      </c>
      <c r="E192" s="31" t="s">
        <v>40</v>
      </c>
    </row>
    <row r="193" spans="1:5" ht="76.5">
      <c r="A193" t="s">
        <v>46</v>
      </c>
      <c r="E193" s="29" t="s">
        <v>291</v>
      </c>
    </row>
    <row r="194" spans="1:16" ht="12.75">
      <c r="A194" s="18" t="s">
        <v>38</v>
      </c>
      <c s="23" t="s">
        <v>292</v>
      </c>
      <c s="23" t="s">
        <v>293</v>
      </c>
      <c s="18" t="s">
        <v>40</v>
      </c>
      <c s="24" t="s">
        <v>294</v>
      </c>
      <c s="25" t="s">
        <v>274</v>
      </c>
      <c s="26">
        <v>2</v>
      </c>
      <c s="27">
        <v>0</v>
      </c>
      <c s="27">
        <f>ROUND(ROUND(H194,2)*ROUND(G194,3),2)</f>
      </c>
      <c r="O194">
        <f>(I194*21)/100</f>
      </c>
      <c t="s">
        <v>16</v>
      </c>
    </row>
    <row r="195" spans="1:5" ht="12.75">
      <c r="A195" s="28" t="s">
        <v>43</v>
      </c>
      <c r="E195" s="29" t="s">
        <v>295</v>
      </c>
    </row>
    <row r="196" spans="1:5" ht="12.75">
      <c r="A196" s="30" t="s">
        <v>45</v>
      </c>
      <c r="E196" s="31" t="s">
        <v>40</v>
      </c>
    </row>
    <row r="197" spans="1:5" ht="25.5">
      <c r="A197" t="s">
        <v>46</v>
      </c>
      <c r="E197" s="29" t="s">
        <v>296</v>
      </c>
    </row>
    <row r="198" spans="1:16" ht="12.75">
      <c r="A198" s="18" t="s">
        <v>38</v>
      </c>
      <c s="23" t="s">
        <v>297</v>
      </c>
      <c s="23" t="s">
        <v>298</v>
      </c>
      <c s="18" t="s">
        <v>40</v>
      </c>
      <c s="24" t="s">
        <v>299</v>
      </c>
      <c s="25" t="s">
        <v>274</v>
      </c>
      <c s="26">
        <v>3</v>
      </c>
      <c s="27">
        <v>0</v>
      </c>
      <c s="27">
        <f>ROUND(ROUND(H198,2)*ROUND(G198,3),2)</f>
      </c>
      <c r="O198">
        <f>(I198*21)/100</f>
      </c>
      <c t="s">
        <v>16</v>
      </c>
    </row>
    <row r="199" spans="1:5" ht="12.75">
      <c r="A199" s="28" t="s">
        <v>43</v>
      </c>
      <c r="E199" s="29" t="s">
        <v>300</v>
      </c>
    </row>
    <row r="200" spans="1:5" ht="12.75">
      <c r="A200" s="30" t="s">
        <v>45</v>
      </c>
      <c r="E200" s="31" t="s">
        <v>40</v>
      </c>
    </row>
    <row r="201" spans="1:5" ht="25.5">
      <c r="A201" t="s">
        <v>46</v>
      </c>
      <c r="E201" s="29" t="s">
        <v>296</v>
      </c>
    </row>
    <row r="202" spans="1:16" ht="12.75">
      <c r="A202" s="18" t="s">
        <v>38</v>
      </c>
      <c s="23" t="s">
        <v>301</v>
      </c>
      <c s="23" t="s">
        <v>302</v>
      </c>
      <c s="18" t="s">
        <v>40</v>
      </c>
      <c s="24" t="s">
        <v>303</v>
      </c>
      <c s="25" t="s">
        <v>274</v>
      </c>
      <c s="26">
        <v>11</v>
      </c>
      <c s="27">
        <v>0</v>
      </c>
      <c s="27">
        <f>ROUND(ROUND(H202,2)*ROUND(G202,3),2)</f>
      </c>
      <c r="O202">
        <f>(I202*21)/100</f>
      </c>
      <c t="s">
        <v>16</v>
      </c>
    </row>
    <row r="203" spans="1:5" ht="12.75">
      <c r="A203" s="28" t="s">
        <v>43</v>
      </c>
      <c r="E203" s="29" t="s">
        <v>304</v>
      </c>
    </row>
    <row r="204" spans="1:5" ht="12.75">
      <c r="A204" s="30" t="s">
        <v>45</v>
      </c>
      <c r="E204" s="31" t="s">
        <v>40</v>
      </c>
    </row>
    <row r="205" spans="1:5" ht="12.75">
      <c r="A205" t="s">
        <v>46</v>
      </c>
      <c r="E205" s="29" t="s">
        <v>305</v>
      </c>
    </row>
    <row r="206" spans="1:18" ht="12.75" customHeight="1">
      <c r="A206" s="5" t="s">
        <v>36</v>
      </c>
      <c s="5"/>
      <c s="35" t="s">
        <v>33</v>
      </c>
      <c s="5"/>
      <c s="21" t="s">
        <v>306</v>
      </c>
      <c s="5"/>
      <c s="5"/>
      <c s="5"/>
      <c s="36">
        <f>0+Q206</f>
      </c>
      <c r="O206">
        <f>0+R206</f>
      </c>
      <c r="Q206">
        <f>0+I207+I211+I215+I219+I223+I227+I231+I235+I239+I243+I247+I251+I255+I259+I263+I267+I271</f>
      </c>
      <c>
        <f>0+O207+O211+O215+O219+O223+O227+O231+O235+O239+O243+O247+O251+O255+O259+O263+O267+O271</f>
      </c>
    </row>
    <row r="207" spans="1:16" ht="12.75">
      <c r="A207" s="18" t="s">
        <v>38</v>
      </c>
      <c s="23" t="s">
        <v>307</v>
      </c>
      <c s="23" t="s">
        <v>308</v>
      </c>
      <c s="18" t="s">
        <v>40</v>
      </c>
      <c s="24" t="s">
        <v>309</v>
      </c>
      <c s="25" t="s">
        <v>274</v>
      </c>
      <c s="26">
        <v>15</v>
      </c>
      <c s="27">
        <v>0</v>
      </c>
      <c s="27">
        <f>ROUND(ROUND(H207,2)*ROUND(G207,3),2)</f>
      </c>
      <c r="O207">
        <f>(I207*21)/100</f>
      </c>
      <c t="s">
        <v>16</v>
      </c>
    </row>
    <row r="208" spans="1:5" ht="12.75">
      <c r="A208" s="28" t="s">
        <v>43</v>
      </c>
      <c r="E208" s="29" t="s">
        <v>275</v>
      </c>
    </row>
    <row r="209" spans="1:5" ht="12.75">
      <c r="A209" s="30" t="s">
        <v>45</v>
      </c>
      <c r="E209" s="31" t="s">
        <v>40</v>
      </c>
    </row>
    <row r="210" spans="1:5" ht="25.5">
      <c r="A210" t="s">
        <v>46</v>
      </c>
      <c r="E210" s="29" t="s">
        <v>310</v>
      </c>
    </row>
    <row r="211" spans="1:16" ht="25.5">
      <c r="A211" s="18" t="s">
        <v>38</v>
      </c>
      <c s="23" t="s">
        <v>311</v>
      </c>
      <c s="23" t="s">
        <v>312</v>
      </c>
      <c s="18" t="s">
        <v>22</v>
      </c>
      <c s="24" t="s">
        <v>313</v>
      </c>
      <c s="25" t="s">
        <v>274</v>
      </c>
      <c s="26">
        <v>18</v>
      </c>
      <c s="27">
        <v>0</v>
      </c>
      <c s="27">
        <f>ROUND(ROUND(H211,2)*ROUND(G211,3),2)</f>
      </c>
      <c r="O211">
        <f>(I211*21)/100</f>
      </c>
      <c t="s">
        <v>16</v>
      </c>
    </row>
    <row r="212" spans="1:5" ht="12.75">
      <c r="A212" s="28" t="s">
        <v>43</v>
      </c>
      <c r="E212" s="29" t="s">
        <v>314</v>
      </c>
    </row>
    <row r="213" spans="1:5" ht="153">
      <c r="A213" s="30" t="s">
        <v>45</v>
      </c>
      <c r="E213" s="31" t="s">
        <v>315</v>
      </c>
    </row>
    <row r="214" spans="1:5" ht="25.5">
      <c r="A214" t="s">
        <v>46</v>
      </c>
      <c r="E214" s="29" t="s">
        <v>316</v>
      </c>
    </row>
    <row r="215" spans="1:16" ht="25.5">
      <c r="A215" s="18" t="s">
        <v>38</v>
      </c>
      <c s="23" t="s">
        <v>317</v>
      </c>
      <c s="23" t="s">
        <v>312</v>
      </c>
      <c s="18" t="s">
        <v>16</v>
      </c>
      <c s="24" t="s">
        <v>313</v>
      </c>
      <c s="25" t="s">
        <v>274</v>
      </c>
      <c s="26">
        <v>5</v>
      </c>
      <c s="27">
        <v>0</v>
      </c>
      <c s="27">
        <f>ROUND(ROUND(H215,2)*ROUND(G215,3),2)</f>
      </c>
      <c r="O215">
        <f>(I215*21)/100</f>
      </c>
      <c t="s">
        <v>16</v>
      </c>
    </row>
    <row r="216" spans="1:5" ht="12.75">
      <c r="A216" s="28" t="s">
        <v>43</v>
      </c>
      <c r="E216" s="29" t="s">
        <v>318</v>
      </c>
    </row>
    <row r="217" spans="1:5" ht="12.75">
      <c r="A217" s="30" t="s">
        <v>45</v>
      </c>
      <c r="E217" s="31" t="s">
        <v>319</v>
      </c>
    </row>
    <row r="218" spans="1:5" ht="25.5">
      <c r="A218" t="s">
        <v>46</v>
      </c>
      <c r="E218" s="29" t="s">
        <v>316</v>
      </c>
    </row>
    <row r="219" spans="1:16" ht="25.5">
      <c r="A219" s="18" t="s">
        <v>38</v>
      </c>
      <c s="23" t="s">
        <v>320</v>
      </c>
      <c s="23" t="s">
        <v>312</v>
      </c>
      <c s="18" t="s">
        <v>15</v>
      </c>
      <c s="24" t="s">
        <v>313</v>
      </c>
      <c s="25" t="s">
        <v>274</v>
      </c>
      <c s="26">
        <v>1</v>
      </c>
      <c s="27">
        <v>0</v>
      </c>
      <c s="27">
        <f>ROUND(ROUND(H219,2)*ROUND(G219,3),2)</f>
      </c>
      <c r="O219">
        <f>(I219*21)/100</f>
      </c>
      <c t="s">
        <v>16</v>
      </c>
    </row>
    <row r="220" spans="1:5" ht="25.5">
      <c r="A220" s="28" t="s">
        <v>43</v>
      </c>
      <c r="E220" s="29" t="s">
        <v>321</v>
      </c>
    </row>
    <row r="221" spans="1:5" ht="12.75">
      <c r="A221" s="30" t="s">
        <v>45</v>
      </c>
      <c r="E221" s="31" t="s">
        <v>322</v>
      </c>
    </row>
    <row r="222" spans="1:5" ht="25.5">
      <c r="A222" t="s">
        <v>46</v>
      </c>
      <c r="E222" s="29" t="s">
        <v>316</v>
      </c>
    </row>
    <row r="223" spans="1:16" ht="25.5">
      <c r="A223" s="18" t="s">
        <v>38</v>
      </c>
      <c s="23" t="s">
        <v>323</v>
      </c>
      <c s="23" t="s">
        <v>324</v>
      </c>
      <c s="18" t="s">
        <v>40</v>
      </c>
      <c s="24" t="s">
        <v>325</v>
      </c>
      <c s="25" t="s">
        <v>274</v>
      </c>
      <c s="26">
        <v>15</v>
      </c>
      <c s="27">
        <v>0</v>
      </c>
      <c s="27">
        <f>ROUND(ROUND(H223,2)*ROUND(G223,3),2)</f>
      </c>
      <c r="O223">
        <f>(I223*21)/100</f>
      </c>
      <c t="s">
        <v>16</v>
      </c>
    </row>
    <row r="224" spans="1:5" ht="12.75">
      <c r="A224" s="28" t="s">
        <v>43</v>
      </c>
      <c r="E224" s="29" t="s">
        <v>326</v>
      </c>
    </row>
    <row r="225" spans="1:5" ht="12.75">
      <c r="A225" s="30" t="s">
        <v>45</v>
      </c>
      <c r="E225" s="31" t="s">
        <v>40</v>
      </c>
    </row>
    <row r="226" spans="1:5" ht="25.5">
      <c r="A226" t="s">
        <v>46</v>
      </c>
      <c r="E226" s="29" t="s">
        <v>327</v>
      </c>
    </row>
    <row r="227" spans="1:16" ht="12.75">
      <c r="A227" s="18" t="s">
        <v>38</v>
      </c>
      <c s="23" t="s">
        <v>328</v>
      </c>
      <c s="23" t="s">
        <v>329</v>
      </c>
      <c s="18" t="s">
        <v>40</v>
      </c>
      <c s="24" t="s">
        <v>330</v>
      </c>
      <c s="25" t="s">
        <v>274</v>
      </c>
      <c s="26">
        <v>14</v>
      </c>
      <c s="27">
        <v>0</v>
      </c>
      <c s="27">
        <f>ROUND(ROUND(H227,2)*ROUND(G227,3),2)</f>
      </c>
      <c r="O227">
        <f>(I227*21)/100</f>
      </c>
      <c t="s">
        <v>16</v>
      </c>
    </row>
    <row r="228" spans="1:5" ht="12.75">
      <c r="A228" s="28" t="s">
        <v>43</v>
      </c>
      <c r="E228" s="29" t="s">
        <v>275</v>
      </c>
    </row>
    <row r="229" spans="1:5" ht="12.75">
      <c r="A229" s="30" t="s">
        <v>45</v>
      </c>
      <c r="E229" s="31" t="s">
        <v>40</v>
      </c>
    </row>
    <row r="230" spans="1:5" ht="25.5">
      <c r="A230" t="s">
        <v>46</v>
      </c>
      <c r="E230" s="29" t="s">
        <v>310</v>
      </c>
    </row>
    <row r="231" spans="1:16" ht="25.5">
      <c r="A231" s="18" t="s">
        <v>38</v>
      </c>
      <c s="23" t="s">
        <v>331</v>
      </c>
      <c s="23" t="s">
        <v>332</v>
      </c>
      <c s="18" t="s">
        <v>22</v>
      </c>
      <c s="24" t="s">
        <v>333</v>
      </c>
      <c s="25" t="s">
        <v>192</v>
      </c>
      <c s="26">
        <v>114.825</v>
      </c>
      <c s="27">
        <v>0</v>
      </c>
      <c s="27">
        <f>ROUND(ROUND(H231,2)*ROUND(G231,3),2)</f>
      </c>
      <c r="O231">
        <f>(I231*21)/100</f>
      </c>
      <c t="s">
        <v>16</v>
      </c>
    </row>
    <row r="232" spans="1:5" ht="25.5">
      <c r="A232" s="28" t="s">
        <v>43</v>
      </c>
      <c r="E232" s="29" t="s">
        <v>334</v>
      </c>
    </row>
    <row r="233" spans="1:5" ht="102">
      <c r="A233" s="30" t="s">
        <v>45</v>
      </c>
      <c r="E233" s="31" t="s">
        <v>335</v>
      </c>
    </row>
    <row r="234" spans="1:5" ht="38.25">
      <c r="A234" t="s">
        <v>46</v>
      </c>
      <c r="E234" s="29" t="s">
        <v>336</v>
      </c>
    </row>
    <row r="235" spans="1:16" ht="25.5">
      <c r="A235" s="18" t="s">
        <v>38</v>
      </c>
      <c s="23" t="s">
        <v>337</v>
      </c>
      <c s="23" t="s">
        <v>332</v>
      </c>
      <c s="18" t="s">
        <v>16</v>
      </c>
      <c s="24" t="s">
        <v>333</v>
      </c>
      <c s="25" t="s">
        <v>192</v>
      </c>
      <c s="26">
        <v>42.5</v>
      </c>
      <c s="27">
        <v>0</v>
      </c>
      <c s="27">
        <f>ROUND(ROUND(H235,2)*ROUND(G235,3),2)</f>
      </c>
      <c r="O235">
        <f>(I235*21)/100</f>
      </c>
      <c t="s">
        <v>16</v>
      </c>
    </row>
    <row r="236" spans="1:5" ht="25.5">
      <c r="A236" s="28" t="s">
        <v>43</v>
      </c>
      <c r="E236" s="29" t="s">
        <v>338</v>
      </c>
    </row>
    <row r="237" spans="1:5" ht="12.75">
      <c r="A237" s="30" t="s">
        <v>45</v>
      </c>
      <c r="E237" s="31" t="s">
        <v>339</v>
      </c>
    </row>
    <row r="238" spans="1:5" ht="38.25">
      <c r="A238" t="s">
        <v>46</v>
      </c>
      <c r="E238" s="29" t="s">
        <v>336</v>
      </c>
    </row>
    <row r="239" spans="1:16" ht="12.75">
      <c r="A239" s="18" t="s">
        <v>38</v>
      </c>
      <c s="23" t="s">
        <v>340</v>
      </c>
      <c s="23" t="s">
        <v>341</v>
      </c>
      <c s="18" t="s">
        <v>40</v>
      </c>
      <c s="24" t="s">
        <v>342</v>
      </c>
      <c s="25" t="s">
        <v>274</v>
      </c>
      <c s="26">
        <v>10</v>
      </c>
      <c s="27">
        <v>0</v>
      </c>
      <c s="27">
        <f>ROUND(ROUND(H239,2)*ROUND(G239,3),2)</f>
      </c>
      <c r="O239">
        <f>(I239*21)/100</f>
      </c>
      <c t="s">
        <v>16</v>
      </c>
    </row>
    <row r="240" spans="1:5" ht="12.75">
      <c r="A240" s="28" t="s">
        <v>43</v>
      </c>
      <c r="E240" s="29" t="s">
        <v>343</v>
      </c>
    </row>
    <row r="241" spans="1:5" ht="12.75">
      <c r="A241" s="30" t="s">
        <v>45</v>
      </c>
      <c r="E241" s="31" t="s">
        <v>344</v>
      </c>
    </row>
    <row r="242" spans="1:5" ht="38.25">
      <c r="A242" t="s">
        <v>46</v>
      </c>
      <c r="E242" s="29" t="s">
        <v>345</v>
      </c>
    </row>
    <row r="243" spans="1:16" ht="12.75">
      <c r="A243" s="18" t="s">
        <v>38</v>
      </c>
      <c s="23" t="s">
        <v>346</v>
      </c>
      <c s="23" t="s">
        <v>347</v>
      </c>
      <c s="18" t="s">
        <v>40</v>
      </c>
      <c s="24" t="s">
        <v>348</v>
      </c>
      <c s="25" t="s">
        <v>137</v>
      </c>
      <c s="26">
        <v>389.1</v>
      </c>
      <c s="27">
        <v>0</v>
      </c>
      <c s="27">
        <f>ROUND(ROUND(H243,2)*ROUND(G243,3),2)</f>
      </c>
      <c r="O243">
        <f>(I243*21)/100</f>
      </c>
      <c t="s">
        <v>16</v>
      </c>
    </row>
    <row r="244" spans="1:5" ht="25.5">
      <c r="A244" s="28" t="s">
        <v>43</v>
      </c>
      <c r="E244" s="29" t="s">
        <v>349</v>
      </c>
    </row>
    <row r="245" spans="1:5" ht="63.75">
      <c r="A245" s="30" t="s">
        <v>45</v>
      </c>
      <c r="E245" s="31" t="s">
        <v>350</v>
      </c>
    </row>
    <row r="246" spans="1:5" ht="51">
      <c r="A246" t="s">
        <v>46</v>
      </c>
      <c r="E246" s="29" t="s">
        <v>351</v>
      </c>
    </row>
    <row r="247" spans="1:16" ht="12.75">
      <c r="A247" s="18" t="s">
        <v>38</v>
      </c>
      <c s="23" t="s">
        <v>352</v>
      </c>
      <c s="23" t="s">
        <v>353</v>
      </c>
      <c s="18" t="s">
        <v>40</v>
      </c>
      <c s="24" t="s">
        <v>354</v>
      </c>
      <c s="25" t="s">
        <v>137</v>
      </c>
      <c s="26">
        <v>94</v>
      </c>
      <c s="27">
        <v>0</v>
      </c>
      <c s="27">
        <f>ROUND(ROUND(H247,2)*ROUND(G247,3),2)</f>
      </c>
      <c r="O247">
        <f>(I247*21)/100</f>
      </c>
      <c t="s">
        <v>16</v>
      </c>
    </row>
    <row r="248" spans="1:5" ht="25.5">
      <c r="A248" s="28" t="s">
        <v>43</v>
      </c>
      <c r="E248" s="29" t="s">
        <v>349</v>
      </c>
    </row>
    <row r="249" spans="1:5" ht="12.75">
      <c r="A249" s="30" t="s">
        <v>45</v>
      </c>
      <c r="E249" s="31" t="s">
        <v>355</v>
      </c>
    </row>
    <row r="250" spans="1:5" ht="51">
      <c r="A250" t="s">
        <v>46</v>
      </c>
      <c r="E250" s="29" t="s">
        <v>356</v>
      </c>
    </row>
    <row r="251" spans="1:16" ht="12.75">
      <c r="A251" s="18" t="s">
        <v>38</v>
      </c>
      <c s="23" t="s">
        <v>357</v>
      </c>
      <c s="23" t="s">
        <v>358</v>
      </c>
      <c s="18" t="s">
        <v>40</v>
      </c>
      <c s="24" t="s">
        <v>359</v>
      </c>
      <c s="25" t="s">
        <v>137</v>
      </c>
      <c s="26">
        <v>44</v>
      </c>
      <c s="27">
        <v>0</v>
      </c>
      <c s="27">
        <f>ROUND(ROUND(H251,2)*ROUND(G251,3),2)</f>
      </c>
      <c r="O251">
        <f>(I251*21)/100</f>
      </c>
      <c t="s">
        <v>16</v>
      </c>
    </row>
    <row r="252" spans="1:5" ht="25.5">
      <c r="A252" s="28" t="s">
        <v>43</v>
      </c>
      <c r="E252" s="29" t="s">
        <v>360</v>
      </c>
    </row>
    <row r="253" spans="1:5" ht="51">
      <c r="A253" s="30" t="s">
        <v>45</v>
      </c>
      <c r="E253" s="31" t="s">
        <v>361</v>
      </c>
    </row>
    <row r="254" spans="1:5" ht="51">
      <c r="A254" t="s">
        <v>46</v>
      </c>
      <c r="E254" s="29" t="s">
        <v>351</v>
      </c>
    </row>
    <row r="255" spans="1:16" ht="12.75">
      <c r="A255" s="18" t="s">
        <v>38</v>
      </c>
      <c s="23" t="s">
        <v>362</v>
      </c>
      <c s="23" t="s">
        <v>363</v>
      </c>
      <c s="18" t="s">
        <v>40</v>
      </c>
      <c s="24" t="s">
        <v>364</v>
      </c>
      <c s="25" t="s">
        <v>137</v>
      </c>
      <c s="26">
        <v>326.8</v>
      </c>
      <c s="27">
        <v>0</v>
      </c>
      <c s="27">
        <f>ROUND(ROUND(H255,2)*ROUND(G255,3),2)</f>
      </c>
      <c r="O255">
        <f>(I255*21)/100</f>
      </c>
      <c t="s">
        <v>16</v>
      </c>
    </row>
    <row r="256" spans="1:5" ht="25.5">
      <c r="A256" s="28" t="s">
        <v>43</v>
      </c>
      <c r="E256" s="29" t="s">
        <v>365</v>
      </c>
    </row>
    <row r="257" spans="1:5" ht="63.75">
      <c r="A257" s="30" t="s">
        <v>45</v>
      </c>
      <c r="E257" s="31" t="s">
        <v>366</v>
      </c>
    </row>
    <row r="258" spans="1:5" ht="51">
      <c r="A258" t="s">
        <v>46</v>
      </c>
      <c r="E258" s="29" t="s">
        <v>367</v>
      </c>
    </row>
    <row r="259" spans="1:16" ht="12.75">
      <c r="A259" s="18" t="s">
        <v>38</v>
      </c>
      <c s="23" t="s">
        <v>368</v>
      </c>
      <c s="23" t="s">
        <v>369</v>
      </c>
      <c s="18" t="s">
        <v>40</v>
      </c>
      <c s="24" t="s">
        <v>370</v>
      </c>
      <c s="25" t="s">
        <v>137</v>
      </c>
      <c s="26">
        <v>24</v>
      </c>
      <c s="27">
        <v>0</v>
      </c>
      <c s="27">
        <f>ROUND(ROUND(H259,2)*ROUND(G259,3),2)</f>
      </c>
      <c r="O259">
        <f>(I259*21)/100</f>
      </c>
      <c t="s">
        <v>16</v>
      </c>
    </row>
    <row r="260" spans="1:5" ht="12.75">
      <c r="A260" s="28" t="s">
        <v>43</v>
      </c>
      <c r="E260" s="29" t="s">
        <v>128</v>
      </c>
    </row>
    <row r="261" spans="1:5" ht="12.75">
      <c r="A261" s="30" t="s">
        <v>45</v>
      </c>
      <c r="E261" s="31" t="s">
        <v>371</v>
      </c>
    </row>
    <row r="262" spans="1:5" ht="25.5">
      <c r="A262" t="s">
        <v>46</v>
      </c>
      <c r="E262" s="29" t="s">
        <v>372</v>
      </c>
    </row>
    <row r="263" spans="1:16" ht="12.75">
      <c r="A263" s="18" t="s">
        <v>38</v>
      </c>
      <c s="23" t="s">
        <v>373</v>
      </c>
      <c s="23" t="s">
        <v>374</v>
      </c>
      <c s="18" t="s">
        <v>40</v>
      </c>
      <c s="24" t="s">
        <v>375</v>
      </c>
      <c s="25" t="s">
        <v>104</v>
      </c>
      <c s="26">
        <v>2.52</v>
      </c>
      <c s="27">
        <v>0</v>
      </c>
      <c s="27">
        <f>ROUND(ROUND(H263,2)*ROUND(G263,3),2)</f>
      </c>
      <c r="O263">
        <f>(I263*21)/100</f>
      </c>
      <c t="s">
        <v>16</v>
      </c>
    </row>
    <row r="264" spans="1:5" ht="12.75">
      <c r="A264" s="28" t="s">
        <v>43</v>
      </c>
      <c r="E264" s="29" t="s">
        <v>40</v>
      </c>
    </row>
    <row r="265" spans="1:5" ht="12.75">
      <c r="A265" s="30" t="s">
        <v>45</v>
      </c>
      <c r="E265" s="31" t="s">
        <v>376</v>
      </c>
    </row>
    <row r="266" spans="1:5" ht="102">
      <c r="A266" t="s">
        <v>46</v>
      </c>
      <c r="E266" s="29" t="s">
        <v>377</v>
      </c>
    </row>
    <row r="267" spans="1:16" ht="12.75">
      <c r="A267" s="18" t="s">
        <v>38</v>
      </c>
      <c s="23" t="s">
        <v>378</v>
      </c>
      <c s="23" t="s">
        <v>379</v>
      </c>
      <c s="18" t="s">
        <v>40</v>
      </c>
      <c s="24" t="s">
        <v>380</v>
      </c>
      <c s="25" t="s">
        <v>110</v>
      </c>
      <c s="26">
        <v>44.1</v>
      </c>
      <c s="27">
        <v>0</v>
      </c>
      <c s="27">
        <f>ROUND(ROUND(H267,2)*ROUND(G267,3),2)</f>
      </c>
      <c r="O267">
        <f>(I267*21)/100</f>
      </c>
      <c t="s">
        <v>16</v>
      </c>
    </row>
    <row r="268" spans="1:5" ht="12.75">
      <c r="A268" s="28" t="s">
        <v>43</v>
      </c>
      <c r="E268" s="29" t="s">
        <v>40</v>
      </c>
    </row>
    <row r="269" spans="1:5" ht="12.75">
      <c r="A269" s="30" t="s">
        <v>45</v>
      </c>
      <c r="E269" s="31" t="s">
        <v>381</v>
      </c>
    </row>
    <row r="270" spans="1:5" ht="25.5">
      <c r="A270" t="s">
        <v>46</v>
      </c>
      <c r="E270" s="29" t="s">
        <v>112</v>
      </c>
    </row>
    <row r="271" spans="1:16" ht="12.75">
      <c r="A271" s="18" t="s">
        <v>38</v>
      </c>
      <c s="23" t="s">
        <v>382</v>
      </c>
      <c s="23" t="s">
        <v>383</v>
      </c>
      <c s="18" t="s">
        <v>40</v>
      </c>
      <c s="24" t="s">
        <v>384</v>
      </c>
      <c s="25" t="s">
        <v>274</v>
      </c>
      <c s="26">
        <v>4</v>
      </c>
      <c s="27">
        <v>0</v>
      </c>
      <c s="27">
        <f>ROUND(ROUND(H271,2)*ROUND(G271,3),2)</f>
      </c>
      <c r="O271">
        <f>(I271*21)/100</f>
      </c>
      <c t="s">
        <v>16</v>
      </c>
    </row>
    <row r="272" spans="1:5" ht="25.5">
      <c r="A272" s="28" t="s">
        <v>43</v>
      </c>
      <c r="E272" s="29" t="s">
        <v>385</v>
      </c>
    </row>
    <row r="273" spans="1:5" ht="12.75">
      <c r="A273" s="30" t="s">
        <v>45</v>
      </c>
      <c r="E273" s="31" t="s">
        <v>40</v>
      </c>
    </row>
    <row r="274" spans="1:5" ht="89.25">
      <c r="A274" t="s">
        <v>46</v>
      </c>
      <c r="E274" s="29" t="s">
        <v>386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0+O8+O21+O102+O107+O160+O173+O198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387</v>
      </c>
      <c s="32">
        <f>0+I8+I21+I102+I107+I160+I173+I198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387</v>
      </c>
      <c s="5"/>
      <c s="14" t="s">
        <v>388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88</v>
      </c>
      <c s="18" t="s">
        <v>22</v>
      </c>
      <c s="24" t="s">
        <v>89</v>
      </c>
      <c s="25" t="s">
        <v>90</v>
      </c>
      <c s="26">
        <v>163.338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389</v>
      </c>
    </row>
    <row r="12" spans="1:5" ht="25.5">
      <c r="A12" t="s">
        <v>46</v>
      </c>
      <c r="E12" s="29" t="s">
        <v>92</v>
      </c>
    </row>
    <row r="13" spans="1:16" ht="12.75">
      <c r="A13" s="18" t="s">
        <v>38</v>
      </c>
      <c s="23" t="s">
        <v>16</v>
      </c>
      <c s="23" t="s">
        <v>88</v>
      </c>
      <c s="18" t="s">
        <v>16</v>
      </c>
      <c s="24" t="s">
        <v>93</v>
      </c>
      <c s="25" t="s">
        <v>90</v>
      </c>
      <c s="26">
        <v>267.546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38.25">
      <c r="A15" s="30" t="s">
        <v>45</v>
      </c>
      <c r="E15" s="31" t="s">
        <v>390</v>
      </c>
    </row>
    <row r="16" spans="1:5" ht="25.5">
      <c r="A16" t="s">
        <v>46</v>
      </c>
      <c r="E16" s="29" t="s">
        <v>92</v>
      </c>
    </row>
    <row r="17" spans="1:16" ht="12.75">
      <c r="A17" s="18" t="s">
        <v>38</v>
      </c>
      <c s="23" t="s">
        <v>15</v>
      </c>
      <c s="23" t="s">
        <v>88</v>
      </c>
      <c s="18" t="s">
        <v>15</v>
      </c>
      <c s="24" t="s">
        <v>95</v>
      </c>
      <c s="25" t="s">
        <v>90</v>
      </c>
      <c s="26">
        <v>51.6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63.75">
      <c r="A19" s="30" t="s">
        <v>45</v>
      </c>
      <c r="E19" s="31" t="s">
        <v>391</v>
      </c>
    </row>
    <row r="20" spans="1:5" ht="25.5">
      <c r="A20" t="s">
        <v>46</v>
      </c>
      <c r="E20" s="29" t="s">
        <v>92</v>
      </c>
    </row>
    <row r="21" spans="1:18" ht="12.75" customHeight="1">
      <c r="A21" s="5" t="s">
        <v>36</v>
      </c>
      <c s="5"/>
      <c s="35" t="s">
        <v>22</v>
      </c>
      <c s="5"/>
      <c s="21" t="s">
        <v>101</v>
      </c>
      <c s="5"/>
      <c s="5"/>
      <c s="5"/>
      <c s="36">
        <f>0+Q21</f>
      </c>
      <c r="O21">
        <f>0+R21</f>
      </c>
      <c r="Q21">
        <f>0+I22+I26+I30+I34+I38+I42+I46+I50+I54+I58+I62+I66+I70+I74+I78+I82+I86+I90+I94+I98</f>
      </c>
      <c>
        <f>0+O22+O26+O30+O34+O38+O42+O46+O50+O54+O58+O62+O66+O70+O74+O78+O82+O86+O90+O94+O98</f>
      </c>
    </row>
    <row r="22" spans="1:16" ht="12.75">
      <c r="A22" s="18" t="s">
        <v>38</v>
      </c>
      <c s="23" t="s">
        <v>26</v>
      </c>
      <c s="23" t="s">
        <v>113</v>
      </c>
      <c s="18" t="s">
        <v>40</v>
      </c>
      <c s="24" t="s">
        <v>114</v>
      </c>
      <c s="25" t="s">
        <v>104</v>
      </c>
      <c s="26">
        <v>7.5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128</v>
      </c>
    </row>
    <row r="24" spans="1:5" ht="38.25">
      <c r="A24" s="30" t="s">
        <v>45</v>
      </c>
      <c r="E24" s="31" t="s">
        <v>392</v>
      </c>
    </row>
    <row r="25" spans="1:5" ht="63.75">
      <c r="A25" t="s">
        <v>46</v>
      </c>
      <c r="E25" s="29" t="s">
        <v>107</v>
      </c>
    </row>
    <row r="26" spans="1:16" ht="12.75">
      <c r="A26" s="18" t="s">
        <v>38</v>
      </c>
      <c s="23" t="s">
        <v>28</v>
      </c>
      <c s="23" t="s">
        <v>116</v>
      </c>
      <c s="18" t="s">
        <v>40</v>
      </c>
      <c s="24" t="s">
        <v>117</v>
      </c>
      <c s="25" t="s">
        <v>110</v>
      </c>
      <c s="26">
        <v>120.75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393</v>
      </c>
    </row>
    <row r="29" spans="1:5" ht="25.5">
      <c r="A29" t="s">
        <v>46</v>
      </c>
      <c r="E29" s="29" t="s">
        <v>112</v>
      </c>
    </row>
    <row r="30" spans="1:16" ht="12.75">
      <c r="A30" s="18" t="s">
        <v>38</v>
      </c>
      <c s="23" t="s">
        <v>30</v>
      </c>
      <c s="23" t="s">
        <v>394</v>
      </c>
      <c s="18" t="s">
        <v>40</v>
      </c>
      <c s="24" t="s">
        <v>395</v>
      </c>
      <c s="25" t="s">
        <v>104</v>
      </c>
      <c s="26">
        <v>0.645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128</v>
      </c>
    </row>
    <row r="32" spans="1:5" ht="12.75">
      <c r="A32" s="30" t="s">
        <v>45</v>
      </c>
      <c r="E32" s="31" t="s">
        <v>396</v>
      </c>
    </row>
    <row r="33" spans="1:5" ht="63.75">
      <c r="A33" t="s">
        <v>46</v>
      </c>
      <c r="E33" s="29" t="s">
        <v>107</v>
      </c>
    </row>
    <row r="34" spans="1:16" ht="12.75">
      <c r="A34" s="18" t="s">
        <v>38</v>
      </c>
      <c s="23" t="s">
        <v>73</v>
      </c>
      <c s="23" t="s">
        <v>397</v>
      </c>
      <c s="18" t="s">
        <v>40</v>
      </c>
      <c s="24" t="s">
        <v>398</v>
      </c>
      <c s="25" t="s">
        <v>110</v>
      </c>
      <c s="26">
        <v>11.739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399</v>
      </c>
    </row>
    <row r="37" spans="1:5" ht="25.5">
      <c r="A37" t="s">
        <v>46</v>
      </c>
      <c r="E37" s="29" t="s">
        <v>112</v>
      </c>
    </row>
    <row r="38" spans="1:16" ht="12.75">
      <c r="A38" s="18" t="s">
        <v>38</v>
      </c>
      <c s="23" t="s">
        <v>76</v>
      </c>
      <c s="23" t="s">
        <v>119</v>
      </c>
      <c s="18" t="s">
        <v>40</v>
      </c>
      <c s="24" t="s">
        <v>120</v>
      </c>
      <c s="25" t="s">
        <v>104</v>
      </c>
      <c s="26">
        <v>6.38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128</v>
      </c>
    </row>
    <row r="40" spans="1:5" ht="63.75">
      <c r="A40" s="30" t="s">
        <v>45</v>
      </c>
      <c r="E40" s="31" t="s">
        <v>400</v>
      </c>
    </row>
    <row r="41" spans="1:5" ht="63.75">
      <c r="A41" t="s">
        <v>46</v>
      </c>
      <c r="E41" s="29" t="s">
        <v>107</v>
      </c>
    </row>
    <row r="42" spans="1:16" ht="12.75">
      <c r="A42" s="18" t="s">
        <v>38</v>
      </c>
      <c s="23" t="s">
        <v>33</v>
      </c>
      <c s="23" t="s">
        <v>122</v>
      </c>
      <c s="18" t="s">
        <v>40</v>
      </c>
      <c s="24" t="s">
        <v>123</v>
      </c>
      <c s="25" t="s">
        <v>110</v>
      </c>
      <c s="26">
        <v>89.32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401</v>
      </c>
    </row>
    <row r="45" spans="1:5" ht="25.5">
      <c r="A45" t="s">
        <v>46</v>
      </c>
      <c r="E45" s="29" t="s">
        <v>112</v>
      </c>
    </row>
    <row r="46" spans="1:16" ht="25.5">
      <c r="A46" s="18" t="s">
        <v>38</v>
      </c>
      <c s="23" t="s">
        <v>35</v>
      </c>
      <c s="23" t="s">
        <v>126</v>
      </c>
      <c s="18" t="s">
        <v>40</v>
      </c>
      <c s="24" t="s">
        <v>127</v>
      </c>
      <c s="25" t="s">
        <v>104</v>
      </c>
      <c s="26">
        <v>139.931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128</v>
      </c>
    </row>
    <row r="48" spans="1:5" ht="114.75">
      <c r="A48" s="30" t="s">
        <v>45</v>
      </c>
      <c r="E48" s="31" t="s">
        <v>402</v>
      </c>
    </row>
    <row r="49" spans="1:5" ht="63.75">
      <c r="A49" t="s">
        <v>46</v>
      </c>
      <c r="E49" s="29" t="s">
        <v>107</v>
      </c>
    </row>
    <row r="50" spans="1:16" ht="25.5">
      <c r="A50" s="18" t="s">
        <v>38</v>
      </c>
      <c s="23" t="s">
        <v>83</v>
      </c>
      <c s="23" t="s">
        <v>131</v>
      </c>
      <c s="18" t="s">
        <v>40</v>
      </c>
      <c s="24" t="s">
        <v>132</v>
      </c>
      <c s="25" t="s">
        <v>110</v>
      </c>
      <c s="26">
        <v>1861.082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403</v>
      </c>
    </row>
    <row r="53" spans="1:5" ht="25.5">
      <c r="A53" t="s">
        <v>46</v>
      </c>
      <c r="E53" s="29" t="s">
        <v>112</v>
      </c>
    </row>
    <row r="54" spans="1:16" ht="25.5">
      <c r="A54" s="18" t="s">
        <v>38</v>
      </c>
      <c s="23" t="s">
        <v>125</v>
      </c>
      <c s="23" t="s">
        <v>135</v>
      </c>
      <c s="18" t="s">
        <v>40</v>
      </c>
      <c s="24" t="s">
        <v>136</v>
      </c>
      <c s="25" t="s">
        <v>137</v>
      </c>
      <c s="26">
        <v>98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138</v>
      </c>
    </row>
    <row r="56" spans="1:5" ht="38.25">
      <c r="A56" s="30" t="s">
        <v>45</v>
      </c>
      <c r="E56" s="31" t="s">
        <v>404</v>
      </c>
    </row>
    <row r="57" spans="1:5" ht="63.75">
      <c r="A57" t="s">
        <v>46</v>
      </c>
      <c r="E57" s="29" t="s">
        <v>107</v>
      </c>
    </row>
    <row r="58" spans="1:16" ht="25.5">
      <c r="A58" s="18" t="s">
        <v>38</v>
      </c>
      <c s="23" t="s">
        <v>130</v>
      </c>
      <c s="23" t="s">
        <v>141</v>
      </c>
      <c s="18" t="s">
        <v>40</v>
      </c>
      <c s="24" t="s">
        <v>142</v>
      </c>
      <c s="25" t="s">
        <v>110</v>
      </c>
      <c s="26">
        <v>441.98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405</v>
      </c>
    </row>
    <row r="61" spans="1:5" ht="25.5">
      <c r="A61" t="s">
        <v>46</v>
      </c>
      <c r="E61" s="29" t="s">
        <v>112</v>
      </c>
    </row>
    <row r="62" spans="1:16" ht="12.75">
      <c r="A62" s="18" t="s">
        <v>38</v>
      </c>
      <c s="23" t="s">
        <v>134</v>
      </c>
      <c s="23" t="s">
        <v>145</v>
      </c>
      <c s="18" t="s">
        <v>40</v>
      </c>
      <c s="24" t="s">
        <v>146</v>
      </c>
      <c s="25" t="s">
        <v>104</v>
      </c>
      <c s="26">
        <v>13.01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147</v>
      </c>
    </row>
    <row r="64" spans="1:5" ht="38.25">
      <c r="A64" s="30" t="s">
        <v>45</v>
      </c>
      <c r="E64" s="31" t="s">
        <v>406</v>
      </c>
    </row>
    <row r="65" spans="1:5" ht="25.5">
      <c r="A65" t="s">
        <v>46</v>
      </c>
      <c r="E65" s="29" t="s">
        <v>149</v>
      </c>
    </row>
    <row r="66" spans="1:16" ht="12.75">
      <c r="A66" s="18" t="s">
        <v>38</v>
      </c>
      <c s="23" t="s">
        <v>140</v>
      </c>
      <c s="23" t="s">
        <v>151</v>
      </c>
      <c s="18" t="s">
        <v>40</v>
      </c>
      <c s="24" t="s">
        <v>152</v>
      </c>
      <c s="25" t="s">
        <v>104</v>
      </c>
      <c s="26">
        <v>75.6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138</v>
      </c>
    </row>
    <row r="68" spans="1:5" ht="38.25">
      <c r="A68" s="30" t="s">
        <v>45</v>
      </c>
      <c r="E68" s="31" t="s">
        <v>407</v>
      </c>
    </row>
    <row r="69" spans="1:5" ht="369.75">
      <c r="A69" t="s">
        <v>46</v>
      </c>
      <c r="E69" s="29" t="s">
        <v>154</v>
      </c>
    </row>
    <row r="70" spans="1:16" ht="12.75">
      <c r="A70" s="18" t="s">
        <v>38</v>
      </c>
      <c s="23" t="s">
        <v>144</v>
      </c>
      <c s="23" t="s">
        <v>156</v>
      </c>
      <c s="18" t="s">
        <v>40</v>
      </c>
      <c s="24" t="s">
        <v>157</v>
      </c>
      <c s="25" t="s">
        <v>158</v>
      </c>
      <c s="26">
        <v>529.2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408</v>
      </c>
    </row>
    <row r="73" spans="1:5" ht="25.5">
      <c r="A73" t="s">
        <v>46</v>
      </c>
      <c r="E73" s="29" t="s">
        <v>160</v>
      </c>
    </row>
    <row r="74" spans="1:16" ht="12.75">
      <c r="A74" s="18" t="s">
        <v>38</v>
      </c>
      <c s="23" t="s">
        <v>150</v>
      </c>
      <c s="23" t="s">
        <v>162</v>
      </c>
      <c s="18" t="s">
        <v>40</v>
      </c>
      <c s="24" t="s">
        <v>163</v>
      </c>
      <c s="25" t="s">
        <v>104</v>
      </c>
      <c s="26">
        <v>6.069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409</v>
      </c>
    </row>
    <row r="77" spans="1:5" ht="318.75">
      <c r="A77" t="s">
        <v>46</v>
      </c>
      <c r="E77" s="29" t="s">
        <v>165</v>
      </c>
    </row>
    <row r="78" spans="1:16" ht="12.75">
      <c r="A78" s="18" t="s">
        <v>38</v>
      </c>
      <c s="23" t="s">
        <v>155</v>
      </c>
      <c s="23" t="s">
        <v>167</v>
      </c>
      <c s="18" t="s">
        <v>40</v>
      </c>
      <c s="24" t="s">
        <v>168</v>
      </c>
      <c s="25" t="s">
        <v>158</v>
      </c>
      <c s="26">
        <v>42.483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410</v>
      </c>
    </row>
    <row r="81" spans="1:5" ht="25.5">
      <c r="A81" t="s">
        <v>46</v>
      </c>
      <c r="E81" s="29" t="s">
        <v>160</v>
      </c>
    </row>
    <row r="82" spans="1:16" ht="12.75">
      <c r="A82" s="18" t="s">
        <v>38</v>
      </c>
      <c s="23" t="s">
        <v>161</v>
      </c>
      <c s="23" t="s">
        <v>411</v>
      </c>
      <c s="18" t="s">
        <v>40</v>
      </c>
      <c s="24" t="s">
        <v>412</v>
      </c>
      <c s="25" t="s">
        <v>104</v>
      </c>
      <c s="26">
        <v>6.732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413</v>
      </c>
    </row>
    <row r="84" spans="1:5" ht="12.75">
      <c r="A84" s="30" t="s">
        <v>45</v>
      </c>
      <c r="E84" s="31" t="s">
        <v>414</v>
      </c>
    </row>
    <row r="85" spans="1:5" ht="318.75">
      <c r="A85" t="s">
        <v>46</v>
      </c>
      <c r="E85" s="29" t="s">
        <v>415</v>
      </c>
    </row>
    <row r="86" spans="1:16" ht="12.75">
      <c r="A86" s="18" t="s">
        <v>38</v>
      </c>
      <c s="23" t="s">
        <v>166</v>
      </c>
      <c s="23" t="s">
        <v>179</v>
      </c>
      <c s="18" t="s">
        <v>40</v>
      </c>
      <c s="24" t="s">
        <v>180</v>
      </c>
      <c s="25" t="s">
        <v>104</v>
      </c>
      <c s="26">
        <v>81.669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40</v>
      </c>
    </row>
    <row r="88" spans="1:5" ht="38.25">
      <c r="A88" s="30" t="s">
        <v>45</v>
      </c>
      <c r="E88" s="31" t="s">
        <v>416</v>
      </c>
    </row>
    <row r="89" spans="1:5" ht="191.25">
      <c r="A89" t="s">
        <v>46</v>
      </c>
      <c r="E89" s="29" t="s">
        <v>182</v>
      </c>
    </row>
    <row r="90" spans="1:16" ht="12.75">
      <c r="A90" s="18" t="s">
        <v>38</v>
      </c>
      <c s="23" t="s">
        <v>170</v>
      </c>
      <c s="23" t="s">
        <v>184</v>
      </c>
      <c s="18" t="s">
        <v>40</v>
      </c>
      <c s="24" t="s">
        <v>185</v>
      </c>
      <c s="25" t="s">
        <v>104</v>
      </c>
      <c s="26">
        <v>3.375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</v>
      </c>
    </row>
    <row r="92" spans="1:5" ht="12.75">
      <c r="A92" s="30" t="s">
        <v>45</v>
      </c>
      <c r="E92" s="31" t="s">
        <v>417</v>
      </c>
    </row>
    <row r="93" spans="1:5" ht="229.5">
      <c r="A93" t="s">
        <v>46</v>
      </c>
      <c r="E93" s="29" t="s">
        <v>188</v>
      </c>
    </row>
    <row r="94" spans="1:16" ht="12.75">
      <c r="A94" s="18" t="s">
        <v>38</v>
      </c>
      <c s="23" t="s">
        <v>174</v>
      </c>
      <c s="23" t="s">
        <v>418</v>
      </c>
      <c s="18" t="s">
        <v>40</v>
      </c>
      <c s="24" t="s">
        <v>419</v>
      </c>
      <c s="25" t="s">
        <v>104</v>
      </c>
      <c s="26">
        <v>6.732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25.5">
      <c r="A95" s="28" t="s">
        <v>43</v>
      </c>
      <c r="E95" s="29" t="s">
        <v>420</v>
      </c>
    </row>
    <row r="96" spans="1:5" ht="12.75">
      <c r="A96" s="30" t="s">
        <v>45</v>
      </c>
      <c r="E96" s="31" t="s">
        <v>414</v>
      </c>
    </row>
    <row r="97" spans="1:5" ht="229.5">
      <c r="A97" t="s">
        <v>46</v>
      </c>
      <c r="E97" s="29" t="s">
        <v>421</v>
      </c>
    </row>
    <row r="98" spans="1:16" ht="12.75">
      <c r="A98" s="18" t="s">
        <v>38</v>
      </c>
      <c s="23" t="s">
        <v>178</v>
      </c>
      <c s="23" t="s">
        <v>190</v>
      </c>
      <c s="18" t="s">
        <v>40</v>
      </c>
      <c s="24" t="s">
        <v>191</v>
      </c>
      <c s="25" t="s">
        <v>192</v>
      </c>
      <c s="26">
        <v>623.3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128</v>
      </c>
    </row>
    <row r="100" spans="1:5" ht="38.25">
      <c r="A100" s="30" t="s">
        <v>45</v>
      </c>
      <c r="E100" s="31" t="s">
        <v>422</v>
      </c>
    </row>
    <row r="101" spans="1:5" ht="25.5">
      <c r="A101" t="s">
        <v>46</v>
      </c>
      <c r="E101" s="29" t="s">
        <v>194</v>
      </c>
    </row>
    <row r="102" spans="1:18" ht="12.75" customHeight="1">
      <c r="A102" s="5" t="s">
        <v>36</v>
      </c>
      <c s="5"/>
      <c s="35" t="s">
        <v>16</v>
      </c>
      <c s="5"/>
      <c s="21" t="s">
        <v>195</v>
      </c>
      <c s="5"/>
      <c s="5"/>
      <c s="5"/>
      <c s="36">
        <f>0+Q102</f>
      </c>
      <c r="O102">
        <f>0+R102</f>
      </c>
      <c r="Q102">
        <f>0+I103</f>
      </c>
      <c>
        <f>0+O103</f>
      </c>
    </row>
    <row r="103" spans="1:16" ht="12.75">
      <c r="A103" s="18" t="s">
        <v>38</v>
      </c>
      <c s="23" t="s">
        <v>183</v>
      </c>
      <c s="23" t="s">
        <v>203</v>
      </c>
      <c s="18" t="s">
        <v>40</v>
      </c>
      <c s="24" t="s">
        <v>204</v>
      </c>
      <c s="25" t="s">
        <v>192</v>
      </c>
      <c s="26">
        <v>244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128</v>
      </c>
    </row>
    <row r="105" spans="1:5" ht="12.75">
      <c r="A105" s="30" t="s">
        <v>45</v>
      </c>
      <c r="E105" s="31" t="s">
        <v>423</v>
      </c>
    </row>
    <row r="106" spans="1:5" ht="102">
      <c r="A106" t="s">
        <v>46</v>
      </c>
      <c r="E106" s="29" t="s">
        <v>207</v>
      </c>
    </row>
    <row r="107" spans="1:18" ht="12.75" customHeight="1">
      <c r="A107" s="5" t="s">
        <v>36</v>
      </c>
      <c s="5"/>
      <c s="35" t="s">
        <v>28</v>
      </c>
      <c s="5"/>
      <c s="21" t="s">
        <v>208</v>
      </c>
      <c s="5"/>
      <c s="5"/>
      <c s="5"/>
      <c s="36">
        <f>0+Q107</f>
      </c>
      <c r="O107">
        <f>0+R107</f>
      </c>
      <c r="Q107">
        <f>0+I108+I112+I116+I120+I124+I128+I132+I136+I140+I144+I148+I152+I156</f>
      </c>
      <c>
        <f>0+O108+O112+O116+O120+O124+O128+O132+O136+O140+O144+O148+O152+O156</f>
      </c>
    </row>
    <row r="108" spans="1:16" ht="12.75">
      <c r="A108" s="18" t="s">
        <v>38</v>
      </c>
      <c s="23" t="s">
        <v>189</v>
      </c>
      <c s="23" t="s">
        <v>424</v>
      </c>
      <c s="18" t="s">
        <v>40</v>
      </c>
      <c s="24" t="s">
        <v>425</v>
      </c>
      <c s="25" t="s">
        <v>192</v>
      </c>
      <c s="26">
        <v>117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128</v>
      </c>
    </row>
    <row r="110" spans="1:5" ht="12.75">
      <c r="A110" s="30" t="s">
        <v>45</v>
      </c>
      <c r="E110" s="31" t="s">
        <v>426</v>
      </c>
    </row>
    <row r="111" spans="1:5" ht="127.5">
      <c r="A111" t="s">
        <v>46</v>
      </c>
      <c r="E111" s="29" t="s">
        <v>213</v>
      </c>
    </row>
    <row r="112" spans="1:16" ht="12.75">
      <c r="A112" s="18" t="s">
        <v>38</v>
      </c>
      <c s="23" t="s">
        <v>196</v>
      </c>
      <c s="23" t="s">
        <v>215</v>
      </c>
      <c s="18" t="s">
        <v>22</v>
      </c>
      <c s="24" t="s">
        <v>216</v>
      </c>
      <c s="25" t="s">
        <v>192</v>
      </c>
      <c s="26">
        <v>262.3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128</v>
      </c>
    </row>
    <row r="114" spans="1:5" ht="12.75">
      <c r="A114" s="30" t="s">
        <v>45</v>
      </c>
      <c r="E114" s="31" t="s">
        <v>427</v>
      </c>
    </row>
    <row r="115" spans="1:5" ht="51">
      <c r="A115" t="s">
        <v>46</v>
      </c>
      <c r="E115" s="29" t="s">
        <v>218</v>
      </c>
    </row>
    <row r="116" spans="1:16" ht="12.75">
      <c r="A116" s="18" t="s">
        <v>38</v>
      </c>
      <c s="23" t="s">
        <v>202</v>
      </c>
      <c s="23" t="s">
        <v>215</v>
      </c>
      <c s="18" t="s">
        <v>16</v>
      </c>
      <c s="24" t="s">
        <v>216</v>
      </c>
      <c s="25" t="s">
        <v>192</v>
      </c>
      <c s="26">
        <v>361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128</v>
      </c>
    </row>
    <row r="118" spans="1:5" ht="38.25">
      <c r="A118" s="30" t="s">
        <v>45</v>
      </c>
      <c r="E118" s="31" t="s">
        <v>428</v>
      </c>
    </row>
    <row r="119" spans="1:5" ht="51">
      <c r="A119" t="s">
        <v>46</v>
      </c>
      <c r="E119" s="29" t="s">
        <v>218</v>
      </c>
    </row>
    <row r="120" spans="1:16" ht="12.75">
      <c r="A120" s="18" t="s">
        <v>38</v>
      </c>
      <c s="23" t="s">
        <v>209</v>
      </c>
      <c s="23" t="s">
        <v>226</v>
      </c>
      <c s="18" t="s">
        <v>40</v>
      </c>
      <c s="24" t="s">
        <v>227</v>
      </c>
      <c s="25" t="s">
        <v>192</v>
      </c>
      <c s="26">
        <v>244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128</v>
      </c>
    </row>
    <row r="122" spans="1:5" ht="12.75">
      <c r="A122" s="30" t="s">
        <v>45</v>
      </c>
      <c r="E122" s="31" t="s">
        <v>429</v>
      </c>
    </row>
    <row r="123" spans="1:5" ht="51">
      <c r="A123" t="s">
        <v>46</v>
      </c>
      <c r="E123" s="29" t="s">
        <v>218</v>
      </c>
    </row>
    <row r="124" spans="1:16" ht="12.75">
      <c r="A124" s="18" t="s">
        <v>38</v>
      </c>
      <c s="23" t="s">
        <v>214</v>
      </c>
      <c s="23" t="s">
        <v>230</v>
      </c>
      <c s="18" t="s">
        <v>40</v>
      </c>
      <c s="24" t="s">
        <v>231</v>
      </c>
      <c s="25" t="s">
        <v>192</v>
      </c>
      <c s="26">
        <v>244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128</v>
      </c>
    </row>
    <row r="126" spans="1:5" ht="12.75">
      <c r="A126" s="30" t="s">
        <v>45</v>
      </c>
      <c r="E126" s="31" t="s">
        <v>430</v>
      </c>
    </row>
    <row r="127" spans="1:5" ht="51">
      <c r="A127" t="s">
        <v>46</v>
      </c>
      <c r="E127" s="29" t="s">
        <v>233</v>
      </c>
    </row>
    <row r="128" spans="1:16" ht="12.75">
      <c r="A128" s="18" t="s">
        <v>38</v>
      </c>
      <c s="23" t="s">
        <v>219</v>
      </c>
      <c s="23" t="s">
        <v>235</v>
      </c>
      <c s="18" t="s">
        <v>22</v>
      </c>
      <c s="24" t="s">
        <v>236</v>
      </c>
      <c s="25" t="s">
        <v>192</v>
      </c>
      <c s="26">
        <v>244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128</v>
      </c>
    </row>
    <row r="130" spans="1:5" ht="12.75">
      <c r="A130" s="30" t="s">
        <v>45</v>
      </c>
      <c r="E130" s="31" t="s">
        <v>431</v>
      </c>
    </row>
    <row r="131" spans="1:5" ht="51">
      <c r="A131" t="s">
        <v>46</v>
      </c>
      <c r="E131" s="29" t="s">
        <v>238</v>
      </c>
    </row>
    <row r="132" spans="1:16" ht="12.75">
      <c r="A132" s="18" t="s">
        <v>38</v>
      </c>
      <c s="23" t="s">
        <v>221</v>
      </c>
      <c s="23" t="s">
        <v>235</v>
      </c>
      <c s="18" t="s">
        <v>16</v>
      </c>
      <c s="24" t="s">
        <v>236</v>
      </c>
      <c s="25" t="s">
        <v>192</v>
      </c>
      <c s="26">
        <v>244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128</v>
      </c>
    </row>
    <row r="134" spans="1:5" ht="12.75">
      <c r="A134" s="30" t="s">
        <v>45</v>
      </c>
      <c r="E134" s="31" t="s">
        <v>432</v>
      </c>
    </row>
    <row r="135" spans="1:5" ht="51">
      <c r="A135" t="s">
        <v>46</v>
      </c>
      <c r="E135" s="29" t="s">
        <v>238</v>
      </c>
    </row>
    <row r="136" spans="1:16" ht="12.75">
      <c r="A136" s="18" t="s">
        <v>38</v>
      </c>
      <c s="23" t="s">
        <v>225</v>
      </c>
      <c s="23" t="s">
        <v>242</v>
      </c>
      <c s="18" t="s">
        <v>40</v>
      </c>
      <c s="24" t="s">
        <v>243</v>
      </c>
      <c s="25" t="s">
        <v>192</v>
      </c>
      <c s="26">
        <v>244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12.75">
      <c r="A137" s="28" t="s">
        <v>43</v>
      </c>
      <c r="E137" s="29" t="s">
        <v>128</v>
      </c>
    </row>
    <row r="138" spans="1:5" ht="12.75">
      <c r="A138" s="30" t="s">
        <v>45</v>
      </c>
      <c r="E138" s="31" t="s">
        <v>433</v>
      </c>
    </row>
    <row r="139" spans="1:5" ht="140.25">
      <c r="A139" t="s">
        <v>46</v>
      </c>
      <c r="E139" s="29" t="s">
        <v>245</v>
      </c>
    </row>
    <row r="140" spans="1:16" ht="12.75">
      <c r="A140" s="18" t="s">
        <v>38</v>
      </c>
      <c s="23" t="s">
        <v>229</v>
      </c>
      <c s="23" t="s">
        <v>251</v>
      </c>
      <c s="18" t="s">
        <v>40</v>
      </c>
      <c s="24" t="s">
        <v>252</v>
      </c>
      <c s="25" t="s">
        <v>192</v>
      </c>
      <c s="26">
        <v>244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12.75">
      <c r="A141" s="28" t="s">
        <v>43</v>
      </c>
      <c r="E141" s="29" t="s">
        <v>128</v>
      </c>
    </row>
    <row r="142" spans="1:5" ht="12.75">
      <c r="A142" s="30" t="s">
        <v>45</v>
      </c>
      <c r="E142" s="31" t="s">
        <v>434</v>
      </c>
    </row>
    <row r="143" spans="1:5" ht="140.25">
      <c r="A143" t="s">
        <v>46</v>
      </c>
      <c r="E143" s="29" t="s">
        <v>245</v>
      </c>
    </row>
    <row r="144" spans="1:16" ht="12.75">
      <c r="A144" s="18" t="s">
        <v>38</v>
      </c>
      <c s="23" t="s">
        <v>234</v>
      </c>
      <c s="23" t="s">
        <v>255</v>
      </c>
      <c s="18" t="s">
        <v>40</v>
      </c>
      <c s="24" t="s">
        <v>256</v>
      </c>
      <c s="25" t="s">
        <v>192</v>
      </c>
      <c s="26">
        <v>244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12.75">
      <c r="A145" s="28" t="s">
        <v>43</v>
      </c>
      <c r="E145" s="29" t="s">
        <v>128</v>
      </c>
    </row>
    <row r="146" spans="1:5" ht="12.75">
      <c r="A146" s="30" t="s">
        <v>45</v>
      </c>
      <c r="E146" s="31" t="s">
        <v>435</v>
      </c>
    </row>
    <row r="147" spans="1:5" ht="140.25">
      <c r="A147" t="s">
        <v>46</v>
      </c>
      <c r="E147" s="29" t="s">
        <v>245</v>
      </c>
    </row>
    <row r="148" spans="1:16" ht="12.75">
      <c r="A148" s="18" t="s">
        <v>38</v>
      </c>
      <c s="23" t="s">
        <v>239</v>
      </c>
      <c s="23" t="s">
        <v>436</v>
      </c>
      <c s="18" t="s">
        <v>40</v>
      </c>
      <c s="24" t="s">
        <v>437</v>
      </c>
      <c s="25" t="s">
        <v>192</v>
      </c>
      <c s="26">
        <v>102.7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25.5">
      <c r="A149" s="28" t="s">
        <v>43</v>
      </c>
      <c r="E149" s="29" t="s">
        <v>438</v>
      </c>
    </row>
    <row r="150" spans="1:5" ht="12.75">
      <c r="A150" s="30" t="s">
        <v>45</v>
      </c>
      <c r="E150" s="31" t="s">
        <v>439</v>
      </c>
    </row>
    <row r="151" spans="1:5" ht="153">
      <c r="A151" t="s">
        <v>46</v>
      </c>
      <c r="E151" s="29" t="s">
        <v>263</v>
      </c>
    </row>
    <row r="152" spans="1:16" ht="25.5">
      <c r="A152" s="18" t="s">
        <v>38</v>
      </c>
      <c s="23" t="s">
        <v>241</v>
      </c>
      <c s="23" t="s">
        <v>440</v>
      </c>
      <c s="18" t="s">
        <v>40</v>
      </c>
      <c s="24" t="s">
        <v>441</v>
      </c>
      <c s="25" t="s">
        <v>192</v>
      </c>
      <c s="26">
        <v>14.3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25.5">
      <c r="A153" s="28" t="s">
        <v>43</v>
      </c>
      <c r="E153" s="29" t="s">
        <v>442</v>
      </c>
    </row>
    <row r="154" spans="1:5" ht="12.75">
      <c r="A154" s="30" t="s">
        <v>45</v>
      </c>
      <c r="E154" s="31" t="s">
        <v>443</v>
      </c>
    </row>
    <row r="155" spans="1:5" ht="153">
      <c r="A155" t="s">
        <v>46</v>
      </c>
      <c r="E155" s="29" t="s">
        <v>263</v>
      </c>
    </row>
    <row r="156" spans="1:16" ht="12.75">
      <c r="A156" s="18" t="s">
        <v>38</v>
      </c>
      <c s="23" t="s">
        <v>246</v>
      </c>
      <c s="23" t="s">
        <v>265</v>
      </c>
      <c s="18" t="s">
        <v>40</v>
      </c>
      <c s="24" t="s">
        <v>266</v>
      </c>
      <c s="25" t="s">
        <v>137</v>
      </c>
      <c s="26">
        <v>109.5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25.5">
      <c r="A157" s="28" t="s">
        <v>43</v>
      </c>
      <c r="E157" s="29" t="s">
        <v>267</v>
      </c>
    </row>
    <row r="158" spans="1:5" ht="38.25">
      <c r="A158" s="30" t="s">
        <v>45</v>
      </c>
      <c r="E158" s="31" t="s">
        <v>444</v>
      </c>
    </row>
    <row r="159" spans="1:5" ht="38.25">
      <c r="A159" t="s">
        <v>46</v>
      </c>
      <c r="E159" s="29" t="s">
        <v>269</v>
      </c>
    </row>
    <row r="160" spans="1:18" ht="12.75" customHeight="1">
      <c r="A160" s="5" t="s">
        <v>36</v>
      </c>
      <c s="5"/>
      <c s="35" t="s">
        <v>73</v>
      </c>
      <c s="5"/>
      <c s="21" t="s">
        <v>270</v>
      </c>
      <c s="5"/>
      <c s="5"/>
      <c s="5"/>
      <c s="36">
        <f>0+Q160</f>
      </c>
      <c r="O160">
        <f>0+R160</f>
      </c>
      <c r="Q160">
        <f>0+I161+I165+I169</f>
      </c>
      <c>
        <f>0+O161+O165+O169</f>
      </c>
    </row>
    <row r="161" spans="1:16" ht="12.75">
      <c r="A161" s="18" t="s">
        <v>38</v>
      </c>
      <c s="23" t="s">
        <v>250</v>
      </c>
      <c s="23" t="s">
        <v>445</v>
      </c>
      <c s="18" t="s">
        <v>40</v>
      </c>
      <c s="24" t="s">
        <v>446</v>
      </c>
      <c s="25" t="s">
        <v>137</v>
      </c>
      <c s="26">
        <v>56.5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25.5">
      <c r="A162" s="28" t="s">
        <v>43</v>
      </c>
      <c r="E162" s="29" t="s">
        <v>447</v>
      </c>
    </row>
    <row r="163" spans="1:5" ht="12.75">
      <c r="A163" s="30" t="s">
        <v>45</v>
      </c>
      <c r="E163" s="31" t="s">
        <v>448</v>
      </c>
    </row>
    <row r="164" spans="1:5" ht="102">
      <c r="A164" t="s">
        <v>46</v>
      </c>
      <c r="E164" s="29" t="s">
        <v>449</v>
      </c>
    </row>
    <row r="165" spans="1:16" ht="12.75">
      <c r="A165" s="18" t="s">
        <v>38</v>
      </c>
      <c s="23" t="s">
        <v>254</v>
      </c>
      <c s="23" t="s">
        <v>450</v>
      </c>
      <c s="18" t="s">
        <v>40</v>
      </c>
      <c s="24" t="s">
        <v>451</v>
      </c>
      <c s="25" t="s">
        <v>137</v>
      </c>
      <c s="26">
        <v>18.3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25.5">
      <c r="A166" s="28" t="s">
        <v>43</v>
      </c>
      <c r="E166" s="29" t="s">
        <v>447</v>
      </c>
    </row>
    <row r="167" spans="1:5" ht="12.75">
      <c r="A167" s="30" t="s">
        <v>45</v>
      </c>
      <c r="E167" s="31" t="s">
        <v>452</v>
      </c>
    </row>
    <row r="168" spans="1:5" ht="102">
      <c r="A168" t="s">
        <v>46</v>
      </c>
      <c r="E168" s="29" t="s">
        <v>449</v>
      </c>
    </row>
    <row r="169" spans="1:16" ht="12.75">
      <c r="A169" s="18" t="s">
        <v>38</v>
      </c>
      <c s="23" t="s">
        <v>258</v>
      </c>
      <c s="23" t="s">
        <v>453</v>
      </c>
      <c s="18" t="s">
        <v>40</v>
      </c>
      <c s="24" t="s">
        <v>454</v>
      </c>
      <c s="25" t="s">
        <v>192</v>
      </c>
      <c s="26">
        <v>11.4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25.5">
      <c r="A170" s="28" t="s">
        <v>43</v>
      </c>
      <c r="E170" s="29" t="s">
        <v>455</v>
      </c>
    </row>
    <row r="171" spans="1:5" ht="12.75">
      <c r="A171" s="30" t="s">
        <v>45</v>
      </c>
      <c r="E171" s="31" t="s">
        <v>456</v>
      </c>
    </row>
    <row r="172" spans="1:5" ht="191.25">
      <c r="A172" t="s">
        <v>46</v>
      </c>
      <c r="E172" s="29" t="s">
        <v>457</v>
      </c>
    </row>
    <row r="173" spans="1:18" ht="12.75" customHeight="1">
      <c r="A173" s="5" t="s">
        <v>36</v>
      </c>
      <c s="5"/>
      <c s="35" t="s">
        <v>76</v>
      </c>
      <c s="5"/>
      <c s="21" t="s">
        <v>277</v>
      </c>
      <c s="5"/>
      <c s="5"/>
      <c s="5"/>
      <c s="36">
        <f>0+Q173</f>
      </c>
      <c r="O173">
        <f>0+R173</f>
      </c>
      <c r="Q173">
        <f>0+I174+I178+I182+I186+I190+I194</f>
      </c>
      <c>
        <f>0+O174+O178+O182+O186+O190+O194</f>
      </c>
    </row>
    <row r="174" spans="1:16" ht="12.75">
      <c r="A174" s="18" t="s">
        <v>38</v>
      </c>
      <c s="23" t="s">
        <v>264</v>
      </c>
      <c s="23" t="s">
        <v>279</v>
      </c>
      <c s="18" t="s">
        <v>40</v>
      </c>
      <c s="24" t="s">
        <v>280</v>
      </c>
      <c s="25" t="s">
        <v>137</v>
      </c>
      <c s="26">
        <v>1.5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458</v>
      </c>
    </row>
    <row r="176" spans="1:5" ht="12.75">
      <c r="A176" s="30" t="s">
        <v>45</v>
      </c>
      <c r="E176" s="31" t="s">
        <v>40</v>
      </c>
    </row>
    <row r="177" spans="1:5" ht="255">
      <c r="A177" t="s">
        <v>46</v>
      </c>
      <c r="E177" s="29" t="s">
        <v>282</v>
      </c>
    </row>
    <row r="178" spans="1:16" ht="12.75">
      <c r="A178" s="18" t="s">
        <v>38</v>
      </c>
      <c s="23" t="s">
        <v>271</v>
      </c>
      <c s="23" t="s">
        <v>284</v>
      </c>
      <c s="18" t="s">
        <v>40</v>
      </c>
      <c s="24" t="s">
        <v>285</v>
      </c>
      <c s="25" t="s">
        <v>274</v>
      </c>
      <c s="26">
        <v>1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40</v>
      </c>
    </row>
    <row r="180" spans="1:5" ht="12.75">
      <c r="A180" s="30" t="s">
        <v>45</v>
      </c>
      <c r="E180" s="31" t="s">
        <v>40</v>
      </c>
    </row>
    <row r="181" spans="1:5" ht="25.5">
      <c r="A181" t="s">
        <v>46</v>
      </c>
      <c r="E181" s="29" t="s">
        <v>286</v>
      </c>
    </row>
    <row r="182" spans="1:16" ht="12.75">
      <c r="A182" s="18" t="s">
        <v>38</v>
      </c>
      <c s="23" t="s">
        <v>278</v>
      </c>
      <c s="23" t="s">
        <v>288</v>
      </c>
      <c s="18" t="s">
        <v>40</v>
      </c>
      <c s="24" t="s">
        <v>289</v>
      </c>
      <c s="25" t="s">
        <v>274</v>
      </c>
      <c s="26">
        <v>1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25.5">
      <c r="A183" s="28" t="s">
        <v>43</v>
      </c>
      <c r="E183" s="29" t="s">
        <v>290</v>
      </c>
    </row>
    <row r="184" spans="1:5" ht="12.75">
      <c r="A184" s="30" t="s">
        <v>45</v>
      </c>
      <c r="E184" s="31" t="s">
        <v>40</v>
      </c>
    </row>
    <row r="185" spans="1:5" ht="76.5">
      <c r="A185" t="s">
        <v>46</v>
      </c>
      <c r="E185" s="29" t="s">
        <v>291</v>
      </c>
    </row>
    <row r="186" spans="1:16" ht="12.75">
      <c r="A186" s="18" t="s">
        <v>38</v>
      </c>
      <c s="23" t="s">
        <v>283</v>
      </c>
      <c s="23" t="s">
        <v>293</v>
      </c>
      <c s="18" t="s">
        <v>40</v>
      </c>
      <c s="24" t="s">
        <v>294</v>
      </c>
      <c s="25" t="s">
        <v>274</v>
      </c>
      <c s="26">
        <v>4</v>
      </c>
      <c s="27">
        <v>0</v>
      </c>
      <c s="27">
        <f>ROUND(ROUND(H186,2)*ROUND(G186,3),2)</f>
      </c>
      <c r="O186">
        <f>(I186*21)/100</f>
      </c>
      <c t="s">
        <v>16</v>
      </c>
    </row>
    <row r="187" spans="1:5" ht="12.75">
      <c r="A187" s="28" t="s">
        <v>43</v>
      </c>
      <c r="E187" s="29" t="s">
        <v>459</v>
      </c>
    </row>
    <row r="188" spans="1:5" ht="12.75">
      <c r="A188" s="30" t="s">
        <v>45</v>
      </c>
      <c r="E188" s="31" t="s">
        <v>40</v>
      </c>
    </row>
    <row r="189" spans="1:5" ht="25.5">
      <c r="A189" t="s">
        <v>46</v>
      </c>
      <c r="E189" s="29" t="s">
        <v>296</v>
      </c>
    </row>
    <row r="190" spans="1:16" ht="12.75">
      <c r="A190" s="18" t="s">
        <v>38</v>
      </c>
      <c s="23" t="s">
        <v>287</v>
      </c>
      <c s="23" t="s">
        <v>298</v>
      </c>
      <c s="18" t="s">
        <v>40</v>
      </c>
      <c s="24" t="s">
        <v>299</v>
      </c>
      <c s="25" t="s">
        <v>274</v>
      </c>
      <c s="26">
        <v>3</v>
      </c>
      <c s="27">
        <v>0</v>
      </c>
      <c s="27">
        <f>ROUND(ROUND(H190,2)*ROUND(G190,3),2)</f>
      </c>
      <c r="O190">
        <f>(I190*21)/100</f>
      </c>
      <c t="s">
        <v>16</v>
      </c>
    </row>
    <row r="191" spans="1:5" ht="12.75">
      <c r="A191" s="28" t="s">
        <v>43</v>
      </c>
      <c r="E191" s="29" t="s">
        <v>300</v>
      </c>
    </row>
    <row r="192" spans="1:5" ht="12.75">
      <c r="A192" s="30" t="s">
        <v>45</v>
      </c>
      <c r="E192" s="31" t="s">
        <v>40</v>
      </c>
    </row>
    <row r="193" spans="1:5" ht="25.5">
      <c r="A193" t="s">
        <v>46</v>
      </c>
      <c r="E193" s="29" t="s">
        <v>296</v>
      </c>
    </row>
    <row r="194" spans="1:16" ht="12.75">
      <c r="A194" s="18" t="s">
        <v>38</v>
      </c>
      <c s="23" t="s">
        <v>292</v>
      </c>
      <c s="23" t="s">
        <v>302</v>
      </c>
      <c s="18" t="s">
        <v>40</v>
      </c>
      <c s="24" t="s">
        <v>303</v>
      </c>
      <c s="25" t="s">
        <v>274</v>
      </c>
      <c s="26">
        <v>1</v>
      </c>
      <c s="27">
        <v>0</v>
      </c>
      <c s="27">
        <f>ROUND(ROUND(H194,2)*ROUND(G194,3),2)</f>
      </c>
      <c r="O194">
        <f>(I194*21)/100</f>
      </c>
      <c t="s">
        <v>16</v>
      </c>
    </row>
    <row r="195" spans="1:5" ht="12.75">
      <c r="A195" s="28" t="s">
        <v>43</v>
      </c>
      <c r="E195" s="29" t="s">
        <v>304</v>
      </c>
    </row>
    <row r="196" spans="1:5" ht="12.75">
      <c r="A196" s="30" t="s">
        <v>45</v>
      </c>
      <c r="E196" s="31" t="s">
        <v>40</v>
      </c>
    </row>
    <row r="197" spans="1:5" ht="12.75">
      <c r="A197" t="s">
        <v>46</v>
      </c>
      <c r="E197" s="29" t="s">
        <v>305</v>
      </c>
    </row>
    <row r="198" spans="1:18" ht="12.75" customHeight="1">
      <c r="A198" s="5" t="s">
        <v>36</v>
      </c>
      <c s="5"/>
      <c s="35" t="s">
        <v>33</v>
      </c>
      <c s="5"/>
      <c s="21" t="s">
        <v>306</v>
      </c>
      <c s="5"/>
      <c s="5"/>
      <c s="5"/>
      <c s="36">
        <f>0+Q198</f>
      </c>
      <c r="O198">
        <f>0+R198</f>
      </c>
      <c r="Q198">
        <f>0+I199+I203</f>
      </c>
      <c>
        <f>0+O199+O203</f>
      </c>
    </row>
    <row r="199" spans="1:16" ht="12.75">
      <c r="A199" s="18" t="s">
        <v>38</v>
      </c>
      <c s="23" t="s">
        <v>297</v>
      </c>
      <c s="23" t="s">
        <v>347</v>
      </c>
      <c s="18" t="s">
        <v>40</v>
      </c>
      <c s="24" t="s">
        <v>348</v>
      </c>
      <c s="25" t="s">
        <v>137</v>
      </c>
      <c s="26">
        <v>129</v>
      </c>
      <c s="27">
        <v>0</v>
      </c>
      <c s="27">
        <f>ROUND(ROUND(H199,2)*ROUND(G199,3),2)</f>
      </c>
      <c r="O199">
        <f>(I199*21)/100</f>
      </c>
      <c t="s">
        <v>16</v>
      </c>
    </row>
    <row r="200" spans="1:5" ht="25.5">
      <c r="A200" s="28" t="s">
        <v>43</v>
      </c>
      <c r="E200" s="29" t="s">
        <v>349</v>
      </c>
    </row>
    <row r="201" spans="1:5" ht="63.75">
      <c r="A201" s="30" t="s">
        <v>45</v>
      </c>
      <c r="E201" s="31" t="s">
        <v>460</v>
      </c>
    </row>
    <row r="202" spans="1:5" ht="51">
      <c r="A202" t="s">
        <v>46</v>
      </c>
      <c r="E202" s="29" t="s">
        <v>351</v>
      </c>
    </row>
    <row r="203" spans="1:16" ht="12.75">
      <c r="A203" s="18" t="s">
        <v>38</v>
      </c>
      <c s="23" t="s">
        <v>301</v>
      </c>
      <c s="23" t="s">
        <v>383</v>
      </c>
      <c s="18" t="s">
        <v>40</v>
      </c>
      <c s="24" t="s">
        <v>384</v>
      </c>
      <c s="25" t="s">
        <v>274</v>
      </c>
      <c s="26">
        <v>1</v>
      </c>
      <c s="27">
        <v>0</v>
      </c>
      <c s="27">
        <f>ROUND(ROUND(H203,2)*ROUND(G203,3),2)</f>
      </c>
      <c r="O203">
        <f>(I203*21)/100</f>
      </c>
      <c t="s">
        <v>16</v>
      </c>
    </row>
    <row r="204" spans="1:5" ht="25.5">
      <c r="A204" s="28" t="s">
        <v>43</v>
      </c>
      <c r="E204" s="29" t="s">
        <v>385</v>
      </c>
    </row>
    <row r="205" spans="1:5" ht="12.75">
      <c r="A205" s="30" t="s">
        <v>45</v>
      </c>
      <c r="E205" s="31" t="s">
        <v>40</v>
      </c>
    </row>
    <row r="206" spans="1:5" ht="89.25">
      <c r="A206" t="s">
        <v>46</v>
      </c>
      <c r="E206" s="29" t="s">
        <v>386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0+O8+O13+O42+O47+O56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461</v>
      </c>
      <c s="32">
        <f>0+I8+I13+I42+I47+I56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461</v>
      </c>
      <c s="5"/>
      <c s="14" t="s">
        <v>462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88</v>
      </c>
      <c s="18" t="s">
        <v>40</v>
      </c>
      <c s="24" t="s">
        <v>463</v>
      </c>
      <c s="25" t="s">
        <v>90</v>
      </c>
      <c s="26">
        <v>145.08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464</v>
      </c>
    </row>
    <row r="12" spans="1:5" ht="25.5">
      <c r="A12" t="s">
        <v>46</v>
      </c>
      <c r="E12" s="29" t="s">
        <v>92</v>
      </c>
    </row>
    <row r="13" spans="1:18" ht="12.75" customHeight="1">
      <c r="A13" s="5" t="s">
        <v>36</v>
      </c>
      <c s="5"/>
      <c s="35" t="s">
        <v>22</v>
      </c>
      <c s="5"/>
      <c s="21" t="s">
        <v>101</v>
      </c>
      <c s="5"/>
      <c s="5"/>
      <c s="5"/>
      <c s="36">
        <f>0+Q13</f>
      </c>
      <c r="O13">
        <f>0+R13</f>
      </c>
      <c r="Q13">
        <f>0+I14+I18+I22+I26+I30+I34+I38</f>
      </c>
      <c>
        <f>0+O14+O18+O22+O26+O30+O34+O38</f>
      </c>
    </row>
    <row r="14" spans="1:16" ht="12.75">
      <c r="A14" s="18" t="s">
        <v>38</v>
      </c>
      <c s="23" t="s">
        <v>16</v>
      </c>
      <c s="23" t="s">
        <v>411</v>
      </c>
      <c s="18" t="s">
        <v>40</v>
      </c>
      <c s="24" t="s">
        <v>412</v>
      </c>
      <c s="25" t="s">
        <v>104</v>
      </c>
      <c s="26">
        <v>7.056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38.25">
      <c r="A15" s="28" t="s">
        <v>43</v>
      </c>
      <c r="E15" s="29" t="s">
        <v>465</v>
      </c>
    </row>
    <row r="16" spans="1:5" ht="12.75">
      <c r="A16" s="30" t="s">
        <v>45</v>
      </c>
      <c r="E16" s="31" t="s">
        <v>40</v>
      </c>
    </row>
    <row r="17" spans="1:5" ht="318.75">
      <c r="A17" t="s">
        <v>46</v>
      </c>
      <c r="E17" s="29" t="s">
        <v>415</v>
      </c>
    </row>
    <row r="18" spans="1:16" ht="12.75">
      <c r="A18" s="18" t="s">
        <v>38</v>
      </c>
      <c s="23" t="s">
        <v>15</v>
      </c>
      <c s="23" t="s">
        <v>171</v>
      </c>
      <c s="18" t="s">
        <v>40</v>
      </c>
      <c s="24" t="s">
        <v>172</v>
      </c>
      <c s="25" t="s">
        <v>104</v>
      </c>
      <c s="26">
        <v>72.54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466</v>
      </c>
    </row>
    <row r="20" spans="1:5" ht="191.25">
      <c r="A20" s="30" t="s">
        <v>45</v>
      </c>
      <c r="E20" s="31" t="s">
        <v>467</v>
      </c>
    </row>
    <row r="21" spans="1:5" ht="318.75">
      <c r="A21" t="s">
        <v>46</v>
      </c>
      <c r="E21" s="29" t="s">
        <v>165</v>
      </c>
    </row>
    <row r="22" spans="1:16" ht="12.75">
      <c r="A22" s="18" t="s">
        <v>38</v>
      </c>
      <c s="23" t="s">
        <v>26</v>
      </c>
      <c s="23" t="s">
        <v>175</v>
      </c>
      <c s="18" t="s">
        <v>40</v>
      </c>
      <c s="24" t="s">
        <v>176</v>
      </c>
      <c s="25" t="s">
        <v>158</v>
      </c>
      <c s="26">
        <v>507.78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468</v>
      </c>
    </row>
    <row r="25" spans="1:5" ht="25.5">
      <c r="A25" t="s">
        <v>46</v>
      </c>
      <c r="E25" s="29" t="s">
        <v>160</v>
      </c>
    </row>
    <row r="26" spans="1:16" ht="12.75">
      <c r="A26" s="18" t="s">
        <v>38</v>
      </c>
      <c s="23" t="s">
        <v>28</v>
      </c>
      <c s="23" t="s">
        <v>179</v>
      </c>
      <c s="18" t="s">
        <v>40</v>
      </c>
      <c s="24" t="s">
        <v>180</v>
      </c>
      <c s="25" t="s">
        <v>104</v>
      </c>
      <c s="26">
        <v>79.596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469</v>
      </c>
    </row>
    <row r="28" spans="1:5" ht="12.75">
      <c r="A28" s="30" t="s">
        <v>45</v>
      </c>
      <c r="E28" s="31" t="s">
        <v>470</v>
      </c>
    </row>
    <row r="29" spans="1:5" ht="191.25">
      <c r="A29" t="s">
        <v>46</v>
      </c>
      <c r="E29" s="29" t="s">
        <v>182</v>
      </c>
    </row>
    <row r="30" spans="1:16" ht="12.75">
      <c r="A30" s="18" t="s">
        <v>38</v>
      </c>
      <c s="23" t="s">
        <v>30</v>
      </c>
      <c s="23" t="s">
        <v>471</v>
      </c>
      <c s="18" t="s">
        <v>40</v>
      </c>
      <c s="24" t="s">
        <v>472</v>
      </c>
      <c s="25" t="s">
        <v>104</v>
      </c>
      <c s="26">
        <v>7.056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473</v>
      </c>
    </row>
    <row r="32" spans="1:5" ht="76.5">
      <c r="A32" s="30" t="s">
        <v>45</v>
      </c>
      <c r="E32" s="31" t="s">
        <v>474</v>
      </c>
    </row>
    <row r="33" spans="1:5" ht="229.5">
      <c r="A33" t="s">
        <v>46</v>
      </c>
      <c r="E33" s="29" t="s">
        <v>421</v>
      </c>
    </row>
    <row r="34" spans="1:16" ht="12.75">
      <c r="A34" s="18" t="s">
        <v>38</v>
      </c>
      <c s="23" t="s">
        <v>73</v>
      </c>
      <c s="23" t="s">
        <v>184</v>
      </c>
      <c s="18" t="s">
        <v>40</v>
      </c>
      <c s="24" t="s">
        <v>185</v>
      </c>
      <c s="25" t="s">
        <v>104</v>
      </c>
      <c s="26">
        <v>15.78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475</v>
      </c>
    </row>
    <row r="36" spans="1:5" ht="140.25">
      <c r="A36" s="30" t="s">
        <v>45</v>
      </c>
      <c r="E36" s="31" t="s">
        <v>476</v>
      </c>
    </row>
    <row r="37" spans="1:5" ht="229.5">
      <c r="A37" t="s">
        <v>46</v>
      </c>
      <c r="E37" s="29" t="s">
        <v>188</v>
      </c>
    </row>
    <row r="38" spans="1:16" ht="12.75">
      <c r="A38" s="18" t="s">
        <v>38</v>
      </c>
      <c s="23" t="s">
        <v>76</v>
      </c>
      <c s="23" t="s">
        <v>477</v>
      </c>
      <c s="18" t="s">
        <v>40</v>
      </c>
      <c s="24" t="s">
        <v>478</v>
      </c>
      <c s="25" t="s">
        <v>104</v>
      </c>
      <c s="26">
        <v>29.34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479</v>
      </c>
    </row>
    <row r="40" spans="1:5" ht="12.75">
      <c r="A40" s="30" t="s">
        <v>45</v>
      </c>
      <c r="E40" s="31" t="s">
        <v>480</v>
      </c>
    </row>
    <row r="41" spans="1:5" ht="293.25">
      <c r="A41" t="s">
        <v>46</v>
      </c>
      <c r="E41" s="29" t="s">
        <v>481</v>
      </c>
    </row>
    <row r="42" spans="1:18" ht="12.75" customHeight="1">
      <c r="A42" s="5" t="s">
        <v>36</v>
      </c>
      <c s="5"/>
      <c s="35" t="s">
        <v>26</v>
      </c>
      <c s="5"/>
      <c s="21" t="s">
        <v>482</v>
      </c>
      <c s="5"/>
      <c s="5"/>
      <c s="5"/>
      <c s="36">
        <f>0+Q42</f>
      </c>
      <c r="O42">
        <f>0+R42</f>
      </c>
      <c r="Q42">
        <f>0+I43</f>
      </c>
      <c>
        <f>0+O43</f>
      </c>
    </row>
    <row r="43" spans="1:16" ht="12.75">
      <c r="A43" s="18" t="s">
        <v>38</v>
      </c>
      <c s="23" t="s">
        <v>33</v>
      </c>
      <c s="23" t="s">
        <v>483</v>
      </c>
      <c s="18" t="s">
        <v>40</v>
      </c>
      <c s="24" t="s">
        <v>484</v>
      </c>
      <c s="25" t="s">
        <v>104</v>
      </c>
      <c s="26">
        <v>9.84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485</v>
      </c>
    </row>
    <row r="45" spans="1:5" ht="12.75">
      <c r="A45" s="30" t="s">
        <v>45</v>
      </c>
      <c r="E45" s="31" t="s">
        <v>486</v>
      </c>
    </row>
    <row r="46" spans="1:5" ht="38.25">
      <c r="A46" t="s">
        <v>46</v>
      </c>
      <c r="E46" s="29" t="s">
        <v>487</v>
      </c>
    </row>
    <row r="47" spans="1:18" ht="12.75" customHeight="1">
      <c r="A47" s="5" t="s">
        <v>36</v>
      </c>
      <c s="5"/>
      <c s="35" t="s">
        <v>73</v>
      </c>
      <c s="5"/>
      <c s="21" t="s">
        <v>270</v>
      </c>
      <c s="5"/>
      <c s="5"/>
      <c s="5"/>
      <c s="36">
        <f>0+Q47</f>
      </c>
      <c r="O47">
        <f>0+R47</f>
      </c>
      <c r="Q47">
        <f>0+I48+I52</f>
      </c>
      <c>
        <f>0+O48+O52</f>
      </c>
    </row>
    <row r="48" spans="1:16" ht="12.75">
      <c r="A48" s="18" t="s">
        <v>38</v>
      </c>
      <c s="23" t="s">
        <v>35</v>
      </c>
      <c s="23" t="s">
        <v>488</v>
      </c>
      <c s="18" t="s">
        <v>40</v>
      </c>
      <c s="24" t="s">
        <v>489</v>
      </c>
      <c s="25" t="s">
        <v>137</v>
      </c>
      <c s="26">
        <v>10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490</v>
      </c>
    </row>
    <row r="50" spans="1:5" ht="12.75">
      <c r="A50" s="30" t="s">
        <v>45</v>
      </c>
      <c r="E50" s="31" t="s">
        <v>491</v>
      </c>
    </row>
    <row r="51" spans="1:5" ht="76.5">
      <c r="A51" t="s">
        <v>46</v>
      </c>
      <c r="E51" s="29" t="s">
        <v>492</v>
      </c>
    </row>
    <row r="52" spans="1:16" ht="12.75">
      <c r="A52" s="18" t="s">
        <v>38</v>
      </c>
      <c s="23" t="s">
        <v>83</v>
      </c>
      <c s="23" t="s">
        <v>493</v>
      </c>
      <c s="18" t="s">
        <v>40</v>
      </c>
      <c s="24" t="s">
        <v>494</v>
      </c>
      <c s="25" t="s">
        <v>274</v>
      </c>
      <c s="26">
        <v>4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12.75">
      <c r="A53" s="28" t="s">
        <v>43</v>
      </c>
      <c r="E53" s="29" t="s">
        <v>495</v>
      </c>
    </row>
    <row r="54" spans="1:5" ht="12.75">
      <c r="A54" s="30" t="s">
        <v>45</v>
      </c>
      <c r="E54" s="31" t="s">
        <v>40</v>
      </c>
    </row>
    <row r="55" spans="1:5" ht="204">
      <c r="A55" t="s">
        <v>46</v>
      </c>
      <c r="E55" s="29" t="s">
        <v>496</v>
      </c>
    </row>
    <row r="56" spans="1:18" ht="12.75" customHeight="1">
      <c r="A56" s="5" t="s">
        <v>36</v>
      </c>
      <c s="5"/>
      <c s="35" t="s">
        <v>76</v>
      </c>
      <c s="5"/>
      <c s="21" t="s">
        <v>277</v>
      </c>
      <c s="5"/>
      <c s="5"/>
      <c s="5"/>
      <c s="36">
        <f>0+Q56</f>
      </c>
      <c r="O56">
        <f>0+R56</f>
      </c>
      <c r="Q56">
        <f>0+I57+I61+I65+I69+I73+I77+I81</f>
      </c>
      <c>
        <f>0+O57+O61+O65+O69+O73+O77+O81</f>
      </c>
    </row>
    <row r="57" spans="1:16" ht="12.75">
      <c r="A57" s="18" t="s">
        <v>38</v>
      </c>
      <c s="23" t="s">
        <v>125</v>
      </c>
      <c s="23" t="s">
        <v>497</v>
      </c>
      <c s="18" t="s">
        <v>40</v>
      </c>
      <c s="24" t="s">
        <v>498</v>
      </c>
      <c s="25" t="s">
        <v>137</v>
      </c>
      <c s="26">
        <v>33.5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499</v>
      </c>
    </row>
    <row r="59" spans="1:5" ht="63.75">
      <c r="A59" s="30" t="s">
        <v>45</v>
      </c>
      <c r="E59" s="31" t="s">
        <v>500</v>
      </c>
    </row>
    <row r="60" spans="1:5" ht="255">
      <c r="A60" t="s">
        <v>46</v>
      </c>
      <c r="E60" s="29" t="s">
        <v>501</v>
      </c>
    </row>
    <row r="61" spans="1:16" ht="12.75">
      <c r="A61" s="18" t="s">
        <v>38</v>
      </c>
      <c s="23" t="s">
        <v>130</v>
      </c>
      <c s="23" t="s">
        <v>502</v>
      </c>
      <c s="18" t="s">
        <v>40</v>
      </c>
      <c s="24" t="s">
        <v>503</v>
      </c>
      <c s="25" t="s">
        <v>137</v>
      </c>
      <c s="26">
        <v>48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504</v>
      </c>
    </row>
    <row r="63" spans="1:5" ht="12.75">
      <c r="A63" s="30" t="s">
        <v>45</v>
      </c>
      <c r="E63" s="31" t="s">
        <v>505</v>
      </c>
    </row>
    <row r="64" spans="1:5" ht="255">
      <c r="A64" t="s">
        <v>46</v>
      </c>
      <c r="E64" s="29" t="s">
        <v>501</v>
      </c>
    </row>
    <row r="65" spans="1:16" ht="12.75">
      <c r="A65" s="18" t="s">
        <v>38</v>
      </c>
      <c s="23" t="s">
        <v>134</v>
      </c>
      <c s="23" t="s">
        <v>506</v>
      </c>
      <c s="18" t="s">
        <v>40</v>
      </c>
      <c s="24" t="s">
        <v>507</v>
      </c>
      <c s="25" t="s">
        <v>137</v>
      </c>
      <c s="26">
        <v>27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25.5">
      <c r="A66" s="28" t="s">
        <v>43</v>
      </c>
      <c r="E66" s="29" t="s">
        <v>508</v>
      </c>
    </row>
    <row r="67" spans="1:5" ht="12.75">
      <c r="A67" s="30" t="s">
        <v>45</v>
      </c>
      <c r="E67" s="31" t="s">
        <v>509</v>
      </c>
    </row>
    <row r="68" spans="1:5" ht="242.25">
      <c r="A68" t="s">
        <v>46</v>
      </c>
      <c r="E68" s="29" t="s">
        <v>510</v>
      </c>
    </row>
    <row r="69" spans="1:16" ht="12.75">
      <c r="A69" s="18" t="s">
        <v>38</v>
      </c>
      <c s="23" t="s">
        <v>140</v>
      </c>
      <c s="23" t="s">
        <v>511</v>
      </c>
      <c s="18" t="s">
        <v>40</v>
      </c>
      <c s="24" t="s">
        <v>512</v>
      </c>
      <c s="25" t="s">
        <v>137</v>
      </c>
      <c s="26">
        <v>81.5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513</v>
      </c>
    </row>
    <row r="71" spans="1:5" ht="12.75">
      <c r="A71" s="30" t="s">
        <v>45</v>
      </c>
      <c r="E71" s="31" t="s">
        <v>514</v>
      </c>
    </row>
    <row r="72" spans="1:5" ht="51">
      <c r="A72" t="s">
        <v>46</v>
      </c>
      <c r="E72" s="29" t="s">
        <v>515</v>
      </c>
    </row>
    <row r="73" spans="1:16" ht="12.75">
      <c r="A73" s="18" t="s">
        <v>38</v>
      </c>
      <c s="23" t="s">
        <v>144</v>
      </c>
      <c s="23" t="s">
        <v>516</v>
      </c>
      <c s="18" t="s">
        <v>40</v>
      </c>
      <c s="24" t="s">
        <v>517</v>
      </c>
      <c s="25" t="s">
        <v>137</v>
      </c>
      <c s="26">
        <v>81.5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40</v>
      </c>
    </row>
    <row r="75" spans="1:5" ht="12.75">
      <c r="A75" s="30" t="s">
        <v>45</v>
      </c>
      <c r="E75" s="31" t="s">
        <v>514</v>
      </c>
    </row>
    <row r="76" spans="1:5" ht="38.25">
      <c r="A76" t="s">
        <v>46</v>
      </c>
      <c r="E76" s="29" t="s">
        <v>518</v>
      </c>
    </row>
    <row r="77" spans="1:16" ht="12.75">
      <c r="A77" s="18" t="s">
        <v>38</v>
      </c>
      <c s="23" t="s">
        <v>150</v>
      </c>
      <c s="23" t="s">
        <v>519</v>
      </c>
      <c s="18" t="s">
        <v>40</v>
      </c>
      <c s="24" t="s">
        <v>520</v>
      </c>
      <c s="25" t="s">
        <v>137</v>
      </c>
      <c s="26">
        <v>81.5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40</v>
      </c>
    </row>
    <row r="79" spans="1:5" ht="12.75">
      <c r="A79" s="30" t="s">
        <v>45</v>
      </c>
      <c r="E79" s="31" t="s">
        <v>514</v>
      </c>
    </row>
    <row r="80" spans="1:5" ht="51">
      <c r="A80" t="s">
        <v>46</v>
      </c>
      <c r="E80" s="29" t="s">
        <v>521</v>
      </c>
    </row>
    <row r="81" spans="1:16" ht="12.75">
      <c r="A81" s="18" t="s">
        <v>38</v>
      </c>
      <c s="23" t="s">
        <v>155</v>
      </c>
      <c s="23" t="s">
        <v>522</v>
      </c>
      <c s="18" t="s">
        <v>40</v>
      </c>
      <c s="24" t="s">
        <v>523</v>
      </c>
      <c s="25" t="s">
        <v>137</v>
      </c>
      <c s="26">
        <v>81.5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40</v>
      </c>
    </row>
    <row r="83" spans="1:5" ht="12.75">
      <c r="A83" s="30" t="s">
        <v>45</v>
      </c>
      <c r="E83" s="31" t="s">
        <v>524</v>
      </c>
    </row>
    <row r="84" spans="1:5" ht="25.5">
      <c r="A84" t="s">
        <v>46</v>
      </c>
      <c r="E84" s="29" t="s">
        <v>525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0+O8+O13+O18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526</v>
      </c>
      <c s="32">
        <f>0+I8+I13+I18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526</v>
      </c>
      <c s="5"/>
      <c s="14" t="s">
        <v>527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528</v>
      </c>
      <c s="18" t="s">
        <v>40</v>
      </c>
      <c s="24" t="s">
        <v>529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40.25">
      <c r="A10" s="28" t="s">
        <v>43</v>
      </c>
      <c r="E10" s="29" t="s">
        <v>530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531</v>
      </c>
    </row>
    <row r="13" spans="1:18" ht="12.75" customHeight="1">
      <c r="A13" s="5" t="s">
        <v>36</v>
      </c>
      <c s="5"/>
      <c s="35" t="s">
        <v>22</v>
      </c>
      <c s="5"/>
      <c s="21" t="s">
        <v>101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8" t="s">
        <v>38</v>
      </c>
      <c s="23" t="s">
        <v>16</v>
      </c>
      <c s="23" t="s">
        <v>532</v>
      </c>
      <c s="18" t="s">
        <v>40</v>
      </c>
      <c s="24" t="s">
        <v>533</v>
      </c>
      <c s="25" t="s">
        <v>192</v>
      </c>
      <c s="26">
        <v>1260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534</v>
      </c>
    </row>
    <row r="16" spans="1:5" ht="12.75">
      <c r="A16" s="30" t="s">
        <v>45</v>
      </c>
      <c r="E16" s="31" t="s">
        <v>535</v>
      </c>
    </row>
    <row r="17" spans="1:5" ht="63.75">
      <c r="A17" t="s">
        <v>46</v>
      </c>
      <c r="E17" s="29" t="s">
        <v>536</v>
      </c>
    </row>
    <row r="18" spans="1:18" ht="12.75" customHeight="1">
      <c r="A18" s="5" t="s">
        <v>36</v>
      </c>
      <c s="5"/>
      <c s="35" t="s">
        <v>28</v>
      </c>
      <c s="5"/>
      <c s="21" t="s">
        <v>208</v>
      </c>
      <c s="5"/>
      <c s="5"/>
      <c s="5"/>
      <c s="36">
        <f>0+Q18</f>
      </c>
      <c r="O18">
        <f>0+R18</f>
      </c>
      <c r="Q18">
        <f>0+I19</f>
      </c>
      <c>
        <f>0+O19</f>
      </c>
    </row>
    <row r="19" spans="1:16" ht="12.75">
      <c r="A19" s="18" t="s">
        <v>38</v>
      </c>
      <c s="23" t="s">
        <v>15</v>
      </c>
      <c s="23" t="s">
        <v>537</v>
      </c>
      <c s="18" t="s">
        <v>40</v>
      </c>
      <c s="24" t="s">
        <v>538</v>
      </c>
      <c s="25" t="s">
        <v>192</v>
      </c>
      <c s="26">
        <v>1260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539</v>
      </c>
    </row>
    <row r="21" spans="1:5" ht="12.75">
      <c r="A21" s="30" t="s">
        <v>45</v>
      </c>
      <c r="E21" s="31" t="s">
        <v>535</v>
      </c>
    </row>
    <row r="22" spans="1:5" ht="51">
      <c r="A22" t="s">
        <v>46</v>
      </c>
      <c r="E22" s="29" t="s">
        <v>540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