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<sst xmlns="http://schemas.openxmlformats.org/spreadsheetml/2006/main" count="1263" uniqueCount="456">
  <si>
    <t>ASPE10</t>
  </si>
  <si>
    <t>S</t>
  </si>
  <si>
    <t>Soupis prací objektu</t>
  </si>
  <si>
    <t xml:space="preserve">Stavba: </t>
  </si>
  <si>
    <t>Těšany</t>
  </si>
  <si>
    <t>III/4167 Těšany, most 4167-3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</si>
  <si>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</si>
  <si>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</si>
  <si>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</si>
  <si>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</si>
  <si>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</si>
  <si>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</si>
  <si>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</si>
  <si>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</si>
  <si>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</si>
  <si>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</si>
  <si>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</si>
  <si>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</si>
  <si>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</si>
  <si>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</si>
  <si>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</si>
  <si>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</si>
  <si>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</si>
  <si>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</si>
  <si>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</si>
  <si>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</si>
  <si>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</si>
  <si>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</si>
  <si>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</si>
  <si>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</si>
  <si>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</si>
  <si>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</si>
  <si>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</si>
  <si>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</si>
  <si>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</si>
  <si>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</si>
  <si>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</si>
  <si>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</si>
  <si>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</si>
  <si>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</si>
  <si>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</si>
  <si>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</si>
  <si>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</si>
  <si>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</si>
  <si>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</si>
  <si>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</si>
  <si>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</si>
  <si>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</si>
  <si>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</si>
  <si>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</si>
  <si>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</si>
  <si>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</si>
  <si>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</si>
  <si>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</si>
  <si>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</si>
  <si>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</si>
  <si>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</si>
  <si>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</si>
  <si>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</si>
  <si>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</si>
  <si>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</si>
  <si>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</si>
  <si>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</si>
  <si>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</si>
  <si>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</si>
  <si>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</si>
  <si>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</si>
  <si>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</si>
  <si>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</si>
  <si>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</si>
  <si>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</si>
  <si>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</si>
  <si>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Provedení první hlavní prohlídky, včetně zadání do systému BMS.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</si>
  <si>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</si>
  <si>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</si>
  <si>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</si>
  <si>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</si>
  <si>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</si>
  <si>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</si>
  <si>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Vypravcování mostního listu včetně zadání do systému BMS.</t>
  </si>
  <si>
    <t>14</t>
  </si>
  <si>
    <t>00014</t>
  </si>
  <si>
    <t>Zajištění provedení a výstupů veškerých zkoušek a revizí - popsáno v obchodních podmínkách, technických podmínkách a normách ČSN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</si>
  <si>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</si>
  <si>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</si>
  <si>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</si>
  <si>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</si>
  <si>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</si>
  <si>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</si>
  <si>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SO 201</t>
  </si>
  <si>
    <t>Rekonstrukce mostu</t>
  </si>
  <si>
    <t>014102</t>
  </si>
  <si>
    <t>a</t>
  </si>
  <si>
    <t>POPLATKY ZA SKLÁDKU</t>
  </si>
  <si>
    <t>T</t>
  </si>
  <si>
    <t>Odstranění zeminy - poplatek za skládku. Hustota materiálu 2 t/m^3. položka 122738.</t>
  </si>
  <si>
    <t>2 * 36=72,000 [A]</t>
  </si>
  <si>
    <t>zahrnuje veškeré poplatky provozovateli skládky související s uložením odpadu na skládce.</t>
  </si>
  <si>
    <t>b</t>
  </si>
  <si>
    <t>Odstranění konstrukci ze železobetonu - poplatek za skládku. Hustota materiálu 2.5 t/m^3. položka 966168.</t>
  </si>
  <si>
    <t>2.5 * 2.842=7,105 [A]</t>
  </si>
  <si>
    <t>c</t>
  </si>
  <si>
    <t>Odstranění mostní izolace - poplatek za skládku. Hustota materiálu 2.5 t/m^3, předpoklad 0.02 m^3/m^2. položka 97817.</t>
  </si>
  <si>
    <t>0.02 * 2.5 * 36.72=1,836 [A]</t>
  </si>
  <si>
    <t>Zemní práce</t>
  </si>
  <si>
    <t>7</t>
  </si>
  <si>
    <t>11372</t>
  </si>
  <si>
    <t>FRÉZOVÁNÍ ZPEVNĚNÝCH PLOCH ASFALTOVÝCH</t>
  </si>
  <si>
    <t>M3</t>
  </si>
  <si>
    <t>Odstranění asfaltových vrstev průměrné tl. 0.2 na mostu a přepolích. Položka včetně všech použitých technologií. Odvozná vzdálenost včetně veškeré manipulace a likvidace v režii zhotovitele. 
(Rozměry a plochy dle "02 Půdorys - stávající stav dig. AutoCAD")</t>
  </si>
  <si>
    <t>0.2 * (5.5 * 16)=17,600 [A]</t>
  </si>
  <si>
    <t>Položka zahrnuje veškerou manipulaci s vybouranou sutí a s vybouranými hmotami vč. uložení na skládku. Nezahrnuje poplatek za skládku.</t>
  </si>
  <si>
    <t>12273</t>
  </si>
  <si>
    <t>ODKOPÁVKY A PROKOPÁVKY OBECNÉ TŘ. I</t>
  </si>
  <si>
    <t>Odstranění zeminy okolo opěr a křídel pro provedení sanace. Materiál ponechat v prostoru stavby, použít na zpětný zásyp okolo opěr.  
(Rozměry dle "05 Sanace - stávající stav dig. AutoCAD")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</si>
  <si>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</si>
  <si>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</si>
  <si>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</si>
  <si>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Zásyp základu za opěrou vhodnou zeminou (dle ČSN 736244), hutněný na ID 0,9 (včetně nákupu a dovozu)  
(Počet, plocha a délka dle "05 Sanace dig. AutoCAD")</t>
  </si>
  <si>
    <t>OP1 1.7 * 6=10,200 [A] 
OP2 1.7 * 6=10,200 [B] 
A+B=20,400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</si>
  <si>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</si>
  <si>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</si>
  <si>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</si>
  <si>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</si>
  <si>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Dosypaní a srovnání terénu okolo opěr. Předpoklad 10 m^2 u každé opěry.</t>
  </si>
  <si>
    <t>10 * 2=20,000 [A]</t>
  </si>
  <si>
    <t>položka zahrnuje srovnání výškových rozdílů terénu</t>
  </si>
  <si>
    <t>74</t>
  </si>
  <si>
    <t>122738</t>
  </si>
  <si>
    <t>ODKOPÁVKY A PROKOPÁVKY OBECNÉ TŘ. I, ODVOZ DO 20KM</t>
  </si>
  <si>
    <t>Odstranění zeminy za rubem opěr  
(Plocha a délka dle "02 Půdorys - stávající stav dig. AutoCAD",  
"03 Podélný řez - stávající stav dig. AutoCAD", 
"04 Příčné řezy - stávající stav dig. AutoCAD")</t>
  </si>
  <si>
    <t>OP1 3 * 6=18,000 [A] 
OP2 3 * 6=18,000 [B] 
a+b=36,000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</si>
  <si>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</si>
  <si>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Základy</t>
  </si>
  <si>
    <t>21331</t>
  </si>
  <si>
    <t>DRENÁŽNÍ VRSTVY Z BETONU MEZEROVITÉHO (DRENÁŽNÍHO)</t>
  </si>
  <si>
    <t>Ochranný obsyp drenáže z drenážního betonu, rozměry 0.4 * 0.4 m (včetně nákupu a dovozu).  
(Počet, plocha a délka dle "05 Sanace dig. AutoCAD")</t>
  </si>
  <si>
    <t>0.4 * 0.4 * 6 * 2=1,920 [A]</t>
  </si>
  <si>
    <t>Položka zahrnuje:  
- dodávku předepsaného materiálu pro drenážní vrstvu, včetně mimostaveništní a vnitrostaveništní dopravy  
- provedení drenážní vrstvy předepsaných rozměrů a předepsaného tvaru</t>
  </si>
  <si>
    <t>13</t>
  </si>
  <si>
    <t>272314</t>
  </si>
  <si>
    <t>ZÁKLADY Z PROSTÉHO BETONU DO C25/30</t>
  </si>
  <si>
    <t>Betonový práh pro kamennou dlažbu pod mostem, průřezu 0,5 * 0,2 m. Beton C25/30 XF3.  
(Počet, plocha a délka dle "05 Sanace dig. AutoCAD")</t>
  </si>
  <si>
    <t>(13.5 + 15.5) * 0.2 * 0.5=2,900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</si>
  <si>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</si>
  <si>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289971</t>
  </si>
  <si>
    <t>OPLÁŠTĚNÍ (ZPEVNĚNÍ) Z GEOTEXTILIE</t>
  </si>
  <si>
    <t>Geotextilie - Ochrana izolace (asfaltové pásy) na betonové části opěr ve styku se zeminou uvnitř opěr, křídel a přechodového klínu.  
(Počet, plocha a délka dle "05 Sanace dig. AutoCAD")</t>
  </si>
  <si>
    <t>OP1 1.69 + 1.69 + 1.5 * 6=12,380 [A] 
OP2 2.405 + 2.21 + 1.5 * 6=13,615 [B] 
A+B=25,995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</si>
  <si>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</si>
  <si>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</si>
  <si>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15</t>
  </si>
  <si>
    <t>317325</t>
  </si>
  <si>
    <t>ŘÍMSY ZE ŽELEZOBETONU DO C30/37</t>
  </si>
  <si>
    <t>Železobetonové římsy, beton C30/37 XF4,XD3.  
(Počet, plocha a délka dle "06 Římsy dig. AutoCAD")</t>
  </si>
  <si>
    <t>Levá římsa 0.17 * 10.3=1,751 [A] 
Pravá římsa 0.17 * 10=1,700 [B] 
a+b=3,451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</si>
  <si>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</si>
  <si>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</si>
  <si>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</si>
  <si>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Železobetonové římsy - výztuž B500B (10505 R), 0.15 t/m^3. Kubatura betonu viz položka 317325.</t>
  </si>
  <si>
    <t>0.15 * 3.451=0,518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</si>
  <si>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</si>
  <si>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</si>
  <si>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17</t>
  </si>
  <si>
    <t>451312</t>
  </si>
  <si>
    <t>PODKLADNÍ A VÝPLŇOVÉ VRSTVY Z PROSTÉHO BETONU C12/15</t>
  </si>
  <si>
    <t>Beton pod drenáž, rozměry 0.4 * 0.4 m, beton C12/15 XF1  (včetně nákupu a dovozu)  
(Počet, plocha a délka dle "05 Sanace dig. AutoCAD")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</si>
  <si>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</si>
  <si>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</si>
  <si>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</si>
  <si>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Podkladní beton pod kamennou dlažbu v návaznosti říms.  
(Plochy dle "06 Římsy dig. AutoCAD")</t>
  </si>
  <si>
    <t>(0.8 + 0.8) * 0.2=0,320 [A]</t>
  </si>
  <si>
    <t>19</t>
  </si>
  <si>
    <t>45747</t>
  </si>
  <si>
    <t>VYROVNÁVACÍ A SPÁD VRSTVY Z MALTY ZVLÁŠTNÍ (PLASTMALTA)</t>
  </si>
  <si>
    <t>Srovnání horního povrchu nosné konstrukce a křídel. Přepoklad 30% plochy, tloušťka max 30 mm. Čerpání dle souhlasu investora po odvourání konstrukce a stanovení rozsahu srovnání.  
("05 Sanace dig. AutoCAD")</t>
  </si>
  <si>
    <t>Nosná konstrukce 0.3 * (0.03 * 4.8 * 6.5)=0,281 [A]</t>
  </si>
  <si>
    <t>položka zahrnuje:  
- dodání zvláštní malty (plastmalty) předepsané kvality a její rozprostření v předepsané tloušťce a v předepsaném tvaru</t>
  </si>
  <si>
    <t>20</t>
  </si>
  <si>
    <t>465512</t>
  </si>
  <si>
    <t>DLAŽBY Z LOMOVÉHO KAMENE NA MC</t>
  </si>
  <si>
    <t>Kamenná dlažba návaznosti říms včetně spárování - cementová malta XF4.  
(Plochy dle "06 Římsy dig. AutoCAD")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</si>
  <si>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</si>
  <si>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</si>
  <si>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21</t>
  </si>
  <si>
    <t>56333</t>
  </si>
  <si>
    <t>VOZOVKOVÉ VRSTVY ZE ŠTĚRKODRTI TL. DO 150MM</t>
  </si>
  <si>
    <t>Štěrkodrť pro podkladní vrstvy vozovky ŠDa 0/32 tl. 0.15 m - vozovka mimo most.  
(Počet, plocha a délka dle "05 Sanace dig. AutoCAD")</t>
  </si>
  <si>
    <t>2 * 5.5 * (5 + 5)=110,000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</si>
  <si>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</si>
  <si>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</si>
  <si>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56340</t>
  </si>
  <si>
    <t>VOZOVKOVÉ VRSTVY ZE ŠTĚRKOPÍSKU</t>
  </si>
  <si>
    <t>Obsyp těsnící folie ze ŠP tl. 0.3 m, (včetně nákupu a dovozu).  
(Počet, plocha a délka dle "05 Sanace dig. AutoCAD")</t>
  </si>
  <si>
    <t>0.3 * 3 * 6 * 2=10,800 [A]</t>
  </si>
  <si>
    <t>23</t>
  </si>
  <si>
    <t>572123</t>
  </si>
  <si>
    <t>INFILTRAČNÍ POSTŘIK Z EMULZE DO 1,0KG/M2</t>
  </si>
  <si>
    <t>Spojovací postřik 0,80 kg/m^2 PI-C - vozovka mimo most.  
(Počet, plocha a délka dle "05 Sanace dig. AutoCAD")</t>
  </si>
  <si>
    <t>5.5 * (5 + 5)=55,000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</si>
  <si>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</si>
  <si>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24</t>
  </si>
  <si>
    <t>572214</t>
  </si>
  <si>
    <t>SPOJOVACÍ POSTŘIK Z MODIFIK EMULZE DO 0,5KG/M2</t>
  </si>
  <si>
    <t>Spojovací postřik 0,25 kg/m^2 PS-C - na mostě.  
(Počet, plocha a délka dle "05 Sanace dig. AutoCAD")</t>
  </si>
  <si>
    <t>6 * 5.5=33,000 [A]</t>
  </si>
  <si>
    <t>25</t>
  </si>
  <si>
    <t>A</t>
  </si>
  <si>
    <t>26</t>
  </si>
  <si>
    <t>B</t>
  </si>
  <si>
    <t>Spojovací postřik vozovky 0,25 kg/m^2 - vozovka mimo most.  
(Počet, plocha a délka dle "05 Sanace dig. AutoCAD")</t>
  </si>
  <si>
    <t>27</t>
  </si>
  <si>
    <t>C</t>
  </si>
  <si>
    <t>28</t>
  </si>
  <si>
    <t>574A33</t>
  </si>
  <si>
    <t>ASFALTOVÝ BETON PRO OBRUSNÉ VRSTVY ACO 11 TL. 40MM</t>
  </si>
  <si>
    <t>Asfaltový beton pro obrusnou vrstvu ACO 11  tl. 0.04 m - na mostě.  
(Počet, plocha a délka dle "05 Sanace dig. AutoCAD")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</si>
  <si>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</si>
  <si>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29</t>
  </si>
  <si>
    <t>Asfaltový beton pro obrusnou vrstvu ACO 11  tl. 0.04 m - vozovka mimo most.  
(Počet, plocha a délka dle "05 Sanace dig. AutoCAD")</t>
  </si>
  <si>
    <t>30</t>
  </si>
  <si>
    <t>574C56</t>
  </si>
  <si>
    <t>ASFALTOVÝ BETON PRO LOŽNÍ VRSTVY ACL 16+, 16S TL. 60MM</t>
  </si>
  <si>
    <t>Asfaltový beton pro ložnou vrstvu ACL 16+  tl. 0.06 m - na mostě.  
(Počet, plocha a délka dle "05 Sanace dig. AutoCAD")</t>
  </si>
  <si>
    <t>31</t>
  </si>
  <si>
    <t>574D56</t>
  </si>
  <si>
    <t>ASFALTOVÝ BETON PRO LOŽNÍ VRSTVY MODIFIK ACL 16+, 16S TL. 60MM</t>
  </si>
  <si>
    <t>Asfaltový beton pro ložní vrstvy vozovky ACL 16+ tl. 0.06 m - vozovka mimo most.  
(Počet, plocha a délka dle "05 Sanace dig. AutoCAD")</t>
  </si>
  <si>
    <t>32</t>
  </si>
  <si>
    <t>574F46</t>
  </si>
  <si>
    <t>ASFALTOVÝ BETON PRO PODKLADNÍ VRSTVY MODIFIK ACP 16+, 16S TL. 50MM</t>
  </si>
  <si>
    <t>Asfaltový beton pro podkladní vrstvy vozovky ACP 16+ tl. 0.05 m - vozovka mimo most.  
(Počet, plocha a délka dle "05 Sanace dig. AutoCAD")</t>
  </si>
  <si>
    <t>33</t>
  </si>
  <si>
    <t>575C53</t>
  </si>
  <si>
    <t>LITÝ ASFALT MA IV (OCHRANA MOSTNÍ IZOLACE) 11 TL. 40MM</t>
  </si>
  <si>
    <t>34</t>
  </si>
  <si>
    <t>587206</t>
  </si>
  <si>
    <t>PŘEDLÁŽDĚNÍ KRYTU Z BETONOVÝCH DLAŽDIC SE ZÁMKEM</t>
  </si>
  <si>
    <t>Předláždění chodníků před a za mostem.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</si>
  <si>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</si>
  <si>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Úpravy povrchů, podlahy, výplně otvorů</t>
  </si>
  <si>
    <t>35</t>
  </si>
  <si>
    <t>626112</t>
  </si>
  <si>
    <t>REPROFILACE PODHLEDŮ, SVISLÝCH PLOCH SANAČNÍ MALTOU JEDNOVRST TL 20MM</t>
  </si>
  <si>
    <t>Celoplošná sanace nosné kosntrukce a ošetření obnažené výztuže - reprofilace povrchu sanační maltou. Položka je včetně osazení případného lešení pro samotnou sanaci, tryskání a následný nátěr nosné konstrukce, ochranu proti spadu materiálu do řeky.  
("05 Sanace dig. AutoCAD")</t>
  </si>
  <si>
    <t>Nosná konstrukce - podhled, boky 1 * (4.8 * 6.5)=31,200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</si>
  <si>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</si>
  <si>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36</t>
  </si>
  <si>
    <t>62747</t>
  </si>
  <si>
    <t>SPÁROVÁNÍ STARÉHO ZDIVA ZVLÁŠT MALTOU</t>
  </si>
  <si>
    <t>Celoplošná obnova spárování na spodní stavbě. Položka je včetně osazení případného lešení pro samotnou sanaci, tryskání a následný nátěr nosné konstrukce, ochranu proti spadu materiálu do řeky.  
("05 Sanace dig. AutoCAD")</t>
  </si>
  <si>
    <t>Čela opěr 2 * (1.4 * 6.3)=17,640 [A] 
Levé křídlo OP1 0.5 * 2.6 * 1.3=1,690 [B] 
Pravé křídlo OP1 0.5 * 2.6 * 1.3=1,690 [C] 
Levé křídlo OP2 0.5 * 3.7 * 1.3=2,405 [D] 
Pravé křídlo OP2 0.5 * 3.4 * 1.3=2,210 [E] 
A+B+C+D+E=25,635 [F]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</si>
  <si>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</si>
  <si>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</si>
  <si>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37</t>
  </si>
  <si>
    <t>711112</t>
  </si>
  <si>
    <t>IZOLACE BĚŽNÝCH KONSTRUKCÍ PROTI ZEMNÍ VLHKOSTI ASFALTOVÝMI PÁSY</t>
  </si>
  <si>
    <t>Izolace betonové části opěr ve styku se zeminou uvnitř opěr a křídel a izolace přechodového klínu.  
(Počet, plocha a délka dle "05 Sanace dig. AutoCAD")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</si>
  <si>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</si>
  <si>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38</t>
  </si>
  <si>
    <t>711117</t>
  </si>
  <si>
    <t>IZOLACE BĚŽNÝCH KONSTRUKCÍ PROTI ZEMNÍ VLHKOSTI Z PE FÓLIÍ</t>
  </si>
  <si>
    <t>Těsnící folie min. pevnosti 20 kN/m a protažení min. 20% v obou směrech.  
(Počet, plocha a délka dle "05 Sanace dig. AutoCAD")</t>
  </si>
  <si>
    <t>3 * 6 * 2=36,000 [A]</t>
  </si>
  <si>
    <t>39</t>
  </si>
  <si>
    <t>711452</t>
  </si>
  <si>
    <t>IZOLACE MOSTOVEK POD VOZOVKOU ASFALTOVÝMI PÁSY S PEČETÍCÍ VRSTVOU</t>
  </si>
  <si>
    <t>Pásová izolace s pečetící vrstvou tl. 10 mm. Pod vozovkou a římsami na mostě.  
(Rozměry dle "06 Římsy dig. AutoCAD")</t>
  </si>
  <si>
    <t>6 * 6.12=36,720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</si>
  <si>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</si>
  <si>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40</t>
  </si>
  <si>
    <t>71150</t>
  </si>
  <si>
    <t>OCHRANA IZOLACE NA POVRCHU</t>
  </si>
  <si>
    <t>Ochrana izolace - asfaltový pás s hliníkovou vložkou celoplošně lepený do nátěru za horka. Pod římsami na mostě.  
(Rozměry dle "06 Římsy dig. AutoCAD")</t>
  </si>
  <si>
    <t>Levá římsa 0.8 * 10.3=8,240 [A] 
Pravá římsa 0.8 * 10=8,000 [B] 
A+B=16,240 [C]</t>
  </si>
  <si>
    <t>položka zahrnuje:  
- dodání  předepsaného ochranného materiálu  
- zřízení ochrany izolace</t>
  </si>
  <si>
    <t>41</t>
  </si>
  <si>
    <t>78383</t>
  </si>
  <si>
    <t>NÁTĚRY BETON KONSTR TYP S4 (OS-C)</t>
  </si>
  <si>
    <t>Nátěr, nosné konstrukce a říms.  
(Rozměry dle "05 Sanace dig. AutoCAD" a "06 Římsy dig. AutoCAD")</t>
  </si>
  <si>
    <t>Nosná konstrukce 6 * 6.12=36,720 [A] 
Levá římsa 1 * 10.3=10,300 [B] 
Pravá římsa 1 * 10=10,000 [C] 
A+B+C=57,020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</si>
  <si>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</si>
  <si>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</si>
  <si>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</si>
  <si>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42</t>
  </si>
  <si>
    <t>86627</t>
  </si>
  <si>
    <t>CHRÁNICKY Z TRUB OCELOVÝCH DN DO 100MM</t>
  </si>
  <si>
    <t>M</t>
  </si>
  <si>
    <t>Osazení ocelové chráničky DN 100 do levé římsy.</t>
  </si>
  <si>
    <t>položky pro zhotovení potrubí platí bez ohledu na sklon.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 vcetne prípadne predepsaného utesnení koncu chránicek  
- položky platí pro práce provádené v prostoru zapaženém i nezapaženém a i v kolektorech, chránickách  
- opláštení dle dokumentace a nutné opravy opláštení pri jeho poškození</t>
  </si>
  <si>
    <t>43</t>
  </si>
  <si>
    <t>87533</t>
  </si>
  <si>
    <t>POTRUBÍ DREN Z TRUB PLAST DN DO 150MM</t>
  </si>
  <si>
    <t>Drenáž za opěrami PVC DN 150 včetně prostupu a úpravy vyústění.  
(Počet, plocha a délka dle "05 Sanace dig. AutoCAD")</t>
  </si>
  <si>
    <t>2 * 10=20,000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</si>
  <si>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</si>
  <si>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</si>
  <si>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44</t>
  </si>
  <si>
    <t>9112B1</t>
  </si>
  <si>
    <t>ZÁBRADLÍ MOSTNÍ SE SVISLOU VÝPLNÍ - DODÁVKA A MONTÁŽ</t>
  </si>
  <si>
    <t>Osazení zábradlí na mostem - dovoz a osazení v režii zhotovitele.  
(Rozměry dle "07 Zábradlí dig. AutoCAD")</t>
  </si>
  <si>
    <t>9.9 + 9.9=19,800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</si>
  <si>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</si>
  <si>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45</t>
  </si>
  <si>
    <t>9113A3</t>
  </si>
  <si>
    <t>SVODIDLO OCEL SILNIČ JEDNOSTR, ÚROVEŇ ZADRŽ N1, N2 - DEMONTÁŽ S PŘESUNEM</t>
  </si>
  <si>
    <t>Odstranění stávajících svodidel na římsách. Odvoz a likvidace v režii zhotovitele.  
(Rozměry a dle "02 Půdorys - stávající stav dig. AutoCAD",   
"03 Podélný řez - stávající stav dig. AutoCAD",   
"04 Příčné řezy - stávající stav dig. AutoCAD")</t>
  </si>
  <si>
    <t>12.3 + 12=24,300 [A]</t>
  </si>
  <si>
    <t>položka zahrnuje:  
- demontáž a odstranění zařízení  
- jeho odvoz na předepsané místo</t>
  </si>
  <si>
    <t>46</t>
  </si>
  <si>
    <t>914122</t>
  </si>
  <si>
    <t>DOPRAVNÍ ZNAČKY ZÁKLADNÍ VELIKOSTI OCELOVÉ FÓLIE TŘ 1 - MONTÁŽ S PŘEMÍSTĚNÍM</t>
  </si>
  <si>
    <t>KUS</t>
  </si>
  <si>
    <t>Přechodné dopravní značení základní velikosti - omezení na trase. Dodávka a montáž, vše v režii zhotovitele. Značky B1 2 ks, IS11b 7 ks, IP10a 3 ks, E13 3 ks.  
(Délka dle "08 DIO stavby dig. AutoCAD")</t>
  </si>
  <si>
    <t>položka zahrnuje:  
- dopravu demontované značky z dočasné skládky  
- osazení a montáž značky na místě určeném projektem  
- nutnou opravu poškozených částí  
nezahrnuje dodávku značky</t>
  </si>
  <si>
    <t>47</t>
  </si>
  <si>
    <t>914123</t>
  </si>
  <si>
    <t>DOPRAVNÍ ZNAČKY ZÁKLADNÍ VELIKOSTI OCELOVÉ FÓLIE TŘ 1 - DEMONTÁŽ</t>
  </si>
  <si>
    <t>Přechodné dopravní značení základní velikosti - omezení na trase. Demontáž v režii zhotovitele. Značky B1 2 ks, IS11b 7 ks, IP10a 3 ks, E13 3 ks.  
(Délka dle "08 DIO stavby dig. AutoCAD")</t>
  </si>
  <si>
    <t>Položka zahrnuje odstranění, demontáž a odklizení materiálu s odvozem na předepsané místo</t>
  </si>
  <si>
    <t>48</t>
  </si>
  <si>
    <t>914129</t>
  </si>
  <si>
    <t>DOPRAV ZNAČKY ZÁKLAD VEL OCEL FÓLIE TŘ 1 - NÁJEMNÉ</t>
  </si>
  <si>
    <t>KSDEN</t>
  </si>
  <si>
    <t>Přechodné dopravní značení základní velikosti - omezení na trase. Doba nájmu 120 dní. Značky B1 2 ks, IS11b 7 ks, IP10a 3 ks, E13 3 ks.  
(Délka dle "08 DIO stavby dig. AutoCAD")</t>
  </si>
  <si>
    <t>120 * 15=1 800,000 [A]</t>
  </si>
  <si>
    <t>položka zahrnuje sazbu za pronájem dopravních značek a zařízení, počet jednotek je určen jako součin počtu značek a počtu dní použití</t>
  </si>
  <si>
    <t>49</t>
  </si>
  <si>
    <t>914131</t>
  </si>
  <si>
    <t>DOPRAVNÍ ZNAČKY ZÁKLADNÍ VELIKOSTI OCELOVÉ FÓLIE TŘ 2 - DODÁVKA A MONTÁŽ</t>
  </si>
  <si>
    <t>Dodávka a montáž nových dopravních značek - ev. č. mostu - 2 ks. Včetně všech potřebných částí (značka, sloupek a kotvení).</t>
  </si>
  <si>
    <t>položka zahrnuje:  
- dodávku a montáž značek v požadovaném provedení</t>
  </si>
  <si>
    <t>50</t>
  </si>
  <si>
    <t>914133</t>
  </si>
  <si>
    <t>DOPRAVNÍ ZNAČKY ZÁKLADNÍ VELIKOSTI OCELOVÉ FÓLIE TŘ 2 - DEMONTÁŽ</t>
  </si>
  <si>
    <t>Demontáž stávajících dopravních značek, předání investorovi - ev. č. mostu - 2 ks.</t>
  </si>
  <si>
    <t>2 * 1=2,000 [A]</t>
  </si>
  <si>
    <t>51</t>
  </si>
  <si>
    <t>914422</t>
  </si>
  <si>
    <t>DOPRAVNÍ ZNAČKY 100X150CM OCELOVÉ FÓLIE TŘ 1 - MONTÁŽ S PŘEMÍSTĚNÍM</t>
  </si>
  <si>
    <t>Přechodné dopravní značení základní velikosti - omezení na trase. Dodávka a montáž, vše v režii zhotovitele. Značky IP22 3 ks.  
(Délka dle "08 DIO stavby dig. AutoCAD")</t>
  </si>
  <si>
    <t>52</t>
  </si>
  <si>
    <t>914423</t>
  </si>
  <si>
    <t>DOPRAVNÍ ZNAČKY 100X150CM OCELOVÉ FÓLIE TŘ 1 - DEMONTÁŽ</t>
  </si>
  <si>
    <t>Přechodné dopravní značení základní velikosti - omezení na trase. Demontáž v režii zhotovitele. Značky IP22 3 ks.  
(Délka dle "08 DIO stavby dig. AutoCAD")</t>
  </si>
  <si>
    <t>53</t>
  </si>
  <si>
    <t>914429</t>
  </si>
  <si>
    <t>DOPRAV ZNAČ 100X150CM OCEL FÓLIE TŘ 1 - NÁJEMNÉ</t>
  </si>
  <si>
    <t>Přechodné dopravní značení základní velikosti - omezení na trase. Doba nájmu 120 dní. Značky IP22 3 ks.  
(Délka dle "08 DIO stavby dig. AutoCAD")</t>
  </si>
  <si>
    <t>120 * 3=360,000 [A]</t>
  </si>
  <si>
    <t>54</t>
  </si>
  <si>
    <t>916132</t>
  </si>
  <si>
    <t>DOPRAV SVĚTLO VÝSTRAŽ SOUPRAVA 5KS - MONTÁŽ S PŘESUNEM</t>
  </si>
  <si>
    <t>Přechodné dopravní značení - souprava 5 světel S7. Dodávka a montáž, vše v režii zhotovitele. Počet sad 4 ks.  
(Délka dle "08 DIO stavby dig. AutoCAD")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</si>
  <si>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</si>
  <si>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55</t>
  </si>
  <si>
    <t>916133</t>
  </si>
  <si>
    <t>DOPRAV SVĚTLO VÝSTRAŽ SOUPRAVA 5KS - DEMONTÁŽ</t>
  </si>
  <si>
    <t>Přechodné dopravní značení - souprava 5 světel S7. Demontáž v režii zhotovitele. Počet sad 4 ks.  
(Délka dle "08 DIO stavby dig. AutoCAD")</t>
  </si>
  <si>
    <t>Položka zahrnuje odstranění, demontáž a odklizení zařízení s odvozem na předepsané místo</t>
  </si>
  <si>
    <t>56</t>
  </si>
  <si>
    <t>916139</t>
  </si>
  <si>
    <t>DOPRAVNÍ SVĚTLO VÝSTRAŽNÉ SOUPRAVA 5 KUSŮ - NÁJEMNÉ</t>
  </si>
  <si>
    <t>Přechodné dopravní značení - souprava 5 světel S7 - nájemné. Doba nájmu 120 dní. Počet sad 4 ks.  
(Délka dle "08 DIO stavby dig. AutoCAD")</t>
  </si>
  <si>
    <t>120 * 4=480,000 [A]</t>
  </si>
  <si>
    <t>položka zahrnuje sazbu za pronájem zařízení. Počet měrných jednotek se určí jako součin počtu zařízení a počtu dní použití.</t>
  </si>
  <si>
    <t>57</t>
  </si>
  <si>
    <t>916312</t>
  </si>
  <si>
    <t>DOPRAVNÍ ZÁBRANY Z2 S FÓLIÍ TŘ 1 - MONTÁŽ S PŘESUNEM</t>
  </si>
  <si>
    <t>Přechodné dopravní značení základní velikosti - omezení na trase. Dodávka a montáž, vše v režii zhotovitele. Značka Z2 4 ks.  
(Délka dle "08 DIO stavby dig. AutoCAD")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</si>
  <si>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</si>
  <si>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58</t>
  </si>
  <si>
    <t>916313</t>
  </si>
  <si>
    <t>DOPRAVNÍ ZÁBRANY Z2 S FÓLIÍ TŘ 1 - DEMONTÁŽ</t>
  </si>
  <si>
    <t>Přechodné dopravní značení základní velikosti - omezení na trase. Demontáž v režii zhotovitele. Značka Z2 4 ks.  
(Délka dle "08 DIO stavby dig. AutoCAD")</t>
  </si>
  <si>
    <t>59</t>
  </si>
  <si>
    <t>916319</t>
  </si>
  <si>
    <t>DOPRAVNÍ ZÁBRANY Z2 - NÁJEMNÉ</t>
  </si>
  <si>
    <t>Přechodné dopravní značení základní velikosti - omezení na trase. Doba nájmu 120 dní. Značka Z2 4 ks.  
(Délka dle "08 DIO stavby dig. AutoCAD")</t>
  </si>
  <si>
    <t>60</t>
  </si>
  <si>
    <t>916712</t>
  </si>
  <si>
    <t>UPEVŇOVACÍ KONSTR - PODKLADNÍ DESKA POD 28KG - MONTÁŽ S PŘESUNEM</t>
  </si>
  <si>
    <t>Přechodné sloupky a patky pro dopravní značení - omezení na trase. Dodávka a montáž, vše v režii zhotovitele. Počet sloupků a patek 29 ks.  
(Délka dle "08 DIO stavby dig. AutoCAD")</t>
  </si>
  <si>
    <t>61</t>
  </si>
  <si>
    <t>916713</t>
  </si>
  <si>
    <t>UPEVŇOVACÍ KONSTR - PODKLADNÍ DESKA POD 28KG - DEMONTÁŽ</t>
  </si>
  <si>
    <t>Přechodné sloupky a patky pro dopravní značení - omezení na trase. Demontáž v režii zhotovitele. Počet sloupků a patek 29 ks.  
(Délka dle "08 DIO stavby dig. AutoCAD")</t>
  </si>
  <si>
    <t>62</t>
  </si>
  <si>
    <t>916719</t>
  </si>
  <si>
    <t>UPEVŇOVACÍ KONSTR - PODKLAD DESKA POD 28KG - NÁJEMNÉ</t>
  </si>
  <si>
    <t>Přechodné sloupky a patky pro dopravní značení - nájemné. Doba nájmu 120 dní. Počet sloupků a patek 29 ks.  
(Délka dle "08 DIO stavby dig. AutoCAD")</t>
  </si>
  <si>
    <t>120 * 29=3 480,000 [A]</t>
  </si>
  <si>
    <t>63</t>
  </si>
  <si>
    <t>917224</t>
  </si>
  <si>
    <t>SILNIČNÍ A CHODNÍKOVÉ OBRUBY Z BETONOVÝCH OBRUBNÍKŮ ŠÍŘ 150MM</t>
  </si>
  <si>
    <t>Silniční betonové obrubníky k přechodovému klínu 1000/300/150, včetně lože z betonu C25/30 XF4  
(Délka dle "06 Římsy dig. AutoCAD")</t>
  </si>
  <si>
    <t>2 * 3=6,000 [A]</t>
  </si>
  <si>
    <t>Položka zahrnuje:  
dodání a pokládku betonových obrubníků o rozměrech předepsaných zadávací dokumentací  
betonové lože i boční betonovou opěrku.</t>
  </si>
  <si>
    <t>64</t>
  </si>
  <si>
    <t>919111</t>
  </si>
  <si>
    <t>ŘEZÁNÍ ASFALTOVÉHO KRYTU VOZOVEK TL DO 50MM</t>
  </si>
  <si>
    <t>Prořezání spáry na styku vozovkových skladeb před/za mostem  
(Počet, plocha a délka dle "05 Sanace dig. AutoCAD")</t>
  </si>
  <si>
    <t>5.5 + 5.5=11,000 [A]</t>
  </si>
  <si>
    <t>položka zahrnuje řezání vozovkové vrstvy v předepsané tloušťce, včetně spotřeby vody</t>
  </si>
  <si>
    <t>65</t>
  </si>
  <si>
    <t>931326</t>
  </si>
  <si>
    <t>TĚSNĚNÍ DILATAČ SPAR ASF ZÁLIVKOU MODIFIK PRŮŘ DO 800MM2</t>
  </si>
  <si>
    <t>Těsnící zálivka mezi římsou a vozovkou na okrajích a příčných spar v místě řezů asfaltového povrchu.  
(Počet, plocha a délka dle "05 Sanace dig. AutoCAD")</t>
  </si>
  <si>
    <t>10.3 + 10 + 5.5 + 5.5=31,300 [A]</t>
  </si>
  <si>
    <t>položka zahrnuje dodávku a osazení předepsaného materiálu, očištění ploch spáry před úpravou, očištění okolí spáry po úpravě  
nezahrnuje těsnící profil</t>
  </si>
  <si>
    <t>66</t>
  </si>
  <si>
    <t>931331</t>
  </si>
  <si>
    <t>TĚSNĚNÍ DILATAČNÍCH SPAR POLYURETANOVÝM TMELEM PRŮŘEZU DO 100MM2</t>
  </si>
  <si>
    <t>Těsnění příčných pracovních spar v římsách těsnícím elastickým tmelem.  
(Počet a délka dle "06 Římsy dig. AutoCAD")</t>
  </si>
  <si>
    <t>1 * 1 + 1 * 1=2,000 [A]</t>
  </si>
  <si>
    <t>67</t>
  </si>
  <si>
    <t>936384</t>
  </si>
  <si>
    <t>DROBNÉ DOPLŇK KONSTR BETON MONOLIT DO C25/30 S VÝZTUŽÍ</t>
  </si>
  <si>
    <t>Srovnání horního povrchu nosné konstrukce a křídel. Přepoklad 70% plochy, tloušťka max 100 mm, vyztužení kari sít fí10/150/150. Čerpání dle souhlasu investora po odbourání konstrukce a stanovení rozsahu srovnání.  
("05 Sanace dig. AutoCAD")</t>
  </si>
  <si>
    <t>Nosná konstrukce 0.7 * (0.1 * 4.8 * 6.5)=2,184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</si>
  <si>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</si>
  <si>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68</t>
  </si>
  <si>
    <t>936501</t>
  </si>
  <si>
    <t>DROBNÉ DOPLNK KONSTR KOVOVÉ NEREZ</t>
  </si>
  <si>
    <t>KG</t>
  </si>
  <si>
    <t>Povrchové nerez atypické odvodňovače včetně montáže, těsnících zálivek.  
(Délka dle "06 Římsy - tvar a výztuž dig. AutoCAD")</t>
  </si>
  <si>
    <t>2*0,71*22,45=31,879 [A]</t>
  </si>
  <si>
    <t>položka zahrnuje:  
- dílenská dokumentace, vcetne technologického predpisu spojování  
- dodání  materiálu  v požadované kvalite a výroba konstrukce i dílenská (vcetne  pomucek,  prípravku a prostredku pro výrobu) bez ohledu na nárocnost a její hmotnost, dílenská montáž  
- dodání spojovacího materiálu  
- zrízení  montážních  a  dilatacních  spoju,  spar, vcetne potrebných úprav, vložek, opracování, ocištení a ošetrení  
- podper. konstr. a lešení všech druhu pro montáž konstrukcí i doplnkových, vcetne požadovaných otvoru, ochranných a bezpecnostních opatrení a základu pro tyto konstrukce a lešení  
- jakákoliv doprava a manipulace dílcu  a  montážních  sestav,  vcetne  dopravy konstrukce z výrobny na stavbu  
- montáž konstrukce na staveništi, vcetne montážních prostredku a pomucek a zednických výpomocí  
- výpln, tesnení a tmelení spar a spoju  
- cištení konstrukce a odstranení všech vrubu (vrypy, otlaceniny a pod.)  
- všechny druhy ocelového kotvení  
- dílenskou prejímku a montážní prohlídku, vcetne požadovaných dokladu  
- zrízení kotevních otvoru nebo jam, nejsou-li cástí jiné konstrukce, jejich úpravy, ocištení a ošetrení  
- osazení kotvení nebo prímo cástí konstrukce do podpurné konstrukce nebo do zeminy  
- výpln kotevních otvoru  (príp.  podlití  patních  desek)  maltou,  betonem  nebo  jinou speciální hmotou, vyplnení jam zeminou  
- predepsanou protikorozní ochranu a nátery konstrukcí  
- osazení merících zarízení a úpravy pro ne  
- ochranná opatrení pred úcinky bludných proudu</t>
  </si>
  <si>
    <t>69</t>
  </si>
  <si>
    <t>936502</t>
  </si>
  <si>
    <t>DROBNÉ DOPLŇK KONSTR KOVOVÉ POZINK</t>
  </si>
  <si>
    <t>Kotevní prvky plynovodního potrubí pod římsou.  
(Počty dle "06 Římsy dig. AutoCAD")</t>
  </si>
  <si>
    <t>10 * 0.5=5,000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</si>
  <si>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</si>
  <si>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70</t>
  </si>
  <si>
    <t>938544</t>
  </si>
  <si>
    <t>OČIŠTĚNÍ BETON KONSTR OTRYSKÁNÍM TLAK VODOU PŘES 1000 BARŮ</t>
  </si>
  <si>
    <t>Celoplošné otryskání spodní stavby, nosné konstrukce. Včetně očištění obnažené výztuže.   
(Rozměry dle "05 Sanace dig. AutoCAD")</t>
  </si>
  <si>
    <t>Čela opěr 2 * (1.4 * 6.3)=17,640 [A] 
 křídlo OP1 0.5 * 2.6 * 1.3=1,690 [B] 
Pravé křídlo OP1 0.5 * 2.6 * 1.3=1,690 [C] 
Levé křídlo OP2 0.5 * 3.7 * 1.3=2,405 [D] 
Pravé křídlo OP2 0.5 * 3.4 * 1.3=2,210 [E] 
Nosná konstrukce 2 * (4.8 * 6.5)=62,400 [F] 
A+B+C+D+E+F=88,035 [G]</t>
  </si>
  <si>
    <t>položka zahrnuje očištění předepsaným způsobem včetně odklizení vzniklého odpadu</t>
  </si>
  <si>
    <t>71</t>
  </si>
  <si>
    <t>94590</t>
  </si>
  <si>
    <t>ZAVĚŠENÉ PRACOVNÍ LEŠENÍ</t>
  </si>
  <si>
    <t>Zavěšené pracovní lešení pro práce na okrajích ŽB desky (bourání, betonáž nových říms). Předpoklad 2x 6 bm. Položka je včetně nájmu, montáže/demontáže a ochranných sítí.</t>
  </si>
  <si>
    <t>Položka zahrnuje dovoz, montáž, údržbu, opotřebení (nájemné), demontáž, konzervaci, odvoz.</t>
  </si>
  <si>
    <t>73</t>
  </si>
  <si>
    <t>97817</t>
  </si>
  <si>
    <t>ODSTRANĚNÍ MOSTNÍ IZOLACE</t>
  </si>
  <si>
    <t>včetně odvozu a odvozné vzdálenosti na skládku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</si>
  <si>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</si>
  <si>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75</t>
  </si>
  <si>
    <t>966168</t>
  </si>
  <si>
    <t>BOURÁNÍ KONSTRUKCÍ ZE ŽELEZOBETONU S ODVOZEM DO 20KM</t>
  </si>
  <si>
    <t>Odstranění konstrukci ze železobetonu - římsy. Položka včetně všech použitých technologií a ochrany proti spadu do sutin do toku.  
(Rozměry a dle "02 Půdorys - stávající stav dig. AutoCAD",  
"03 Podélný řez - stávající stav dig. AutoCAD",  
"04 Příčné řezy - stávající stav dig. AutoCAD")</t>
  </si>
  <si>
    <t>Levá římsa 0.14 * 10.3=1,442 [A] 
Pravá římsa 0.14 * 10=1,400 [B] 
a+b=2,842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</si>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</sst>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28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58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38</v>
      </c>
      <c s="23" t="s">
        <v>16</v>
      </c>
      <c s="23" t="s">
        <v>59</v>
      </c>
      <c s="18" t="s">
        <v>60</v>
      </c>
      <c s="24" t="s">
        <v>61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62</v>
      </c>
      <c s="18" t="s">
        <v>60</v>
      </c>
      <c s="24" t="s">
        <v>63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64</v>
      </c>
      <c s="18" t="s">
        <v>60</v>
      </c>
      <c s="24" t="s">
        <v>65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66</v>
      </c>
      <c s="18" t="s">
        <v>60</v>
      </c>
      <c s="24" t="s">
        <v>67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30</v>
      </c>
      <c s="23" t="s">
        <v>68</v>
      </c>
      <c s="18" t="s">
        <v>60</v>
      </c>
      <c s="24" t="s">
        <v>69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35</v>
      </c>
      <c s="23" t="s">
        <v>70</v>
      </c>
      <c s="18" t="s">
        <v>60</v>
      </c>
      <c s="24" t="s">
        <v>71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72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73</v>
      </c>
      <c s="23" t="s">
        <v>74</v>
      </c>
      <c s="18" t="s">
        <v>60</v>
      </c>
      <c s="24" t="s">
        <v>75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76</v>
      </c>
      <c s="23" t="s">
        <v>77</v>
      </c>
      <c s="18" t="s">
        <v>60</v>
      </c>
      <c s="24" t="s">
        <v>78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79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80</v>
      </c>
      <c s="23" t="s">
        <v>81</v>
      </c>
      <c s="18" t="s">
        <v>60</v>
      </c>
      <c s="24" t="s">
        <v>82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83</v>
      </c>
      <c s="23" t="s">
        <v>84</v>
      </c>
      <c s="18" t="s">
        <v>60</v>
      </c>
      <c s="24" t="s">
        <v>85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86</v>
      </c>
      <c s="23" t="s">
        <v>87</v>
      </c>
      <c s="18" t="s">
        <v>60</v>
      </c>
      <c s="24" t="s">
        <v>88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0+O8+O21+O42+O55+O64+O81+O138+O147+O168+O177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89</v>
      </c>
      <c s="32">
        <f>0+I8+I21+I42+I55+I64+I81+I138+I147+I168+I177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89</v>
      </c>
      <c s="5"/>
      <c s="14" t="s">
        <v>90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16</v>
      </c>
      <c s="23" t="s">
        <v>91</v>
      </c>
      <c s="18" t="s">
        <v>92</v>
      </c>
      <c s="24" t="s">
        <v>93</v>
      </c>
      <c s="25" t="s">
        <v>94</v>
      </c>
      <c s="26">
        <v>72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95</v>
      </c>
    </row>
    <row r="11" spans="1:5" ht="12.75">
      <c r="A11" s="30" t="s">
        <v>45</v>
      </c>
      <c r="E11" s="31" t="s">
        <v>96</v>
      </c>
    </row>
    <row r="12" spans="1:5" ht="25.5">
      <c r="A12" t="s">
        <v>46</v>
      </c>
      <c r="E12" s="29" t="s">
        <v>97</v>
      </c>
    </row>
    <row r="13" spans="1:16" ht="12.75">
      <c r="A13" s="18" t="s">
        <v>38</v>
      </c>
      <c s="23" t="s">
        <v>15</v>
      </c>
      <c s="23" t="s">
        <v>91</v>
      </c>
      <c s="18" t="s">
        <v>98</v>
      </c>
      <c s="24" t="s">
        <v>93</v>
      </c>
      <c s="25" t="s">
        <v>94</v>
      </c>
      <c s="26">
        <v>7.105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99</v>
      </c>
    </row>
    <row r="15" spans="1:5" ht="12.75">
      <c r="A15" s="30" t="s">
        <v>45</v>
      </c>
      <c r="E15" s="31" t="s">
        <v>100</v>
      </c>
    </row>
    <row r="16" spans="1:5" ht="25.5">
      <c r="A16" t="s">
        <v>46</v>
      </c>
      <c r="E16" s="29" t="s">
        <v>97</v>
      </c>
    </row>
    <row r="17" spans="1:16" ht="12.75">
      <c r="A17" s="18" t="s">
        <v>38</v>
      </c>
      <c s="23" t="s">
        <v>26</v>
      </c>
      <c s="23" t="s">
        <v>91</v>
      </c>
      <c s="18" t="s">
        <v>101</v>
      </c>
      <c s="24" t="s">
        <v>93</v>
      </c>
      <c s="25" t="s">
        <v>94</v>
      </c>
      <c s="26">
        <v>1.836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102</v>
      </c>
    </row>
    <row r="19" spans="1:5" ht="12.75">
      <c r="A19" s="30" t="s">
        <v>45</v>
      </c>
      <c r="E19" s="31" t="s">
        <v>103</v>
      </c>
    </row>
    <row r="20" spans="1:5" ht="25.5">
      <c r="A20" t="s">
        <v>46</v>
      </c>
      <c r="E20" s="29" t="s">
        <v>97</v>
      </c>
    </row>
    <row r="21" spans="1:18" ht="12.75" customHeight="1">
      <c r="A21" s="5" t="s">
        <v>36</v>
      </c>
      <c s="5"/>
      <c s="35" t="s">
        <v>22</v>
      </c>
      <c s="5"/>
      <c s="21" t="s">
        <v>104</v>
      </c>
      <c s="5"/>
      <c s="5"/>
      <c s="5"/>
      <c s="36">
        <f>0+Q21</f>
      </c>
      <c r="O21">
        <f>0+R21</f>
      </c>
      <c r="Q21">
        <f>0+I22+I26+I30+I34+I38</f>
      </c>
      <c>
        <f>0+O22+O26+O30+O34+O38</f>
      </c>
    </row>
    <row r="22" spans="1:16" ht="12.75">
      <c r="A22" s="18" t="s">
        <v>38</v>
      </c>
      <c s="23" t="s">
        <v>105</v>
      </c>
      <c s="23" t="s">
        <v>106</v>
      </c>
      <c s="18" t="s">
        <v>40</v>
      </c>
      <c s="24" t="s">
        <v>107</v>
      </c>
      <c s="25" t="s">
        <v>108</v>
      </c>
      <c s="26">
        <v>17.6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51">
      <c r="A23" s="28" t="s">
        <v>43</v>
      </c>
      <c r="E23" s="29" t="s">
        <v>109</v>
      </c>
    </row>
    <row r="24" spans="1:5" ht="12.75">
      <c r="A24" s="30" t="s">
        <v>45</v>
      </c>
      <c r="E24" s="31" t="s">
        <v>110</v>
      </c>
    </row>
    <row r="25" spans="1:5" ht="25.5">
      <c r="A25" t="s">
        <v>46</v>
      </c>
      <c r="E25" s="29" t="s">
        <v>111</v>
      </c>
    </row>
    <row r="26" spans="1:16" ht="12.75">
      <c r="A26" s="18" t="s">
        <v>38</v>
      </c>
      <c s="23" t="s">
        <v>33</v>
      </c>
      <c s="23" t="s">
        <v>112</v>
      </c>
      <c s="18" t="s">
        <v>40</v>
      </c>
      <c s="24" t="s">
        <v>113</v>
      </c>
      <c s="25" t="s">
        <v>108</v>
      </c>
      <c s="26">
        <v>10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114</v>
      </c>
    </row>
    <row r="28" spans="1:5" ht="12.75">
      <c r="A28" s="30" t="s">
        <v>45</v>
      </c>
      <c r="E28" s="31" t="s">
        <v>40</v>
      </c>
    </row>
    <row r="29" spans="1:5" ht="369.75">
      <c r="A29" t="s">
        <v>46</v>
      </c>
      <c r="E29" s="29" t="s">
        <v>115</v>
      </c>
    </row>
    <row r="30" spans="1:16" ht="12.75">
      <c r="A30" s="18" t="s">
        <v>38</v>
      </c>
      <c s="23" t="s">
        <v>35</v>
      </c>
      <c s="23" t="s">
        <v>116</v>
      </c>
      <c s="18" t="s">
        <v>40</v>
      </c>
      <c s="24" t="s">
        <v>117</v>
      </c>
      <c s="25" t="s">
        <v>108</v>
      </c>
      <c s="26">
        <v>20.4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118</v>
      </c>
    </row>
    <row r="32" spans="1:5" ht="38.25">
      <c r="A32" s="30" t="s">
        <v>45</v>
      </c>
      <c r="E32" s="31" t="s">
        <v>119</v>
      </c>
    </row>
    <row r="33" spans="1:5" ht="229.5">
      <c r="A33" t="s">
        <v>46</v>
      </c>
      <c r="E33" s="29" t="s">
        <v>120</v>
      </c>
    </row>
    <row r="34" spans="1:16" ht="12.75">
      <c r="A34" s="18" t="s">
        <v>38</v>
      </c>
      <c s="23" t="s">
        <v>73</v>
      </c>
      <c s="23" t="s">
        <v>121</v>
      </c>
      <c s="18" t="s">
        <v>40</v>
      </c>
      <c s="24" t="s">
        <v>122</v>
      </c>
      <c s="25" t="s">
        <v>123</v>
      </c>
      <c s="26">
        <v>20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124</v>
      </c>
    </row>
    <row r="36" spans="1:5" ht="12.75">
      <c r="A36" s="30" t="s">
        <v>45</v>
      </c>
      <c r="E36" s="31" t="s">
        <v>125</v>
      </c>
    </row>
    <row r="37" spans="1:5" ht="12.75">
      <c r="A37" t="s">
        <v>46</v>
      </c>
      <c r="E37" s="29" t="s">
        <v>126</v>
      </c>
    </row>
    <row r="38" spans="1:16" ht="12.75">
      <c r="A38" s="18" t="s">
        <v>38</v>
      </c>
      <c s="23" t="s">
        <v>127</v>
      </c>
      <c s="23" t="s">
        <v>128</v>
      </c>
      <c s="18" t="s">
        <v>40</v>
      </c>
      <c s="24" t="s">
        <v>129</v>
      </c>
      <c s="25" t="s">
        <v>108</v>
      </c>
      <c s="26">
        <v>36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51">
      <c r="A39" s="28" t="s">
        <v>43</v>
      </c>
      <c r="E39" s="29" t="s">
        <v>130</v>
      </c>
    </row>
    <row r="40" spans="1:5" ht="38.25">
      <c r="A40" s="30" t="s">
        <v>45</v>
      </c>
      <c r="E40" s="31" t="s">
        <v>131</v>
      </c>
    </row>
    <row r="41" spans="1:5" ht="369.75">
      <c r="A41" t="s">
        <v>46</v>
      </c>
      <c r="E41" s="29" t="s">
        <v>132</v>
      </c>
    </row>
    <row r="42" spans="1:18" ht="12.75" customHeight="1">
      <c r="A42" s="5" t="s">
        <v>36</v>
      </c>
      <c s="5"/>
      <c s="35" t="s">
        <v>16</v>
      </c>
      <c s="5"/>
      <c s="21" t="s">
        <v>133</v>
      </c>
      <c s="5"/>
      <c s="5"/>
      <c s="5"/>
      <c s="36">
        <f>0+Q42</f>
      </c>
      <c r="O42">
        <f>0+R42</f>
      </c>
      <c r="Q42">
        <f>0+I43+I47+I51</f>
      </c>
      <c>
        <f>0+O43+O47+O51</f>
      </c>
    </row>
    <row r="43" spans="1:16" ht="12.75">
      <c r="A43" s="18" t="s">
        <v>38</v>
      </c>
      <c s="23" t="s">
        <v>76</v>
      </c>
      <c s="23" t="s">
        <v>134</v>
      </c>
      <c s="18" t="s">
        <v>40</v>
      </c>
      <c s="24" t="s">
        <v>135</v>
      </c>
      <c s="25" t="s">
        <v>108</v>
      </c>
      <c s="26">
        <v>1.92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38.25">
      <c r="A44" s="28" t="s">
        <v>43</v>
      </c>
      <c r="E44" s="29" t="s">
        <v>136</v>
      </c>
    </row>
    <row r="45" spans="1:5" ht="12.75">
      <c r="A45" s="30" t="s">
        <v>45</v>
      </c>
      <c r="E45" s="31" t="s">
        <v>137</v>
      </c>
    </row>
    <row r="46" spans="1:5" ht="51">
      <c r="A46" t="s">
        <v>46</v>
      </c>
      <c r="E46" s="29" t="s">
        <v>138</v>
      </c>
    </row>
    <row r="47" spans="1:16" ht="12.75">
      <c r="A47" s="18" t="s">
        <v>38</v>
      </c>
      <c s="23" t="s">
        <v>139</v>
      </c>
      <c s="23" t="s">
        <v>140</v>
      </c>
      <c s="18" t="s">
        <v>40</v>
      </c>
      <c s="24" t="s">
        <v>141</v>
      </c>
      <c s="25" t="s">
        <v>108</v>
      </c>
      <c s="26">
        <v>2.9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38.25">
      <c r="A48" s="28" t="s">
        <v>43</v>
      </c>
      <c r="E48" s="29" t="s">
        <v>142</v>
      </c>
    </row>
    <row r="49" spans="1:5" ht="12.75">
      <c r="A49" s="30" t="s">
        <v>45</v>
      </c>
      <c r="E49" s="31" t="s">
        <v>143</v>
      </c>
    </row>
    <row r="50" spans="1:5" ht="369.75">
      <c r="A50" t="s">
        <v>46</v>
      </c>
      <c r="E50" s="29" t="s">
        <v>144</v>
      </c>
    </row>
    <row r="51" spans="1:16" ht="12.75">
      <c r="A51" s="18" t="s">
        <v>38</v>
      </c>
      <c s="23" t="s">
        <v>80</v>
      </c>
      <c s="23" t="s">
        <v>145</v>
      </c>
      <c s="18" t="s">
        <v>40</v>
      </c>
      <c s="24" t="s">
        <v>146</v>
      </c>
      <c s="25" t="s">
        <v>123</v>
      </c>
      <c s="26">
        <v>25.995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38.25">
      <c r="A52" s="28" t="s">
        <v>43</v>
      </c>
      <c r="E52" s="29" t="s">
        <v>147</v>
      </c>
    </row>
    <row r="53" spans="1:5" ht="38.25">
      <c r="A53" s="30" t="s">
        <v>45</v>
      </c>
      <c r="E53" s="31" t="s">
        <v>148</v>
      </c>
    </row>
    <row r="54" spans="1:5" ht="102">
      <c r="A54" t="s">
        <v>46</v>
      </c>
      <c r="E54" s="29" t="s">
        <v>149</v>
      </c>
    </row>
    <row r="55" spans="1:18" ht="12.75" customHeight="1">
      <c r="A55" s="5" t="s">
        <v>36</v>
      </c>
      <c s="5"/>
      <c s="35" t="s">
        <v>15</v>
      </c>
      <c s="5"/>
      <c s="21" t="s">
        <v>150</v>
      </c>
      <c s="5"/>
      <c s="5"/>
      <c s="5"/>
      <c s="36">
        <f>0+Q55</f>
      </c>
      <c r="O55">
        <f>0+R55</f>
      </c>
      <c r="Q55">
        <f>0+I56+I60</f>
      </c>
      <c>
        <f>0+O56+O60</f>
      </c>
    </row>
    <row r="56" spans="1:16" ht="12.75">
      <c r="A56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108</v>
      </c>
      <c s="26">
        <v>3.451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25.5">
      <c r="A57" s="28" t="s">
        <v>43</v>
      </c>
      <c r="E57" s="29" t="s">
        <v>154</v>
      </c>
    </row>
    <row r="58" spans="1:5" ht="38.25">
      <c r="A58" s="30" t="s">
        <v>45</v>
      </c>
      <c r="E58" s="31" t="s">
        <v>155</v>
      </c>
    </row>
    <row r="59" spans="1:5" ht="382.5">
      <c r="A59" t="s">
        <v>46</v>
      </c>
      <c r="E59" s="29" t="s">
        <v>156</v>
      </c>
    </row>
    <row r="60" spans="1:16" ht="12.75">
      <c r="A60" s="18" t="s">
        <v>38</v>
      </c>
      <c s="23" t="s">
        <v>83</v>
      </c>
      <c s="23" t="s">
        <v>157</v>
      </c>
      <c s="18" t="s">
        <v>40</v>
      </c>
      <c s="24" t="s">
        <v>158</v>
      </c>
      <c s="25" t="s">
        <v>94</v>
      </c>
      <c s="26">
        <v>0.518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25.5">
      <c r="A61" s="28" t="s">
        <v>43</v>
      </c>
      <c r="E61" s="29" t="s">
        <v>159</v>
      </c>
    </row>
    <row r="62" spans="1:5" ht="12.75">
      <c r="A62" s="30" t="s">
        <v>45</v>
      </c>
      <c r="E62" s="31" t="s">
        <v>160</v>
      </c>
    </row>
    <row r="63" spans="1:5" ht="242.25">
      <c r="A63" t="s">
        <v>46</v>
      </c>
      <c r="E63" s="29" t="s">
        <v>161</v>
      </c>
    </row>
    <row r="64" spans="1:18" ht="12.75" customHeight="1">
      <c r="A64" s="5" t="s">
        <v>36</v>
      </c>
      <c s="5"/>
      <c s="35" t="s">
        <v>26</v>
      </c>
      <c s="5"/>
      <c s="21" t="s">
        <v>162</v>
      </c>
      <c s="5"/>
      <c s="5"/>
      <c s="5"/>
      <c s="36">
        <f>0+Q64</f>
      </c>
      <c r="O64">
        <f>0+R64</f>
      </c>
      <c r="Q64">
        <f>0+I65+I69+I73+I77</f>
      </c>
      <c>
        <f>0+O65+O69+O73+O77</f>
      </c>
    </row>
    <row r="65" spans="1:16" ht="12.75">
      <c r="A65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108</v>
      </c>
      <c s="26">
        <v>1.92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38.25">
      <c r="A66" s="28" t="s">
        <v>43</v>
      </c>
      <c r="E66" s="29" t="s">
        <v>166</v>
      </c>
    </row>
    <row r="67" spans="1:5" ht="12.75">
      <c r="A67" s="30" t="s">
        <v>45</v>
      </c>
      <c r="E67" s="31" t="s">
        <v>137</v>
      </c>
    </row>
    <row r="68" spans="1:5" ht="369.75">
      <c r="A68" t="s">
        <v>46</v>
      </c>
      <c r="E68" s="29" t="s">
        <v>167</v>
      </c>
    </row>
    <row r="69" spans="1:16" ht="12.75">
      <c r="A69" s="18" t="s">
        <v>38</v>
      </c>
      <c s="23" t="s">
        <v>86</v>
      </c>
      <c s="23" t="s">
        <v>168</v>
      </c>
      <c s="18" t="s">
        <v>40</v>
      </c>
      <c s="24" t="s">
        <v>169</v>
      </c>
      <c s="25" t="s">
        <v>108</v>
      </c>
      <c s="26">
        <v>0.32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25.5">
      <c r="A70" s="28" t="s">
        <v>43</v>
      </c>
      <c r="E70" s="29" t="s">
        <v>170</v>
      </c>
    </row>
    <row r="71" spans="1:5" ht="12.75">
      <c r="A71" s="30" t="s">
        <v>45</v>
      </c>
      <c r="E71" s="31" t="s">
        <v>171</v>
      </c>
    </row>
    <row r="72" spans="1:5" ht="369.75">
      <c r="A72" t="s">
        <v>46</v>
      </c>
      <c r="E72" s="29" t="s">
        <v>167</v>
      </c>
    </row>
    <row r="73" spans="1:16" ht="12.75">
      <c r="A73" s="18" t="s">
        <v>38</v>
      </c>
      <c s="23" t="s">
        <v>172</v>
      </c>
      <c s="23" t="s">
        <v>173</v>
      </c>
      <c s="18" t="s">
        <v>40</v>
      </c>
      <c s="24" t="s">
        <v>174</v>
      </c>
      <c s="25" t="s">
        <v>108</v>
      </c>
      <c s="26">
        <v>0.281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51">
      <c r="A74" s="28" t="s">
        <v>43</v>
      </c>
      <c r="E74" s="29" t="s">
        <v>175</v>
      </c>
    </row>
    <row r="75" spans="1:5" ht="12.75">
      <c r="A75" s="30" t="s">
        <v>45</v>
      </c>
      <c r="E75" s="31" t="s">
        <v>176</v>
      </c>
    </row>
    <row r="76" spans="1:5" ht="38.25">
      <c r="A76" t="s">
        <v>46</v>
      </c>
      <c r="E76" s="29" t="s">
        <v>177</v>
      </c>
    </row>
    <row r="77" spans="1:16" ht="12.75">
      <c r="A77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108</v>
      </c>
      <c s="26">
        <v>0.32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25.5">
      <c r="A78" s="28" t="s">
        <v>43</v>
      </c>
      <c r="E78" s="29" t="s">
        <v>181</v>
      </c>
    </row>
    <row r="79" spans="1:5" ht="12.75">
      <c r="A79" s="30" t="s">
        <v>45</v>
      </c>
      <c r="E79" s="31" t="s">
        <v>171</v>
      </c>
    </row>
    <row r="80" spans="1:5" ht="102">
      <c r="A80" t="s">
        <v>46</v>
      </c>
      <c r="E80" s="29" t="s">
        <v>182</v>
      </c>
    </row>
    <row r="81" spans="1:18" ht="12.75" customHeight="1">
      <c r="A81" s="5" t="s">
        <v>36</v>
      </c>
      <c s="5"/>
      <c s="35" t="s">
        <v>28</v>
      </c>
      <c s="5"/>
      <c s="21" t="s">
        <v>183</v>
      </c>
      <c s="5"/>
      <c s="5"/>
      <c s="5"/>
      <c s="36">
        <f>0+Q81</f>
      </c>
      <c r="O81">
        <f>0+R81</f>
      </c>
      <c r="Q81">
        <f>0+I82+I86+I90+I94+I98+I102+I106+I110+I114+I118+I122+I126+I130+I134</f>
      </c>
      <c>
        <f>0+O82+O86+O90+O94+O98+O102+O106+O110+O114+O118+O122+O126+O130+O134</f>
      </c>
    </row>
    <row r="82" spans="1:16" ht="12.75">
      <c r="A82" s="18" t="s">
        <v>38</v>
      </c>
      <c s="23" t="s">
        <v>184</v>
      </c>
      <c s="23" t="s">
        <v>185</v>
      </c>
      <c s="18" t="s">
        <v>40</v>
      </c>
      <c s="24" t="s">
        <v>186</v>
      </c>
      <c s="25" t="s">
        <v>123</v>
      </c>
      <c s="26">
        <v>110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187</v>
      </c>
    </row>
    <row r="84" spans="1:5" ht="12.75">
      <c r="A84" s="30" t="s">
        <v>45</v>
      </c>
      <c r="E84" s="31" t="s">
        <v>188</v>
      </c>
    </row>
    <row r="85" spans="1:5" ht="51">
      <c r="A85" t="s">
        <v>46</v>
      </c>
      <c r="E85" s="29" t="s">
        <v>189</v>
      </c>
    </row>
    <row r="86" spans="1:16" ht="12.75">
      <c r="A86" s="18" t="s">
        <v>38</v>
      </c>
      <c s="23" t="s">
        <v>190</v>
      </c>
      <c s="23" t="s">
        <v>191</v>
      </c>
      <c s="18" t="s">
        <v>40</v>
      </c>
      <c s="24" t="s">
        <v>192</v>
      </c>
      <c s="25" t="s">
        <v>108</v>
      </c>
      <c s="26">
        <v>10.8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193</v>
      </c>
    </row>
    <row r="88" spans="1:5" ht="12.75">
      <c r="A88" s="30" t="s">
        <v>45</v>
      </c>
      <c r="E88" s="31" t="s">
        <v>194</v>
      </c>
    </row>
    <row r="89" spans="1:5" ht="51">
      <c r="A89" t="s">
        <v>46</v>
      </c>
      <c r="E89" s="29" t="s">
        <v>189</v>
      </c>
    </row>
    <row r="90" spans="1:16" ht="12.75">
      <c r="A90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123</v>
      </c>
      <c s="26">
        <v>55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198</v>
      </c>
    </row>
    <row r="92" spans="1:5" ht="12.75">
      <c r="A92" s="30" t="s">
        <v>45</v>
      </c>
      <c r="E92" s="31" t="s">
        <v>199</v>
      </c>
    </row>
    <row r="93" spans="1:5" ht="51">
      <c r="A93" t="s">
        <v>46</v>
      </c>
      <c r="E93" s="29" t="s">
        <v>200</v>
      </c>
    </row>
    <row r="94" spans="1:16" ht="12.75">
      <c r="A94" s="18" t="s">
        <v>38</v>
      </c>
      <c s="23" t="s">
        <v>201</v>
      </c>
      <c s="23" t="s">
        <v>202</v>
      </c>
      <c s="18" t="s">
        <v>40</v>
      </c>
      <c s="24" t="s">
        <v>203</v>
      </c>
      <c s="25" t="s">
        <v>123</v>
      </c>
      <c s="26">
        <v>33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204</v>
      </c>
    </row>
    <row r="96" spans="1:5" ht="12.75">
      <c r="A96" s="30" t="s">
        <v>45</v>
      </c>
      <c r="E96" s="31" t="s">
        <v>205</v>
      </c>
    </row>
    <row r="97" spans="1:5" ht="51">
      <c r="A97" t="s">
        <v>46</v>
      </c>
      <c r="E97" s="29" t="s">
        <v>200</v>
      </c>
    </row>
    <row r="98" spans="1:16" ht="12.75">
      <c r="A98" s="18" t="s">
        <v>38</v>
      </c>
      <c s="23" t="s">
        <v>206</v>
      </c>
      <c s="23" t="s">
        <v>202</v>
      </c>
      <c s="18" t="s">
        <v>207</v>
      </c>
      <c s="24" t="s">
        <v>203</v>
      </c>
      <c s="25" t="s">
        <v>123</v>
      </c>
      <c s="26">
        <v>33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25.5">
      <c r="A99" s="28" t="s">
        <v>43</v>
      </c>
      <c r="E99" s="29" t="s">
        <v>204</v>
      </c>
    </row>
    <row r="100" spans="1:5" ht="12.75">
      <c r="A100" s="30" t="s">
        <v>45</v>
      </c>
      <c r="E100" s="31" t="s">
        <v>205</v>
      </c>
    </row>
    <row r="101" spans="1:5" ht="51">
      <c r="A101" t="s">
        <v>46</v>
      </c>
      <c r="E101" s="29" t="s">
        <v>200</v>
      </c>
    </row>
    <row r="102" spans="1:16" ht="12.75">
      <c r="A102" s="18" t="s">
        <v>38</v>
      </c>
      <c s="23" t="s">
        <v>208</v>
      </c>
      <c s="23" t="s">
        <v>202</v>
      </c>
      <c s="18" t="s">
        <v>209</v>
      </c>
      <c s="24" t="s">
        <v>203</v>
      </c>
      <c s="25" t="s">
        <v>123</v>
      </c>
      <c s="26">
        <v>55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25.5">
      <c r="A103" s="28" t="s">
        <v>43</v>
      </c>
      <c r="E103" s="29" t="s">
        <v>210</v>
      </c>
    </row>
    <row r="104" spans="1:5" ht="12.75">
      <c r="A104" s="30" t="s">
        <v>45</v>
      </c>
      <c r="E104" s="31" t="s">
        <v>199</v>
      </c>
    </row>
    <row r="105" spans="1:5" ht="51">
      <c r="A105" t="s">
        <v>46</v>
      </c>
      <c r="E105" s="29" t="s">
        <v>200</v>
      </c>
    </row>
    <row r="106" spans="1:16" ht="12.75">
      <c r="A106" s="18" t="s">
        <v>38</v>
      </c>
      <c s="23" t="s">
        <v>211</v>
      </c>
      <c s="23" t="s">
        <v>202</v>
      </c>
      <c s="18" t="s">
        <v>212</v>
      </c>
      <c s="24" t="s">
        <v>203</v>
      </c>
      <c s="25" t="s">
        <v>123</v>
      </c>
      <c s="26">
        <v>55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25.5">
      <c r="A107" s="28" t="s">
        <v>43</v>
      </c>
      <c r="E107" s="29" t="s">
        <v>210</v>
      </c>
    </row>
    <row r="108" spans="1:5" ht="12.75">
      <c r="A108" s="30" t="s">
        <v>45</v>
      </c>
      <c r="E108" s="31" t="s">
        <v>199</v>
      </c>
    </row>
    <row r="109" spans="1:5" ht="51">
      <c r="A109" t="s">
        <v>46</v>
      </c>
      <c r="E109" s="29" t="s">
        <v>200</v>
      </c>
    </row>
    <row r="110" spans="1:16" ht="12.75">
      <c r="A110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123</v>
      </c>
      <c s="26">
        <v>33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25.5">
      <c r="A111" s="28" t="s">
        <v>43</v>
      </c>
      <c r="E111" s="29" t="s">
        <v>216</v>
      </c>
    </row>
    <row r="112" spans="1:5" ht="12.75">
      <c r="A112" s="30" t="s">
        <v>45</v>
      </c>
      <c r="E112" s="31" t="s">
        <v>205</v>
      </c>
    </row>
    <row r="113" spans="1:5" ht="140.25">
      <c r="A113" t="s">
        <v>46</v>
      </c>
      <c r="E113" s="29" t="s">
        <v>217</v>
      </c>
    </row>
    <row r="114" spans="1:16" ht="12.75">
      <c r="A114" s="18" t="s">
        <v>38</v>
      </c>
      <c s="23" t="s">
        <v>218</v>
      </c>
      <c s="23" t="s">
        <v>214</v>
      </c>
      <c s="18" t="s">
        <v>207</v>
      </c>
      <c s="24" t="s">
        <v>215</v>
      </c>
      <c s="25" t="s">
        <v>123</v>
      </c>
      <c s="26">
        <v>55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25.5">
      <c r="A115" s="28" t="s">
        <v>43</v>
      </c>
      <c r="E115" s="29" t="s">
        <v>219</v>
      </c>
    </row>
    <row r="116" spans="1:5" ht="12.75">
      <c r="A116" s="30" t="s">
        <v>45</v>
      </c>
      <c r="E116" s="31" t="s">
        <v>199</v>
      </c>
    </row>
    <row r="117" spans="1:5" ht="140.25">
      <c r="A117" t="s">
        <v>46</v>
      </c>
      <c r="E117" s="29" t="s">
        <v>217</v>
      </c>
    </row>
    <row r="118" spans="1:16" ht="12.75">
      <c r="A118" s="18" t="s">
        <v>38</v>
      </c>
      <c s="23" t="s">
        <v>220</v>
      </c>
      <c s="23" t="s">
        <v>221</v>
      </c>
      <c s="18" t="s">
        <v>40</v>
      </c>
      <c s="24" t="s">
        <v>222</v>
      </c>
      <c s="25" t="s">
        <v>123</v>
      </c>
      <c s="26">
        <v>33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25.5">
      <c r="A119" s="28" t="s">
        <v>43</v>
      </c>
      <c r="E119" s="29" t="s">
        <v>223</v>
      </c>
    </row>
    <row r="120" spans="1:5" ht="12.75">
      <c r="A120" s="30" t="s">
        <v>45</v>
      </c>
      <c r="E120" s="31" t="s">
        <v>205</v>
      </c>
    </row>
    <row r="121" spans="1:5" ht="140.25">
      <c r="A121" t="s">
        <v>46</v>
      </c>
      <c r="E121" s="29" t="s">
        <v>217</v>
      </c>
    </row>
    <row r="122" spans="1:16" ht="12.75">
      <c r="A122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123</v>
      </c>
      <c s="26">
        <v>55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25.5">
      <c r="A123" s="28" t="s">
        <v>43</v>
      </c>
      <c r="E123" s="29" t="s">
        <v>227</v>
      </c>
    </row>
    <row r="124" spans="1:5" ht="12.75">
      <c r="A124" s="30" t="s">
        <v>45</v>
      </c>
      <c r="E124" s="31" t="s">
        <v>199</v>
      </c>
    </row>
    <row r="125" spans="1:5" ht="140.25">
      <c r="A125" t="s">
        <v>46</v>
      </c>
      <c r="E125" s="29" t="s">
        <v>217</v>
      </c>
    </row>
    <row r="126" spans="1:16" ht="25.5">
      <c r="A126" s="18" t="s">
        <v>38</v>
      </c>
      <c s="23" t="s">
        <v>228</v>
      </c>
      <c s="23" t="s">
        <v>229</v>
      </c>
      <c s="18" t="s">
        <v>40</v>
      </c>
      <c s="24" t="s">
        <v>230</v>
      </c>
      <c s="25" t="s">
        <v>123</v>
      </c>
      <c s="26">
        <v>55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38.25">
      <c r="A127" s="28" t="s">
        <v>43</v>
      </c>
      <c r="E127" s="29" t="s">
        <v>231</v>
      </c>
    </row>
    <row r="128" spans="1:5" ht="12.75">
      <c r="A128" s="30" t="s">
        <v>45</v>
      </c>
      <c r="E128" s="31" t="s">
        <v>199</v>
      </c>
    </row>
    <row r="129" spans="1:5" ht="140.25">
      <c r="A129" t="s">
        <v>46</v>
      </c>
      <c r="E129" s="29" t="s">
        <v>217</v>
      </c>
    </row>
    <row r="130" spans="1:16" ht="12.75">
      <c r="A130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123</v>
      </c>
      <c s="26">
        <v>33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25.5">
      <c r="A131" s="28" t="s">
        <v>43</v>
      </c>
      <c r="E131" s="29" t="s">
        <v>204</v>
      </c>
    </row>
    <row r="132" spans="1:5" ht="12.75">
      <c r="A132" s="30" t="s">
        <v>45</v>
      </c>
      <c r="E132" s="31" t="s">
        <v>205</v>
      </c>
    </row>
    <row r="133" spans="1:5" ht="140.25">
      <c r="A133" t="s">
        <v>46</v>
      </c>
      <c r="E133" s="29" t="s">
        <v>217</v>
      </c>
    </row>
    <row r="134" spans="1:16" ht="12.75">
      <c r="A134" s="18" t="s">
        <v>38</v>
      </c>
      <c s="23" t="s">
        <v>235</v>
      </c>
      <c s="23" t="s">
        <v>236</v>
      </c>
      <c s="18" t="s">
        <v>40</v>
      </c>
      <c s="24" t="s">
        <v>237</v>
      </c>
      <c s="25" t="s">
        <v>123</v>
      </c>
      <c s="26">
        <v>10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238</v>
      </c>
    </row>
    <row r="136" spans="1:5" ht="12.75">
      <c r="A136" s="30" t="s">
        <v>45</v>
      </c>
      <c r="E136" s="31" t="s">
        <v>40</v>
      </c>
    </row>
    <row r="137" spans="1:5" ht="89.25">
      <c r="A137" t="s">
        <v>46</v>
      </c>
      <c r="E137" s="29" t="s">
        <v>239</v>
      </c>
    </row>
    <row r="138" spans="1:18" ht="12.75" customHeight="1">
      <c r="A138" s="5" t="s">
        <v>36</v>
      </c>
      <c s="5"/>
      <c s="35" t="s">
        <v>30</v>
      </c>
      <c s="5"/>
      <c s="21" t="s">
        <v>240</v>
      </c>
      <c s="5"/>
      <c s="5"/>
      <c s="5"/>
      <c s="36">
        <f>0+Q138</f>
      </c>
      <c r="O138">
        <f>0+R138</f>
      </c>
      <c r="Q138">
        <f>0+I139+I143</f>
      </c>
      <c>
        <f>0+O139+O143</f>
      </c>
    </row>
    <row r="139" spans="1:16" ht="25.5">
      <c r="A139" s="18" t="s">
        <v>38</v>
      </c>
      <c s="23" t="s">
        <v>241</v>
      </c>
      <c s="23" t="s">
        <v>242</v>
      </c>
      <c s="18" t="s">
        <v>40</v>
      </c>
      <c s="24" t="s">
        <v>243</v>
      </c>
      <c s="25" t="s">
        <v>123</v>
      </c>
      <c s="26">
        <v>31.2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63.75">
      <c r="A140" s="28" t="s">
        <v>43</v>
      </c>
      <c r="E140" s="29" t="s">
        <v>244</v>
      </c>
    </row>
    <row r="141" spans="1:5" ht="12.75">
      <c r="A141" s="30" t="s">
        <v>45</v>
      </c>
      <c r="E141" s="31" t="s">
        <v>245</v>
      </c>
    </row>
    <row r="142" spans="1:5" ht="76.5">
      <c r="A142" t="s">
        <v>46</v>
      </c>
      <c r="E142" s="29" t="s">
        <v>246</v>
      </c>
    </row>
    <row r="143" spans="1:16" ht="12.75">
      <c r="A143" s="18" t="s">
        <v>38</v>
      </c>
      <c s="23" t="s">
        <v>247</v>
      </c>
      <c s="23" t="s">
        <v>248</v>
      </c>
      <c s="18" t="s">
        <v>40</v>
      </c>
      <c s="24" t="s">
        <v>249</v>
      </c>
      <c s="25" t="s">
        <v>123</v>
      </c>
      <c s="26">
        <v>25.635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51">
      <c r="A144" s="28" t="s">
        <v>43</v>
      </c>
      <c r="E144" s="29" t="s">
        <v>250</v>
      </c>
    </row>
    <row r="145" spans="1:5" ht="76.5">
      <c r="A145" s="30" t="s">
        <v>45</v>
      </c>
      <c r="E145" s="31" t="s">
        <v>251</v>
      </c>
    </row>
    <row r="146" spans="1:5" ht="89.25">
      <c r="A146" t="s">
        <v>46</v>
      </c>
      <c r="E146" s="29" t="s">
        <v>252</v>
      </c>
    </row>
    <row r="147" spans="1:18" ht="12.75" customHeight="1">
      <c r="A147" s="5" t="s">
        <v>36</v>
      </c>
      <c s="5"/>
      <c s="35" t="s">
        <v>105</v>
      </c>
      <c s="5"/>
      <c s="21" t="s">
        <v>253</v>
      </c>
      <c s="5"/>
      <c s="5"/>
      <c s="5"/>
      <c s="36">
        <f>0+Q147</f>
      </c>
      <c r="O147">
        <f>0+R147</f>
      </c>
      <c r="Q147">
        <f>0+I148+I152+I156+I160+I164</f>
      </c>
      <c>
        <f>0+O148+O152+O156+O160+O164</f>
      </c>
    </row>
    <row r="148" spans="1:16" ht="25.5">
      <c r="A148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123</v>
      </c>
      <c s="26">
        <v>25.995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38.25">
      <c r="A149" s="28" t="s">
        <v>43</v>
      </c>
      <c r="E149" s="29" t="s">
        <v>257</v>
      </c>
    </row>
    <row r="150" spans="1:5" ht="38.25">
      <c r="A150" s="30" t="s">
        <v>45</v>
      </c>
      <c r="E150" s="31" t="s">
        <v>148</v>
      </c>
    </row>
    <row r="151" spans="1:5" ht="191.25">
      <c r="A151" t="s">
        <v>46</v>
      </c>
      <c r="E151" s="29" t="s">
        <v>258</v>
      </c>
    </row>
    <row r="152" spans="1:16" ht="12.75">
      <c r="A152" s="18" t="s">
        <v>38</v>
      </c>
      <c s="23" t="s">
        <v>259</v>
      </c>
      <c s="23" t="s">
        <v>260</v>
      </c>
      <c s="18" t="s">
        <v>40</v>
      </c>
      <c s="24" t="s">
        <v>261</v>
      </c>
      <c s="25" t="s">
        <v>123</v>
      </c>
      <c s="26">
        <v>36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25.5">
      <c r="A153" s="28" t="s">
        <v>43</v>
      </c>
      <c r="E153" s="29" t="s">
        <v>262</v>
      </c>
    </row>
    <row r="154" spans="1:5" ht="12.75">
      <c r="A154" s="30" t="s">
        <v>45</v>
      </c>
      <c r="E154" s="31" t="s">
        <v>263</v>
      </c>
    </row>
    <row r="155" spans="1:5" ht="191.25">
      <c r="A155" t="s">
        <v>46</v>
      </c>
      <c r="E155" s="29" t="s">
        <v>258</v>
      </c>
    </row>
    <row r="156" spans="1:16" ht="25.5">
      <c r="A156" s="18" t="s">
        <v>38</v>
      </c>
      <c s="23" t="s">
        <v>264</v>
      </c>
      <c s="23" t="s">
        <v>265</v>
      </c>
      <c s="18" t="s">
        <v>40</v>
      </c>
      <c s="24" t="s">
        <v>266</v>
      </c>
      <c s="25" t="s">
        <v>123</v>
      </c>
      <c s="26">
        <v>36.72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25.5">
      <c r="A157" s="28" t="s">
        <v>43</v>
      </c>
      <c r="E157" s="29" t="s">
        <v>267</v>
      </c>
    </row>
    <row r="158" spans="1:5" ht="12.75">
      <c r="A158" s="30" t="s">
        <v>45</v>
      </c>
      <c r="E158" s="31" t="s">
        <v>268</v>
      </c>
    </row>
    <row r="159" spans="1:5" ht="204">
      <c r="A159" t="s">
        <v>46</v>
      </c>
      <c r="E159" s="29" t="s">
        <v>269</v>
      </c>
    </row>
    <row r="160" spans="1:16" ht="12.75">
      <c r="A160" s="18" t="s">
        <v>38</v>
      </c>
      <c s="23" t="s">
        <v>270</v>
      </c>
      <c s="23" t="s">
        <v>271</v>
      </c>
      <c s="18" t="s">
        <v>40</v>
      </c>
      <c s="24" t="s">
        <v>272</v>
      </c>
      <c s="25" t="s">
        <v>123</v>
      </c>
      <c s="26">
        <v>16.24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38.25">
      <c r="A161" s="28" t="s">
        <v>43</v>
      </c>
      <c r="E161" s="29" t="s">
        <v>273</v>
      </c>
    </row>
    <row r="162" spans="1:5" ht="38.25">
      <c r="A162" s="30" t="s">
        <v>45</v>
      </c>
      <c r="E162" s="31" t="s">
        <v>274</v>
      </c>
    </row>
    <row r="163" spans="1:5" ht="38.25">
      <c r="A163" t="s">
        <v>46</v>
      </c>
      <c r="E163" s="29" t="s">
        <v>275</v>
      </c>
    </row>
    <row r="164" spans="1:16" ht="12.75">
      <c r="A164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123</v>
      </c>
      <c s="26">
        <v>57.02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25.5">
      <c r="A165" s="28" t="s">
        <v>43</v>
      </c>
      <c r="E165" s="29" t="s">
        <v>279</v>
      </c>
    </row>
    <row r="166" spans="1:5" ht="51">
      <c r="A166" s="30" t="s">
        <v>45</v>
      </c>
      <c r="E166" s="31" t="s">
        <v>280</v>
      </c>
    </row>
    <row r="167" spans="1:5" ht="51">
      <c r="A167" t="s">
        <v>46</v>
      </c>
      <c r="E167" s="29" t="s">
        <v>281</v>
      </c>
    </row>
    <row r="168" spans="1:18" ht="12.75" customHeight="1">
      <c r="A168" s="5" t="s">
        <v>36</v>
      </c>
      <c s="5"/>
      <c s="35" t="s">
        <v>282</v>
      </c>
      <c s="5"/>
      <c s="21" t="s">
        <v>283</v>
      </c>
      <c s="5"/>
      <c s="5"/>
      <c s="5"/>
      <c s="36">
        <f>0+Q168</f>
      </c>
      <c r="O168">
        <f>0+R168</f>
      </c>
      <c r="Q168">
        <f>0+I169+I173</f>
      </c>
      <c>
        <f>0+O169+O173</f>
      </c>
    </row>
    <row r="169" spans="1:16" ht="12.75">
      <c r="A169" s="18" t="s">
        <v>38</v>
      </c>
      <c s="23" t="s">
        <v>284</v>
      </c>
      <c s="23" t="s">
        <v>285</v>
      </c>
      <c s="18" t="s">
        <v>40</v>
      </c>
      <c s="24" t="s">
        <v>286</v>
      </c>
      <c s="25" t="s">
        <v>287</v>
      </c>
      <c s="26">
        <v>10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12.75">
      <c r="A170" s="28" t="s">
        <v>43</v>
      </c>
      <c r="E170" s="29" t="s">
        <v>288</v>
      </c>
    </row>
    <row r="171" spans="1:5" ht="12.75">
      <c r="A171" s="30" t="s">
        <v>45</v>
      </c>
      <c r="E171" s="31" t="s">
        <v>40</v>
      </c>
    </row>
    <row r="172" spans="1:5" ht="255">
      <c r="A172" t="s">
        <v>46</v>
      </c>
      <c r="E172" s="29" t="s">
        <v>289</v>
      </c>
    </row>
    <row r="173" spans="1:16" ht="12.75">
      <c r="A173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287</v>
      </c>
      <c s="26">
        <v>20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25.5">
      <c r="A174" s="28" t="s">
        <v>43</v>
      </c>
      <c r="E174" s="29" t="s">
        <v>293</v>
      </c>
    </row>
    <row r="175" spans="1:5" ht="12.75">
      <c r="A175" s="30" t="s">
        <v>45</v>
      </c>
      <c r="E175" s="31" t="s">
        <v>294</v>
      </c>
    </row>
    <row r="176" spans="1:5" ht="242.25">
      <c r="A176" t="s">
        <v>46</v>
      </c>
      <c r="E176" s="29" t="s">
        <v>295</v>
      </c>
    </row>
    <row r="177" spans="1:18" ht="12.75" customHeight="1">
      <c r="A177" s="5" t="s">
        <v>36</v>
      </c>
      <c s="5"/>
      <c s="35" t="s">
        <v>33</v>
      </c>
      <c s="5"/>
      <c s="21" t="s">
        <v>296</v>
      </c>
      <c s="5"/>
      <c s="5"/>
      <c s="5"/>
      <c s="36">
        <f>0+Q177</f>
      </c>
      <c r="O177">
        <f>0+R177</f>
      </c>
      <c r="Q177">
        <f>0+I178+I182+I186+I190+I194+I198+I202+I206+I210+I214+I218+I222+I226+I230+I234+I238+I242+I246+I250+I254+I258+I262+I266+I270+I274+I278+I282+I286+I290+I294</f>
      </c>
      <c>
        <f>0+O178+O182+O186+O190+O194+O198+O202+O206+O210+O214+O218+O222+O226+O230+O234+O238+O242+O246+O250+O254+O258+O262+O266+O270+O274+O278+O282+O286+O290+O294</f>
      </c>
    </row>
    <row r="178" spans="1:16" ht="12.75">
      <c r="A178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287</v>
      </c>
      <c s="26">
        <v>19.8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25.5">
      <c r="A179" s="28" t="s">
        <v>43</v>
      </c>
      <c r="E179" s="29" t="s">
        <v>300</v>
      </c>
    </row>
    <row r="180" spans="1:5" ht="12.75">
      <c r="A180" s="30" t="s">
        <v>45</v>
      </c>
      <c r="E180" s="31" t="s">
        <v>301</v>
      </c>
    </row>
    <row r="181" spans="1:5" ht="63.75">
      <c r="A181" t="s">
        <v>46</v>
      </c>
      <c r="E181" s="29" t="s">
        <v>302</v>
      </c>
    </row>
    <row r="182" spans="1:16" ht="25.5">
      <c r="A182" s="18" t="s">
        <v>38</v>
      </c>
      <c s="23" t="s">
        <v>303</v>
      </c>
      <c s="23" t="s">
        <v>304</v>
      </c>
      <c s="18" t="s">
        <v>40</v>
      </c>
      <c s="24" t="s">
        <v>305</v>
      </c>
      <c s="25" t="s">
        <v>287</v>
      </c>
      <c s="26">
        <v>24.3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51">
      <c r="A183" s="28" t="s">
        <v>43</v>
      </c>
      <c r="E183" s="29" t="s">
        <v>306</v>
      </c>
    </row>
    <row r="184" spans="1:5" ht="12.75">
      <c r="A184" s="30" t="s">
        <v>45</v>
      </c>
      <c r="E184" s="31" t="s">
        <v>307</v>
      </c>
    </row>
    <row r="185" spans="1:5" ht="38.25">
      <c r="A185" t="s">
        <v>46</v>
      </c>
      <c r="E185" s="29" t="s">
        <v>308</v>
      </c>
    </row>
    <row r="186" spans="1:16" ht="25.5">
      <c r="A186" s="18" t="s">
        <v>38</v>
      </c>
      <c s="23" t="s">
        <v>309</v>
      </c>
      <c s="23" t="s">
        <v>310</v>
      </c>
      <c s="18" t="s">
        <v>40</v>
      </c>
      <c s="24" t="s">
        <v>311</v>
      </c>
      <c s="25" t="s">
        <v>312</v>
      </c>
      <c s="26">
        <v>15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38.25">
      <c r="A187" s="28" t="s">
        <v>43</v>
      </c>
      <c r="E187" s="29" t="s">
        <v>313</v>
      </c>
    </row>
    <row r="188" spans="1:5" ht="12.75">
      <c r="A188" s="30" t="s">
        <v>45</v>
      </c>
      <c r="E188" s="31" t="s">
        <v>40</v>
      </c>
    </row>
    <row r="189" spans="1:5" ht="63.75">
      <c r="A189" t="s">
        <v>46</v>
      </c>
      <c r="E189" s="29" t="s">
        <v>314</v>
      </c>
    </row>
    <row r="190" spans="1:16" ht="12.75">
      <c r="A190" s="18" t="s">
        <v>38</v>
      </c>
      <c s="23" t="s">
        <v>315</v>
      </c>
      <c s="23" t="s">
        <v>316</v>
      </c>
      <c s="18" t="s">
        <v>40</v>
      </c>
      <c s="24" t="s">
        <v>317</v>
      </c>
      <c s="25" t="s">
        <v>312</v>
      </c>
      <c s="26">
        <v>15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38.25">
      <c r="A191" s="28" t="s">
        <v>43</v>
      </c>
      <c r="E191" s="29" t="s">
        <v>318</v>
      </c>
    </row>
    <row r="192" spans="1:5" ht="12.75">
      <c r="A192" s="30" t="s">
        <v>45</v>
      </c>
      <c r="E192" s="31" t="s">
        <v>40</v>
      </c>
    </row>
    <row r="193" spans="1:5" ht="25.5">
      <c r="A193" t="s">
        <v>46</v>
      </c>
      <c r="E193" s="29" t="s">
        <v>319</v>
      </c>
    </row>
    <row r="194" spans="1:16" ht="12.75">
      <c r="A194" s="18" t="s">
        <v>38</v>
      </c>
      <c s="23" t="s">
        <v>320</v>
      </c>
      <c s="23" t="s">
        <v>321</v>
      </c>
      <c s="18" t="s">
        <v>40</v>
      </c>
      <c s="24" t="s">
        <v>322</v>
      </c>
      <c s="25" t="s">
        <v>323</v>
      </c>
      <c s="26">
        <v>1800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38.25">
      <c r="A195" s="28" t="s">
        <v>43</v>
      </c>
      <c r="E195" s="29" t="s">
        <v>324</v>
      </c>
    </row>
    <row r="196" spans="1:5" ht="12.75">
      <c r="A196" s="30" t="s">
        <v>45</v>
      </c>
      <c r="E196" s="31" t="s">
        <v>325</v>
      </c>
    </row>
    <row r="197" spans="1:5" ht="25.5">
      <c r="A197" t="s">
        <v>46</v>
      </c>
      <c r="E197" s="29" t="s">
        <v>326</v>
      </c>
    </row>
    <row r="198" spans="1:16" ht="25.5">
      <c r="A198" s="18" t="s">
        <v>38</v>
      </c>
      <c s="23" t="s">
        <v>327</v>
      </c>
      <c s="23" t="s">
        <v>328</v>
      </c>
      <c s="18" t="s">
        <v>40</v>
      </c>
      <c s="24" t="s">
        <v>329</v>
      </c>
      <c s="25" t="s">
        <v>312</v>
      </c>
      <c s="26">
        <v>2</v>
      </c>
      <c s="27">
        <v>0</v>
      </c>
      <c s="27">
        <f>ROUND(ROUND(H198,2)*ROUND(G198,3),2)</f>
      </c>
      <c r="O198">
        <f>(I198*21)/100</f>
      </c>
      <c t="s">
        <v>16</v>
      </c>
    </row>
    <row r="199" spans="1:5" ht="25.5">
      <c r="A199" s="28" t="s">
        <v>43</v>
      </c>
      <c r="E199" s="29" t="s">
        <v>330</v>
      </c>
    </row>
    <row r="200" spans="1:5" ht="12.75">
      <c r="A200" s="30" t="s">
        <v>45</v>
      </c>
      <c r="E200" s="31" t="s">
        <v>40</v>
      </c>
    </row>
    <row r="201" spans="1:5" ht="25.5">
      <c r="A201" t="s">
        <v>46</v>
      </c>
      <c r="E201" s="29" t="s">
        <v>331</v>
      </c>
    </row>
    <row r="202" spans="1:16" ht="12.75">
      <c r="A202" s="18" t="s">
        <v>38</v>
      </c>
      <c s="23" t="s">
        <v>332</v>
      </c>
      <c s="23" t="s">
        <v>333</v>
      </c>
      <c s="18" t="s">
        <v>40</v>
      </c>
      <c s="24" t="s">
        <v>334</v>
      </c>
      <c s="25" t="s">
        <v>312</v>
      </c>
      <c s="26">
        <v>2</v>
      </c>
      <c s="27">
        <v>0</v>
      </c>
      <c s="27">
        <f>ROUND(ROUND(H202,2)*ROUND(G202,3),2)</f>
      </c>
      <c r="O202">
        <f>(I202*21)/100</f>
      </c>
      <c t="s">
        <v>16</v>
      </c>
    </row>
    <row r="203" spans="1:5" ht="12.75">
      <c r="A203" s="28" t="s">
        <v>43</v>
      </c>
      <c r="E203" s="29" t="s">
        <v>335</v>
      </c>
    </row>
    <row r="204" spans="1:5" ht="12.75">
      <c r="A204" s="30" t="s">
        <v>45</v>
      </c>
      <c r="E204" s="31" t="s">
        <v>336</v>
      </c>
    </row>
    <row r="205" spans="1:5" ht="25.5">
      <c r="A205" t="s">
        <v>46</v>
      </c>
      <c r="E205" s="29" t="s">
        <v>319</v>
      </c>
    </row>
    <row r="206" spans="1:16" ht="25.5">
      <c r="A206" s="18" t="s">
        <v>38</v>
      </c>
      <c s="23" t="s">
        <v>337</v>
      </c>
      <c s="23" t="s">
        <v>338</v>
      </c>
      <c s="18" t="s">
        <v>40</v>
      </c>
      <c s="24" t="s">
        <v>339</v>
      </c>
      <c s="25" t="s">
        <v>312</v>
      </c>
      <c s="26">
        <v>3</v>
      </c>
      <c s="27">
        <v>0</v>
      </c>
      <c s="27">
        <f>ROUND(ROUND(H206,2)*ROUND(G206,3),2)</f>
      </c>
      <c r="O206">
        <f>(I206*21)/100</f>
      </c>
      <c t="s">
        <v>16</v>
      </c>
    </row>
    <row r="207" spans="1:5" ht="38.25">
      <c r="A207" s="28" t="s">
        <v>43</v>
      </c>
      <c r="E207" s="29" t="s">
        <v>340</v>
      </c>
    </row>
    <row r="208" spans="1:5" ht="12.75">
      <c r="A208" s="30" t="s">
        <v>45</v>
      </c>
      <c r="E208" s="31" t="s">
        <v>40</v>
      </c>
    </row>
    <row r="209" spans="1:5" ht="63.75">
      <c r="A209" t="s">
        <v>46</v>
      </c>
      <c r="E209" s="29" t="s">
        <v>314</v>
      </c>
    </row>
    <row r="210" spans="1:16" ht="12.75">
      <c r="A210" s="18" t="s">
        <v>38</v>
      </c>
      <c s="23" t="s">
        <v>341</v>
      </c>
      <c s="23" t="s">
        <v>342</v>
      </c>
      <c s="18" t="s">
        <v>40</v>
      </c>
      <c s="24" t="s">
        <v>343</v>
      </c>
      <c s="25" t="s">
        <v>312</v>
      </c>
      <c s="26">
        <v>3</v>
      </c>
      <c s="27">
        <v>0</v>
      </c>
      <c s="27">
        <f>ROUND(ROUND(H210,2)*ROUND(G210,3),2)</f>
      </c>
      <c r="O210">
        <f>(I210*21)/100</f>
      </c>
      <c t="s">
        <v>16</v>
      </c>
    </row>
    <row r="211" spans="1:5" ht="38.25">
      <c r="A211" s="28" t="s">
        <v>43</v>
      </c>
      <c r="E211" s="29" t="s">
        <v>344</v>
      </c>
    </row>
    <row r="212" spans="1:5" ht="12.75">
      <c r="A212" s="30" t="s">
        <v>45</v>
      </c>
      <c r="E212" s="31" t="s">
        <v>40</v>
      </c>
    </row>
    <row r="213" spans="1:5" ht="25.5">
      <c r="A213" t="s">
        <v>46</v>
      </c>
      <c r="E213" s="29" t="s">
        <v>319</v>
      </c>
    </row>
    <row r="214" spans="1:16" ht="12.75">
      <c r="A214" s="18" t="s">
        <v>38</v>
      </c>
      <c s="23" t="s">
        <v>345</v>
      </c>
      <c s="23" t="s">
        <v>346</v>
      </c>
      <c s="18" t="s">
        <v>40</v>
      </c>
      <c s="24" t="s">
        <v>347</v>
      </c>
      <c s="25" t="s">
        <v>323</v>
      </c>
      <c s="26">
        <v>360</v>
      </c>
      <c s="27">
        <v>0</v>
      </c>
      <c s="27">
        <f>ROUND(ROUND(H214,2)*ROUND(G214,3),2)</f>
      </c>
      <c r="O214">
        <f>(I214*21)/100</f>
      </c>
      <c t="s">
        <v>16</v>
      </c>
    </row>
    <row r="215" spans="1:5" ht="38.25">
      <c r="A215" s="28" t="s">
        <v>43</v>
      </c>
      <c r="E215" s="29" t="s">
        <v>348</v>
      </c>
    </row>
    <row r="216" spans="1:5" ht="12.75">
      <c r="A216" s="30" t="s">
        <v>45</v>
      </c>
      <c r="E216" s="31" t="s">
        <v>349</v>
      </c>
    </row>
    <row r="217" spans="1:5" ht="25.5">
      <c r="A217" t="s">
        <v>46</v>
      </c>
      <c r="E217" s="29" t="s">
        <v>326</v>
      </c>
    </row>
    <row r="218" spans="1:16" ht="12.75">
      <c r="A218" s="18" t="s">
        <v>38</v>
      </c>
      <c s="23" t="s">
        <v>350</v>
      </c>
      <c s="23" t="s">
        <v>351</v>
      </c>
      <c s="18" t="s">
        <v>40</v>
      </c>
      <c s="24" t="s">
        <v>352</v>
      </c>
      <c s="25" t="s">
        <v>312</v>
      </c>
      <c s="26">
        <v>4</v>
      </c>
      <c s="27">
        <v>0</v>
      </c>
      <c s="27">
        <f>ROUND(ROUND(H218,2)*ROUND(G218,3),2)</f>
      </c>
      <c r="O218">
        <f>(I218*21)/100</f>
      </c>
      <c t="s">
        <v>16</v>
      </c>
    </row>
    <row r="219" spans="1:5" ht="38.25">
      <c r="A219" s="28" t="s">
        <v>43</v>
      </c>
      <c r="E219" s="29" t="s">
        <v>353</v>
      </c>
    </row>
    <row r="220" spans="1:5" ht="12.75">
      <c r="A220" s="30" t="s">
        <v>45</v>
      </c>
      <c r="E220" s="31" t="s">
        <v>40</v>
      </c>
    </row>
    <row r="221" spans="1:5" ht="76.5">
      <c r="A221" t="s">
        <v>46</v>
      </c>
      <c r="E221" s="29" t="s">
        <v>354</v>
      </c>
    </row>
    <row r="222" spans="1:16" ht="12.75">
      <c r="A222" s="18" t="s">
        <v>38</v>
      </c>
      <c s="23" t="s">
        <v>355</v>
      </c>
      <c s="23" t="s">
        <v>356</v>
      </c>
      <c s="18" t="s">
        <v>40</v>
      </c>
      <c s="24" t="s">
        <v>357</v>
      </c>
      <c s="25" t="s">
        <v>312</v>
      </c>
      <c s="26">
        <v>4</v>
      </c>
      <c s="27">
        <v>0</v>
      </c>
      <c s="27">
        <f>ROUND(ROUND(H222,2)*ROUND(G222,3),2)</f>
      </c>
      <c r="O222">
        <f>(I222*21)/100</f>
      </c>
      <c t="s">
        <v>16</v>
      </c>
    </row>
    <row r="223" spans="1:5" ht="38.25">
      <c r="A223" s="28" t="s">
        <v>43</v>
      </c>
      <c r="E223" s="29" t="s">
        <v>358</v>
      </c>
    </row>
    <row r="224" spans="1:5" ht="12.75">
      <c r="A224" s="30" t="s">
        <v>45</v>
      </c>
      <c r="E224" s="31" t="s">
        <v>40</v>
      </c>
    </row>
    <row r="225" spans="1:5" ht="25.5">
      <c r="A225" t="s">
        <v>46</v>
      </c>
      <c r="E225" s="29" t="s">
        <v>359</v>
      </c>
    </row>
    <row r="226" spans="1:16" ht="12.75">
      <c r="A226" s="18" t="s">
        <v>38</v>
      </c>
      <c s="23" t="s">
        <v>360</v>
      </c>
      <c s="23" t="s">
        <v>361</v>
      </c>
      <c s="18" t="s">
        <v>40</v>
      </c>
      <c s="24" t="s">
        <v>362</v>
      </c>
      <c s="25" t="s">
        <v>323</v>
      </c>
      <c s="26">
        <v>480</v>
      </c>
      <c s="27">
        <v>0</v>
      </c>
      <c s="27">
        <f>ROUND(ROUND(H226,2)*ROUND(G226,3),2)</f>
      </c>
      <c r="O226">
        <f>(I226*21)/100</f>
      </c>
      <c t="s">
        <v>16</v>
      </c>
    </row>
    <row r="227" spans="1:5" ht="38.25">
      <c r="A227" s="28" t="s">
        <v>43</v>
      </c>
      <c r="E227" s="29" t="s">
        <v>363</v>
      </c>
    </row>
    <row r="228" spans="1:5" ht="12.75">
      <c r="A228" s="30" t="s">
        <v>45</v>
      </c>
      <c r="E228" s="31" t="s">
        <v>364</v>
      </c>
    </row>
    <row r="229" spans="1:5" ht="25.5">
      <c r="A229" t="s">
        <v>46</v>
      </c>
      <c r="E229" s="29" t="s">
        <v>365</v>
      </c>
    </row>
    <row r="230" spans="1:16" ht="12.75">
      <c r="A230" s="18" t="s">
        <v>38</v>
      </c>
      <c s="23" t="s">
        <v>366</v>
      </c>
      <c s="23" t="s">
        <v>367</v>
      </c>
      <c s="18" t="s">
        <v>40</v>
      </c>
      <c s="24" t="s">
        <v>368</v>
      </c>
      <c s="25" t="s">
        <v>312</v>
      </c>
      <c s="26">
        <v>4</v>
      </c>
      <c s="27">
        <v>0</v>
      </c>
      <c s="27">
        <f>ROUND(ROUND(H230,2)*ROUND(G230,3),2)</f>
      </c>
      <c r="O230">
        <f>(I230*21)/100</f>
      </c>
      <c t="s">
        <v>16</v>
      </c>
    </row>
    <row r="231" spans="1:5" ht="38.25">
      <c r="A231" s="28" t="s">
        <v>43</v>
      </c>
      <c r="E231" s="29" t="s">
        <v>369</v>
      </c>
    </row>
    <row r="232" spans="1:5" ht="12.75">
      <c r="A232" s="30" t="s">
        <v>45</v>
      </c>
      <c r="E232" s="31" t="s">
        <v>40</v>
      </c>
    </row>
    <row r="233" spans="1:5" ht="63.75">
      <c r="A233" t="s">
        <v>46</v>
      </c>
      <c r="E233" s="29" t="s">
        <v>370</v>
      </c>
    </row>
    <row r="234" spans="1:16" ht="12.75">
      <c r="A234" s="18" t="s">
        <v>38</v>
      </c>
      <c s="23" t="s">
        <v>371</v>
      </c>
      <c s="23" t="s">
        <v>372</v>
      </c>
      <c s="18" t="s">
        <v>40</v>
      </c>
      <c s="24" t="s">
        <v>373</v>
      </c>
      <c s="25" t="s">
        <v>312</v>
      </c>
      <c s="26">
        <v>4</v>
      </c>
      <c s="27">
        <v>0</v>
      </c>
      <c s="27">
        <f>ROUND(ROUND(H234,2)*ROUND(G234,3),2)</f>
      </c>
      <c r="O234">
        <f>(I234*21)/100</f>
      </c>
      <c t="s">
        <v>16</v>
      </c>
    </row>
    <row r="235" spans="1:5" ht="38.25">
      <c r="A235" s="28" t="s">
        <v>43</v>
      </c>
      <c r="E235" s="29" t="s">
        <v>374</v>
      </c>
    </row>
    <row r="236" spans="1:5" ht="12.75">
      <c r="A236" s="30" t="s">
        <v>45</v>
      </c>
      <c r="E236" s="31" t="s">
        <v>40</v>
      </c>
    </row>
    <row r="237" spans="1:5" ht="25.5">
      <c r="A237" t="s">
        <v>46</v>
      </c>
      <c r="E237" s="29" t="s">
        <v>359</v>
      </c>
    </row>
    <row r="238" spans="1:16" ht="12.75">
      <c r="A238" s="18" t="s">
        <v>38</v>
      </c>
      <c s="23" t="s">
        <v>375</v>
      </c>
      <c s="23" t="s">
        <v>376</v>
      </c>
      <c s="18" t="s">
        <v>40</v>
      </c>
      <c s="24" t="s">
        <v>377</v>
      </c>
      <c s="25" t="s">
        <v>323</v>
      </c>
      <c s="26">
        <v>480</v>
      </c>
      <c s="27">
        <v>0</v>
      </c>
      <c s="27">
        <f>ROUND(ROUND(H238,2)*ROUND(G238,3),2)</f>
      </c>
      <c r="O238">
        <f>(I238*21)/100</f>
      </c>
      <c t="s">
        <v>16</v>
      </c>
    </row>
    <row r="239" spans="1:5" ht="38.25">
      <c r="A239" s="28" t="s">
        <v>43</v>
      </c>
      <c r="E239" s="29" t="s">
        <v>378</v>
      </c>
    </row>
    <row r="240" spans="1:5" ht="12.75">
      <c r="A240" s="30" t="s">
        <v>45</v>
      </c>
      <c r="E240" s="31" t="s">
        <v>364</v>
      </c>
    </row>
    <row r="241" spans="1:5" ht="25.5">
      <c r="A241" t="s">
        <v>46</v>
      </c>
      <c r="E241" s="29" t="s">
        <v>365</v>
      </c>
    </row>
    <row r="242" spans="1:16" ht="25.5">
      <c r="A242" s="18" t="s">
        <v>38</v>
      </c>
      <c s="23" t="s">
        <v>379</v>
      </c>
      <c s="23" t="s">
        <v>380</v>
      </c>
      <c s="18" t="s">
        <v>40</v>
      </c>
      <c s="24" t="s">
        <v>381</v>
      </c>
      <c s="25" t="s">
        <v>312</v>
      </c>
      <c s="26">
        <v>29</v>
      </c>
      <c s="27">
        <v>0</v>
      </c>
      <c s="27">
        <f>ROUND(ROUND(H242,2)*ROUND(G242,3),2)</f>
      </c>
      <c r="O242">
        <f>(I242*21)/100</f>
      </c>
      <c t="s">
        <v>16</v>
      </c>
    </row>
    <row r="243" spans="1:5" ht="38.25">
      <c r="A243" s="28" t="s">
        <v>43</v>
      </c>
      <c r="E243" s="29" t="s">
        <v>382</v>
      </c>
    </row>
    <row r="244" spans="1:5" ht="12.75">
      <c r="A244" s="30" t="s">
        <v>45</v>
      </c>
      <c r="E244" s="31" t="s">
        <v>40</v>
      </c>
    </row>
    <row r="245" spans="1:5" ht="63.75">
      <c r="A245" t="s">
        <v>46</v>
      </c>
      <c r="E245" s="29" t="s">
        <v>370</v>
      </c>
    </row>
    <row r="246" spans="1:16" ht="12.75">
      <c r="A246" s="18" t="s">
        <v>38</v>
      </c>
      <c s="23" t="s">
        <v>383</v>
      </c>
      <c s="23" t="s">
        <v>384</v>
      </c>
      <c s="18" t="s">
        <v>40</v>
      </c>
      <c s="24" t="s">
        <v>385</v>
      </c>
      <c s="25" t="s">
        <v>312</v>
      </c>
      <c s="26">
        <v>29</v>
      </c>
      <c s="27">
        <v>0</v>
      </c>
      <c s="27">
        <f>ROUND(ROUND(H246,2)*ROUND(G246,3),2)</f>
      </c>
      <c r="O246">
        <f>(I246*21)/100</f>
      </c>
      <c t="s">
        <v>16</v>
      </c>
    </row>
    <row r="247" spans="1:5" ht="38.25">
      <c r="A247" s="28" t="s">
        <v>43</v>
      </c>
      <c r="E247" s="29" t="s">
        <v>386</v>
      </c>
    </row>
    <row r="248" spans="1:5" ht="12.75">
      <c r="A248" s="30" t="s">
        <v>45</v>
      </c>
      <c r="E248" s="31" t="s">
        <v>40</v>
      </c>
    </row>
    <row r="249" spans="1:5" ht="25.5">
      <c r="A249" t="s">
        <v>46</v>
      </c>
      <c r="E249" s="29" t="s">
        <v>359</v>
      </c>
    </row>
    <row r="250" spans="1:16" ht="12.75">
      <c r="A250" s="18" t="s">
        <v>38</v>
      </c>
      <c s="23" t="s">
        <v>387</v>
      </c>
      <c s="23" t="s">
        <v>388</v>
      </c>
      <c s="18" t="s">
        <v>40</v>
      </c>
      <c s="24" t="s">
        <v>389</v>
      </c>
      <c s="25" t="s">
        <v>323</v>
      </c>
      <c s="26">
        <v>3480</v>
      </c>
      <c s="27">
        <v>0</v>
      </c>
      <c s="27">
        <f>ROUND(ROUND(H250,2)*ROUND(G250,3),2)</f>
      </c>
      <c r="O250">
        <f>(I250*21)/100</f>
      </c>
      <c t="s">
        <v>16</v>
      </c>
    </row>
    <row r="251" spans="1:5" ht="38.25">
      <c r="A251" s="28" t="s">
        <v>43</v>
      </c>
      <c r="E251" s="29" t="s">
        <v>390</v>
      </c>
    </row>
    <row r="252" spans="1:5" ht="12.75">
      <c r="A252" s="30" t="s">
        <v>45</v>
      </c>
      <c r="E252" s="31" t="s">
        <v>391</v>
      </c>
    </row>
    <row r="253" spans="1:5" ht="25.5">
      <c r="A253" t="s">
        <v>46</v>
      </c>
      <c r="E253" s="29" t="s">
        <v>365</v>
      </c>
    </row>
    <row r="254" spans="1:16" ht="12.75">
      <c r="A254" s="18" t="s">
        <v>38</v>
      </c>
      <c s="23" t="s">
        <v>392</v>
      </c>
      <c s="23" t="s">
        <v>393</v>
      </c>
      <c s="18" t="s">
        <v>40</v>
      </c>
      <c s="24" t="s">
        <v>394</v>
      </c>
      <c s="25" t="s">
        <v>287</v>
      </c>
      <c s="26">
        <v>6</v>
      </c>
      <c s="27">
        <v>0</v>
      </c>
      <c s="27">
        <f>ROUND(ROUND(H254,2)*ROUND(G254,3),2)</f>
      </c>
      <c r="O254">
        <f>(I254*21)/100</f>
      </c>
      <c t="s">
        <v>16</v>
      </c>
    </row>
    <row r="255" spans="1:5" ht="38.25">
      <c r="A255" s="28" t="s">
        <v>43</v>
      </c>
      <c r="E255" s="29" t="s">
        <v>395</v>
      </c>
    </row>
    <row r="256" spans="1:5" ht="12.75">
      <c r="A256" s="30" t="s">
        <v>45</v>
      </c>
      <c r="E256" s="31" t="s">
        <v>396</v>
      </c>
    </row>
    <row r="257" spans="1:5" ht="51">
      <c r="A257" t="s">
        <v>46</v>
      </c>
      <c r="E257" s="29" t="s">
        <v>397</v>
      </c>
    </row>
    <row r="258" spans="1:16" ht="12.75">
      <c r="A258" s="18" t="s">
        <v>38</v>
      </c>
      <c s="23" t="s">
        <v>398</v>
      </c>
      <c s="23" t="s">
        <v>399</v>
      </c>
      <c s="18" t="s">
        <v>40</v>
      </c>
      <c s="24" t="s">
        <v>400</v>
      </c>
      <c s="25" t="s">
        <v>287</v>
      </c>
      <c s="26">
        <v>11</v>
      </c>
      <c s="27">
        <v>0</v>
      </c>
      <c s="27">
        <f>ROUND(ROUND(H258,2)*ROUND(G258,3),2)</f>
      </c>
      <c r="O258">
        <f>(I258*21)/100</f>
      </c>
      <c t="s">
        <v>16</v>
      </c>
    </row>
    <row r="259" spans="1:5" ht="25.5">
      <c r="A259" s="28" t="s">
        <v>43</v>
      </c>
      <c r="E259" s="29" t="s">
        <v>401</v>
      </c>
    </row>
    <row r="260" spans="1:5" ht="12.75">
      <c r="A260" s="30" t="s">
        <v>45</v>
      </c>
      <c r="E260" s="31" t="s">
        <v>402</v>
      </c>
    </row>
    <row r="261" spans="1:5" ht="25.5">
      <c r="A261" t="s">
        <v>46</v>
      </c>
      <c r="E261" s="29" t="s">
        <v>403</v>
      </c>
    </row>
    <row r="262" spans="1:16" ht="12.75">
      <c r="A262" s="18" t="s">
        <v>38</v>
      </c>
      <c s="23" t="s">
        <v>404</v>
      </c>
      <c s="23" t="s">
        <v>405</v>
      </c>
      <c s="18" t="s">
        <v>40</v>
      </c>
      <c s="24" t="s">
        <v>406</v>
      </c>
      <c s="25" t="s">
        <v>287</v>
      </c>
      <c s="26">
        <v>31.3</v>
      </c>
      <c s="27">
        <v>0</v>
      </c>
      <c s="27">
        <f>ROUND(ROUND(H262,2)*ROUND(G262,3),2)</f>
      </c>
      <c r="O262">
        <f>(I262*21)/100</f>
      </c>
      <c t="s">
        <v>16</v>
      </c>
    </row>
    <row r="263" spans="1:5" ht="38.25">
      <c r="A263" s="28" t="s">
        <v>43</v>
      </c>
      <c r="E263" s="29" t="s">
        <v>407</v>
      </c>
    </row>
    <row r="264" spans="1:5" ht="12.75">
      <c r="A264" s="30" t="s">
        <v>45</v>
      </c>
      <c r="E264" s="31" t="s">
        <v>408</v>
      </c>
    </row>
    <row r="265" spans="1:5" ht="38.25">
      <c r="A265" t="s">
        <v>46</v>
      </c>
      <c r="E265" s="29" t="s">
        <v>409</v>
      </c>
    </row>
    <row r="266" spans="1:16" ht="25.5">
      <c r="A266" s="18" t="s">
        <v>38</v>
      </c>
      <c s="23" t="s">
        <v>410</v>
      </c>
      <c s="23" t="s">
        <v>411</v>
      </c>
      <c s="18" t="s">
        <v>40</v>
      </c>
      <c s="24" t="s">
        <v>412</v>
      </c>
      <c s="25" t="s">
        <v>287</v>
      </c>
      <c s="26">
        <v>2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25.5">
      <c r="A267" s="28" t="s">
        <v>43</v>
      </c>
      <c r="E267" s="29" t="s">
        <v>413</v>
      </c>
    </row>
    <row r="268" spans="1:5" ht="12.75">
      <c r="A268" s="30" t="s">
        <v>45</v>
      </c>
      <c r="E268" s="31" t="s">
        <v>414</v>
      </c>
    </row>
    <row r="269" spans="1:5" ht="38.25">
      <c r="A269" t="s">
        <v>46</v>
      </c>
      <c r="E269" s="29" t="s">
        <v>409</v>
      </c>
    </row>
    <row r="270" spans="1:16" ht="12.75">
      <c r="A270" s="18" t="s">
        <v>38</v>
      </c>
      <c s="23" t="s">
        <v>415</v>
      </c>
      <c s="23" t="s">
        <v>416</v>
      </c>
      <c s="18" t="s">
        <v>40</v>
      </c>
      <c s="24" t="s">
        <v>417</v>
      </c>
      <c s="25" t="s">
        <v>108</v>
      </c>
      <c s="26">
        <v>2.184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51">
      <c r="A271" s="28" t="s">
        <v>43</v>
      </c>
      <c r="E271" s="29" t="s">
        <v>418</v>
      </c>
    </row>
    <row r="272" spans="1:5" ht="12.75">
      <c r="A272" s="30" t="s">
        <v>45</v>
      </c>
      <c r="E272" s="31" t="s">
        <v>419</v>
      </c>
    </row>
    <row r="273" spans="1:5" ht="409.5">
      <c r="A273" t="s">
        <v>46</v>
      </c>
      <c r="E273" s="29" t="s">
        <v>420</v>
      </c>
    </row>
    <row r="274" spans="1:16" ht="12.75">
      <c r="A274" s="18" t="s">
        <v>38</v>
      </c>
      <c s="23" t="s">
        <v>421</v>
      </c>
      <c s="23" t="s">
        <v>422</v>
      </c>
      <c s="18" t="s">
        <v>40</v>
      </c>
      <c s="24" t="s">
        <v>423</v>
      </c>
      <c s="25" t="s">
        <v>424</v>
      </c>
      <c s="26">
        <v>31.879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25.5">
      <c r="A275" s="28" t="s">
        <v>43</v>
      </c>
      <c r="E275" s="29" t="s">
        <v>425</v>
      </c>
    </row>
    <row r="276" spans="1:5" ht="12.75">
      <c r="A276" s="30" t="s">
        <v>45</v>
      </c>
      <c r="E276" s="31" t="s">
        <v>426</v>
      </c>
    </row>
    <row r="277" spans="1:5" ht="357">
      <c r="A277" t="s">
        <v>46</v>
      </c>
      <c r="E277" s="29" t="s">
        <v>427</v>
      </c>
    </row>
    <row r="278" spans="1:16" ht="12.75">
      <c r="A278" s="18" t="s">
        <v>38</v>
      </c>
      <c s="23" t="s">
        <v>428</v>
      </c>
      <c s="23" t="s">
        <v>429</v>
      </c>
      <c s="18" t="s">
        <v>40</v>
      </c>
      <c s="24" t="s">
        <v>430</v>
      </c>
      <c s="25" t="s">
        <v>424</v>
      </c>
      <c s="26">
        <v>5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25.5">
      <c r="A279" s="28" t="s">
        <v>43</v>
      </c>
      <c r="E279" s="29" t="s">
        <v>431</v>
      </c>
    </row>
    <row r="280" spans="1:5" ht="12.75">
      <c r="A280" s="30" t="s">
        <v>45</v>
      </c>
      <c r="E280" s="31" t="s">
        <v>432</v>
      </c>
    </row>
    <row r="281" spans="1:5" ht="357">
      <c r="A281" t="s">
        <v>46</v>
      </c>
      <c r="E281" s="29" t="s">
        <v>433</v>
      </c>
    </row>
    <row r="282" spans="1:16" ht="12.75">
      <c r="A282" s="18" t="s">
        <v>38</v>
      </c>
      <c s="23" t="s">
        <v>434</v>
      </c>
      <c s="23" t="s">
        <v>435</v>
      </c>
      <c s="18" t="s">
        <v>40</v>
      </c>
      <c s="24" t="s">
        <v>436</v>
      </c>
      <c s="25" t="s">
        <v>123</v>
      </c>
      <c s="26">
        <v>88.035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38.25">
      <c r="A283" s="28" t="s">
        <v>43</v>
      </c>
      <c r="E283" s="29" t="s">
        <v>437</v>
      </c>
    </row>
    <row r="284" spans="1:5" ht="89.25">
      <c r="A284" s="30" t="s">
        <v>45</v>
      </c>
      <c r="E284" s="31" t="s">
        <v>438</v>
      </c>
    </row>
    <row r="285" spans="1:5" ht="25.5">
      <c r="A285" t="s">
        <v>46</v>
      </c>
      <c r="E285" s="29" t="s">
        <v>439</v>
      </c>
    </row>
    <row r="286" spans="1:16" ht="12.75">
      <c r="A286" s="18" t="s">
        <v>38</v>
      </c>
      <c s="23" t="s">
        <v>440</v>
      </c>
      <c s="23" t="s">
        <v>441</v>
      </c>
      <c s="18" t="s">
        <v>40</v>
      </c>
      <c s="24" t="s">
        <v>442</v>
      </c>
      <c s="25" t="s">
        <v>42</v>
      </c>
      <c s="26">
        <v>1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38.25">
      <c r="A287" s="28" t="s">
        <v>43</v>
      </c>
      <c r="E287" s="29" t="s">
        <v>443</v>
      </c>
    </row>
    <row r="288" spans="1:5" ht="12.75">
      <c r="A288" s="30" t="s">
        <v>45</v>
      </c>
      <c r="E288" s="31" t="s">
        <v>40</v>
      </c>
    </row>
    <row r="289" spans="1:5" ht="25.5">
      <c r="A289" t="s">
        <v>46</v>
      </c>
      <c r="E289" s="29" t="s">
        <v>444</v>
      </c>
    </row>
    <row r="290" spans="1:16" ht="12.75">
      <c r="A290" s="18" t="s">
        <v>38</v>
      </c>
      <c s="23" t="s">
        <v>445</v>
      </c>
      <c s="23" t="s">
        <v>446</v>
      </c>
      <c s="18" t="s">
        <v>40</v>
      </c>
      <c s="24" t="s">
        <v>447</v>
      </c>
      <c s="25" t="s">
        <v>123</v>
      </c>
      <c s="26">
        <v>36.72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12.75">
      <c r="A291" s="28" t="s">
        <v>43</v>
      </c>
      <c r="E291" s="29" t="s">
        <v>448</v>
      </c>
    </row>
    <row r="292" spans="1:5" ht="12.75">
      <c r="A292" s="30" t="s">
        <v>45</v>
      </c>
      <c r="E292" s="31" t="s">
        <v>268</v>
      </c>
    </row>
    <row r="293" spans="1:5" ht="114.75">
      <c r="A293" t="s">
        <v>46</v>
      </c>
      <c r="E293" s="29" t="s">
        <v>449</v>
      </c>
    </row>
    <row r="294" spans="1:16" ht="12.75">
      <c r="A294" s="18" t="s">
        <v>38</v>
      </c>
      <c s="23" t="s">
        <v>450</v>
      </c>
      <c s="23" t="s">
        <v>451</v>
      </c>
      <c s="18" t="s">
        <v>40</v>
      </c>
      <c s="24" t="s">
        <v>452</v>
      </c>
      <c s="25" t="s">
        <v>108</v>
      </c>
      <c s="26">
        <v>2.842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63.75">
      <c r="A295" s="28" t="s">
        <v>43</v>
      </c>
      <c r="E295" s="29" t="s">
        <v>453</v>
      </c>
    </row>
    <row r="296" spans="1:5" ht="38.25">
      <c r="A296" s="30" t="s">
        <v>45</v>
      </c>
      <c r="E296" s="31" t="s">
        <v>454</v>
      </c>
    </row>
    <row r="297" spans="1:5" ht="102">
      <c r="A297" t="s">
        <v>46</v>
      </c>
      <c r="E297" s="29" t="s">
        <v>455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