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dostal\Desktop\Provoz 2023\Příprava 2023\Nové povrchy\III-00222 Ladná - nádraží Ladná (most)\"/>
    </mc:Choice>
  </mc:AlternateContent>
  <bookViews>
    <workbookView xWindow="0" yWindow="0" windowWidth="27600" windowHeight="13410"/>
  </bookViews>
  <sheets>
    <sheet name="Rekapitulace" sheetId="5" r:id="rId1"/>
    <sheet name="III_00222" sheetId="20" r:id="rId2"/>
    <sheet name="VaON" sheetId="8" r:id="rId3"/>
  </sheets>
  <definedNames>
    <definedName name="_xlnm.Print_Area" localSheetId="0">Rekapitulace!$A$1:$B$15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A1" i="20" l="1"/>
  <c r="I23" i="20" l="1"/>
  <c r="I20" i="20"/>
  <c r="I17" i="20"/>
  <c r="I15" i="20"/>
  <c r="I26" i="20" s="1"/>
  <c r="I14" i="20"/>
  <c r="I13" i="20"/>
  <c r="L13" i="20"/>
  <c r="I25" i="20" l="1"/>
  <c r="I16" i="20"/>
  <c r="I21" i="20"/>
  <c r="C5" i="8"/>
  <c r="L20" i="20" l="1"/>
  <c r="A6" i="5"/>
  <c r="L21" i="20" l="1"/>
  <c r="L15" i="20" l="1"/>
  <c r="I22" i="20" l="1"/>
  <c r="I24" i="20" s="1"/>
  <c r="L27" i="20" l="1"/>
  <c r="L17" i="20"/>
  <c r="L14" i="20" l="1"/>
  <c r="L9" i="20"/>
  <c r="L11" i="20" s="1"/>
  <c r="L22" i="20" l="1"/>
  <c r="L23" i="20" l="1"/>
  <c r="L24" i="20"/>
  <c r="L25" i="20"/>
  <c r="L26" i="20" l="1"/>
  <c r="L28" i="20" l="1"/>
  <c r="A7" i="5"/>
  <c r="L10" i="8"/>
  <c r="L9" i="8"/>
  <c r="L11" i="8" l="1"/>
  <c r="K14" i="8" s="1"/>
  <c r="F16" i="8" l="1"/>
  <c r="K16" i="8" s="1"/>
  <c r="L16" i="20"/>
  <c r="L18" i="20" l="1"/>
  <c r="K31" i="20" s="1"/>
  <c r="F33" i="20" l="1"/>
  <c r="K33" i="20" s="1"/>
  <c r="B6" i="5"/>
  <c r="B11" i="5" s="1"/>
  <c r="B10" i="5" l="1"/>
</calcChain>
</file>

<file path=xl/sharedStrings.xml><?xml version="1.0" encoding="utf-8"?>
<sst xmlns="http://schemas.openxmlformats.org/spreadsheetml/2006/main" count="102" uniqueCount="76">
  <si>
    <t>Investor:</t>
  </si>
  <si>
    <t>Položka</t>
  </si>
  <si>
    <t>Text</t>
  </si>
  <si>
    <t>Množství</t>
  </si>
  <si>
    <t>m.j.</t>
  </si>
  <si>
    <t>Cena</t>
  </si>
  <si>
    <t>Celkem</t>
  </si>
  <si>
    <t>Zemní práce</t>
  </si>
  <si>
    <t xml:space="preserve">M2   </t>
  </si>
  <si>
    <t>_4KT0RMYH3</t>
  </si>
  <si>
    <t>Zemní práce Celkem :</t>
  </si>
  <si>
    <t>Komunikace</t>
  </si>
  <si>
    <t>573231111</t>
  </si>
  <si>
    <t xml:space="preserve">Postřik živičný spojovací ze silniční emulze v množství do 0,7 kg/m2                                </t>
  </si>
  <si>
    <t>_4KT0RS7IF</t>
  </si>
  <si>
    <t>_4KT0RSQVV</t>
  </si>
  <si>
    <t>Komunikace Celkem :</t>
  </si>
  <si>
    <t>Ostatní konstrukce a práce</t>
  </si>
  <si>
    <t>Ostatní konstrukce a práce Celkem :</t>
  </si>
  <si>
    <t xml:space="preserve">M    </t>
  </si>
  <si>
    <t>_4KT0RW5HX</t>
  </si>
  <si>
    <t>_4KT0T7PTR</t>
  </si>
  <si>
    <t>_4KT0SC7RX</t>
  </si>
  <si>
    <t>_4KT0RVQMB</t>
  </si>
  <si>
    <t>_4KT0RVFOW</t>
  </si>
  <si>
    <t>_4KT0ROSAA</t>
  </si>
  <si>
    <t xml:space="preserve">T    </t>
  </si>
  <si>
    <t>998225111</t>
  </si>
  <si>
    <t xml:space="preserve">Přesun hmot pro pozemní komunikace s krytem z kamene, monolitickým betonovým nebo živičným          </t>
  </si>
  <si>
    <t>_4KT0RR0TJ</t>
  </si>
  <si>
    <t>STAVBA CELKEM</t>
  </si>
  <si>
    <t>Sazba DPH</t>
  </si>
  <si>
    <t>DPH celkem</t>
  </si>
  <si>
    <t>Celková cena bez DPH:</t>
  </si>
  <si>
    <t>Celková cena s DPH:</t>
  </si>
  <si>
    <t>VRN</t>
  </si>
  <si>
    <t>Přechodné dopravní značení</t>
  </si>
  <si>
    <t>kpl</t>
  </si>
  <si>
    <t xml:space="preserve">Zarovnání styčné plochy podkladu nebo krytu z betonu tl do 150 mm                                   </t>
  </si>
  <si>
    <t>919731112</t>
  </si>
  <si>
    <t>919735112</t>
  </si>
  <si>
    <t xml:space="preserve">Čištění vozovek metením podkladu nebo krytu betonového nebo živičného             </t>
  </si>
  <si>
    <t>Rekapitulace stavebních objektů</t>
  </si>
  <si>
    <t>Název objektu</t>
  </si>
  <si>
    <t>DPH 21%:</t>
  </si>
  <si>
    <t>Cena celkem bez DPH:</t>
  </si>
  <si>
    <t>Cena celkem vč. DPH 21%:</t>
  </si>
  <si>
    <t>Cena za objekt bez DPH v Kč</t>
  </si>
  <si>
    <t>Zařízení staveniště</t>
  </si>
  <si>
    <t>Vedlejší náklady</t>
  </si>
  <si>
    <t>Vedlejší a ostatní náklady</t>
  </si>
  <si>
    <t>soubor</t>
  </si>
  <si>
    <t>VN a ON Celkem :</t>
  </si>
  <si>
    <t>Zajištění BOZP na staveništi</t>
  </si>
  <si>
    <t>113154124</t>
  </si>
  <si>
    <t>m</t>
  </si>
  <si>
    <t>915611111</t>
  </si>
  <si>
    <t xml:space="preserve">Předznačení vodorovného liniového značení  </t>
  </si>
  <si>
    <t>SUS JMK, p.o.k.</t>
  </si>
  <si>
    <t>572141111</t>
  </si>
  <si>
    <t xml:space="preserve">599141111     </t>
  </si>
  <si>
    <t xml:space="preserve">Asfaltový beton vrstva obrusná ACO 11 (ABS) tř. I tl 50 mm š přes 3 m z nemodifikovaného asfaltu </t>
  </si>
  <si>
    <t xml:space="preserve">577144121     </t>
  </si>
  <si>
    <t xml:space="preserve"> III/00222 Ladná - nádraží Ladná (most)</t>
  </si>
  <si>
    <t xml:space="preserve">Frézování živičného krytu tl do 100 mm pruh š přes 0,51 m pl do 1 m pl do 500 m2 bez překážek v trase                       </t>
  </si>
  <si>
    <r>
      <rPr>
        <i/>
        <sz val="10"/>
        <color rgb="FFFF0000"/>
        <rFont val="Times New Roman"/>
        <family val="1"/>
        <charset val="238"/>
      </rPr>
      <t xml:space="preserve">odvoz a likvidace v režii zhotovitele    </t>
    </r>
    <r>
      <rPr>
        <i/>
        <sz val="10"/>
        <color rgb="FF0070C0"/>
        <rFont val="Times New Roman"/>
        <family val="1"/>
        <charset val="238"/>
      </rPr>
      <t>silnice III/4242 - provedení napojení 2*25*6,5</t>
    </r>
  </si>
  <si>
    <t xml:space="preserve">569931131     </t>
  </si>
  <si>
    <t xml:space="preserve">Zpevnění krajnic asfaltovým recyklátem tl do 130 mm                                </t>
  </si>
  <si>
    <t>Vyrovnání povrchu dosavadních krytů asfaltovým betonem ACO (AB) tl přes 20 do 40  mm</t>
  </si>
  <si>
    <t xml:space="preserve">Vyplnění spár mezi silničními dílci živičnou zálivkou                                                                     </t>
  </si>
  <si>
    <t>Vodorovné dopravní značení dělící čáry přerušované š 125 mm retroreflexní bílá barva</t>
  </si>
  <si>
    <t>915111122</t>
  </si>
  <si>
    <t>919112223</t>
  </si>
  <si>
    <t xml:space="preserve">Řezání spár pro vytvoření komůrky š 15 mm hl 30 mm pro těsnící zálivku v živičném krytu                                  </t>
  </si>
  <si>
    <t xml:space="preserve">Řezání stávajícího živičného krytu hl  přes 50 do 100 mm                                             </t>
  </si>
  <si>
    <t>938909331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</si>
</sst>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\ &quot;Kč&quot;"/>
  </numFmts>
  <fonts count="17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0"/>
      <color theme="1"/>
      <name val="Times New Roman"/>
      <family val="1"/>
      <charset val="238"/>
    </font>
    <font>
      <b/>
      <sz val="10"/>
      <color theme="1"/>
      <name val="Times New Roman"/>
      <family val="1"/>
      <charset val="238"/>
    </font>
    <font>
      <b/>
      <i/>
      <sz val="10"/>
      <color theme="1"/>
      <name val="Times New Roman"/>
      <family val="1"/>
      <charset val="238"/>
    </font>
    <font>
      <b/>
      <i/>
      <sz val="11"/>
      <color theme="1"/>
      <name val="Calibri"/>
      <family val="2"/>
      <charset val="238"/>
      <scheme val="minor"/>
    </font>
    <font>
      <b/>
      <sz val="11"/>
      <color theme="1"/>
      <name val="Times New Roman"/>
      <family val="1"/>
      <charset val="238"/>
    </font>
    <font>
      <b/>
      <sz val="12"/>
      <color theme="1"/>
      <name val="Times New Roman"/>
      <family val="1"/>
      <charset val="238"/>
    </font>
    <font>
      <b/>
      <sz val="9"/>
      <color theme="1"/>
      <name val="Times New Roman"/>
      <family val="1"/>
      <charset val="238"/>
    </font>
    <font>
      <b/>
      <sz val="9"/>
      <color theme="1"/>
      <name val="Calibri"/>
      <family val="2"/>
      <charset val="238"/>
      <scheme val="minor"/>
    </font>
    <font>
      <b/>
      <sz val="20"/>
      <color theme="1"/>
      <name val="Times New Roman"/>
      <family val="1"/>
      <charset val="238"/>
    </font>
    <font>
      <sz val="20"/>
      <color theme="1"/>
      <name val="Calibri"/>
      <family val="2"/>
      <charset val="238"/>
      <scheme val="minor"/>
    </font>
    <font>
      <b/>
      <sz val="20"/>
      <color theme="1"/>
      <name val="Arial"/>
      <family val="2"/>
      <charset val="238"/>
    </font>
    <font>
      <sz val="14"/>
      <color theme="1"/>
      <name val="Calibri"/>
      <family val="2"/>
      <charset val="238"/>
      <scheme val="minor"/>
    </font>
    <font>
      <b/>
      <sz val="18"/>
      <color theme="1"/>
      <name val="Calibri"/>
      <family val="2"/>
      <charset val="238"/>
      <scheme val="minor"/>
    </font>
    <font>
      <i/>
      <sz val="10"/>
      <color rgb="FF0070C0"/>
      <name val="Times New Roman"/>
      <family val="1"/>
      <charset val="238"/>
    </font>
    <font>
      <i/>
      <sz val="10"/>
      <color rgb="FFFF0000"/>
      <name val="Times New Roman"/>
      <family val="1"/>
      <charset val="238"/>
    </font>
  </fonts>
  <fills count="5">
    <fill>
      <patternFill patternType="none"/>
    </fill>
    <fill>
      <patternFill patternType="gray125"/>
    </fill>
    <fill>
      <patternFill patternType="solid">
        <fgColor indexed="52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43"/>
        <bgColor indexed="64"/>
      </patternFill>
    </fill>
  </fills>
  <borders count="9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81">
    <xf numFmtId="0" fontId="0" fillId="0" borderId="0" xfId="0"/>
    <xf numFmtId="0" fontId="2" fillId="0" borderId="0" xfId="0" applyFont="1"/>
    <xf numFmtId="0" fontId="2" fillId="0" borderId="0" xfId="0" applyFont="1" applyAlignment="1">
      <alignment horizontal="center"/>
    </xf>
    <xf numFmtId="0" fontId="4" fillId="0" borderId="1" xfId="0" applyFont="1" applyBorder="1" applyAlignment="1">
      <alignment horizontal="right"/>
    </xf>
    <xf numFmtId="0" fontId="3" fillId="3" borderId="0" xfId="0" applyFont="1" applyFill="1" applyAlignment="1">
      <alignment horizontal="center"/>
    </xf>
    <xf numFmtId="49" fontId="2" fillId="0" borderId="0" xfId="0" applyNumberFormat="1" applyFont="1" applyAlignment="1">
      <alignment horizontal="left"/>
    </xf>
    <xf numFmtId="4" fontId="2" fillId="0" borderId="0" xfId="0" applyNumberFormat="1" applyFont="1"/>
    <xf numFmtId="4" fontId="3" fillId="0" borderId="0" xfId="0" applyNumberFormat="1" applyFont="1"/>
    <xf numFmtId="4" fontId="3" fillId="3" borderId="0" xfId="0" applyNumberFormat="1" applyFont="1" applyFill="1"/>
    <xf numFmtId="0" fontId="6" fillId="4" borderId="0" xfId="0" applyFont="1" applyFill="1"/>
    <xf numFmtId="0" fontId="2" fillId="0" borderId="0" xfId="0" applyFont="1" applyAlignment="1">
      <alignment horizontal="left"/>
    </xf>
    <xf numFmtId="0" fontId="4" fillId="0" borderId="1" xfId="0" applyFont="1" applyBorder="1" applyAlignment="1">
      <alignment horizontal="center"/>
    </xf>
    <xf numFmtId="0" fontId="13" fillId="0" borderId="0" xfId="0" applyFont="1"/>
    <xf numFmtId="0" fontId="14" fillId="0" borderId="0" xfId="0" applyFont="1"/>
    <xf numFmtId="0" fontId="13" fillId="0" borderId="0" xfId="0" applyFont="1" applyAlignment="1">
      <alignment horizontal="right"/>
    </xf>
    <xf numFmtId="0" fontId="2" fillId="0" borderId="0" xfId="0" applyFont="1" applyAlignment="1">
      <alignment horizontal="center"/>
    </xf>
    <xf numFmtId="0" fontId="4" fillId="0" borderId="1" xfId="0" applyFont="1" applyBorder="1" applyAlignment="1">
      <alignment horizontal="right"/>
    </xf>
    <xf numFmtId="0" fontId="3" fillId="3" borderId="0" xfId="0" applyFont="1" applyFill="1" applyAlignment="1">
      <alignment horizontal="center"/>
    </xf>
    <xf numFmtId="49" fontId="2" fillId="0" borderId="0" xfId="0" applyNumberFormat="1" applyFont="1" applyAlignment="1">
      <alignment horizontal="left"/>
    </xf>
    <xf numFmtId="4" fontId="2" fillId="0" borderId="0" xfId="0" applyNumberFormat="1" applyFont="1"/>
    <xf numFmtId="4" fontId="3" fillId="0" borderId="0" xfId="0" applyNumberFormat="1" applyFont="1"/>
    <xf numFmtId="4" fontId="3" fillId="3" borderId="0" xfId="0" applyNumberFormat="1" applyFont="1" applyFill="1"/>
    <xf numFmtId="4" fontId="2" fillId="0" borderId="0" xfId="0" applyNumberFormat="1" applyFont="1" applyFill="1"/>
    <xf numFmtId="0" fontId="2" fillId="0" borderId="0" xfId="0" applyFont="1" applyAlignment="1">
      <alignment horizontal="left"/>
    </xf>
    <xf numFmtId="0" fontId="4" fillId="0" borderId="1" xfId="0" applyFont="1" applyBorder="1" applyAlignment="1">
      <alignment horizontal="center"/>
    </xf>
    <xf numFmtId="0" fontId="2" fillId="0" borderId="0" xfId="0" applyFont="1"/>
    <xf numFmtId="0" fontId="0" fillId="0" borderId="0" xfId="0"/>
    <xf numFmtId="0" fontId="6" fillId="4" borderId="0" xfId="0" applyFont="1" applyFill="1"/>
    <xf numFmtId="0" fontId="0" fillId="0" borderId="0" xfId="0"/>
    <xf numFmtId="0" fontId="0" fillId="0" borderId="0" xfId="0" applyBorder="1"/>
    <xf numFmtId="0" fontId="13" fillId="0" borderId="3" xfId="0" applyFont="1" applyFill="1" applyBorder="1"/>
    <xf numFmtId="164" fontId="13" fillId="0" borderId="4" xfId="0" applyNumberFormat="1" applyFont="1" applyBorder="1"/>
    <xf numFmtId="0" fontId="13" fillId="0" borderId="3" xfId="0" applyFont="1" applyBorder="1"/>
    <xf numFmtId="0" fontId="13" fillId="0" borderId="5" xfId="0" applyFont="1" applyBorder="1"/>
    <xf numFmtId="0" fontId="13" fillId="0" borderId="6" xfId="0" applyFont="1" applyBorder="1"/>
    <xf numFmtId="0" fontId="13" fillId="0" borderId="7" xfId="0" applyFont="1" applyBorder="1"/>
    <xf numFmtId="164" fontId="13" fillId="0" borderId="8" xfId="0" applyNumberFormat="1" applyFont="1" applyBorder="1"/>
    <xf numFmtId="0" fontId="2" fillId="0" borderId="0" xfId="0" applyFont="1" applyAlignment="1">
      <alignment horizontal="left"/>
    </xf>
    <xf numFmtId="0" fontId="2" fillId="0" borderId="0" xfId="0" applyFont="1" applyAlignment="1">
      <alignment horizontal="left"/>
    </xf>
    <xf numFmtId="0" fontId="2" fillId="0" borderId="0" xfId="0" applyFont="1" applyAlignment="1">
      <alignment horizontal="left"/>
    </xf>
    <xf numFmtId="4" fontId="6" fillId="4" borderId="0" xfId="0" applyNumberFormat="1" applyFont="1" applyFill="1" applyAlignment="1">
      <alignment horizontal="center"/>
    </xf>
    <xf numFmtId="0" fontId="1" fillId="4" borderId="0" xfId="0" applyFont="1" applyFill="1" applyAlignment="1">
      <alignment horizontal="center"/>
    </xf>
    <xf numFmtId="164" fontId="6" fillId="4" borderId="0" xfId="0" applyNumberFormat="1" applyFont="1" applyFill="1" applyAlignment="1">
      <alignment horizontal="right"/>
    </xf>
    <xf numFmtId="164" fontId="1" fillId="4" borderId="0" xfId="0" applyNumberFormat="1" applyFont="1" applyFill="1" applyAlignment="1">
      <alignment horizontal="right"/>
    </xf>
    <xf numFmtId="0" fontId="2" fillId="0" borderId="0" xfId="0" applyFont="1" applyAlignment="1">
      <alignment horizontal="left"/>
    </xf>
    <xf numFmtId="0" fontId="0" fillId="0" borderId="0" xfId="0" applyAlignment="1">
      <alignment horizontal="left"/>
    </xf>
    <xf numFmtId="0" fontId="8" fillId="0" borderId="0" xfId="0" applyFont="1" applyAlignment="1">
      <alignment horizontal="left"/>
    </xf>
    <xf numFmtId="0" fontId="9" fillId="0" borderId="0" xfId="0" applyFont="1" applyAlignment="1">
      <alignment horizontal="left"/>
    </xf>
    <xf numFmtId="0" fontId="2" fillId="0" borderId="0" xfId="0" applyFont="1" applyAlignment="1"/>
    <xf numFmtId="0" fontId="0" fillId="0" borderId="0" xfId="0" applyAlignment="1"/>
    <xf numFmtId="0" fontId="6" fillId="4" borderId="0" xfId="0" applyFont="1" applyFill="1" applyAlignment="1">
      <alignment horizontal="right"/>
    </xf>
    <xf numFmtId="0" fontId="1" fillId="4" borderId="0" xfId="0" applyFont="1" applyFill="1" applyAlignment="1">
      <alignment horizontal="right"/>
    </xf>
    <xf numFmtId="0" fontId="2" fillId="3" borderId="0" xfId="0" applyFont="1" applyFill="1" applyAlignment="1"/>
    <xf numFmtId="0" fontId="0" fillId="3" borderId="0" xfId="0" applyFill="1" applyAlignment="1"/>
    <xf numFmtId="0" fontId="7" fillId="4" borderId="0" xfId="0" applyFont="1" applyFill="1" applyAlignment="1">
      <alignment horizontal="center" vertical="center"/>
    </xf>
    <xf numFmtId="0" fontId="1" fillId="4" borderId="0" xfId="0" applyFont="1" applyFill="1" applyAlignment="1">
      <alignment horizontal="center" vertical="center"/>
    </xf>
    <xf numFmtId="0" fontId="0" fillId="4" borderId="0" xfId="0" applyFill="1" applyAlignment="1">
      <alignment horizontal="center" vertical="center"/>
    </xf>
    <xf numFmtId="0" fontId="6" fillId="4" borderId="0" xfId="0" applyFont="1" applyFill="1" applyAlignment="1">
      <alignment horizontal="center"/>
    </xf>
    <xf numFmtId="0" fontId="6" fillId="3" borderId="0" xfId="0" applyFont="1" applyFill="1" applyAlignment="1">
      <alignment horizontal="right"/>
    </xf>
    <xf numFmtId="0" fontId="0" fillId="3" borderId="0" xfId="0" applyFill="1" applyAlignment="1">
      <alignment horizontal="right"/>
    </xf>
    <xf numFmtId="0" fontId="6" fillId="4" borderId="0" xfId="0" applyFont="1" applyFill="1" applyAlignment="1"/>
    <xf numFmtId="0" fontId="1" fillId="4" borderId="0" xfId="0" applyFont="1" applyFill="1" applyAlignment="1"/>
    <xf numFmtId="0" fontId="3" fillId="3" borderId="0" xfId="0" applyFont="1" applyFill="1" applyAlignment="1">
      <alignment horizontal="left"/>
    </xf>
    <xf numFmtId="0" fontId="1" fillId="3" borderId="0" xfId="0" applyFont="1" applyFill="1" applyAlignment="1">
      <alignment horizontal="left"/>
    </xf>
    <xf numFmtId="0" fontId="2" fillId="0" borderId="0" xfId="0" applyFont="1" applyAlignment="1">
      <alignment horizontal="left" wrapText="1"/>
    </xf>
    <xf numFmtId="0" fontId="0" fillId="0" borderId="0" xfId="0" applyAlignment="1">
      <alignment horizontal="left" wrapText="1"/>
    </xf>
    <xf numFmtId="0" fontId="10" fillId="0" borderId="0" xfId="0" applyFont="1" applyAlignment="1">
      <alignment horizontal="center" vertical="center" wrapText="1"/>
    </xf>
    <xf numFmtId="0" fontId="11" fillId="0" borderId="0" xfId="0" applyFont="1" applyAlignment="1">
      <alignment horizontal="center" vertical="center" wrapText="1"/>
    </xf>
    <xf numFmtId="0" fontId="12" fillId="2" borderId="0" xfId="0" applyFont="1" applyFill="1" applyAlignment="1">
      <alignment horizontal="center" vertical="center" wrapText="1"/>
    </xf>
    <xf numFmtId="0" fontId="4" fillId="0" borderId="1" xfId="0" applyFont="1" applyBorder="1" applyAlignment="1">
      <alignment horizontal="center"/>
    </xf>
    <xf numFmtId="0" fontId="5" fillId="0" borderId="1" xfId="0" applyFont="1" applyBorder="1" applyAlignment="1">
      <alignment horizontal="center"/>
    </xf>
    <xf numFmtId="0" fontId="4" fillId="0" borderId="1" xfId="0" applyFont="1" applyBorder="1" applyAlignment="1">
      <alignment horizontal="left"/>
    </xf>
    <xf numFmtId="0" fontId="5" fillId="0" borderId="1" xfId="0" applyFont="1" applyBorder="1" applyAlignment="1">
      <alignment horizontal="left"/>
    </xf>
    <xf numFmtId="0" fontId="3" fillId="3" borderId="2" xfId="0" applyFont="1" applyFill="1" applyBorder="1" applyAlignment="1">
      <alignment horizontal="left"/>
    </xf>
    <xf numFmtId="0" fontId="1" fillId="3" borderId="2" xfId="0" applyFont="1" applyFill="1" applyBorder="1" applyAlignment="1">
      <alignment horizontal="left"/>
    </xf>
    <xf numFmtId="0" fontId="2" fillId="0" borderId="2" xfId="0" applyFont="1" applyBorder="1" applyAlignment="1"/>
    <xf numFmtId="0" fontId="0" fillId="0" borderId="2" xfId="0" applyBorder="1" applyAlignment="1"/>
    <xf numFmtId="0" fontId="15" fillId="0" borderId="0" xfId="0" applyFont="1" applyAlignment="1">
      <alignment horizontal="left"/>
    </xf>
    <xf numFmtId="0" fontId="10" fillId="0" borderId="0" xfId="0" applyFont="1" applyAlignment="1">
      <alignment horizontal="left" vertical="center"/>
    </xf>
    <xf numFmtId="0" fontId="11" fillId="0" borderId="0" xfId="0" applyFont="1" applyAlignment="1">
      <alignment horizontal="left" vertical="center"/>
    </xf>
    <xf numFmtId="0" fontId="12" fillId="2" borderId="0" xfId="0" applyFont="1" applyFill="1" applyAlignment="1">
      <alignment horizontal="left" vertical="center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188595</xdr:colOff>
      <xdr:row>34</xdr:row>
      <xdr:rowOff>152400</xdr:rowOff>
    </xdr:from>
    <xdr:to>
      <xdr:col>10</xdr:col>
      <xdr:colOff>91440</xdr:colOff>
      <xdr:row>72</xdr:row>
      <xdr:rowOff>20311</xdr:rowOff>
    </xdr:to>
    <xdr:pic>
      <xdr:nvPicPr>
        <xdr:cNvPr id="3" name="Obrázek 2">
          <a:extLst>
            <a:ext uri="{FF2B5EF4-FFF2-40B4-BE49-F238E27FC236}">
              <a16:creationId xmlns:a16="http://schemas.microsoft.com/office/drawing/2014/main" id="{963EBB18-7B1E-47BA-BDBC-5756E394366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264920" y="7086600"/>
          <a:ext cx="6393180" cy="673734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L11"/>
  <sheetViews>
    <sheetView tabSelected="1" view="pageBreakPreview" zoomScale="115" zoomScaleNormal="100" zoomScaleSheetLayoutView="115" workbookViewId="0">
      <selection activeCell="B18" sqref="B18"/>
    </sheetView>
  </sheetViews>
  <sheetFormatPr defaultRowHeight="15" x14ac:dyDescent="0.25"/>
  <cols>
    <col min="1" max="1" width="92.85546875" customWidth="1"/>
    <col min="2" max="2" width="33" customWidth="1"/>
    <col min="3" max="272" width="8.85546875" style="29"/>
  </cols>
  <sheetData>
    <row r="1" spans="1:272" ht="23.25" x14ac:dyDescent="0.35">
      <c r="A1" s="13" t="s">
        <v>63</v>
      </c>
    </row>
    <row r="2" spans="1:272" ht="23.25" x14ac:dyDescent="0.35">
      <c r="A2" s="13" t="s">
        <v>42</v>
      </c>
    </row>
    <row r="4" spans="1:272" ht="18.75" x14ac:dyDescent="0.3">
      <c r="A4" s="12" t="s">
        <v>43</v>
      </c>
      <c r="B4" s="14" t="s">
        <v>47</v>
      </c>
    </row>
    <row r="5" spans="1:272" ht="18.75" x14ac:dyDescent="0.3">
      <c r="A5" s="12"/>
      <c r="B5" s="14"/>
    </row>
    <row r="6" spans="1:272" s="26" customFormat="1" ht="18.75" x14ac:dyDescent="0.3">
      <c r="A6" s="30" t="str">
        <f>A1</f>
        <v xml:space="preserve"> III/00222 Ladná - nádraží Ladná (most)</v>
      </c>
      <c r="B6" s="31">
        <f>III_00222!K31</f>
        <v>0</v>
      </c>
      <c r="C6" s="29"/>
      <c r="D6" s="29"/>
      <c r="E6" s="29"/>
      <c r="F6" s="29"/>
      <c r="G6" s="29"/>
      <c r="H6" s="29"/>
      <c r="I6" s="29"/>
      <c r="J6" s="29"/>
      <c r="K6" s="29"/>
      <c r="L6" s="29"/>
      <c r="M6" s="29"/>
      <c r="N6" s="29"/>
      <c r="O6" s="29"/>
      <c r="P6" s="29"/>
      <c r="Q6" s="29"/>
      <c r="R6" s="29"/>
      <c r="S6" s="29"/>
      <c r="T6" s="29"/>
      <c r="U6" s="29"/>
      <c r="V6" s="29"/>
      <c r="W6" s="29"/>
      <c r="X6" s="29"/>
      <c r="Y6" s="29"/>
      <c r="Z6" s="29"/>
      <c r="AA6" s="29"/>
      <c r="AB6" s="29"/>
      <c r="AC6" s="29"/>
      <c r="AD6" s="29"/>
      <c r="AE6" s="29"/>
      <c r="AF6" s="29"/>
      <c r="AG6" s="29"/>
      <c r="AH6" s="29"/>
      <c r="AI6" s="29"/>
      <c r="AJ6" s="29"/>
      <c r="AK6" s="29"/>
      <c r="AL6" s="29"/>
      <c r="AM6" s="29"/>
      <c r="AN6" s="29"/>
      <c r="AO6" s="29"/>
      <c r="AP6" s="29"/>
      <c r="AQ6" s="29"/>
      <c r="AR6" s="29"/>
      <c r="AS6" s="29"/>
      <c r="AT6" s="29"/>
      <c r="AU6" s="29"/>
      <c r="AV6" s="29"/>
      <c r="AW6" s="29"/>
      <c r="AX6" s="29"/>
      <c r="AY6" s="29"/>
      <c r="AZ6" s="29"/>
      <c r="BA6" s="29"/>
      <c r="BB6" s="29"/>
      <c r="BC6" s="29"/>
      <c r="BD6" s="29"/>
      <c r="BE6" s="29"/>
      <c r="BF6" s="29"/>
      <c r="BG6" s="29"/>
      <c r="BH6" s="29"/>
      <c r="BI6" s="29"/>
      <c r="BJ6" s="29"/>
      <c r="BK6" s="29"/>
      <c r="BL6" s="29"/>
      <c r="BM6" s="29"/>
      <c r="BN6" s="29"/>
      <c r="BO6" s="29"/>
      <c r="BP6" s="29"/>
      <c r="BQ6" s="29"/>
      <c r="BR6" s="29"/>
      <c r="BS6" s="29"/>
      <c r="BT6" s="29"/>
      <c r="BU6" s="29"/>
      <c r="BV6" s="29"/>
      <c r="BW6" s="29"/>
      <c r="BX6" s="29"/>
      <c r="BY6" s="29"/>
      <c r="BZ6" s="29"/>
      <c r="CA6" s="29"/>
      <c r="CB6" s="29"/>
      <c r="CC6" s="29"/>
      <c r="CD6" s="29"/>
      <c r="CE6" s="29"/>
      <c r="CF6" s="29"/>
      <c r="CG6" s="29"/>
      <c r="CH6" s="29"/>
      <c r="CI6" s="29"/>
      <c r="CJ6" s="29"/>
      <c r="CK6" s="29"/>
      <c r="CL6" s="29"/>
      <c r="CM6" s="29"/>
      <c r="CN6" s="29"/>
      <c r="CO6" s="29"/>
      <c r="CP6" s="29"/>
      <c r="CQ6" s="29"/>
      <c r="CR6" s="29"/>
      <c r="CS6" s="29"/>
      <c r="CT6" s="29"/>
      <c r="CU6" s="29"/>
      <c r="CV6" s="29"/>
      <c r="CW6" s="29"/>
      <c r="CX6" s="29"/>
      <c r="CY6" s="29"/>
      <c r="CZ6" s="29"/>
      <c r="DA6" s="29"/>
      <c r="DB6" s="29"/>
      <c r="DC6" s="29"/>
      <c r="DD6" s="29"/>
      <c r="DE6" s="29"/>
      <c r="DF6" s="29"/>
      <c r="DG6" s="29"/>
      <c r="DH6" s="29"/>
      <c r="DI6" s="29"/>
      <c r="DJ6" s="29"/>
      <c r="DK6" s="29"/>
      <c r="DL6" s="29"/>
      <c r="DM6" s="29"/>
      <c r="DN6" s="29"/>
      <c r="DO6" s="29"/>
      <c r="DP6" s="29"/>
      <c r="DQ6" s="29"/>
      <c r="DR6" s="29"/>
      <c r="DS6" s="29"/>
      <c r="DT6" s="29"/>
      <c r="DU6" s="29"/>
      <c r="DV6" s="29"/>
      <c r="DW6" s="29"/>
      <c r="DX6" s="29"/>
      <c r="DY6" s="29"/>
      <c r="DZ6" s="29"/>
      <c r="EA6" s="29"/>
      <c r="EB6" s="29"/>
      <c r="EC6" s="29"/>
      <c r="ED6" s="29"/>
      <c r="EE6" s="29"/>
      <c r="EF6" s="29"/>
      <c r="EG6" s="29"/>
      <c r="EH6" s="29"/>
      <c r="EI6" s="29"/>
      <c r="EJ6" s="29"/>
      <c r="EK6" s="29"/>
      <c r="EL6" s="29"/>
      <c r="EM6" s="29"/>
      <c r="EN6" s="29"/>
      <c r="EO6" s="29"/>
      <c r="EP6" s="29"/>
      <c r="EQ6" s="29"/>
      <c r="ER6" s="29"/>
      <c r="ES6" s="29"/>
      <c r="ET6" s="29"/>
      <c r="EU6" s="29"/>
      <c r="EV6" s="29"/>
      <c r="EW6" s="29"/>
      <c r="EX6" s="29"/>
      <c r="EY6" s="29"/>
      <c r="EZ6" s="29"/>
      <c r="FA6" s="29"/>
      <c r="FB6" s="29"/>
      <c r="FC6" s="29"/>
      <c r="FD6" s="29"/>
      <c r="FE6" s="29"/>
      <c r="FF6" s="29"/>
      <c r="FG6" s="29"/>
      <c r="FH6" s="29"/>
      <c r="FI6" s="29"/>
      <c r="FJ6" s="29"/>
      <c r="FK6" s="29"/>
      <c r="FL6" s="29"/>
      <c r="FM6" s="29"/>
      <c r="FN6" s="29"/>
      <c r="FO6" s="29"/>
      <c r="FP6" s="29"/>
      <c r="FQ6" s="29"/>
      <c r="FR6" s="29"/>
      <c r="FS6" s="29"/>
      <c r="FT6" s="29"/>
      <c r="FU6" s="29"/>
      <c r="FV6" s="29"/>
      <c r="FW6" s="29"/>
      <c r="FX6" s="29"/>
      <c r="FY6" s="29"/>
      <c r="FZ6" s="29"/>
      <c r="GA6" s="29"/>
      <c r="GB6" s="29"/>
      <c r="GC6" s="29"/>
      <c r="GD6" s="29"/>
      <c r="GE6" s="29"/>
      <c r="GF6" s="29"/>
      <c r="GG6" s="29"/>
      <c r="GH6" s="29"/>
      <c r="GI6" s="29"/>
      <c r="GJ6" s="29"/>
      <c r="GK6" s="29"/>
      <c r="GL6" s="29"/>
      <c r="GM6" s="29"/>
      <c r="GN6" s="29"/>
      <c r="GO6" s="29"/>
      <c r="GP6" s="29"/>
      <c r="GQ6" s="29"/>
      <c r="GR6" s="29"/>
      <c r="GS6" s="29"/>
      <c r="GT6" s="29"/>
      <c r="GU6" s="29"/>
      <c r="GV6" s="29"/>
      <c r="GW6" s="29"/>
      <c r="GX6" s="29"/>
      <c r="GY6" s="29"/>
      <c r="GZ6" s="29"/>
      <c r="HA6" s="29"/>
      <c r="HB6" s="29"/>
      <c r="HC6" s="29"/>
      <c r="HD6" s="29"/>
      <c r="HE6" s="29"/>
      <c r="HF6" s="29"/>
      <c r="HG6" s="29"/>
      <c r="HH6" s="29"/>
      <c r="HI6" s="29"/>
      <c r="HJ6" s="29"/>
      <c r="HK6" s="29"/>
      <c r="HL6" s="29"/>
      <c r="HM6" s="29"/>
      <c r="HN6" s="29"/>
      <c r="HO6" s="29"/>
      <c r="HP6" s="29"/>
      <c r="HQ6" s="29"/>
      <c r="HR6" s="29"/>
      <c r="HS6" s="29"/>
      <c r="HT6" s="29"/>
      <c r="HU6" s="29"/>
      <c r="HV6" s="29"/>
      <c r="HW6" s="29"/>
      <c r="HX6" s="29"/>
      <c r="HY6" s="29"/>
      <c r="HZ6" s="29"/>
      <c r="IA6" s="29"/>
      <c r="IB6" s="29"/>
      <c r="IC6" s="29"/>
      <c r="ID6" s="29"/>
      <c r="IE6" s="29"/>
      <c r="IF6" s="29"/>
      <c r="IG6" s="29"/>
      <c r="IH6" s="29"/>
      <c r="II6" s="29"/>
      <c r="IJ6" s="29"/>
      <c r="IK6" s="29"/>
      <c r="IL6" s="29"/>
      <c r="IM6" s="29"/>
      <c r="IN6" s="29"/>
      <c r="IO6" s="29"/>
      <c r="IP6" s="29"/>
      <c r="IQ6" s="29"/>
      <c r="IR6" s="29"/>
      <c r="IS6" s="29"/>
      <c r="IT6" s="29"/>
      <c r="IU6" s="29"/>
      <c r="IV6" s="29"/>
      <c r="IW6" s="29"/>
      <c r="IX6" s="29"/>
      <c r="IY6" s="29"/>
      <c r="IZ6" s="29"/>
      <c r="JA6" s="29"/>
      <c r="JB6" s="29"/>
      <c r="JC6" s="29"/>
      <c r="JD6" s="29"/>
      <c r="JE6" s="29"/>
      <c r="JF6" s="29"/>
      <c r="JG6" s="29"/>
      <c r="JH6" s="29"/>
      <c r="JI6" s="29"/>
      <c r="JJ6" s="29"/>
      <c r="JK6" s="29"/>
      <c r="JL6" s="29"/>
    </row>
    <row r="7" spans="1:272" ht="18.75" x14ac:dyDescent="0.3">
      <c r="A7" s="32" t="str">
        <f>VaON!A1</f>
        <v>Vedlejší a ostatní náklady</v>
      </c>
      <c r="B7" s="31">
        <v>0</v>
      </c>
    </row>
    <row r="8" spans="1:272" ht="18.75" x14ac:dyDescent="0.3">
      <c r="A8" s="33"/>
      <c r="B8" s="34"/>
    </row>
    <row r="9" spans="1:272" ht="18.75" x14ac:dyDescent="0.3">
      <c r="A9" s="32" t="s">
        <v>45</v>
      </c>
      <c r="B9" s="31">
        <v>0</v>
      </c>
    </row>
    <row r="10" spans="1:272" ht="18.75" x14ac:dyDescent="0.3">
      <c r="A10" s="32" t="s">
        <v>44</v>
      </c>
      <c r="B10" s="31">
        <f>B9*0.21</f>
        <v>0</v>
      </c>
    </row>
    <row r="11" spans="1:272" ht="19.5" thickBot="1" x14ac:dyDescent="0.35">
      <c r="A11" s="35" t="s">
        <v>46</v>
      </c>
      <c r="B11" s="36">
        <f>B9*1.21</f>
        <v>0</v>
      </c>
    </row>
  </sheetData>
  <pageMargins left="0.7" right="0.7" top="0.78740157499999996" bottom="0.78740157499999996" header="0.3" footer="0.3"/>
  <pageSetup paperSize="9" scale="64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37"/>
  <sheetViews>
    <sheetView view="pageBreakPreview" zoomScaleNormal="100" zoomScaleSheetLayoutView="100" workbookViewId="0">
      <selection activeCell="K27" sqref="K27"/>
    </sheetView>
  </sheetViews>
  <sheetFormatPr defaultColWidth="9.140625" defaultRowHeight="15" x14ac:dyDescent="0.25"/>
  <cols>
    <col min="1" max="1" width="5.5703125" style="25" customWidth="1"/>
    <col min="2" max="2" width="10.140625" style="25" customWidth="1"/>
    <col min="3" max="4" width="9.7109375" style="25" customWidth="1"/>
    <col min="5" max="7" width="9.140625" style="25"/>
    <col min="8" max="8" width="29.7109375" style="25" customWidth="1"/>
    <col min="9" max="9" width="11.7109375" style="25" customWidth="1"/>
    <col min="10" max="10" width="6.28515625" style="25" customWidth="1"/>
    <col min="11" max="11" width="12.7109375" style="25" customWidth="1"/>
    <col min="12" max="12" width="13.7109375" style="25" customWidth="1"/>
    <col min="13" max="13" width="16.7109375" style="26" hidden="1" customWidth="1"/>
    <col min="14" max="16384" width="9.140625" style="26"/>
  </cols>
  <sheetData>
    <row r="1" spans="1:13" ht="15" customHeight="1" x14ac:dyDescent="0.25">
      <c r="A1" s="66" t="str">
        <f>Rekapitulace!A1</f>
        <v xml:space="preserve"> III/00222 Ladná - nádraží Ladná (most)</v>
      </c>
      <c r="B1" s="67"/>
      <c r="C1" s="67"/>
      <c r="D1" s="67"/>
      <c r="E1" s="67"/>
      <c r="F1" s="67"/>
      <c r="G1" s="67"/>
      <c r="H1" s="67"/>
      <c r="I1" s="67"/>
      <c r="J1" s="67"/>
      <c r="K1" s="67"/>
      <c r="L1" s="67"/>
    </row>
    <row r="2" spans="1:13" ht="15" customHeight="1" x14ac:dyDescent="0.25">
      <c r="A2" s="68"/>
      <c r="B2" s="67"/>
      <c r="C2" s="67"/>
      <c r="D2" s="67"/>
      <c r="E2" s="67"/>
      <c r="F2" s="67"/>
      <c r="G2" s="67"/>
      <c r="H2" s="67"/>
      <c r="I2" s="67"/>
      <c r="J2" s="67"/>
      <c r="K2" s="67"/>
      <c r="L2" s="67"/>
    </row>
    <row r="3" spans="1:13" ht="15" customHeight="1" x14ac:dyDescent="0.25">
      <c r="A3" s="67"/>
      <c r="B3" s="67"/>
      <c r="C3" s="67"/>
      <c r="D3" s="67"/>
      <c r="E3" s="67"/>
      <c r="F3" s="67"/>
      <c r="G3" s="67"/>
      <c r="H3" s="67"/>
      <c r="I3" s="67"/>
      <c r="J3" s="67"/>
      <c r="K3" s="67"/>
      <c r="L3" s="67"/>
    </row>
    <row r="4" spans="1:13" ht="15" customHeight="1" x14ac:dyDescent="0.25">
      <c r="A4" s="67"/>
      <c r="B4" s="67"/>
      <c r="C4" s="67"/>
      <c r="D4" s="67"/>
      <c r="E4" s="67"/>
      <c r="F4" s="67"/>
      <c r="G4" s="67"/>
      <c r="H4" s="67"/>
      <c r="I4" s="67"/>
      <c r="J4" s="67"/>
      <c r="K4" s="67"/>
      <c r="L4" s="67"/>
    </row>
    <row r="5" spans="1:13" x14ac:dyDescent="0.25">
      <c r="A5" s="25" t="s">
        <v>0</v>
      </c>
      <c r="B5" s="26"/>
      <c r="C5" s="25" t="s">
        <v>58</v>
      </c>
      <c r="D5" s="26"/>
      <c r="E5" s="26"/>
      <c r="F5" s="26"/>
      <c r="G5" s="26"/>
      <c r="H5" s="26"/>
      <c r="I5" s="26"/>
      <c r="J5" s="26"/>
      <c r="K5" s="26"/>
      <c r="L5" s="26"/>
    </row>
    <row r="6" spans="1:13" ht="15.75" thickBot="1" x14ac:dyDescent="0.3">
      <c r="A6" s="26"/>
      <c r="B6" s="26"/>
      <c r="C6" s="26"/>
      <c r="D6" s="26"/>
      <c r="E6" s="26"/>
      <c r="F6" s="26"/>
      <c r="G6" s="26"/>
      <c r="H6" s="26"/>
      <c r="I6" s="26"/>
      <c r="J6" s="26"/>
      <c r="K6" s="26"/>
      <c r="L6" s="26"/>
    </row>
    <row r="7" spans="1:13" ht="15.75" thickBot="1" x14ac:dyDescent="0.3">
      <c r="A7" s="69" t="s">
        <v>1</v>
      </c>
      <c r="B7" s="70"/>
      <c r="C7" s="71" t="s">
        <v>2</v>
      </c>
      <c r="D7" s="72"/>
      <c r="E7" s="72"/>
      <c r="F7" s="72"/>
      <c r="G7" s="72"/>
      <c r="H7" s="72"/>
      <c r="I7" s="16" t="s">
        <v>3</v>
      </c>
      <c r="J7" s="24" t="s">
        <v>4</v>
      </c>
      <c r="K7" s="16" t="s">
        <v>5</v>
      </c>
      <c r="L7" s="16" t="s">
        <v>6</v>
      </c>
    </row>
    <row r="8" spans="1:13" x14ac:dyDescent="0.25">
      <c r="A8" s="17">
        <v>1</v>
      </c>
      <c r="B8" s="73" t="s">
        <v>7</v>
      </c>
      <c r="C8" s="74"/>
      <c r="D8" s="74"/>
      <c r="E8" s="74"/>
      <c r="F8" s="74"/>
      <c r="G8" s="75"/>
      <c r="H8" s="76"/>
      <c r="I8" s="76"/>
      <c r="J8" s="76"/>
      <c r="K8" s="76"/>
      <c r="L8" s="76"/>
    </row>
    <row r="9" spans="1:13" x14ac:dyDescent="0.25">
      <c r="A9" s="15">
        <v>1</v>
      </c>
      <c r="B9" s="18" t="s">
        <v>54</v>
      </c>
      <c r="C9" s="44" t="s">
        <v>64</v>
      </c>
      <c r="D9" s="45"/>
      <c r="E9" s="45"/>
      <c r="F9" s="45"/>
      <c r="G9" s="45"/>
      <c r="H9" s="45"/>
      <c r="I9" s="22">
        <v>325</v>
      </c>
      <c r="J9" s="23" t="s">
        <v>8</v>
      </c>
      <c r="K9" s="19"/>
      <c r="L9" s="20">
        <f>ROUND(I9*K9,2)</f>
        <v>0</v>
      </c>
      <c r="M9" s="26" t="s">
        <v>9</v>
      </c>
    </row>
    <row r="10" spans="1:13" s="28" customFormat="1" x14ac:dyDescent="0.25">
      <c r="A10" s="15"/>
      <c r="B10" s="18"/>
      <c r="C10" s="77" t="s">
        <v>65</v>
      </c>
      <c r="D10" s="45"/>
      <c r="E10" s="45"/>
      <c r="F10" s="45"/>
      <c r="G10" s="45"/>
      <c r="H10" s="45"/>
      <c r="I10" s="22"/>
      <c r="J10" s="38"/>
      <c r="K10" s="19"/>
      <c r="L10" s="20"/>
    </row>
    <row r="11" spans="1:13" x14ac:dyDescent="0.25">
      <c r="A11" s="48"/>
      <c r="B11" s="49"/>
      <c r="C11" s="49"/>
      <c r="D11" s="49"/>
      <c r="E11" s="49"/>
      <c r="F11" s="49"/>
      <c r="G11" s="58" t="s">
        <v>10</v>
      </c>
      <c r="H11" s="59"/>
      <c r="I11" s="59"/>
      <c r="J11" s="59"/>
      <c r="K11" s="59"/>
      <c r="L11" s="21">
        <f>SUM(L9:L9)</f>
        <v>0</v>
      </c>
    </row>
    <row r="12" spans="1:13" x14ac:dyDescent="0.25">
      <c r="A12" s="17">
        <v>5</v>
      </c>
      <c r="B12" s="62" t="s">
        <v>11</v>
      </c>
      <c r="C12" s="63"/>
      <c r="D12" s="63"/>
      <c r="E12" s="63"/>
      <c r="F12" s="63"/>
      <c r="G12" s="48"/>
      <c r="H12" s="49"/>
      <c r="I12" s="49"/>
      <c r="J12" s="49"/>
      <c r="K12" s="49"/>
      <c r="L12" s="49"/>
    </row>
    <row r="13" spans="1:13" s="28" customFormat="1" x14ac:dyDescent="0.25">
      <c r="A13" s="15">
        <v>2</v>
      </c>
      <c r="B13" s="18" t="s">
        <v>66</v>
      </c>
      <c r="C13" s="44" t="s">
        <v>67</v>
      </c>
      <c r="D13" s="45"/>
      <c r="E13" s="45"/>
      <c r="F13" s="45"/>
      <c r="G13" s="45"/>
      <c r="H13" s="45"/>
      <c r="I13" s="22">
        <f>640*2*0.5</f>
        <v>640</v>
      </c>
      <c r="J13" s="39" t="s">
        <v>8</v>
      </c>
      <c r="K13" s="19"/>
      <c r="L13" s="20">
        <f>ROUND(I13*K13,2)</f>
        <v>0</v>
      </c>
      <c r="M13" s="28" t="s">
        <v>14</v>
      </c>
    </row>
    <row r="14" spans="1:13" x14ac:dyDescent="0.25">
      <c r="A14" s="15">
        <v>3</v>
      </c>
      <c r="B14" s="18" t="s">
        <v>12</v>
      </c>
      <c r="C14" s="44" t="s">
        <v>13</v>
      </c>
      <c r="D14" s="45"/>
      <c r="E14" s="45"/>
      <c r="F14" s="45"/>
      <c r="G14" s="45"/>
      <c r="H14" s="45"/>
      <c r="I14" s="22">
        <f>640*6.5*2</f>
        <v>8320</v>
      </c>
      <c r="J14" s="23" t="s">
        <v>8</v>
      </c>
      <c r="K14" s="19"/>
      <c r="L14" s="20">
        <f>ROUND(I14*K14,2)</f>
        <v>0</v>
      </c>
      <c r="M14" s="26" t="s">
        <v>14</v>
      </c>
    </row>
    <row r="15" spans="1:13" s="28" customFormat="1" x14ac:dyDescent="0.25">
      <c r="A15" s="15">
        <v>4</v>
      </c>
      <c r="B15" s="18" t="s">
        <v>59</v>
      </c>
      <c r="C15" s="44" t="s">
        <v>68</v>
      </c>
      <c r="D15" s="45"/>
      <c r="E15" s="45"/>
      <c r="F15" s="45"/>
      <c r="G15" s="45"/>
      <c r="H15" s="45"/>
      <c r="I15" s="22">
        <f>640*6.5</f>
        <v>4160</v>
      </c>
      <c r="J15" s="37" t="s">
        <v>8</v>
      </c>
      <c r="K15" s="19"/>
      <c r="L15" s="20">
        <f t="shared" ref="L15" si="0">ROUND(I15*K15,2)</f>
        <v>0</v>
      </c>
      <c r="M15" s="28" t="s">
        <v>15</v>
      </c>
    </row>
    <row r="16" spans="1:13" x14ac:dyDescent="0.25">
      <c r="A16" s="15">
        <v>5</v>
      </c>
      <c r="B16" s="18" t="s">
        <v>62</v>
      </c>
      <c r="C16" s="44" t="s">
        <v>61</v>
      </c>
      <c r="D16" s="45"/>
      <c r="E16" s="45"/>
      <c r="F16" s="45"/>
      <c r="G16" s="45"/>
      <c r="H16" s="45"/>
      <c r="I16" s="22">
        <f>I15</f>
        <v>4160</v>
      </c>
      <c r="J16" s="23" t="s">
        <v>8</v>
      </c>
      <c r="K16" s="19"/>
      <c r="L16" s="20">
        <f t="shared" ref="L16:L17" si="1">ROUND(I16*K16,2)</f>
        <v>0</v>
      </c>
      <c r="M16" s="26" t="s">
        <v>15</v>
      </c>
    </row>
    <row r="17" spans="1:13" x14ac:dyDescent="0.25">
      <c r="A17" s="15">
        <v>6</v>
      </c>
      <c r="B17" s="18" t="s">
        <v>60</v>
      </c>
      <c r="C17" s="44" t="s">
        <v>69</v>
      </c>
      <c r="D17" s="45"/>
      <c r="E17" s="45"/>
      <c r="F17" s="45"/>
      <c r="G17" s="45"/>
      <c r="H17" s="45"/>
      <c r="I17" s="22">
        <f>640+6.5+6.5+15+6</f>
        <v>674</v>
      </c>
      <c r="J17" s="23" t="s">
        <v>19</v>
      </c>
      <c r="K17" s="19"/>
      <c r="L17" s="20">
        <f t="shared" si="1"/>
        <v>0</v>
      </c>
      <c r="M17" s="26" t="s">
        <v>20</v>
      </c>
    </row>
    <row r="18" spans="1:13" x14ac:dyDescent="0.25">
      <c r="A18" s="48"/>
      <c r="B18" s="49"/>
      <c r="C18" s="49"/>
      <c r="D18" s="49"/>
      <c r="E18" s="49"/>
      <c r="F18" s="49"/>
      <c r="G18" s="58" t="s">
        <v>16</v>
      </c>
      <c r="H18" s="59"/>
      <c r="I18" s="59"/>
      <c r="J18" s="59"/>
      <c r="K18" s="59"/>
      <c r="L18" s="21">
        <f>SUM(L14:M17)</f>
        <v>0</v>
      </c>
    </row>
    <row r="19" spans="1:13" x14ac:dyDescent="0.25">
      <c r="A19" s="17">
        <v>9</v>
      </c>
      <c r="B19" s="62" t="s">
        <v>17</v>
      </c>
      <c r="C19" s="63"/>
      <c r="D19" s="63"/>
      <c r="E19" s="63"/>
      <c r="F19" s="63"/>
      <c r="G19" s="48"/>
      <c r="H19" s="49"/>
      <c r="I19" s="49"/>
      <c r="J19" s="49"/>
      <c r="K19" s="49"/>
      <c r="L19" s="49"/>
    </row>
    <row r="20" spans="1:13" s="28" customFormat="1" ht="14.45" customHeight="1" x14ac:dyDescent="0.25">
      <c r="A20" s="15">
        <v>7</v>
      </c>
      <c r="B20" s="18" t="s">
        <v>71</v>
      </c>
      <c r="C20" s="64" t="s">
        <v>70</v>
      </c>
      <c r="D20" s="65"/>
      <c r="E20" s="65"/>
      <c r="F20" s="65"/>
      <c r="G20" s="65"/>
      <c r="H20" s="65"/>
      <c r="I20" s="19">
        <f>640</f>
        <v>640</v>
      </c>
      <c r="J20" s="38" t="s">
        <v>55</v>
      </c>
      <c r="K20" s="19"/>
      <c r="L20" s="20">
        <f t="shared" ref="L20:L21" si="2">ROUND(I20*K20,2)</f>
        <v>0</v>
      </c>
    </row>
    <row r="21" spans="1:13" s="28" customFormat="1" x14ac:dyDescent="0.25">
      <c r="A21" s="15">
        <v>8</v>
      </c>
      <c r="B21" s="18" t="s">
        <v>56</v>
      </c>
      <c r="C21" s="44" t="s">
        <v>57</v>
      </c>
      <c r="D21" s="45"/>
      <c r="E21" s="45"/>
      <c r="F21" s="45"/>
      <c r="G21" s="45"/>
      <c r="H21" s="45"/>
      <c r="I21" s="19">
        <f>I20</f>
        <v>640</v>
      </c>
      <c r="J21" s="38" t="s">
        <v>55</v>
      </c>
      <c r="K21" s="19"/>
      <c r="L21" s="20">
        <f t="shared" si="2"/>
        <v>0</v>
      </c>
    </row>
    <row r="22" spans="1:13" x14ac:dyDescent="0.25">
      <c r="A22" s="15">
        <v>9</v>
      </c>
      <c r="B22" s="18" t="s">
        <v>72</v>
      </c>
      <c r="C22" s="44" t="s">
        <v>73</v>
      </c>
      <c r="D22" s="45"/>
      <c r="E22" s="45"/>
      <c r="F22" s="45"/>
      <c r="G22" s="45"/>
      <c r="H22" s="45"/>
      <c r="I22" s="19">
        <f>I17</f>
        <v>674</v>
      </c>
      <c r="J22" s="23" t="s">
        <v>19</v>
      </c>
      <c r="K22" s="19"/>
      <c r="L22" s="20">
        <f t="shared" ref="L22:L26" si="3">ROUND(I22*K22,2)</f>
        <v>0</v>
      </c>
      <c r="M22" s="26" t="s">
        <v>23</v>
      </c>
    </row>
    <row r="23" spans="1:13" x14ac:dyDescent="0.25">
      <c r="A23" s="15">
        <v>11</v>
      </c>
      <c r="B23" s="18" t="s">
        <v>39</v>
      </c>
      <c r="C23" s="44" t="s">
        <v>38</v>
      </c>
      <c r="D23" s="45"/>
      <c r="E23" s="45"/>
      <c r="F23" s="45"/>
      <c r="G23" s="45"/>
      <c r="H23" s="45"/>
      <c r="I23" s="22">
        <f>6.5+6.5+15+6</f>
        <v>34</v>
      </c>
      <c r="J23" s="23" t="s">
        <v>19</v>
      </c>
      <c r="K23" s="19"/>
      <c r="L23" s="20">
        <f t="shared" si="3"/>
        <v>0</v>
      </c>
      <c r="M23" s="26" t="s">
        <v>23</v>
      </c>
    </row>
    <row r="24" spans="1:13" x14ac:dyDescent="0.25">
      <c r="A24" s="15">
        <v>12</v>
      </c>
      <c r="B24" s="18" t="s">
        <v>40</v>
      </c>
      <c r="C24" s="44" t="s">
        <v>74</v>
      </c>
      <c r="D24" s="45"/>
      <c r="E24" s="45"/>
      <c r="F24" s="45"/>
      <c r="G24" s="45"/>
      <c r="H24" s="45"/>
      <c r="I24" s="22">
        <f>I23</f>
        <v>34</v>
      </c>
      <c r="J24" s="23" t="s">
        <v>19</v>
      </c>
      <c r="K24" s="19"/>
      <c r="L24" s="20">
        <f t="shared" si="3"/>
        <v>0</v>
      </c>
      <c r="M24" s="26" t="s">
        <v>24</v>
      </c>
    </row>
    <row r="25" spans="1:13" x14ac:dyDescent="0.25">
      <c r="A25" s="15">
        <v>13</v>
      </c>
      <c r="B25" s="18" t="s">
        <v>75</v>
      </c>
      <c r="C25" s="44" t="s">
        <v>41</v>
      </c>
      <c r="D25" s="45"/>
      <c r="E25" s="45"/>
      <c r="F25" s="45"/>
      <c r="G25" s="45"/>
      <c r="H25" s="45"/>
      <c r="I25" s="22">
        <f>I15</f>
        <v>4160</v>
      </c>
      <c r="J25" s="23" t="s">
        <v>8</v>
      </c>
      <c r="K25" s="19"/>
      <c r="L25" s="20">
        <f t="shared" si="3"/>
        <v>0</v>
      </c>
      <c r="M25" s="26" t="s">
        <v>25</v>
      </c>
    </row>
    <row r="26" spans="1:13" x14ac:dyDescent="0.25">
      <c r="A26" s="15">
        <v>17</v>
      </c>
      <c r="B26" s="18" t="s">
        <v>27</v>
      </c>
      <c r="C26" s="44" t="s">
        <v>28</v>
      </c>
      <c r="D26" s="45"/>
      <c r="E26" s="45"/>
      <c r="F26" s="45"/>
      <c r="G26" s="45"/>
      <c r="H26" s="45"/>
      <c r="I26" s="22">
        <f>I15*0.08*2.36</f>
        <v>785.40800000000002</v>
      </c>
      <c r="J26" s="23" t="s">
        <v>26</v>
      </c>
      <c r="K26" s="19"/>
      <c r="L26" s="20">
        <f t="shared" si="3"/>
        <v>0</v>
      </c>
      <c r="M26" s="26" t="s">
        <v>29</v>
      </c>
    </row>
    <row r="27" spans="1:13" x14ac:dyDescent="0.25">
      <c r="A27" s="15">
        <v>18</v>
      </c>
      <c r="B27" s="18" t="s">
        <v>35</v>
      </c>
      <c r="C27" s="44" t="s">
        <v>36</v>
      </c>
      <c r="D27" s="45"/>
      <c r="E27" s="45"/>
      <c r="F27" s="45"/>
      <c r="G27" s="45"/>
      <c r="H27" s="45"/>
      <c r="I27" s="22">
        <v>1</v>
      </c>
      <c r="J27" s="23" t="s">
        <v>37</v>
      </c>
      <c r="K27" s="19"/>
      <c r="L27" s="20">
        <f>ROUND(I27*K27,2)</f>
        <v>0</v>
      </c>
      <c r="M27" s="26" t="s">
        <v>29</v>
      </c>
    </row>
    <row r="28" spans="1:13" x14ac:dyDescent="0.25">
      <c r="A28" s="48"/>
      <c r="B28" s="49"/>
      <c r="C28" s="49"/>
      <c r="D28" s="49"/>
      <c r="E28" s="49"/>
      <c r="F28" s="49"/>
      <c r="G28" s="58" t="s">
        <v>18</v>
      </c>
      <c r="H28" s="59"/>
      <c r="I28" s="59"/>
      <c r="J28" s="59"/>
      <c r="K28" s="59"/>
      <c r="L28" s="21">
        <f>SUM(L20:M27)</f>
        <v>0</v>
      </c>
    </row>
    <row r="29" spans="1:13" x14ac:dyDescent="0.25">
      <c r="A29" s="48"/>
      <c r="B29" s="49"/>
      <c r="C29" s="49"/>
      <c r="D29" s="49"/>
      <c r="E29" s="49"/>
      <c r="F29" s="49"/>
      <c r="G29" s="49"/>
      <c r="H29" s="49"/>
      <c r="I29" s="49"/>
      <c r="J29" s="49"/>
      <c r="K29" s="49"/>
      <c r="L29" s="49"/>
    </row>
    <row r="30" spans="1:13" x14ac:dyDescent="0.25">
      <c r="A30" s="52"/>
      <c r="B30" s="53"/>
      <c r="C30" s="53"/>
      <c r="D30" s="53"/>
      <c r="E30" s="53"/>
      <c r="F30" s="53"/>
      <c r="G30" s="53"/>
      <c r="H30" s="53"/>
      <c r="I30" s="53"/>
      <c r="J30" s="53"/>
      <c r="K30" s="53"/>
      <c r="L30" s="53"/>
    </row>
    <row r="31" spans="1:13" x14ac:dyDescent="0.25">
      <c r="A31" s="54" t="s">
        <v>30</v>
      </c>
      <c r="B31" s="55"/>
      <c r="C31" s="55"/>
      <c r="D31" s="57" t="s">
        <v>31</v>
      </c>
      <c r="E31" s="41"/>
      <c r="F31" s="57" t="s">
        <v>32</v>
      </c>
      <c r="G31" s="41"/>
      <c r="H31" s="50" t="s">
        <v>33</v>
      </c>
      <c r="I31" s="51"/>
      <c r="J31" s="27"/>
      <c r="K31" s="42">
        <f>L28+L18+L11</f>
        <v>0</v>
      </c>
      <c r="L31" s="43"/>
    </row>
    <row r="32" spans="1:13" x14ac:dyDescent="0.25">
      <c r="A32" s="56"/>
      <c r="B32" s="56"/>
      <c r="C32" s="56"/>
      <c r="D32" s="60"/>
      <c r="E32" s="61"/>
      <c r="F32" s="60"/>
      <c r="G32" s="61"/>
      <c r="H32" s="60"/>
      <c r="I32" s="61"/>
      <c r="J32" s="61"/>
      <c r="K32" s="61"/>
      <c r="L32" s="61"/>
    </row>
    <row r="33" spans="1:12" x14ac:dyDescent="0.25">
      <c r="A33" s="56"/>
      <c r="B33" s="56"/>
      <c r="C33" s="56"/>
      <c r="D33" s="40">
        <v>21</v>
      </c>
      <c r="E33" s="41"/>
      <c r="F33" s="42">
        <f>ROUNDUP(K31*0.21,2)</f>
        <v>0</v>
      </c>
      <c r="G33" s="43"/>
      <c r="H33" s="50" t="s">
        <v>34</v>
      </c>
      <c r="I33" s="51"/>
      <c r="J33" s="27"/>
      <c r="K33" s="42">
        <f>K31+F33+F32</f>
        <v>0</v>
      </c>
      <c r="L33" s="43"/>
    </row>
    <row r="34" spans="1:12" x14ac:dyDescent="0.25">
      <c r="A34" s="52"/>
      <c r="B34" s="53"/>
      <c r="C34" s="53"/>
      <c r="D34" s="53"/>
      <c r="E34" s="53"/>
      <c r="F34" s="53"/>
      <c r="G34" s="53"/>
      <c r="H34" s="53"/>
      <c r="I34" s="53"/>
      <c r="J34" s="53"/>
      <c r="K34" s="53"/>
      <c r="L34" s="53"/>
    </row>
    <row r="35" spans="1:12" x14ac:dyDescent="0.25">
      <c r="A35" s="48"/>
      <c r="B35" s="49"/>
      <c r="C35" s="49"/>
      <c r="D35" s="49"/>
      <c r="E35" s="49"/>
      <c r="F35" s="49"/>
      <c r="G35" s="49"/>
      <c r="H35" s="49"/>
      <c r="I35" s="49"/>
      <c r="J35" s="49"/>
      <c r="K35" s="49"/>
      <c r="L35" s="49"/>
    </row>
    <row r="36" spans="1:12" x14ac:dyDescent="0.25">
      <c r="A36" s="46"/>
      <c r="B36" s="47"/>
      <c r="C36" s="46"/>
      <c r="D36" s="47"/>
      <c r="E36" s="47"/>
      <c r="F36" s="48"/>
      <c r="G36" s="49"/>
      <c r="H36" s="49"/>
      <c r="I36" s="49"/>
      <c r="J36" s="49"/>
      <c r="K36" s="49"/>
      <c r="L36" s="49"/>
    </row>
    <row r="37" spans="1:12" x14ac:dyDescent="0.25">
      <c r="A37" s="46"/>
      <c r="B37" s="47"/>
      <c r="C37" s="46"/>
      <c r="D37" s="47"/>
      <c r="E37" s="47"/>
      <c r="F37" s="48"/>
      <c r="G37" s="49"/>
      <c r="H37" s="49"/>
      <c r="I37" s="49"/>
      <c r="J37" s="49"/>
      <c r="K37" s="49"/>
      <c r="L37" s="49"/>
    </row>
  </sheetData>
  <mergeCells count="52">
    <mergeCell ref="A11:F11"/>
    <mergeCell ref="G11:K11"/>
    <mergeCell ref="B12:F12"/>
    <mergeCell ref="G12:L12"/>
    <mergeCell ref="A1:L4"/>
    <mergeCell ref="A7:B7"/>
    <mergeCell ref="C7:H7"/>
    <mergeCell ref="B8:F8"/>
    <mergeCell ref="G8:L8"/>
    <mergeCell ref="C9:H9"/>
    <mergeCell ref="C10:H10"/>
    <mergeCell ref="B19:F19"/>
    <mergeCell ref="G19:L19"/>
    <mergeCell ref="C22:H22"/>
    <mergeCell ref="C23:H23"/>
    <mergeCell ref="C24:H24"/>
    <mergeCell ref="C20:H20"/>
    <mergeCell ref="C14:H14"/>
    <mergeCell ref="C16:H16"/>
    <mergeCell ref="C17:H17"/>
    <mergeCell ref="A18:F18"/>
    <mergeCell ref="G18:K18"/>
    <mergeCell ref="C15:H15"/>
    <mergeCell ref="C21:H21"/>
    <mergeCell ref="G28:K28"/>
    <mergeCell ref="A29:L29"/>
    <mergeCell ref="D32:E32"/>
    <mergeCell ref="F32:G32"/>
    <mergeCell ref="H32:L32"/>
    <mergeCell ref="H31:I31"/>
    <mergeCell ref="K31:L31"/>
    <mergeCell ref="A30:L30"/>
    <mergeCell ref="C26:H26"/>
    <mergeCell ref="C27:H27"/>
    <mergeCell ref="A28:F28"/>
    <mergeCell ref="C25:H25"/>
    <mergeCell ref="D33:E33"/>
    <mergeCell ref="F33:G33"/>
    <mergeCell ref="C13:H13"/>
    <mergeCell ref="A37:B37"/>
    <mergeCell ref="C37:E37"/>
    <mergeCell ref="F37:L37"/>
    <mergeCell ref="H33:I33"/>
    <mergeCell ref="K33:L33"/>
    <mergeCell ref="A34:L34"/>
    <mergeCell ref="A35:L35"/>
    <mergeCell ref="A36:B36"/>
    <mergeCell ref="C36:E36"/>
    <mergeCell ref="F36:L36"/>
    <mergeCell ref="A31:C33"/>
    <mergeCell ref="D31:E31"/>
    <mergeCell ref="F31:G31"/>
  </mergeCells>
  <pageMargins left="0.19685039375000002" right="0.19685039375000002" top="0.78740157499999996" bottom="0.78740157499999996" header="0.3" footer="0.3"/>
  <pageSetup paperSize="9" scale="64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20"/>
  <sheetViews>
    <sheetView view="pageBreakPreview" zoomScale="70" zoomScaleNormal="100" zoomScaleSheetLayoutView="70" workbookViewId="0">
      <selection activeCell="L28" sqref="L28"/>
    </sheetView>
  </sheetViews>
  <sheetFormatPr defaultRowHeight="15" x14ac:dyDescent="0.25"/>
  <cols>
    <col min="1" max="1" width="5.5703125" style="1" customWidth="1"/>
    <col min="2" max="2" width="10.140625" style="1" customWidth="1"/>
    <col min="3" max="4" width="9.7109375" style="1" customWidth="1"/>
    <col min="5" max="7" width="9.140625" style="1"/>
    <col min="8" max="8" width="29.7109375" style="1" customWidth="1"/>
    <col min="9" max="9" width="11.7109375" style="1" customWidth="1"/>
    <col min="10" max="10" width="6.28515625" style="1" customWidth="1"/>
    <col min="11" max="11" width="12.7109375" style="1" customWidth="1"/>
    <col min="12" max="12" width="13.7109375" style="1" customWidth="1"/>
    <col min="13" max="13" width="16.7109375" hidden="1" customWidth="1"/>
  </cols>
  <sheetData>
    <row r="1" spans="1:13" x14ac:dyDescent="0.25">
      <c r="A1" s="78" t="s">
        <v>50</v>
      </c>
      <c r="B1" s="79"/>
      <c r="C1" s="79"/>
      <c r="D1" s="79"/>
      <c r="E1" s="79"/>
      <c r="F1" s="79"/>
      <c r="G1" s="79"/>
      <c r="H1" s="79"/>
      <c r="I1" s="79"/>
      <c r="J1" s="79"/>
      <c r="K1" s="79"/>
      <c r="L1" s="79"/>
    </row>
    <row r="2" spans="1:13" x14ac:dyDescent="0.25">
      <c r="A2" s="80"/>
      <c r="B2" s="79"/>
      <c r="C2" s="79"/>
      <c r="D2" s="79"/>
      <c r="E2" s="79"/>
      <c r="F2" s="79"/>
      <c r="G2" s="79"/>
      <c r="H2" s="79"/>
      <c r="I2" s="79"/>
      <c r="J2" s="79"/>
      <c r="K2" s="79"/>
      <c r="L2" s="79"/>
    </row>
    <row r="3" spans="1:13" x14ac:dyDescent="0.25">
      <c r="A3" s="79"/>
      <c r="B3" s="79"/>
      <c r="C3" s="79"/>
      <c r="D3" s="79"/>
      <c r="E3" s="79"/>
      <c r="F3" s="79"/>
      <c r="G3" s="79"/>
      <c r="H3" s="79"/>
      <c r="I3" s="79"/>
      <c r="J3" s="79"/>
      <c r="K3" s="79"/>
      <c r="L3" s="79"/>
    </row>
    <row r="4" spans="1:13" x14ac:dyDescent="0.25">
      <c r="A4" s="79"/>
      <c r="B4" s="79"/>
      <c r="C4" s="79"/>
      <c r="D4" s="79"/>
      <c r="E4" s="79"/>
      <c r="F4" s="79"/>
      <c r="G4" s="79"/>
      <c r="H4" s="79"/>
      <c r="I4" s="79"/>
      <c r="J4" s="79"/>
      <c r="K4" s="79"/>
      <c r="L4" s="79"/>
    </row>
    <row r="5" spans="1:13" x14ac:dyDescent="0.25">
      <c r="A5" s="1" t="s">
        <v>0</v>
      </c>
      <c r="C5" s="1" t="str">
        <f>III_00222!C5</f>
        <v>SUS JMK, p.o.k.</v>
      </c>
    </row>
    <row r="6" spans="1:13" ht="15.75" thickBot="1" x14ac:dyDescent="0.3"/>
    <row r="7" spans="1:13" ht="15.75" thickBot="1" x14ac:dyDescent="0.3">
      <c r="A7" s="69" t="s">
        <v>1</v>
      </c>
      <c r="B7" s="70"/>
      <c r="C7" s="71" t="s">
        <v>2</v>
      </c>
      <c r="D7" s="72"/>
      <c r="E7" s="72"/>
      <c r="F7" s="72"/>
      <c r="G7" s="72"/>
      <c r="H7" s="72"/>
      <c r="I7" s="3" t="s">
        <v>3</v>
      </c>
      <c r="J7" s="11" t="s">
        <v>4</v>
      </c>
      <c r="K7" s="3" t="s">
        <v>5</v>
      </c>
      <c r="L7" s="3" t="s">
        <v>6</v>
      </c>
    </row>
    <row r="8" spans="1:13" x14ac:dyDescent="0.25">
      <c r="A8" s="4"/>
      <c r="B8" s="62" t="s">
        <v>49</v>
      </c>
      <c r="C8" s="63"/>
      <c r="D8" s="63"/>
      <c r="E8" s="63"/>
      <c r="F8" s="63"/>
      <c r="G8" s="48"/>
      <c r="H8" s="49"/>
      <c r="I8" s="49"/>
      <c r="J8" s="49"/>
      <c r="K8" s="49"/>
      <c r="L8" s="49"/>
    </row>
    <row r="9" spans="1:13" x14ac:dyDescent="0.25">
      <c r="A9" s="2">
        <v>1</v>
      </c>
      <c r="B9" s="5"/>
      <c r="C9" s="44" t="s">
        <v>48</v>
      </c>
      <c r="D9" s="45"/>
      <c r="E9" s="45"/>
      <c r="F9" s="45"/>
      <c r="G9" s="45"/>
      <c r="H9" s="45"/>
      <c r="I9" s="6">
        <v>1</v>
      </c>
      <c r="J9" s="10" t="s">
        <v>51</v>
      </c>
      <c r="K9" s="6">
        <v>0</v>
      </c>
      <c r="L9" s="7">
        <f t="shared" ref="L9:L10" si="0">ROUND(I9*K9,2)</f>
        <v>0</v>
      </c>
      <c r="M9" t="s">
        <v>21</v>
      </c>
    </row>
    <row r="10" spans="1:13" x14ac:dyDescent="0.25">
      <c r="A10" s="15">
        <v>2</v>
      </c>
      <c r="B10" s="5"/>
      <c r="C10" s="44" t="s">
        <v>53</v>
      </c>
      <c r="D10" s="45"/>
      <c r="E10" s="45"/>
      <c r="F10" s="45"/>
      <c r="G10" s="45"/>
      <c r="H10" s="45"/>
      <c r="I10" s="6">
        <v>1</v>
      </c>
      <c r="J10" s="10" t="s">
        <v>51</v>
      </c>
      <c r="K10" s="6">
        <v>0</v>
      </c>
      <c r="L10" s="7">
        <f t="shared" si="0"/>
        <v>0</v>
      </c>
      <c r="M10" t="s">
        <v>22</v>
      </c>
    </row>
    <row r="11" spans="1:13" x14ac:dyDescent="0.25">
      <c r="A11" s="48"/>
      <c r="B11" s="49"/>
      <c r="C11" s="49"/>
      <c r="D11" s="49"/>
      <c r="E11" s="49"/>
      <c r="F11" s="49"/>
      <c r="G11" s="58" t="s">
        <v>52</v>
      </c>
      <c r="H11" s="59"/>
      <c r="I11" s="59"/>
      <c r="J11" s="59"/>
      <c r="K11" s="59"/>
      <c r="L11" s="8">
        <f>SUM(L9:M10)</f>
        <v>0</v>
      </c>
    </row>
    <row r="12" spans="1:13" x14ac:dyDescent="0.25">
      <c r="A12" s="48"/>
      <c r="B12" s="49"/>
      <c r="C12" s="49"/>
      <c r="D12" s="49"/>
      <c r="E12" s="49"/>
      <c r="F12" s="49"/>
      <c r="G12" s="49"/>
      <c r="H12" s="49"/>
      <c r="I12" s="49"/>
      <c r="J12" s="49"/>
      <c r="K12" s="49"/>
      <c r="L12" s="49"/>
    </row>
    <row r="13" spans="1:13" x14ac:dyDescent="0.25">
      <c r="A13" s="52"/>
      <c r="B13" s="53"/>
      <c r="C13" s="53"/>
      <c r="D13" s="53"/>
      <c r="E13" s="53"/>
      <c r="F13" s="53"/>
      <c r="G13" s="53"/>
      <c r="H13" s="53"/>
      <c r="I13" s="53"/>
      <c r="J13" s="53"/>
      <c r="K13" s="53"/>
      <c r="L13" s="53"/>
    </row>
    <row r="14" spans="1:13" x14ac:dyDescent="0.25">
      <c r="A14" s="54" t="s">
        <v>30</v>
      </c>
      <c r="B14" s="55"/>
      <c r="C14" s="55"/>
      <c r="D14" s="57" t="s">
        <v>31</v>
      </c>
      <c r="E14" s="41"/>
      <c r="F14" s="57" t="s">
        <v>32</v>
      </c>
      <c r="G14" s="41"/>
      <c r="H14" s="50" t="s">
        <v>33</v>
      </c>
      <c r="I14" s="51"/>
      <c r="J14" s="9"/>
      <c r="K14" s="42">
        <f>L11</f>
        <v>0</v>
      </c>
      <c r="L14" s="43"/>
    </row>
    <row r="15" spans="1:13" x14ac:dyDescent="0.25">
      <c r="A15" s="56"/>
      <c r="B15" s="56"/>
      <c r="C15" s="56"/>
      <c r="D15" s="60"/>
      <c r="E15" s="61"/>
      <c r="F15" s="60"/>
      <c r="G15" s="61"/>
      <c r="H15" s="60"/>
      <c r="I15" s="61"/>
      <c r="J15" s="61"/>
      <c r="K15" s="61"/>
      <c r="L15" s="61"/>
    </row>
    <row r="16" spans="1:13" x14ac:dyDescent="0.25">
      <c r="A16" s="56"/>
      <c r="B16" s="56"/>
      <c r="C16" s="56"/>
      <c r="D16" s="40">
        <v>21</v>
      </c>
      <c r="E16" s="41"/>
      <c r="F16" s="42">
        <f>ROUNDUP(K14*0.21,2)</f>
        <v>0</v>
      </c>
      <c r="G16" s="43"/>
      <c r="H16" s="50" t="s">
        <v>34</v>
      </c>
      <c r="I16" s="51"/>
      <c r="J16" s="9"/>
      <c r="K16" s="42">
        <f>K14+F16+F15</f>
        <v>0</v>
      </c>
      <c r="L16" s="43"/>
    </row>
    <row r="17" spans="1:12" x14ac:dyDescent="0.25">
      <c r="A17" s="52"/>
      <c r="B17" s="53"/>
      <c r="C17" s="53"/>
      <c r="D17" s="53"/>
      <c r="E17" s="53"/>
      <c r="F17" s="53"/>
      <c r="G17" s="53"/>
      <c r="H17" s="53"/>
      <c r="I17" s="53"/>
      <c r="J17" s="53"/>
      <c r="K17" s="53"/>
      <c r="L17" s="53"/>
    </row>
    <row r="18" spans="1:12" x14ac:dyDescent="0.25">
      <c r="A18" s="48"/>
      <c r="B18" s="49"/>
      <c r="C18" s="49"/>
      <c r="D18" s="49"/>
      <c r="E18" s="49"/>
      <c r="F18" s="49"/>
      <c r="G18" s="49"/>
      <c r="H18" s="49"/>
      <c r="I18" s="49"/>
      <c r="J18" s="49"/>
      <c r="K18" s="49"/>
      <c r="L18" s="49"/>
    </row>
    <row r="19" spans="1:12" x14ac:dyDescent="0.25">
      <c r="A19" s="46"/>
      <c r="B19" s="47"/>
      <c r="C19" s="46"/>
      <c r="D19" s="47"/>
      <c r="E19" s="47"/>
      <c r="F19" s="48"/>
      <c r="G19" s="49"/>
      <c r="H19" s="49"/>
      <c r="I19" s="49"/>
      <c r="J19" s="49"/>
      <c r="K19" s="49"/>
      <c r="L19" s="49"/>
    </row>
    <row r="20" spans="1:12" x14ac:dyDescent="0.25">
      <c r="A20" s="46"/>
      <c r="B20" s="47"/>
      <c r="C20" s="46"/>
      <c r="D20" s="47"/>
      <c r="E20" s="47"/>
      <c r="F20" s="48"/>
      <c r="G20" s="49"/>
      <c r="H20" s="49"/>
      <c r="I20" s="49"/>
      <c r="J20" s="49"/>
      <c r="K20" s="49"/>
      <c r="L20" s="49"/>
    </row>
  </sheetData>
  <mergeCells count="31">
    <mergeCell ref="A20:B20"/>
    <mergeCell ref="C20:E20"/>
    <mergeCell ref="F20:L20"/>
    <mergeCell ref="F16:G16"/>
    <mergeCell ref="H16:I16"/>
    <mergeCell ref="K16:L16"/>
    <mergeCell ref="A17:L17"/>
    <mergeCell ref="A18:L18"/>
    <mergeCell ref="A19:B19"/>
    <mergeCell ref="C19:E19"/>
    <mergeCell ref="F19:L19"/>
    <mergeCell ref="A13:L13"/>
    <mergeCell ref="A14:C16"/>
    <mergeCell ref="D14:E14"/>
    <mergeCell ref="F14:G14"/>
    <mergeCell ref="H14:I14"/>
    <mergeCell ref="K14:L14"/>
    <mergeCell ref="D15:E15"/>
    <mergeCell ref="F15:G15"/>
    <mergeCell ref="H15:L15"/>
    <mergeCell ref="D16:E16"/>
    <mergeCell ref="A12:L12"/>
    <mergeCell ref="C10:H10"/>
    <mergeCell ref="C9:H9"/>
    <mergeCell ref="A11:F11"/>
    <mergeCell ref="G11:K11"/>
    <mergeCell ref="A1:L4"/>
    <mergeCell ref="A7:B7"/>
    <mergeCell ref="C7:H7"/>
    <mergeCell ref="B8:F8"/>
    <mergeCell ref="G8:L8"/>
  </mergeCells>
  <pageMargins left="0.19685039375000002" right="0.19685039375000002" top="0.78740157499999996" bottom="0.78740157499999996" header="0.3" footer="0.3"/>
  <pageSetup paperSize="9" scale="73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3</vt:i4>
      </vt:variant>
      <vt:variant>
        <vt:lpstr>Pojmenované oblasti</vt:lpstr>
      </vt:variant>
      <vt:variant>
        <vt:i4>1</vt:i4>
      </vt:variant>
    </vt:vector>
  </HeadingPairs>
  <TitlesOfParts>
    <vt:vector size="4" baseType="lpstr">
      <vt:lpstr>Rekapitulace</vt:lpstr>
      <vt:lpstr>III_00222</vt:lpstr>
      <vt:lpstr>VaON</vt:lpstr>
      <vt:lpstr>Rekapitulace!Oblast_tisku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Štukavec Jiří</dc:creator>
  <cp:lastModifiedBy>Dostál Jaroslav</cp:lastModifiedBy>
  <cp:lastPrinted>2022-02-03T13:52:51Z</cp:lastPrinted>
  <dcterms:created xsi:type="dcterms:W3CDTF">2016-03-02T12:32:43Z</dcterms:created>
  <dcterms:modified xsi:type="dcterms:W3CDTF">2023-05-29T09:06:52Z</dcterms:modified>
</cp:coreProperties>
</file>