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fetterle.ivo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101" sheetId="3" r:id="rId3"/>
    <sheet name="SO 201" sheetId="4" r:id="rId4"/>
    <sheet name="SO 201.1" sheetId="5" r:id="rId5"/>
    <sheet name="SO 202" sheetId="6" r:id="rId6"/>
    <sheet name="SO 401" sheetId="7" r:id="rId7"/>
  </sheets>
  <definedNames/>
  <calcPr/>
  <webPublishing/>
</workbook>
</file>

<file path=xl/sharedStrings.xml><?xml version="1.0" encoding="utf-8"?>
<sst xmlns="http://schemas.openxmlformats.org/spreadsheetml/2006/main" count="2128" uniqueCount="700">
  <si>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</si>
  <si>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</si>
  <si>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</si>
  <si>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</si>
  <si>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</si>
  <si>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>II/398</t>
  </si>
  <si>
    <t>Trstěnice, most 398-002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</si>
  <si>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</si>
  <si>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</si>
  <si>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</si>
  <si>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</si>
  <si>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</si>
  <si>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</si>
  <si>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</si>
  <si>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</si>
  <si>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</si>
  <si>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</si>
  <si>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</si>
  <si>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</si>
  <si>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</si>
  <si>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</si>
  <si>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</si>
  <si>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</si>
  <si>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</si>
  <si>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</si>
  <si>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</si>
  <si>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</si>
  <si>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</si>
  <si>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</si>
  <si>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</si>
  <si>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</si>
  <si>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</si>
  <si>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</si>
  <si>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</si>
  <si>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</si>
  <si>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</si>
  <si>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</si>
  <si>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</si>
  <si>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</si>
  <si>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</si>
  <si>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</t>
  </si>
  <si>
    <t/>
  </si>
  <si>
    <t>OSTATNÍ POŽADAVKY - GEODETICKÉ ZAMĚŘENÍ</t>
  </si>
  <si>
    <t>KPL</t>
  </si>
  <si>
    <t>PP</t>
  </si>
  <si>
    <t>během stavby</t>
  </si>
  <si>
    <t>VV</t>
  </si>
  <si>
    <t>1=1,000 [A]</t>
  </si>
  <si>
    <t>TS</t>
  </si>
  <si>
    <t>zahrnuje veškeré náklady spojené s objednatelem požadovanými pracemi</t>
  </si>
  <si>
    <t>029113</t>
  </si>
  <si>
    <t>OSTATNÍ POŽADAVKY - GEODETICKÉ ZAMĚŘENÍ - CELKY</t>
  </si>
  <si>
    <t>Geodetické zaměření stavby - popsáno v obchodních podmínkách</t>
  </si>
  <si>
    <t>02943</t>
  </si>
  <si>
    <t>OSTATNÍ POŽADAVKY - VYPRACOVÁNÍ RDS</t>
  </si>
  <si>
    <t>Realizační dokumentace stavby (dále jen RDS) - popsáno v obchodních podmínkách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</si>
  <si>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</si>
  <si>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</si>
  <si>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</si>
  <si>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</si>
  <si>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</si>
  <si>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</si>
  <si>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  
- přípravu podkladů, podání žádosti na katastrální úřad  
- polní práce spojené s vyhotovením geometrického plánu  
- výpočetní a grafické kancelářské práce  
- úřední ověření výsledného geometrického plánu</t>
  </si>
  <si>
    <t>02946</t>
  </si>
  <si>
    <t>OSTAT POŽADAVKY - FOTODOKUMENTACE</t>
  </si>
  <si>
    <t>Fotodokumentace provádění stavby, vč. fotodokumentace stavu blízkých nemovitostí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</si>
  <si>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</si>
  <si>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</si>
  <si>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</si>
  <si>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</si>
  <si>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</si>
  <si>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</si>
  <si>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</si>
  <si>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</si>
  <si>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</si>
  <si>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</si>
  <si>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</si>
  <si>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</si>
  <si>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</si>
  <si>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8</t>
  </si>
  <si>
    <t>00008</t>
  </si>
  <si>
    <t>Zajištění přístupů a příjezdů k sousedním nemovitostem  - popsáno v obchodních podmínkách, v zákoně č. 13/1997 Sb., a vyhlášce č. 104/1997</t>
  </si>
  <si>
    <t>00010</t>
  </si>
  <si>
    <t>Hlavní prohlídka mostu prováděná při uvedení stavby do provozu - popsáno v obchodních podmínkách</t>
  </si>
  <si>
    <t>vč. vložení do BMS</t>
  </si>
  <si>
    <t>12</t>
  </si>
  <si>
    <t>00012</t>
  </si>
  <si>
    <t>Mostní listy - popsáno v projektové dokumentaci</t>
  </si>
  <si>
    <t>včetně vložení do BMS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</si>
  <si>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</si>
  <si>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</si>
  <si>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</si>
  <si>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</si>
  <si>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</si>
  <si>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</si>
  <si>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16</t>
  </si>
  <si>
    <t>00016</t>
  </si>
  <si>
    <t>Výpočet hluku ze stavební činnosti - popsáno v projektové dokumentaci a ve vyhlášce č. 272/2011</t>
  </si>
  <si>
    <t>17</t>
  </si>
  <si>
    <t>00017</t>
  </si>
  <si>
    <t>Havarijní, povodňový plán - popsáno v projektové dokumentaci a ve vyhl. č. 24/2011 Sb.</t>
  </si>
  <si>
    <t>18</t>
  </si>
  <si>
    <t>00018</t>
  </si>
  <si>
    <t>Návrh technologického postupu prací - popsáno v obchodních podmínkách</t>
  </si>
  <si>
    <t>SO 101</t>
  </si>
  <si>
    <t>Komunikace II/398</t>
  </si>
  <si>
    <t>Zemní práce</t>
  </si>
  <si>
    <t>11313</t>
  </si>
  <si>
    <t>ODSTRANĚNÍ KRYTU ZPEVNĚNÝCH PLOCH S ASFALTOVÝM POJIVEM</t>
  </si>
  <si>
    <t>M3</t>
  </si>
  <si>
    <t>odstranění ložných a podkladních vrstev vozovky v  tl.150mm mimo most a v tl.100mm na mostě  (živice)  
včetně odvozu a likvidace v režii zhotovitele</t>
  </si>
  <si>
    <t>458,69*0,15+47,10*0,10=73,514 [A]</t>
  </si>
  <si>
    <t>Položka zahrnuje veškerou manipulaci s vybouranou sutí a s vybouranými hmotami vč. uložení na skládku. Nezahrnuje poplatek za skládku.</t>
  </si>
  <si>
    <t>11372</t>
  </si>
  <si>
    <t>a</t>
  </si>
  <si>
    <t>FRÉZOVÁNÍ ZPEVNĚNÝCH PLOCH ASFALTOVÝCH</t>
  </si>
  <si>
    <t>odfrézování obrusné vrstvy (živice) v tl. 40mm  
včetně odvozu a likvidace v režii zhotovitele</t>
  </si>
  <si>
    <t>505,79*0,04=20,232 [A]</t>
  </si>
  <si>
    <t>b</t>
  </si>
  <si>
    <t>odfrézování obrusné vrstvy (živice) v tl. 50mm 
včetně odvozu a likvidace v režii zhotovitele</t>
  </si>
  <si>
    <t>1838*0,05=91,900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</si>
  <si>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</si>
  <si>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12922</t>
  </si>
  <si>
    <t>ČIŠTĚNÍ KRAJNIC OD NÁNOSU TL. DO 100MM</t>
  </si>
  <si>
    <t>M2</t>
  </si>
  <si>
    <t>stržení krajnice, včetně odvozu a likvidace vzniklého odpadu v režii zhotovitele</t>
  </si>
  <si>
    <t>370=370,000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</si>
  <si>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</si>
  <si>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Základy</t>
  </si>
  <si>
    <t>21341</t>
  </si>
  <si>
    <t>DRENÁŽNÍ VRSTVY Z PLASTBETONU (PLASTMALTY)</t>
  </si>
  <si>
    <t>drenážní plastbeton u levé římsy tl.95mm</t>
  </si>
  <si>
    <t>0,50*0,095*7,215=0,343 [A]</t>
  </si>
  <si>
    <t>Popisy prací zahrnují veškerý materiál, výrobky a polotovary, včetně mimostaveništní a vnitrostaveništní dopravy (rovněž přesuny), včetně naložení a složení, případně s uložením</t>
  </si>
  <si>
    <t>Komunikace</t>
  </si>
  <si>
    <t>56313</t>
  </si>
  <si>
    <t>VOZOVKOVÉ VRSTVY Z MECHANICKY ZPEVNĚNÉHO KAMENIVA TL. DO 150MM</t>
  </si>
  <si>
    <t>mechanicky zpevněné kamenivo tl. 150mm</t>
  </si>
  <si>
    <t>60,87+402,38=463,250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</si>
  <si>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</si>
  <si>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56334</t>
  </si>
  <si>
    <t>VOZOVKOVÉ VRSTVY ZE ŠTĚRKODRTI TL. DO 200MM</t>
  </si>
  <si>
    <t>štěrkodrť fr. 0-32mm, tl. 200mm</t>
  </si>
  <si>
    <t>564652</t>
  </si>
  <si>
    <t>VOZOVKOVÉ VRSTVY Z PENETRAČNÍHO MAKADAMU HRUBÉHO TL. 200MM</t>
  </si>
  <si>
    <t>penetrační makadam PM tl. 200mm</t>
  </si>
  <si>
    <t>4,80*7,80+5,10*8,80=82,320 [A]</t>
  </si>
  <si>
    <t>- dodání kameniva předepsané kvality a zrnitosti  
- dodání asfaltového pojiva (asfalt silniční ropný, emulze asfaltová kationaktivní)  
- rozprostření kamenné kostry v předepsané tloušťce, prolití kostry asfaltem distributorem, rozprostření a zavibrování výplňového kameniva  
- zřízení vrstvy bez rozlišení šířky, pokládání vrstvy po etapách  
- úpravu napojení, ukončení  
- nezahrnuje postřiky, nátěry</t>
  </si>
  <si>
    <t>7</t>
  </si>
  <si>
    <t>56932</t>
  </si>
  <si>
    <t>ZPEVNĚNÍ KRAJNIC ZE ŠTĚRKODRTI TL. DO 100MM</t>
  </si>
  <si>
    <t>nezpevněné krajnice ze štěrkodrti fr. 0-32mm tl. 100mm</t>
  </si>
  <si>
    <t>2,68+1,89+7,22+3,14+11,30=26,230 [A]</t>
  </si>
  <si>
    <t>- dodání kameniva předepsané kvality a zrnitosti  
- rozprostření a zhutnění vrstvy v předepsané tloušťce  
- zřízení vrstvy bez rozlišení šířky, pokládání vrstvy po etapách</t>
  </si>
  <si>
    <t>56933</t>
  </si>
  <si>
    <t>ZPEVNĚNÍ KRAJNIC ZE ŠTĚRKODRTI TL. DO 150MM</t>
  </si>
  <si>
    <t>nezpevněné krajnice ze štěrkodrti fr. 0-32mm tl. 150mm</t>
  </si>
  <si>
    <t>- dodání kameniva předepsané kvality a zrnitosti 
- rozprostření a zhutnění vrstvy v předepsané tloušťce 
- zřízení vrstvy bez rozlišení šířky, pokládání vrstvy po etapách</t>
  </si>
  <si>
    <t>572213</t>
  </si>
  <si>
    <t>SPOJOVACÍ POSTŘIK Z EMULZE DO 0,5KG/M2</t>
  </si>
  <si>
    <t>na celé ploše vozovky včetně mostu 
pod ACO 11+</t>
  </si>
  <si>
    <t>60,87+33,89+49,21+38,89+402,74=585,600 [A] 
1838=1 838,000 [B] 
celkem: A+B=2 423,600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</si>
  <si>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</si>
  <si>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na celé ploše vozovky včetně mostu</t>
  </si>
  <si>
    <t>pod ACP 16+ 
60,87+33,89+49,21+38,89+402,74=585,600 [A] 
pod ACL 16+ 
1050=1 050,000 [B] 
celkem: A+B=1 635,600 [C]</t>
  </si>
  <si>
    <t>- dodání směsi, postřiku, nátěru, dlažeb nebo dílců v požadované kvalitě  
- očištění podkladu případně zřízení spojovací vrstvy  
- uložení směsi, dlažby nebo dílců a provedení nátěrů a postřiků dle předepsaného technologického předpisu  
- zřízení vrstvy bez rozlišení šířky, pokládání vrstvy po etapách, včetně pracovních spar a spojů  
- úpravu napojení, ukončení a těsnění podél obrubníků, dilatačních zařízení, odvodňovacích proužků, odvodňovačů, vpustí, šachet a pod., nestanoví-li zadávací dokumentace jinak  
- těsnění, tmelení a výplň spar a otvorů  
- úpravu dilatačních spar a povrchu vrstvy</t>
  </si>
  <si>
    <t>574A34</t>
  </si>
  <si>
    <t>ASFALTOVÝ BETON PRO OBRUSNÉ VRSTVY ACO 11+, 11S TL. 40MM</t>
  </si>
  <si>
    <t>ACO 11+  tl. 40mm + hutnění + zapravení pracovních spar asfaltovým nátěrem + u říms uzavírací nátěr v šířce 250mm</t>
  </si>
  <si>
    <t>60,87+33,89+49,21+38,89+402,74=585,600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</si>
  <si>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</si>
  <si>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574A44</t>
  </si>
  <si>
    <t>ASFALTOVÝ BETON PRO OBRUSNÉ VRSTVY ACO 11+, 11S TL. 50MM</t>
  </si>
  <si>
    <t>ACO 11+</t>
  </si>
  <si>
    <t>1838=1 838,000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</si>
  <si>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</si>
  <si>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23</t>
  </si>
  <si>
    <t>574C06</t>
  </si>
  <si>
    <t>ASFALTOVÝ BETON PRO LOŽNÍ VRSTVY ACL 16+, 16S</t>
  </si>
  <si>
    <t>ACL 16+ 
výměra dle Microstation</t>
  </si>
  <si>
    <t>vyrovnávka vozovky průměrně v tl. 40 mm  0,04*1050=42,000 [B]</t>
  </si>
  <si>
    <t>29</t>
  </si>
  <si>
    <t>574E56</t>
  </si>
  <si>
    <t>ASFALTOVÝ BETON PRO PODKLADNÍ VRSTVY ACP 16+ TL. 60MM</t>
  </si>
  <si>
    <t>na mostě</t>
  </si>
  <si>
    <t>49,21=49,210 [A]</t>
  </si>
  <si>
    <t>30</t>
  </si>
  <si>
    <t>574E76</t>
  </si>
  <si>
    <t>ASFALTOVÝ BETON PRO PODKLADNÍ VRSTVY ACP 16+ TL. 80MM</t>
  </si>
  <si>
    <t>mimo most</t>
  </si>
  <si>
    <t>(402,74+38,89+33,89+60,87)=536,390 [A]</t>
  </si>
  <si>
    <t>57791A</t>
  </si>
  <si>
    <t>VÝSPRAVA VÝTLUKŮ SMĚSÍ ACO (HMOTNOST)</t>
  </si>
  <si>
    <t>T</t>
  </si>
  <si>
    <t>lokální vysprávky objízdné trasy - přesná místa budou určena po domluvě, "čerpáno se souhlasem investora"  
vyspravení výtluků vozovky asfaltovým betonem ACO 11 tl. vrstvy do 50 mm, spojovací nátěr z asf. emulze v množství 0,50 kg/m2, včetně odvozu a likvidace vybouraného materiálu v režii zhotovitele</t>
  </si>
  <si>
    <t>300=300,000 [A]</t>
  </si>
  <si>
    <t>- odfrézování nebo jiné odstranění poškozených vozovkových vrstev  
- zaříznutí hran  
- vyčištění  
- nátěr  
- dodání a výplň předepsanou zhutněnou balenou asfaltovou směsí  
- asfaltová zálivka</t>
  </si>
  <si>
    <t>Potrubí</t>
  </si>
  <si>
    <t>13</t>
  </si>
  <si>
    <t>89921</t>
  </si>
  <si>
    <t>VÝŠKOVÁ ÚPRAVA POKLOPŮ</t>
  </si>
  <si>
    <t>KUS</t>
  </si>
  <si>
    <t>Výšková úprava stávajících poklopů</t>
  </si>
  <si>
    <t>2=2,000 [A]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</si>
  <si>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</si>
  <si>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</si>
  <si>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914122</t>
  </si>
  <si>
    <t>DOPRAVNÍ ZNAČKY ZÁKLADNÍ VELIKOSTI OCELOVÉ FÓLIE TŘ 1 - MONTÁŽ S PŘEMÍSTĚNÍM</t>
  </si>
  <si>
    <t>24+8=32,000 [A]</t>
  </si>
  <si>
    <t>položka zahrnuje:  
- dopravu demontované značky z dočasné skládky  
- osazení a montáž značky na místě určeném projektem  
- nutnou opravu poškozených částí  
nezahrnuje dodávku značky</t>
  </si>
  <si>
    <t>914123</t>
  </si>
  <si>
    <t>DOPRAVNÍ ZNAČKY ZÁKLADNÍ VELIKOSTI OCELOVÉ FÓLIE TŘ 1 - DEMONTÁŽ</t>
  </si>
  <si>
    <t>k pol.č. 914122</t>
  </si>
  <si>
    <t>32=32,000 [A]</t>
  </si>
  <si>
    <t>Položka zahrnuje odstranění, demontáž a odklizení materiálu s odvozem na předepsané místo</t>
  </si>
  <si>
    <t>914129</t>
  </si>
  <si>
    <t>DOPRAV ZNAČKY ZÁKLAD VEL OCEL FÓLIE TŘ 1 - NÁJEMNÉ</t>
  </si>
  <si>
    <t>KSDEN</t>
  </si>
  <si>
    <t>K pol. č. 914122, doba nájmu 110 dní</t>
  </si>
  <si>
    <t>32*110=3 520,000 [A]</t>
  </si>
  <si>
    <t>položka zahrnuje sazbu za pronájem dopravních značek a zařízení, počet jednotek je určen jako součin počtu značek a počtu dní použití</t>
  </si>
  <si>
    <t>914922</t>
  </si>
  <si>
    <t>SLOUPKY A STOJKY DZ Z OCEL TRUBEK DO PATKY MONTÁŽ S PŘESUNEM</t>
  </si>
  <si>
    <t>44=44,000 [A]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</si>
  <si>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</si>
  <si>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914923</t>
  </si>
  <si>
    <t>SLOUPKY A STOJKY DZ Z OCEL TRUBEK DO PATKY DEMONTÁŽ</t>
  </si>
  <si>
    <t>k pol. č. 914922</t>
  </si>
  <si>
    <t>19</t>
  </si>
  <si>
    <t>914929</t>
  </si>
  <si>
    <t>SLOUPKY A STOJKY DZ Z OCEL TRUBEK DO PATKY NÁJEMNÉ</t>
  </si>
  <si>
    <t>K pol. č. 914922, doba nájmu 110 dní</t>
  </si>
  <si>
    <t>44*110=4 840,000 [A]</t>
  </si>
  <si>
    <t>položka zahrnuje sazbu za pronájem dopravních značek a zařízení. Počet měrných jednotek se určí jako součin počtu sloupků a počtu dní použití</t>
  </si>
  <si>
    <t>20</t>
  </si>
  <si>
    <t>916122</t>
  </si>
  <si>
    <t>DOPRAV SVĚTLO VÝSTRAŽ SOUPRAVA 3KS - MONTÁŽ S PŘESUNEM</t>
  </si>
  <si>
    <t>E -  Výpis navržených značek</t>
  </si>
  <si>
    <t>6=6,000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</si>
  <si>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</si>
  <si>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21</t>
  </si>
  <si>
    <t>916123</t>
  </si>
  <si>
    <t>DOPRAV SVĚTLO VÝSTRAŽ SOUPRAVA 3KS - DEMONTÁŽ</t>
  </si>
  <si>
    <t>k pol. č. 916122</t>
  </si>
  <si>
    <t>Položka zahrnuje odstranění, demontáž a odklizení zařízení s odvozem na předepsané místo</t>
  </si>
  <si>
    <t>22</t>
  </si>
  <si>
    <t>916129</t>
  </si>
  <si>
    <t>DOPRAV SVĚTLO VÝSTRAŽ SOUPRAVA 3KS - NÁJEMNÉ</t>
  </si>
  <si>
    <t>K pol. č. 916122, doba nájmu 110 dní</t>
  </si>
  <si>
    <t>6*110=660,000 [A]</t>
  </si>
  <si>
    <t>položka zahrnuje sazbu za pronájem zařízení. Počet měrných jednotek se určí jako součin počtu zařízení a počtu dní použití.</t>
  </si>
  <si>
    <t>916722</t>
  </si>
  <si>
    <t>UPEVŇOVACÍ KONSTR - PODKLADNÍ DESKA OD 28KG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</si>
  <si>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</si>
  <si>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24</t>
  </si>
  <si>
    <t>916723</t>
  </si>
  <si>
    <t>UPEVŇOVACÍ KONSTR - PODKLADNÍ DESKA OD 28KG - DEMONTÁŽ</t>
  </si>
  <si>
    <t>k pol. č. 916722</t>
  </si>
  <si>
    <t>25</t>
  </si>
  <si>
    <t>916729</t>
  </si>
  <si>
    <t>UPEVŇOVACÍ KONSTR - PODKL DESKA OD 28KG - NÁJEMNÉ</t>
  </si>
  <si>
    <t>K pol. č. 916722, doba nájmu 110 dní</t>
  </si>
  <si>
    <t>26</t>
  </si>
  <si>
    <t>919111</t>
  </si>
  <si>
    <t>ŘEZÁNÍ ASFALTOVÉHO KRYTU VOZOVEK TL DO 50MM</t>
  </si>
  <si>
    <t>M</t>
  </si>
  <si>
    <t>Vozovka - Proříznutí vozovky za mostními opěrami 40x15mm</t>
  </si>
  <si>
    <t>6,82+6,98=13,800 [A]</t>
  </si>
  <si>
    <t>položka zahrnuje řezání vozovkové vrstvy v předepsané tloušťce, včetně spotřeby vody</t>
  </si>
  <si>
    <t>27</t>
  </si>
  <si>
    <t>931325</t>
  </si>
  <si>
    <t>TĚSNĚNÍ DILATAČ SPAR ASF ZÁLIVKOU MODIFIK PRŮŘ DO 600MM2</t>
  </si>
  <si>
    <t>Vozovka - Zalití spár za mostními opěrami modifikovaným asfaltem 40x15mm</t>
  </si>
  <si>
    <t>položka zahrnuje dodávku a osazení předepsaného materiálu, očištění ploch spáry před úpravou, očištění okolí spáry po úpravě  
nezahrnuje těsnící profil</t>
  </si>
  <si>
    <t>28</t>
  </si>
  <si>
    <t>93134</t>
  </si>
  <si>
    <t>TĚSNĚNÍ DILATAČNÍCH SPAR ASFALTOVOU PÁSKOU</t>
  </si>
  <si>
    <t>Vozovka - Modifikované těsnící asfaltové pásky u říms, římsových náběhů a obrub - 15*40mm</t>
  </si>
  <si>
    <t>13,07+2,00+4,70+2,30+13,20+8,70=43,970 [A]</t>
  </si>
  <si>
    <t>SO 201</t>
  </si>
  <si>
    <t>Most ev.č. 398-002</t>
  </si>
  <si>
    <t>014102</t>
  </si>
  <si>
    <t>POPLATKY ZA SKLÁDKU</t>
  </si>
  <si>
    <t>zemina, kamení</t>
  </si>
  <si>
    <t>"131738" 
331,89*2,00=663,780 [A] 
"131838" 
54,73*2,00=109,460 [B] 
celkem: A+B=773,240 [C]</t>
  </si>
  <si>
    <t>zahrnuje veškeré poplatky provozovateli skládky související s uložením odpadu na skládce.</t>
  </si>
  <si>
    <t>stavební suť</t>
  </si>
  <si>
    <t>"966138" 
67,834*2,60=176,368 [A] 
"966148" 
2,763*1,80=4,973 [B] 
"966158" 
13,064*2,30=30,047 [C] 
"966168" 
2,46*2,50=6,150 [D] 
celkem: A+B+C+D=217,538 [E]</t>
  </si>
  <si>
    <t>027421</t>
  </si>
  <si>
    <t>PROVIZORNÍ LÁVKY - MONTÁŽ</t>
  </si>
  <si>
    <t>Provizorní průchod stavbou - lávka</t>
  </si>
  <si>
    <t>10*1=10,000 [A]</t>
  </si>
  <si>
    <t>zahrnuje veškeré náklady spojené s objednatelem požadovanými zařízeními</t>
  </si>
  <si>
    <t>027422</t>
  </si>
  <si>
    <t>PROVIZORNÍ LÁVKY - NÁJEMNÉ</t>
  </si>
  <si>
    <t>1=1,000 [A] 
Celkem: A=1,000 [B]</t>
  </si>
  <si>
    <t>027423</t>
  </si>
  <si>
    <t>PROVIZORNÍ LÁVKY - DEMONTÁŽ</t>
  </si>
  <si>
    <t>11120</t>
  </si>
  <si>
    <t>ODSTRANĚNÍ KŘOVIN</t>
  </si>
  <si>
    <t>odstranění části živého plotu  
včetně odvozu a likvidace v režii zhotovitele</t>
  </si>
  <si>
    <t>3,00*1,00=3,000 [A]</t>
  </si>
  <si>
    <t>odstranění křovin a stromů do průměru 100 mm  
doprava dřevin bez ohledu na vzdálenost  
spálení na hromadách nebo štěpkování</t>
  </si>
  <si>
    <t>11511</t>
  </si>
  <si>
    <t>ČERPÁNÍ VODY DO 500 L/MIN</t>
  </si>
  <si>
    <t>HOD</t>
  </si>
  <si>
    <t>Čerpání vody ze stavební jámy</t>
  </si>
  <si>
    <t>14*24=336,000 [A]</t>
  </si>
  <si>
    <t>Položka čerpání vody na povrchu zahrnuje i potrubí, pohotovost záložní čerpací soupravy a zřízení čerpací jímky. Součástí položky je také následná demontáž a likvidace těchto zařízení</t>
  </si>
  <si>
    <t>11527</t>
  </si>
  <si>
    <t>PŘEV VOD NA POVRCHU POTR DN DO 1000MM NEBO ŽLAB R.O. DO 3,6M</t>
  </si>
  <si>
    <t>2x plastové flexibilní potrubí DN 500 (délka 25 m)</t>
  </si>
  <si>
    <t>2*25=50,000 [C]</t>
  </si>
  <si>
    <t>Položka převedení vody na povrchu zahrnuje zřízení, udržování a odstranění příslušného zařízení. Převedení vody se uvádí buď průměrem potrubí (DN) nebo délkou rozvinutého obvodu žlabu (r.o.).</t>
  </si>
  <si>
    <t>12110</t>
  </si>
  <si>
    <t>SEJMUTÍ ORNICE NEBO LESNÍ PŮDY</t>
  </si>
  <si>
    <t>Odhumusování plochy v tl. 150mm, která bude zasažena výkopovými pracemi a úpravou terénu + deponie u stavby</t>
  </si>
  <si>
    <t>226,89*0,15=34,034 [A]</t>
  </si>
  <si>
    <t>položka zahrnuje sejmutí ornice bez ohledu na tloušťku vrstvy a její vodorovnou dopravu  
nezahrnuje uložení na trvalou skládku</t>
  </si>
  <si>
    <t>121108</t>
  </si>
  <si>
    <t>SEJMUTÍ ORNICE NEBO LESNÍ PŮDY S ODVOZEM DO 20KM</t>
  </si>
  <si>
    <t>Odhumusování plochy v tl. 150mm, která bude zasažena výkopovými pracemi a úpravou terénu + odvoz přebytku nepoužitého na ohumusávní</t>
  </si>
  <si>
    <t>(361,44-226,89)*0,15=20,183 [A]</t>
  </si>
  <si>
    <t>11</t>
  </si>
  <si>
    <t>131738</t>
  </si>
  <si>
    <t>HLOUBENÍ JAM ZAPAŽ I NEPAŽ TŘ. I, ODVOZ DO 20KM</t>
  </si>
  <si>
    <t>výkop zeminy pro stavební jámu</t>
  </si>
  <si>
    <t>331,89=331,890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</si>
  <si>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</si>
  <si>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131838</t>
  </si>
  <si>
    <t>HLOUBENÍ JAM ZAPAŽ I NEPAŽ TŘ. II, ODVOZ DO 20KM</t>
  </si>
  <si>
    <t>54,73=54,730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</si>
  <si>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</si>
  <si>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</si>
  <si>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</si>
  <si>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"131738" 
331,89=331,890 [A] 
"131838" 
54,73=54,730 [B] 
celkem: A+B=386,620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</si>
  <si>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</si>
  <si>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</si>
  <si>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</si>
  <si>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Štěrkodrť fr. 0/32 v přechodové oblasti</t>
  </si>
  <si>
    <t>1,82*7,79+2,88*8,31=38,111 [A]</t>
  </si>
  <si>
    <t>Položka zahrnuje:  
- kompletní provedení zemní konstrukce vč. výběru vhodného materiálu   
- nákup materiálu dle zadávací dokumentace  
- úprava  ukládaného  materiálu  vlhčením,  tříděním,  promícháním  nebo  vysoušením,  příp. jiné úpravy za účelem zlepšení jeho  mech. vlastností                                                                                                                                                                                     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 a ochrana případně zhutnění podloží a svahů  
- svahování, hutnění a uzavírání povrchů svahů  
- zřízení lavic na svazích a zásyp rýh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případné prohození nebo třídění materiálu.</t>
  </si>
  <si>
    <t>17581</t>
  </si>
  <si>
    <t>OBSYP POTRUBÍ A OBJEKTŮ Z NAKUPOVANÝCH MATERIÁLŮ</t>
  </si>
  <si>
    <t>štěrkodrť 0/32  
(zásyp křídel a rozšíření silničního tělesa) - hutněno po vrstvách 300mm  
(zásyp opěrné zídky a odvodnění) - hutněno po vrstvách 300mm</t>
  </si>
  <si>
    <t>6,09*(12,80+13,20)+4,96*14,47=230,111 [A] 
6,09*3,70=22,533 [B] 
celkem: A+B=252,644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</si>
  <si>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</si>
  <si>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Štěrkový obsyp drenážní trouby valounky fr.8/16mm</t>
  </si>
  <si>
    <t>0,15*(7,79+8,31)=2,415 [A]</t>
  </si>
  <si>
    <t>17750</t>
  </si>
  <si>
    <t>ZEMNÍ HRÁZKY ZE ZEMIN NEPROPUSTNÝCH</t>
  </si>
  <si>
    <t>Zřízení jílových těsnících zídek na návodní a povodní straně</t>
  </si>
  <si>
    <t>6,10*2,00*1,00+5,80*2,00*1,00=23,800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</si>
  <si>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</si>
  <si>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18214</t>
  </si>
  <si>
    <t>ÚPRAVA POVRCHŮ SROVNÁNÍM ÚZEMÍ V TL DO 0,25M</t>
  </si>
  <si>
    <t>Svahové úpravy</t>
  </si>
  <si>
    <t>(72,48+23,67+16,43+28,81+24,71+28,55+20,07+12,17)*1,1=249,579 [A]</t>
  </si>
  <si>
    <t>položka zahrnuje srovnání výškových rozdílů terénu</t>
  </si>
  <si>
    <t>18222</t>
  </si>
  <si>
    <t>ROZPROSTŘENÍ ORNICE VE SVAHU V TL DO 0,15M</t>
  </si>
  <si>
    <t>Ohumusování v tl. 150mm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</si>
  <si>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</si>
  <si>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</si>
  <si>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</si>
  <si>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Osetí svahů travním semenem</t>
  </si>
  <si>
    <t>Zahrnuje dodání předepsané travní směsi, její výsev na ornici, zalévání, první pokosení, to vše bez ohledu na sklon terénu</t>
  </si>
  <si>
    <t>184B15</t>
  </si>
  <si>
    <t>VYSAZOVÁNÍ STROMŮ LISTNATÝCH S BALEM OBVOD KMENE DO 16CM, PODCHOZÍ VÝŠ MIN 2,4M</t>
  </si>
  <si>
    <t>17=17,000 [A]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</si>
  <si>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</si>
  <si>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21331</t>
  </si>
  <si>
    <t>DRENÁŽNÍ VRSTVY Z BETONU MEZEROVITÉHO (DRENÁŽNÍHO)</t>
  </si>
  <si>
    <t>Cementový beton mezerovitý zřízený za opěrami mostu</t>
  </si>
  <si>
    <t>0,30*7,79*0,83+0,30*8,31*0,99=4,408 [A]</t>
  </si>
  <si>
    <t>Položka zahrnuje:  
- dodávku předepsaného materiálu pro drenážní vrstvu, včetně mimostaveništní a vnitrostaveništní dopravy  
- provedení drenážní vrstvy předepsaných rozměrů a předepsaného tvaru</t>
  </si>
  <si>
    <t>21361</t>
  </si>
  <si>
    <t>DRENÁŽNÍ VRSTVY Z GEOTEXTILIE</t>
  </si>
  <si>
    <t>Filtrační geotextílie pro zabalení drenáže a zídek z mezerovitého betonu (300g/m2)</t>
  </si>
  <si>
    <t>(0,75*(7,79+8,31))*1,1=13,283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</si>
  <si>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</si>
  <si>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261614</t>
  </si>
  <si>
    <t>VRTY PRO KOTVENÍ A INJEKTÁŽ TŘ VI NA POVRCHU D DO 35MM</t>
  </si>
  <si>
    <t>Vrtání otvorů pro ukotvení říms k pol. č. 31717</t>
  </si>
  <si>
    <t>2*28*0,17=9,520 [A]</t>
  </si>
  <si>
    <t>veškeré práce jsou obsaženy v textu položky</t>
  </si>
  <si>
    <t>272212</t>
  </si>
  <si>
    <t>ZÁKLADY Z LOMOVÉHO KAMENE ZDĚNÉ NA MC</t>
  </si>
  <si>
    <t>Opěrná zídka – Základy z kamene do betonu</t>
  </si>
  <si>
    <t>0,95*0,80*2,56=1,946 [A]</t>
  </si>
  <si>
    <t>Položka zahrnuje veškerý materiál, výrobky a polotovary, včetně mimostaveništní a vnitrostaveništní dopravy (rovněž přesuny), včetně naložení a složení, případně s uložením.</t>
  </si>
  <si>
    <t>272324</t>
  </si>
  <si>
    <t>ZÁKLADY ZE ŽELEZOBETONU DO C25/30</t>
  </si>
  <si>
    <t>Základy - Beton C 25/30 (C30/37) + hutnění</t>
  </si>
  <si>
    <t>2*(1,78*9,95)=35,422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</si>
  <si>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</si>
  <si>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</si>
  <si>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</si>
  <si>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Základy - Betonářská výztuž 10 505(R) (2,5%)</t>
  </si>
  <si>
    <t>0,025*35,42*7,850=6,951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</si>
  <si>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</si>
  <si>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</si>
  <si>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311212</t>
  </si>
  <si>
    <t>ZDI A STĚNY PODPĚR A VOLNÉ Z KAMENE A LOM VÝROBKŮ NA MC</t>
  </si>
  <si>
    <t>Opěrná zídka – Dřík z kamene do betonu + vyspárování</t>
  </si>
  <si>
    <t>0,55*1,75*2,56=2,464 [A]</t>
  </si>
  <si>
    <t>31123</t>
  </si>
  <si>
    <t>ZDI A STĚNY PODPĚR A VOLNÉ Z CIHEL PÁLENÝCH</t>
  </si>
  <si>
    <t>Vyzdění nového plotu na pozemku st.177 z cihelného zdiva navazující na stávající</t>
  </si>
  <si>
    <t>7*0,50*0,50*1,50+5*2,00*0,50*0,50=5,125 [A]</t>
  </si>
  <si>
    <t>31717</t>
  </si>
  <si>
    <t>KOVOVÉ KONSTRUKCE PRO KOTVENÍ ŘÍMSY</t>
  </si>
  <si>
    <t>KG</t>
  </si>
  <si>
    <t>Kotvy pro uchycení říms k nosné konstrukci M24-230</t>
  </si>
  <si>
    <t>2*28=56,000 [A]</t>
  </si>
  <si>
    <t>Položka zahrnuje dodávku (výrobu) kotevního prvku předepsaného tvaru a jeho osazení do předepsané polohy včetně nezbytných prací (vrty, zálivky apod.)</t>
  </si>
  <si>
    <t>31</t>
  </si>
  <si>
    <t>31721</t>
  </si>
  <si>
    <t>ŘÍMSY Z KAMENE A LOM VÝROBKŮ</t>
  </si>
  <si>
    <t>Opěrná zídka – Římsa z kamene do betonu</t>
  </si>
  <si>
    <t>0,60*0,15*2,56=0,230 [A]</t>
  </si>
  <si>
    <t>Položka zahrnuje dodání předepsaného hlavního materiálu, spojovacího materiálu, vyzdění do předepsaného tavru, včetně mimostaveništní a vnitrostaveništní dopravy</t>
  </si>
  <si>
    <t>32</t>
  </si>
  <si>
    <t>317325</t>
  </si>
  <si>
    <t>ŘÍMSY ZE ŽELEZOBETONU DO C30/37</t>
  </si>
  <si>
    <t>Římsy - Beton C30/37 + hutnění</t>
  </si>
  <si>
    <t>(7,20*0,51+5,83*0,25+13,10*0,25)*1,1=9,245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</si>
  <si>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</si>
  <si>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33</t>
  </si>
  <si>
    <t>317365</t>
  </si>
  <si>
    <t>VÝZTUŽ ŘÍMS Z OCELI 10505, B500B</t>
  </si>
  <si>
    <t>Římsy - Výztuž 10505 (R)</t>
  </si>
  <si>
    <t>0,025*9,24*7,85=1,813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</si>
  <si>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</si>
  <si>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34</t>
  </si>
  <si>
    <t>333324</t>
  </si>
  <si>
    <t>MOSTNÍ OPĚRY A KŘÍDLA ZE ŽELEZOVÉHO BETONU DO C25/30</t>
  </si>
  <si>
    <t>Opěry a spodní část křídel - Beton C 25/30 + hutnění</t>
  </si>
  <si>
    <t>2,10*0,60*8,81+2,21*0,60*8,93+4*4,15*0,55=32,072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</si>
  <si>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</si>
  <si>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35</t>
  </si>
  <si>
    <t>333365</t>
  </si>
  <si>
    <t>VÝZTUŽ MOSTNÍCH OPĚR A KŘÍDEL Z OCELI 10505, B500B</t>
  </si>
  <si>
    <t>Opěry a spodní část křídel - Betonářská výztuž 10 505(R) (2,5%)</t>
  </si>
  <si>
    <t>0,025*32,07*7,850=6,294 [A]</t>
  </si>
  <si>
    <t>Vodorovné konstrukce</t>
  </si>
  <si>
    <t>36</t>
  </si>
  <si>
    <t>421325</t>
  </si>
  <si>
    <t>MOSTNÍ NOSNÉ DESKOVÉ KONSTRUKCE ZE ŽELEZOBETONU C30/37</t>
  </si>
  <si>
    <t>Mostovka a horní část křídel - Beton C30/37 + hutnění</t>
  </si>
  <si>
    <t>3,04*8,93+0,55*3,00*(0,60+0,63)=29,177 [A]</t>
  </si>
  <si>
    <t>37</t>
  </si>
  <si>
    <t>421365</t>
  </si>
  <si>
    <t>VÝZTUŽ MOSTNÍ DESKOVÉ KONSTRUKCE Z OCELI 10505, B500B</t>
  </si>
  <si>
    <t>Mostovka a horní část křídel - Výztuž 10 505(R)</t>
  </si>
  <si>
    <t>0,025*29,18*7,85=5,727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</si>
  <si>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</si>
  <si>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38</t>
  </si>
  <si>
    <t>431112</t>
  </si>
  <si>
    <t>SCHODIŠŤ KONSTR Z DÍLCŮ BETON DO C12/15</t>
  </si>
  <si>
    <t>Betonové prefabrikované stupně 10ks (210x400mm) revizního schodiště š=750mm</t>
  </si>
  <si>
    <t>10*0,21*0,40*0,75=0,630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</si>
  <si>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</si>
  <si>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39</t>
  </si>
  <si>
    <t>451312</t>
  </si>
  <si>
    <t>PODKLADNÍ A VÝPLŇOVÉ VRSTVY Z PROSTÉHO BETONU C12/15</t>
  </si>
  <si>
    <t>Podkladní beton pro revizní schodiště tl.150mm 
10*0,15*0,40*0,75=0,450 [A] 
Podkladní beton v přechodových oblastech C12/15 
1,33*(7,79+8,31)=21,413 [B] 
Uliční vpusti - Podkladní beton C12/15 tl. 150mm 
2*(0,70*0,70*0,15)+2*(0,50*0,80*0,15)=0,267 [C] 
Náběhy říms – lože z betonu C12/15 pro obrubníky 
(2,30+8,70)*0,088=0,968 [D] 
Náběhy říms – lože z betonu C12/15 pro palisády 
(8,50+1,70)*0,072=0,734 [E] 
Opěrná zídka - Základ - Podkladní beton C12/15 pod základ 
1,25*2,96*0,15=0,555 [F] 
Základy - Podkladní beton C12/15 pod základy 
2*(2,90*0,15*10,25)=8,918 [G] 
číslo mostu – Beton C12/15 
2*0,400*0,400*0,500=0,160 [H] 
celkem: A+B+C+D+E+F+G+H=33,465 [I]</t>
  </si>
  <si>
    <t>40</t>
  </si>
  <si>
    <t>451313</t>
  </si>
  <si>
    <t>PODKLADNÍ A VÝPLŇOVÉ VRSTVY Z PROSTÉHO BETONU C16/20</t>
  </si>
  <si>
    <t>Odláždění dna potoka a u křídel  - Beton C16/20 tl. 150mm - lože odláždění</t>
  </si>
  <si>
    <t>0,15*119,34=17,901 [A]</t>
  </si>
  <si>
    <t>41</t>
  </si>
  <si>
    <t>461314</t>
  </si>
  <si>
    <t>PATKY Z PROSTÉHO BETONU C25/30</t>
  </si>
  <si>
    <t>Ukončení drenáže na výtoku betonovými patkami C25/30 (400x400x600mm)</t>
  </si>
  <si>
    <t>3*0,40*0,40*0,60=0,288 [A]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</si>
  <si>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</si>
  <si>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42</t>
  </si>
  <si>
    <t>465512</t>
  </si>
  <si>
    <t>DLAŽBY Z LOMOVÉHO KAMENE NA MC</t>
  </si>
  <si>
    <t>Odláždění  dna potoka a u křídel - Dlažba z  lomového kamene tl. 250mm do betonu</t>
  </si>
  <si>
    <t>0,25*119,34=29,835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</si>
  <si>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</si>
  <si>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43</t>
  </si>
  <si>
    <t>467313</t>
  </si>
  <si>
    <t>STUPNĚ A PRAHY VODNÍCH KORYT Z PROSTÉHO BETONU C16/20</t>
  </si>
  <si>
    <t>Odláždění u křídel -ukončovací betonový prah C16/20 500*600mm</t>
  </si>
  <si>
    <t>0,50*0,60*(4,10+4,30+4,20+4,10+4,30+1,20)=6,660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</si>
  <si>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</si>
  <si>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44</t>
  </si>
  <si>
    <t>56330</t>
  </si>
  <si>
    <t>VOZOVKOVÉ VRSTVY ZE ŠTĚRKODRTI</t>
  </si>
  <si>
    <t>Náběhy říms - Štěrkodrť fr. 0-32mm tl. 100mm pod drcené kamenivo - hutněno</t>
  </si>
  <si>
    <t>(0,91+11,75)*0,10=1,266 [A]</t>
  </si>
  <si>
    <t>45</t>
  </si>
  <si>
    <t>575C45</t>
  </si>
  <si>
    <t>LITÝ ASFALT MA IV (OCHRANA MOSTNÍ IZOLACE) 16 TL. 35MM</t>
  </si>
  <si>
    <t>Ochrana izolace (MA 11IV, tl. 35 mm)</t>
  </si>
  <si>
    <t>6,50*7,03=45,695 [A]</t>
  </si>
  <si>
    <t>46</t>
  </si>
  <si>
    <t>582611</t>
  </si>
  <si>
    <t>KRYTY Z BETON DLAŽDIC SE ZÁMKEM ŠEDÝCH TL 60MM DO LOŽE Z KAM</t>
  </si>
  <si>
    <t>Náběhy říms, dlažba zámková, včetně lože z kameniva ŠD 4/8 tl. 40 mm, včetně dořezů a zapravení spar</t>
  </si>
  <si>
    <t>0,91+11,78=12,690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</si>
  <si>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</si>
  <si>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Přidružená stavební výroba</t>
  </si>
  <si>
    <t>47</t>
  </si>
  <si>
    <t>711311</t>
  </si>
  <si>
    <t>IZOLACE PODZEMNÍCH OBJEKTŮ PROTI ZEMNÍ VLHKOSTI ASFALTOVÝMI NÁTĚRY</t>
  </si>
  <si>
    <t>nátěry Np+2xNa - styk se zeminou</t>
  </si>
  <si>
    <t>Základy + Opěry + Spodní část křídel 
2*((0,60+1,01+1,15)*(7,85+8,93)+2*0,60*2,60+2*0,50*2,60+2*0,550*(0,30+1,00+2,30)+2*4,15)*1,2=154,303 [A] 
Spodní stavba dokončení nátěrů 
(5,15+5,34+5,01+5,16)*1,2=24,792 [B] 
podkladní beton v přechodové oblasti 
4,60*(7,79+8,31)=74,060 [C] 
celkem: A+B+C=253,155 [D]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</si>
  <si>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</si>
  <si>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48</t>
  </si>
  <si>
    <t>711412</t>
  </si>
  <si>
    <t>IZOLACE MOSTOVEK CELOPLOŠNÁ ASFALTOVÝMI PÁSY</t>
  </si>
  <si>
    <t>Natavené asfaltové izolační pásy - opěry</t>
  </si>
  <si>
    <t>(1,75*(8,81+8,93))*1,1=34,150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</si>
  <si>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</si>
  <si>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49</t>
  </si>
  <si>
    <t>711432</t>
  </si>
  <si>
    <t>IZOLACE MOSTOVEK POD ŘÍMSOU ASFALTOVÝMI PÁSY</t>
  </si>
  <si>
    <t>Ochrana izolace natavovanými pásy FOALBIT pod římsami</t>
  </si>
  <si>
    <t>(7,20*1,60+5,83*0,6+13,10*0,60)*1,1=25,166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</si>
  <si>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</si>
  <si>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50</t>
  </si>
  <si>
    <t>711442</t>
  </si>
  <si>
    <t>IZOLACE MOSTOVEK CELOPLOŠNÁ ASFALTOVÝMI PÁSY S PEČETÍCÍ VRSTVOU</t>
  </si>
  <si>
    <t>Natavené asfaltové izolační pásy - mostovka+opěry+přechodové desky</t>
  </si>
  <si>
    <t>((7,00+2*0,14)*8,93+1,00*(7,79+8,31)+0,72*7,79+0,85*8,31)*1,1=103,161 [A]</t>
  </si>
  <si>
    <t>51</t>
  </si>
  <si>
    <t>711509</t>
  </si>
  <si>
    <t>OCHRANA IZOLACE NA POVRCHU TEXTILIÍ</t>
  </si>
  <si>
    <t>Ochranná geotextílie izolace na opěrách 1200g/m2</t>
  </si>
  <si>
    <t>(1,25*7,79+1,40*8,3)*1,1=23,493 [A]</t>
  </si>
  <si>
    <t>položka zahrnuje:  
- dodání  předepsaného ochranného materiálu  
- zřízení ochrany izolace</t>
  </si>
  <si>
    <t>52</t>
  </si>
  <si>
    <t>76291</t>
  </si>
  <si>
    <t>DŘEVĚNÉ OPLOCENÍ Z ŘEZIVA</t>
  </si>
  <si>
    <t>Osazení části stávajícího plotu na pozemku st.177 – dřevěný laťkový plot</t>
  </si>
  <si>
    <t>5*2,00=10,000 [A]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</si>
  <si>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</si>
  <si>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53</t>
  </si>
  <si>
    <t>78381</t>
  </si>
  <si>
    <t>NÁTĚRY BETON KONSTR TYP S1 (OS-A)</t>
  </si>
  <si>
    <t>Opěry a spodní část křídel - Nátěr hydrofobním nátěrem</t>
  </si>
  <si>
    <t>(1,20*8,93+1,10*8,81+6,00*8,93+5,48+4,08)*1,1=91,902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</si>
  <si>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</si>
  <si>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54</t>
  </si>
  <si>
    <t>78387</t>
  </si>
  <si>
    <t>NÁTĚRY BETON KONSTR TYP S11 (OS-F)</t>
  </si>
  <si>
    <t>Římsy – Stříkaná pochozí izolace</t>
  </si>
  <si>
    <t>(7,20*(0,25+0,45+1,67+0,15+0,14)+5,83*(0,25+0,45+0,77+0,15+0,14)+13,10*(0,25+0,45+0,77+0,15+0,14))*1,1=57,716 [A]</t>
  </si>
  <si>
    <t>55</t>
  </si>
  <si>
    <t>7838H</t>
  </si>
  <si>
    <t>NÁTĚRY BETON KONSTR ANTIGRAFITI</t>
  </si>
  <si>
    <t>Opěry a spodní část křídel</t>
  </si>
  <si>
    <t>87433</t>
  </si>
  <si>
    <t>POTRUBÍ Z TRUB PLASTOVÝCH ODPADNÍCH DN DO 150MM</t>
  </si>
  <si>
    <t>Uliční vpusti - Odpad z PVC trouby DN=150mm včetně kolen</t>
  </si>
  <si>
    <t>Uliční vpusti - Odpad z PVC trouby DN=150mm včetně kolen 
1,65=1,650 [A] 
Drenážní šachta – Odpad PVC trouba DN=150mm, včetně kolen 
4,300+3,500=7,800 [B] 
celkem: A+B=9,450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</si>
  <si>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</si>
  <si>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56</t>
  </si>
  <si>
    <t>875332</t>
  </si>
  <si>
    <t>POTRUBÍ DREN Z TRUB PLAST DN DO 150MM DĚROVANÝCH</t>
  </si>
  <si>
    <t>Drenážní PE trubka DN 150 s perforovanou horní polovinou</t>
  </si>
  <si>
    <t>11,07+10,80=21,870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</si>
  <si>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</si>
  <si>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57</t>
  </si>
  <si>
    <t>87633</t>
  </si>
  <si>
    <t>CHRÁNIČKY Z TRUB PLASTOVÝCH DN DO 150MM</t>
  </si>
  <si>
    <t>Římsy – PVC kabelovody DN 110mm</t>
  </si>
  <si>
    <t>2*8,30=16,600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</si>
  <si>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</si>
  <si>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58</t>
  </si>
  <si>
    <t>894846</t>
  </si>
  <si>
    <t>ŠACHTY KANALIZAČNÍ PLASTOVÉ D 400MM</t>
  </si>
  <si>
    <t>DN 315, včetně litinového pochozího poklopu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</si>
  <si>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</si>
  <si>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59</t>
  </si>
  <si>
    <t>89712</t>
  </si>
  <si>
    <t>VPUSŤ KANALIZAČNÍ ULIČNÍ KOMPLETNÍ Z BETONOVÝCH DÍLCŮ</t>
  </si>
  <si>
    <t>Uliční vpusť včetně litinové mříže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</si>
  <si>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</si>
  <si>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60</t>
  </si>
  <si>
    <t>9112A3</t>
  </si>
  <si>
    <t>ZÁBRADLÍ MOSTNÍ S VODOR MADLY - DEMONTÁŽ S PŘESUNEM</t>
  </si>
  <si>
    <t>včetně odvozu a likvidace v režii zhotovitele</t>
  </si>
  <si>
    <t>2*12,30=24,600 [A]</t>
  </si>
  <si>
    <t>položka zahrnuje:  
- demontáž a odstranění zařízení  
- jeho odvoz na předepsané místo</t>
  </si>
  <si>
    <t>61</t>
  </si>
  <si>
    <t>9112B1</t>
  </si>
  <si>
    <t>ZÁBRADLÍ MOSTNÍ SE SVISLOU VÝPLNÍ - DODÁVKA A MONTÁŽ</t>
  </si>
  <si>
    <t>Zábradlí - Ocel (Patní desky - Bezešvé trubky 70x7, 51x4, 28x4)</t>
  </si>
  <si>
    <t>2*12,22=24,440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</si>
  <si>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</si>
  <si>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62</t>
  </si>
  <si>
    <t>91355</t>
  </si>
  <si>
    <t>EVIDENČNÍ ČÍSLO MOSTU</t>
  </si>
  <si>
    <t>2=2,000 [A] 
Celkem: A=2,000 [B]</t>
  </si>
  <si>
    <t>položka zahrnuje štítek s evidenčním číslem mostu, sloupek dopravní značky včetně osazení a nutných zemních prací a zabetonování</t>
  </si>
  <si>
    <t>63</t>
  </si>
  <si>
    <t>914921</t>
  </si>
  <si>
    <t>SLOUPKY A STOJKY DOPRAVNÍCH ZNAČEK Z OCEL TRUBEK DO PATKY - DODÁVKA A MONTÁŽ</t>
  </si>
  <si>
    <t>ocelový sloupek pro osazení evidenčního čísla mostu, délky 1900mm</t>
  </si>
  <si>
    <t>položka zahrnuje:  
- sloupky a upevňovací zařízení včetně jejich osazení (betonová patka, zemní práce)</t>
  </si>
  <si>
    <t>64</t>
  </si>
  <si>
    <t>917223</t>
  </si>
  <si>
    <t>SILNIČNÍ A CHODNÍKOVÉ OBRUBY Z BETONOVÝCH OBRUBNÍKŮ ŠÍŘ 100MM</t>
  </si>
  <si>
    <t>Náběhy říms - Betonové prefabrikované obruby do betonu</t>
  </si>
  <si>
    <t>2,30+8,70=11,000 [A]</t>
  </si>
  <si>
    <t>Položka zahrnuje:  
dodání a pokládku betonových obrubníků o rozměrech předepsaných zadávací dokumentací  
betonové lože i boční betonovou opěrku.</t>
  </si>
  <si>
    <t>65</t>
  </si>
  <si>
    <t>91723</t>
  </si>
  <si>
    <t>OBRUBY Z BETON KRAJNÍKŮ</t>
  </si>
  <si>
    <t>Náběhy říms - Betonové prefabrikované palisády do betonu</t>
  </si>
  <si>
    <t>8,50+1,70=10,200 [A]</t>
  </si>
  <si>
    <t>Položka zahrnuje:  
dodání a pokládku betonových krajníků o rozměrech předepsaných zadávací dokumentací  
betonové lože i boční betonovou opěrku.</t>
  </si>
  <si>
    <t>66</t>
  </si>
  <si>
    <t>93544</t>
  </si>
  <si>
    <t>ŽLABY Z DÍLCŮ Z POLYMERBET SVĚTLÉ ŠÍŘKY DO 250MM VČET MŘÍŽÍ</t>
  </si>
  <si>
    <t>Prahová vpusť – odvodňovací žlab včetně litinové mříže B125 do betonu</t>
  </si>
  <si>
    <t>3,6=3,600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</si>
  <si>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</si>
  <si>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67</t>
  </si>
  <si>
    <t>93664</t>
  </si>
  <si>
    <t>MOSTNÍ ODVODŇOVACÍ TRUBKA (POVRCHŮ IZOLACE) Z PLASTU</t>
  </si>
  <si>
    <t>Mostní odvodňovač izolace DN 50mm</t>
  </si>
  <si>
    <t>Položka zahrnuje veškerý materiál, výrobky a polotovary, včetně mimostaveništní a vnitrostaveništní dopravy (rovněž přesuny), včetně naložení a složení,případně s uložením.</t>
  </si>
  <si>
    <t>68</t>
  </si>
  <si>
    <t>966138</t>
  </si>
  <si>
    <t>BOURÁNÍ KONSTRUKCÍ Z KAMENE NA MC S ODVOZEM DO 20KM</t>
  </si>
  <si>
    <t>Demolice opěr z PB a kamenného zdiva 
2*2,00*7,00=28,000 [A] 
Demolice kamenného základu 
2*1,94*7,00=27,160 [B] 
Demolice křídel a základů pod křídly z PB a kamenného zdiva 
(6,81+6,87)*0,60=8,208 [C] 
Demolice části stávající kamenné opěrné zídky a základů zPB a kamenného zdiva 
2,90*0,50*1,80+2,90*0,80*0,80=4,466 [D] 
celkem: A+B+C+D=67,834 [E]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</si>
  <si>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</si>
  <si>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69</t>
  </si>
  <si>
    <t>966148</t>
  </si>
  <si>
    <t>BOURÁNÍ KONSTRUKCÍ Z CIHEL A TVÁRNIC S ODVOZEM DO 20KM</t>
  </si>
  <si>
    <t>Demolice části stávajícího plotu na pozemku st.177 z cihelného zdiva</t>
  </si>
  <si>
    <t>7*0,50*0,05*1,50+5*0,50*0,50*2,00=2,763 [A]</t>
  </si>
  <si>
    <t>70</t>
  </si>
  <si>
    <t>966158</t>
  </si>
  <si>
    <t>BOURÁNÍ KONSTRUKCÍ Z PROST BETONU S ODVOZEM DO 20KM</t>
  </si>
  <si>
    <t>Demolice betonové spádové vrstvy mostovky</t>
  </si>
  <si>
    <t>1,84*7,10=13,064 [A]</t>
  </si>
  <si>
    <t>71</t>
  </si>
  <si>
    <t>966168</t>
  </si>
  <si>
    <t>BOURÁNÍ KONSTRUKCÍ ZE ŽELEZOBETONU S ODVOZEM DO 20KM</t>
  </si>
  <si>
    <t>2*0,10*12,30=2,460 [A]</t>
  </si>
  <si>
    <t>72</t>
  </si>
  <si>
    <t>96618</t>
  </si>
  <si>
    <t>BOURÁNÍ KONSTRUKCÍ KOVOVÝCH</t>
  </si>
  <si>
    <t>Odstranění ocelových válcovaných nosníků tvaru IPE 4x320mm a 5x240mm a ocelových trubek DN 100mm  
včetně odvozu a likvidace v režii zhotovitele</t>
  </si>
  <si>
    <t>1,839=1,839 [A] 
2,175=2,175 [B] 
celkem: (A+B)*1/3=1,338 [C]</t>
  </si>
  <si>
    <t>položka zahrnuje:  
- rozebrání konstrukce bez ohledu na použitou technologii  
- veškeré pomocné konstrukce (lešení a pod.)  
- veškerou manipulaci s vybouranou sutí a hmotami včetně uložení na skládku. Nezahrnuje poplatek za skládku  
- veškeré další práce plynoucí z technologického předpisu a z platných předpisů</t>
  </si>
  <si>
    <t>73</t>
  </si>
  <si>
    <t>Demontáž pro následné použití ocelových válcovaných nosníků tvaru IPE 4x320mm a 5x240mm a ocelových trubek DN 100mm  
včetně naložení zhotovitelem na auto investora k dalšímu využití</t>
  </si>
  <si>
    <t>1,839=1,839 [A] 
2,175=2,175 [B] 
celkem: (A+B)*2/3=2,676 [C]</t>
  </si>
  <si>
    <t>74</t>
  </si>
  <si>
    <t>966841</t>
  </si>
  <si>
    <t>ODSTRANĚNÍ OPLOCENÍ DŘEVĚNÉHO</t>
  </si>
  <si>
    <t>Odstranění části stávajícího plotu na pozemku st.177 – dřevěný laťkový plot  
včetně odvozu a likvidace v režii zhotovitele</t>
  </si>
  <si>
    <t>5*2,0=10,000 [A]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</si>
  <si>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</t>
  </si>
  <si>
    <t>SO 201.1</t>
  </si>
  <si>
    <t>Most ev.č. 398-002 - zimní opatření</t>
  </si>
  <si>
    <t>02151</t>
  </si>
  <si>
    <t>PROSTORY PRO OBJEDNATELE - TEMPEROVANÉ SKLADY</t>
  </si>
  <si>
    <t>KPLMĚSÍC</t>
  </si>
  <si>
    <t>Vytápění konstrukce - prostoru zakrytého mostu mostu propan-butanem, objem vytápěného prostoru 1232 m3 ( viz pol.č. 94190), doba 2 měsíce v zimním období, včetně pronájmu topidel a spotřeby propan-butanu - pro udržování nepřetržité teploty nad bodem mrazu.  
Dodávka, montáž, demontáž.</t>
  </si>
  <si>
    <t>1+1=2,000 [A]</t>
  </si>
  <si>
    <t>zahrnuje veškeré náklady na vytápění venkovních prostor</t>
  </si>
  <si>
    <t>93884</t>
  </si>
  <si>
    <t>OŠETŘENÍ KONSTRUKCÍ ZAKRYTÍM FÓLIÍ</t>
  </si>
  <si>
    <t>Zakrytí mostní konstrukce s využitím lešenových konstrukcí (viz pol.č. 94190) a plachet s utěsněním - pro zateplení prostoru a omezení úniku tepla při vytápění prostoru v okolí mostu v zimních měsících (2 měsíce)- pro potřeby specifických stavebních a izolačních prací, které vyžadují trvalou teplotu nad bodem mrazu.  
Dodávka montáž, demontáž.  
Zaměřeno na stavbě</t>
  </si>
  <si>
    <t>264+112=376,000 [A]</t>
  </si>
  <si>
    <t>94190</t>
  </si>
  <si>
    <t>LEHKÉ PRACOVNÍ LEŠENÍ DO 1,5 KPA</t>
  </si>
  <si>
    <t>M3OP</t>
  </si>
  <si>
    <t>Zřízení konstrukce - pro zakrytí mostní konstrukce s využitím lešenových konstrukcí (vlastní zakrytí viz pol.č. 93894), pro zateplení prostoru a omezení úniku tepla při vytápění prostoru v okolí mostu v zimních měsících (2 měsíce) - pro potřeby specifických stavebních a izolačních prací, které vyžadují trvalou teplotu nad bodem mrazu.  
Dodávka, montáž, demontáž.  
Zaměřeno na stavbě</t>
  </si>
  <si>
    <t>22*14*4=1 232,000 [A]</t>
  </si>
  <si>
    <t>Položka zahrnuje dovoz, montáž, údržbu, opotřebení (nájemné), demontáž, konzervaci, odvoz.</t>
  </si>
  <si>
    <t>SO 202</t>
  </si>
  <si>
    <t>Chodník</t>
  </si>
  <si>
    <t>Chodník - Beton C12/15 tl. 150mm pro obrubníky 
(2,00+2,81+2,89+4,83)*0,088=1,103 [A] 
Chodník - Beton C12/15 tl. 150mm pro prefabrikované palisády 
(2,00+1,40+1,60+0,80)*0,072=0,418 [B] 
celkem: A+B=1,521 [C]</t>
  </si>
  <si>
    <t>Chodník -  Štěrkodrť fr. 0-32mm tl. 100mm pod drcené kamenivo - hutněno</t>
  </si>
  <si>
    <t>(4,82+5,15)*0,1=0,997 [A]</t>
  </si>
  <si>
    <t>Dlažba zámková včetně lože z kameniva ŠD 4/8 tl. 40 mm, včetně dořezů a zapravení spar</t>
  </si>
  <si>
    <t>4,82+5,15=9,970 [A]</t>
  </si>
  <si>
    <t>917224</t>
  </si>
  <si>
    <t>SILNIČNÍ A CHODNÍKOVÉ OBRUBY Z BETONOVÝCH OBRUBNÍKŮ ŠÍŘ 150MM</t>
  </si>
  <si>
    <t>Do betonové lože C20/25n - XF3, včetně betonové opěrky  
Betonové prefabrikované obruby u vozovky do betonu</t>
  </si>
  <si>
    <t>2,00+2,81+2,89+4,83=12,530 [A]</t>
  </si>
  <si>
    <t>Chodník - Betonové prefabrikované palisády do betonu</t>
  </si>
  <si>
    <t>2,00+1,40+1,60+0,8=5,800 [A]</t>
  </si>
  <si>
    <t>Popisy prací zahrnují veškerý materiál, výrobky a polotovary, včetně mimostaveništní a vnitrostaveništní dopravy (rovněž přesuny), včetně naložení a složení,případně s uložením.  
Položka obruby a zpomalovací prahy zahrnuje i betonové lože i boční betonovou opěrku.</t>
  </si>
  <si>
    <t>SO 401</t>
  </si>
  <si>
    <t>Přeložka plynovodu</t>
  </si>
  <si>
    <t>72321</t>
  </si>
  <si>
    <t>PLYNOVODNÍ ARMATURY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</si>
  <si>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(i etapových) tlakových zkoušek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</si>
</sst>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</f>
      </c>
      <c>
        <f>0+O10+O14+O18+O22+O26+O30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45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16</v>
      </c>
      <c s="23" t="s">
        <v>50</v>
      </c>
      <c s="18" t="s">
        <v>41</v>
      </c>
      <c s="24" t="s">
        <v>51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52</v>
      </c>
    </row>
    <row r="16" spans="1:5" ht="12.75">
      <c r="A16" s="30" t="s">
        <v>46</v>
      </c>
      <c r="E16" s="31" t="s">
        <v>41</v>
      </c>
    </row>
    <row r="17" spans="1:5" ht="12.75">
      <c r="A17" t="s">
        <v>48</v>
      </c>
      <c r="E17" s="29" t="s">
        <v>49</v>
      </c>
    </row>
    <row r="18" spans="1:16" ht="12.75">
      <c r="A18" s="18" t="s">
        <v>39</v>
      </c>
      <c s="23" t="s">
        <v>23</v>
      </c>
      <c s="23" t="s">
        <v>53</v>
      </c>
      <c s="18" t="s">
        <v>41</v>
      </c>
      <c s="24" t="s">
        <v>54</v>
      </c>
      <c s="25" t="s">
        <v>43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55</v>
      </c>
    </row>
    <row r="20" spans="1:5" ht="12.75">
      <c r="A20" s="30" t="s">
        <v>46</v>
      </c>
      <c r="E20" s="31" t="s">
        <v>41</v>
      </c>
    </row>
    <row r="21" spans="1:5" ht="12.75">
      <c r="A21" t="s">
        <v>48</v>
      </c>
      <c r="E21" s="29" t="s">
        <v>49</v>
      </c>
    </row>
    <row r="22" spans="1:16" ht="12.75">
      <c r="A22" s="18" t="s">
        <v>39</v>
      </c>
      <c s="23" t="s">
        <v>17</v>
      </c>
      <c s="23" t="s">
        <v>56</v>
      </c>
      <c s="18" t="s">
        <v>41</v>
      </c>
      <c s="24" t="s">
        <v>57</v>
      </c>
      <c s="25" t="s">
        <v>43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44</v>
      </c>
      <c r="E23" s="29" t="s">
        <v>58</v>
      </c>
    </row>
    <row r="24" spans="1:5" ht="12.75">
      <c r="A24" s="30" t="s">
        <v>46</v>
      </c>
      <c r="E24" s="31" t="s">
        <v>41</v>
      </c>
    </row>
    <row r="25" spans="1:5" ht="12.75">
      <c r="A25" t="s">
        <v>48</v>
      </c>
      <c r="E25" s="29" t="s">
        <v>49</v>
      </c>
    </row>
    <row r="26" spans="1:16" ht="12.75">
      <c r="A26" s="18" t="s">
        <v>39</v>
      </c>
      <c s="23" t="s">
        <v>27</v>
      </c>
      <c s="23" t="s">
        <v>59</v>
      </c>
      <c s="18" t="s">
        <v>41</v>
      </c>
      <c s="24" t="s">
        <v>60</v>
      </c>
      <c s="25" t="s">
        <v>43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61</v>
      </c>
    </row>
    <row r="28" spans="1:5" ht="12.75">
      <c r="A28" s="30" t="s">
        <v>46</v>
      </c>
      <c r="E28" s="31" t="s">
        <v>41</v>
      </c>
    </row>
    <row r="29" spans="1:5" ht="63.75">
      <c r="A29" t="s">
        <v>48</v>
      </c>
      <c r="E29" s="29" t="s">
        <v>62</v>
      </c>
    </row>
    <row r="30" spans="1:16" ht="12.75">
      <c r="A30" s="18" t="s">
        <v>39</v>
      </c>
      <c s="23" t="s">
        <v>29</v>
      </c>
      <c s="23" t="s">
        <v>63</v>
      </c>
      <c s="18" t="s">
        <v>41</v>
      </c>
      <c s="24" t="s">
        <v>64</v>
      </c>
      <c s="25" t="s">
        <v>43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44</v>
      </c>
      <c r="E31" s="29" t="s">
        <v>65</v>
      </c>
    </row>
    <row r="32" spans="1:5" ht="12.75">
      <c r="A32" s="30" t="s">
        <v>46</v>
      </c>
      <c r="E32" s="31" t="s">
        <v>41</v>
      </c>
    </row>
    <row r="33" spans="1:5" ht="63.75">
      <c r="A33" t="s">
        <v>48</v>
      </c>
      <c r="E33" s="29" t="s">
        <v>66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67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67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0+I10+I14+I18+I22+I26+I30+I34+I38+I42+I46+I50+I54+I58</f>
      </c>
      <c>
        <f>0+O10+O14+O18+O22+O26+O30+O34+O38+O42+O46+O50+O54+O58</f>
      </c>
    </row>
    <row r="10" spans="1:16" ht="25.5">
      <c r="A10" s="18" t="s">
        <v>39</v>
      </c>
      <c s="23" t="s">
        <v>23</v>
      </c>
      <c s="23" t="s">
        <v>68</v>
      </c>
      <c s="18" t="s">
        <v>69</v>
      </c>
      <c s="24" t="s">
        <v>70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12.75">
      <c r="A12" s="30" t="s">
        <v>46</v>
      </c>
      <c r="E12" s="31" t="s">
        <v>41</v>
      </c>
    </row>
    <row r="13" spans="1:5" ht="12.75">
      <c r="A13" t="s">
        <v>48</v>
      </c>
      <c r="E13" s="29" t="s">
        <v>41</v>
      </c>
    </row>
    <row r="14" spans="1:16" ht="12.75">
      <c r="A14" s="18" t="s">
        <v>39</v>
      </c>
      <c s="23" t="s">
        <v>17</v>
      </c>
      <c s="23" t="s">
        <v>71</v>
      </c>
      <c s="18" t="s">
        <v>69</v>
      </c>
      <c s="24" t="s">
        <v>72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12.75">
      <c r="A16" s="30" t="s">
        <v>46</v>
      </c>
      <c r="E16" s="31" t="s">
        <v>41</v>
      </c>
    </row>
    <row r="17" spans="1:5" ht="12.75">
      <c r="A17" t="s">
        <v>48</v>
      </c>
      <c r="E17" s="29" t="s">
        <v>41</v>
      </c>
    </row>
    <row r="18" spans="1:16" ht="12.75">
      <c r="A18" s="18" t="s">
        <v>39</v>
      </c>
      <c s="23" t="s">
        <v>16</v>
      </c>
      <c s="23" t="s">
        <v>73</v>
      </c>
      <c s="18" t="s">
        <v>69</v>
      </c>
      <c s="24" t="s">
        <v>74</v>
      </c>
      <c s="25" t="s">
        <v>43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41</v>
      </c>
    </row>
    <row r="20" spans="1:5" ht="12.75">
      <c r="A20" s="30" t="s">
        <v>46</v>
      </c>
      <c r="E20" s="31" t="s">
        <v>41</v>
      </c>
    </row>
    <row r="21" spans="1:5" ht="12.75">
      <c r="A21" t="s">
        <v>48</v>
      </c>
      <c r="E21" s="29" t="s">
        <v>41</v>
      </c>
    </row>
    <row r="22" spans="1:16" ht="25.5">
      <c r="A22" s="18" t="s">
        <v>39</v>
      </c>
      <c s="23" t="s">
        <v>27</v>
      </c>
      <c s="23" t="s">
        <v>75</v>
      </c>
      <c s="18" t="s">
        <v>69</v>
      </c>
      <c s="24" t="s">
        <v>76</v>
      </c>
      <c s="25" t="s">
        <v>43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41</v>
      </c>
    </row>
    <row r="24" spans="1:5" ht="12.75">
      <c r="A24" s="30" t="s">
        <v>46</v>
      </c>
      <c r="E24" s="31" t="s">
        <v>41</v>
      </c>
    </row>
    <row r="25" spans="1:5" ht="12.75">
      <c r="A25" t="s">
        <v>48</v>
      </c>
      <c r="E25" s="29" t="s">
        <v>41</v>
      </c>
    </row>
    <row r="26" spans="1:16" ht="25.5">
      <c r="A26" s="18" t="s">
        <v>39</v>
      </c>
      <c s="23" t="s">
        <v>29</v>
      </c>
      <c s="23" t="s">
        <v>77</v>
      </c>
      <c s="18" t="s">
        <v>69</v>
      </c>
      <c s="24" t="s">
        <v>78</v>
      </c>
      <c s="25" t="s">
        <v>43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41</v>
      </c>
    </row>
    <row r="28" spans="1:5" ht="12.75">
      <c r="A28" s="30" t="s">
        <v>46</v>
      </c>
      <c r="E28" s="31" t="s">
        <v>41</v>
      </c>
    </row>
    <row r="29" spans="1:5" ht="12.75">
      <c r="A29" t="s">
        <v>48</v>
      </c>
      <c r="E29" s="29" t="s">
        <v>41</v>
      </c>
    </row>
    <row r="30" spans="1:16" ht="25.5">
      <c r="A30" s="18" t="s">
        <v>39</v>
      </c>
      <c s="23" t="s">
        <v>79</v>
      </c>
      <c s="23" t="s">
        <v>80</v>
      </c>
      <c s="18" t="s">
        <v>69</v>
      </c>
      <c s="24" t="s">
        <v>81</v>
      </c>
      <c s="25" t="s">
        <v>43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41</v>
      </c>
    </row>
    <row r="32" spans="1:5" ht="12.75">
      <c r="A32" s="30" t="s">
        <v>46</v>
      </c>
      <c r="E32" s="31" t="s">
        <v>41</v>
      </c>
    </row>
    <row r="33" spans="1:5" ht="12.75">
      <c r="A33" t="s">
        <v>48</v>
      </c>
      <c r="E33" s="29" t="s">
        <v>41</v>
      </c>
    </row>
    <row r="34" spans="1:16" ht="25.5">
      <c r="A34" s="18" t="s">
        <v>39</v>
      </c>
      <c s="23" t="s">
        <v>36</v>
      </c>
      <c s="23" t="s">
        <v>82</v>
      </c>
      <c s="18" t="s">
        <v>69</v>
      </c>
      <c s="24" t="s">
        <v>83</v>
      </c>
      <c s="25" t="s">
        <v>43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84</v>
      </c>
    </row>
    <row r="36" spans="1:5" ht="12.75">
      <c r="A36" s="30" t="s">
        <v>46</v>
      </c>
      <c r="E36" s="31" t="s">
        <v>41</v>
      </c>
    </row>
    <row r="37" spans="1:5" ht="12.75">
      <c r="A37" t="s">
        <v>48</v>
      </c>
      <c r="E37" s="29" t="s">
        <v>41</v>
      </c>
    </row>
    <row r="38" spans="1:16" ht="12.75">
      <c r="A38" s="18" t="s">
        <v>39</v>
      </c>
      <c s="23" t="s">
        <v>85</v>
      </c>
      <c s="23" t="s">
        <v>86</v>
      </c>
      <c s="18" t="s">
        <v>69</v>
      </c>
      <c s="24" t="s">
        <v>87</v>
      </c>
      <c s="25" t="s">
        <v>43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88</v>
      </c>
    </row>
    <row r="40" spans="1:5" ht="12.75">
      <c r="A40" s="30" t="s">
        <v>46</v>
      </c>
      <c r="E40" s="31" t="s">
        <v>41</v>
      </c>
    </row>
    <row r="41" spans="1:5" ht="12.75">
      <c r="A41" t="s">
        <v>48</v>
      </c>
      <c r="E41" s="29" t="s">
        <v>41</v>
      </c>
    </row>
    <row r="42" spans="1:16" ht="25.5">
      <c r="A42" s="18" t="s">
        <v>39</v>
      </c>
      <c s="23" t="s">
        <v>89</v>
      </c>
      <c s="23" t="s">
        <v>90</v>
      </c>
      <c s="18" t="s">
        <v>69</v>
      </c>
      <c s="24" t="s">
        <v>91</v>
      </c>
      <c s="25" t="s">
        <v>43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41</v>
      </c>
    </row>
    <row r="44" spans="1:5" ht="12.75">
      <c r="A44" s="30" t="s">
        <v>46</v>
      </c>
      <c r="E44" s="31" t="s">
        <v>41</v>
      </c>
    </row>
    <row r="45" spans="1:5" ht="12.75">
      <c r="A45" t="s">
        <v>48</v>
      </c>
      <c r="E45" s="29" t="s">
        <v>41</v>
      </c>
    </row>
    <row r="46" spans="1:16" ht="12.75">
      <c r="A46" s="18" t="s">
        <v>39</v>
      </c>
      <c s="23" t="s">
        <v>92</v>
      </c>
      <c s="23" t="s">
        <v>93</v>
      </c>
      <c s="18" t="s">
        <v>69</v>
      </c>
      <c s="24" t="s">
        <v>94</v>
      </c>
      <c s="25" t="s">
        <v>43</v>
      </c>
      <c s="26">
        <v>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41</v>
      </c>
    </row>
    <row r="48" spans="1:5" ht="12.75">
      <c r="A48" s="30" t="s">
        <v>46</v>
      </c>
      <c r="E48" s="31" t="s">
        <v>41</v>
      </c>
    </row>
    <row r="49" spans="1:5" ht="12.75">
      <c r="A49" t="s">
        <v>48</v>
      </c>
      <c r="E49" s="29" t="s">
        <v>41</v>
      </c>
    </row>
    <row r="50" spans="1:16" ht="25.5">
      <c r="A50" s="18" t="s">
        <v>39</v>
      </c>
      <c s="23" t="s">
        <v>95</v>
      </c>
      <c s="23" t="s">
        <v>96</v>
      </c>
      <c s="18" t="s">
        <v>69</v>
      </c>
      <c s="24" t="s">
        <v>97</v>
      </c>
      <c s="25" t="s">
        <v>43</v>
      </c>
      <c s="26">
        <v>1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44</v>
      </c>
      <c r="E51" s="29" t="s">
        <v>41</v>
      </c>
    </row>
    <row r="52" spans="1:5" ht="12.75">
      <c r="A52" s="30" t="s">
        <v>46</v>
      </c>
      <c r="E52" s="31" t="s">
        <v>41</v>
      </c>
    </row>
    <row r="53" spans="1:5" ht="12.75">
      <c r="A53" t="s">
        <v>48</v>
      </c>
      <c r="E53" s="29" t="s">
        <v>41</v>
      </c>
    </row>
    <row r="54" spans="1:16" ht="25.5">
      <c r="A54" s="18" t="s">
        <v>39</v>
      </c>
      <c s="23" t="s">
        <v>98</v>
      </c>
      <c s="23" t="s">
        <v>99</v>
      </c>
      <c s="18" t="s">
        <v>69</v>
      </c>
      <c s="24" t="s">
        <v>100</v>
      </c>
      <c s="25" t="s">
        <v>43</v>
      </c>
      <c s="26">
        <v>1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41</v>
      </c>
    </row>
    <row r="56" spans="1:5" ht="12.75">
      <c r="A56" s="30" t="s">
        <v>46</v>
      </c>
      <c r="E56" s="31" t="s">
        <v>41</v>
      </c>
    </row>
    <row r="57" spans="1:5" ht="12.75">
      <c r="A57" t="s">
        <v>48</v>
      </c>
      <c r="E57" s="29" t="s">
        <v>41</v>
      </c>
    </row>
    <row r="58" spans="1:16" ht="12.75">
      <c r="A58" s="18" t="s">
        <v>39</v>
      </c>
      <c s="23" t="s">
        <v>101</v>
      </c>
      <c s="23" t="s">
        <v>102</v>
      </c>
      <c s="18" t="s">
        <v>69</v>
      </c>
      <c s="24" t="s">
        <v>103</v>
      </c>
      <c s="25" t="s">
        <v>43</v>
      </c>
      <c s="26">
        <v>1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41</v>
      </c>
    </row>
    <row r="60" spans="1:5" ht="12.75">
      <c r="A60" s="30" t="s">
        <v>46</v>
      </c>
      <c r="E60" s="31" t="s">
        <v>41</v>
      </c>
    </row>
    <row r="61" spans="1:5" ht="12.75">
      <c r="A61" t="s">
        <v>48</v>
      </c>
      <c r="E61" s="29" t="s">
        <v>41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0+O8+O25+O30+O83+O88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104</v>
      </c>
      <c s="32">
        <f>0+I8+I25+I30+I83+I88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104</v>
      </c>
      <c s="5"/>
      <c s="14" t="s">
        <v>105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23</v>
      </c>
      <c s="19"/>
      <c s="21" t="s">
        <v>106</v>
      </c>
      <c s="19"/>
      <c s="19"/>
      <c s="19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8" t="s">
        <v>39</v>
      </c>
      <c s="23" t="s">
        <v>23</v>
      </c>
      <c s="23" t="s">
        <v>107</v>
      </c>
      <c s="18" t="s">
        <v>41</v>
      </c>
      <c s="24" t="s">
        <v>108</v>
      </c>
      <c s="25" t="s">
        <v>109</v>
      </c>
      <c s="26">
        <v>73.514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38.25">
      <c r="A10" s="28" t="s">
        <v>44</v>
      </c>
      <c r="E10" s="29" t="s">
        <v>110</v>
      </c>
    </row>
    <row r="11" spans="1:5" ht="12.75">
      <c r="A11" s="30" t="s">
        <v>46</v>
      </c>
      <c r="E11" s="31" t="s">
        <v>111</v>
      </c>
    </row>
    <row r="12" spans="1:5" ht="25.5">
      <c r="A12" t="s">
        <v>48</v>
      </c>
      <c r="E12" s="29" t="s">
        <v>112</v>
      </c>
    </row>
    <row r="13" spans="1:16" ht="12.75">
      <c r="A13" s="18" t="s">
        <v>39</v>
      </c>
      <c s="23" t="s">
        <v>17</v>
      </c>
      <c s="23" t="s">
        <v>113</v>
      </c>
      <c s="18" t="s">
        <v>114</v>
      </c>
      <c s="24" t="s">
        <v>115</v>
      </c>
      <c s="25" t="s">
        <v>109</v>
      </c>
      <c s="26">
        <v>20.232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25.5">
      <c r="A14" s="28" t="s">
        <v>44</v>
      </c>
      <c r="E14" s="29" t="s">
        <v>116</v>
      </c>
    </row>
    <row r="15" spans="1:5" ht="12.75">
      <c r="A15" s="30" t="s">
        <v>46</v>
      </c>
      <c r="E15" s="31" t="s">
        <v>117</v>
      </c>
    </row>
    <row r="16" spans="1:5" ht="25.5">
      <c r="A16" t="s">
        <v>48</v>
      </c>
      <c r="E16" s="29" t="s">
        <v>112</v>
      </c>
    </row>
    <row r="17" spans="1:16" ht="12.75">
      <c r="A17" s="18" t="s">
        <v>39</v>
      </c>
      <c s="23" t="s">
        <v>31</v>
      </c>
      <c s="23" t="s">
        <v>113</v>
      </c>
      <c s="18" t="s">
        <v>118</v>
      </c>
      <c s="24" t="s">
        <v>115</v>
      </c>
      <c s="25" t="s">
        <v>109</v>
      </c>
      <c s="26">
        <v>91.9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25.5">
      <c r="A18" s="28" t="s">
        <v>44</v>
      </c>
      <c r="E18" s="29" t="s">
        <v>119</v>
      </c>
    </row>
    <row r="19" spans="1:5" ht="12.75">
      <c r="A19" s="30" t="s">
        <v>46</v>
      </c>
      <c r="E19" s="31" t="s">
        <v>120</v>
      </c>
    </row>
    <row r="20" spans="1:5" ht="63.75">
      <c r="A20" t="s">
        <v>48</v>
      </c>
      <c r="E20" s="29" t="s">
        <v>121</v>
      </c>
    </row>
    <row r="21" spans="1:16" ht="12.75">
      <c r="A21" s="18" t="s">
        <v>39</v>
      </c>
      <c s="23" t="s">
        <v>29</v>
      </c>
      <c s="23" t="s">
        <v>122</v>
      </c>
      <c s="18" t="s">
        <v>41</v>
      </c>
      <c s="24" t="s">
        <v>123</v>
      </c>
      <c s="25" t="s">
        <v>124</v>
      </c>
      <c s="26">
        <v>370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44</v>
      </c>
      <c r="E22" s="29" t="s">
        <v>125</v>
      </c>
    </row>
    <row r="23" spans="1:5" ht="12.75">
      <c r="A23" s="30" t="s">
        <v>46</v>
      </c>
      <c r="E23" s="31" t="s">
        <v>126</v>
      </c>
    </row>
    <row r="24" spans="1:5" ht="63.75">
      <c r="A24" t="s">
        <v>48</v>
      </c>
      <c r="E24" s="29" t="s">
        <v>127</v>
      </c>
    </row>
    <row r="25" spans="1:18" ht="12.75" customHeight="1">
      <c r="A25" s="5" t="s">
        <v>37</v>
      </c>
      <c s="5"/>
      <c s="35" t="s">
        <v>17</v>
      </c>
      <c s="5"/>
      <c s="21" t="s">
        <v>128</v>
      </c>
      <c s="5"/>
      <c s="5"/>
      <c s="5"/>
      <c s="36">
        <f>0+Q25</f>
      </c>
      <c r="O25">
        <f>0+R25</f>
      </c>
      <c r="Q25">
        <f>0+I26</f>
      </c>
      <c>
        <f>0+O26</f>
      </c>
    </row>
    <row r="26" spans="1:16" ht="12.75">
      <c r="A26" s="18" t="s">
        <v>39</v>
      </c>
      <c s="23" t="s">
        <v>16</v>
      </c>
      <c s="23" t="s">
        <v>129</v>
      </c>
      <c s="18" t="s">
        <v>41</v>
      </c>
      <c s="24" t="s">
        <v>130</v>
      </c>
      <c s="25" t="s">
        <v>109</v>
      </c>
      <c s="26">
        <v>0.343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131</v>
      </c>
    </row>
    <row r="28" spans="1:5" ht="12.75">
      <c r="A28" s="30" t="s">
        <v>46</v>
      </c>
      <c r="E28" s="31" t="s">
        <v>132</v>
      </c>
    </row>
    <row r="29" spans="1:5" ht="38.25">
      <c r="A29" t="s">
        <v>48</v>
      </c>
      <c r="E29" s="29" t="s">
        <v>133</v>
      </c>
    </row>
    <row r="30" spans="1:18" ht="12.75" customHeight="1">
      <c r="A30" s="5" t="s">
        <v>37</v>
      </c>
      <c s="5"/>
      <c s="35" t="s">
        <v>29</v>
      </c>
      <c s="5"/>
      <c s="21" t="s">
        <v>134</v>
      </c>
      <c s="5"/>
      <c s="5"/>
      <c s="5"/>
      <c s="36">
        <f>0+Q30</f>
      </c>
      <c r="O30">
        <f>0+R30</f>
      </c>
      <c r="Q30">
        <f>0+I31+I35+I39+I43+I47+I51+I55+I59+I63+I67+I71+I75+I79</f>
      </c>
      <c>
        <f>0+O31+O35+O39+O43+O47+O51+O55+O59+O63+O67+O71+O75+O79</f>
      </c>
    </row>
    <row r="31" spans="1:16" ht="25.5">
      <c r="A31" s="18" t="s">
        <v>39</v>
      </c>
      <c s="23" t="s">
        <v>27</v>
      </c>
      <c s="23" t="s">
        <v>135</v>
      </c>
      <c s="18" t="s">
        <v>41</v>
      </c>
      <c s="24" t="s">
        <v>136</v>
      </c>
      <c s="25" t="s">
        <v>124</v>
      </c>
      <c s="26">
        <v>463.25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137</v>
      </c>
    </row>
    <row r="33" spans="1:5" ht="12.75">
      <c r="A33" s="30" t="s">
        <v>46</v>
      </c>
      <c r="E33" s="31" t="s">
        <v>138</v>
      </c>
    </row>
    <row r="34" spans="1:5" ht="51">
      <c r="A34" t="s">
        <v>48</v>
      </c>
      <c r="E34" s="29" t="s">
        <v>139</v>
      </c>
    </row>
    <row r="35" spans="1:16" ht="12.75">
      <c r="A35" s="18" t="s">
        <v>39</v>
      </c>
      <c s="23" t="s">
        <v>29</v>
      </c>
      <c s="23" t="s">
        <v>140</v>
      </c>
      <c s="18" t="s">
        <v>41</v>
      </c>
      <c s="24" t="s">
        <v>141</v>
      </c>
      <c s="25" t="s">
        <v>124</v>
      </c>
      <c s="26">
        <v>463.25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142</v>
      </c>
    </row>
    <row r="37" spans="1:5" ht="12.75">
      <c r="A37" s="30" t="s">
        <v>46</v>
      </c>
      <c r="E37" s="31" t="s">
        <v>138</v>
      </c>
    </row>
    <row r="38" spans="1:5" ht="51">
      <c r="A38" t="s">
        <v>48</v>
      </c>
      <c r="E38" s="29" t="s">
        <v>139</v>
      </c>
    </row>
    <row r="39" spans="1:16" ht="12.75">
      <c r="A39" s="18" t="s">
        <v>39</v>
      </c>
      <c s="23" t="s">
        <v>31</v>
      </c>
      <c s="23" t="s">
        <v>143</v>
      </c>
      <c s="18" t="s">
        <v>41</v>
      </c>
      <c s="24" t="s">
        <v>144</v>
      </c>
      <c s="25" t="s">
        <v>124</v>
      </c>
      <c s="26">
        <v>82.32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145</v>
      </c>
    </row>
    <row r="41" spans="1:5" ht="12.75">
      <c r="A41" s="30" t="s">
        <v>46</v>
      </c>
      <c r="E41" s="31" t="s">
        <v>146</v>
      </c>
    </row>
    <row r="42" spans="1:5" ht="89.25">
      <c r="A42" t="s">
        <v>48</v>
      </c>
      <c r="E42" s="29" t="s">
        <v>147</v>
      </c>
    </row>
    <row r="43" spans="1:16" ht="12.75">
      <c r="A43" s="18" t="s">
        <v>39</v>
      </c>
      <c s="23" t="s">
        <v>148</v>
      </c>
      <c s="23" t="s">
        <v>149</v>
      </c>
      <c s="18" t="s">
        <v>41</v>
      </c>
      <c s="24" t="s">
        <v>150</v>
      </c>
      <c s="25" t="s">
        <v>124</v>
      </c>
      <c s="26">
        <v>26.23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151</v>
      </c>
    </row>
    <row r="45" spans="1:5" ht="12.75">
      <c r="A45" s="30" t="s">
        <v>46</v>
      </c>
      <c r="E45" s="31" t="s">
        <v>152</v>
      </c>
    </row>
    <row r="46" spans="1:5" ht="38.25">
      <c r="A46" t="s">
        <v>48</v>
      </c>
      <c r="E46" s="29" t="s">
        <v>153</v>
      </c>
    </row>
    <row r="47" spans="1:16" ht="12.75">
      <c r="A47" s="18" t="s">
        <v>39</v>
      </c>
      <c s="23" t="s">
        <v>31</v>
      </c>
      <c s="23" t="s">
        <v>154</v>
      </c>
      <c s="18" t="s">
        <v>41</v>
      </c>
      <c s="24" t="s">
        <v>155</v>
      </c>
      <c s="25" t="s">
        <v>124</v>
      </c>
      <c s="26">
        <v>370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156</v>
      </c>
    </row>
    <row r="49" spans="1:5" ht="12.75">
      <c r="A49" s="30" t="s">
        <v>46</v>
      </c>
      <c r="E49" s="31" t="s">
        <v>126</v>
      </c>
    </row>
    <row r="50" spans="1:5" ht="38.25">
      <c r="A50" t="s">
        <v>48</v>
      </c>
      <c r="E50" s="29" t="s">
        <v>157</v>
      </c>
    </row>
    <row r="51" spans="1:16" ht="12.75">
      <c r="A51" s="18" t="s">
        <v>39</v>
      </c>
      <c s="23" t="s">
        <v>79</v>
      </c>
      <c s="23" t="s">
        <v>158</v>
      </c>
      <c s="18" t="s">
        <v>114</v>
      </c>
      <c s="24" t="s">
        <v>159</v>
      </c>
      <c s="25" t="s">
        <v>124</v>
      </c>
      <c s="26">
        <v>2423.6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25.5">
      <c r="A52" s="28" t="s">
        <v>44</v>
      </c>
      <c r="E52" s="29" t="s">
        <v>160</v>
      </c>
    </row>
    <row r="53" spans="1:5" ht="63.75">
      <c r="A53" s="30" t="s">
        <v>46</v>
      </c>
      <c r="E53" s="31" t="s">
        <v>161</v>
      </c>
    </row>
    <row r="54" spans="1:5" ht="51">
      <c r="A54" t="s">
        <v>48</v>
      </c>
      <c r="E54" s="29" t="s">
        <v>162</v>
      </c>
    </row>
    <row r="55" spans="1:16" ht="12.75">
      <c r="A55" s="18" t="s">
        <v>39</v>
      </c>
      <c s="23" t="s">
        <v>34</v>
      </c>
      <c s="23" t="s">
        <v>158</v>
      </c>
      <c s="18" t="s">
        <v>118</v>
      </c>
      <c s="24" t="s">
        <v>159</v>
      </c>
      <c s="25" t="s">
        <v>124</v>
      </c>
      <c s="26">
        <v>1635.6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163</v>
      </c>
    </row>
    <row r="57" spans="1:5" ht="89.25">
      <c r="A57" s="30" t="s">
        <v>46</v>
      </c>
      <c r="E57" s="31" t="s">
        <v>164</v>
      </c>
    </row>
    <row r="58" spans="1:5" ht="140.25">
      <c r="A58" t="s">
        <v>48</v>
      </c>
      <c r="E58" s="29" t="s">
        <v>165</v>
      </c>
    </row>
    <row r="59" spans="1:16" ht="12.75">
      <c r="A59" s="18" t="s">
        <v>39</v>
      </c>
      <c s="23" t="s">
        <v>36</v>
      </c>
      <c s="23" t="s">
        <v>166</v>
      </c>
      <c s="18" t="s">
        <v>41</v>
      </c>
      <c s="24" t="s">
        <v>167</v>
      </c>
      <c s="25" t="s">
        <v>124</v>
      </c>
      <c s="26">
        <v>585.6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25.5">
      <c r="A60" s="28" t="s">
        <v>44</v>
      </c>
      <c r="E60" s="29" t="s">
        <v>168</v>
      </c>
    </row>
    <row r="61" spans="1:5" ht="12.75">
      <c r="A61" s="30" t="s">
        <v>46</v>
      </c>
      <c r="E61" s="31" t="s">
        <v>169</v>
      </c>
    </row>
    <row r="62" spans="1:5" ht="140.25">
      <c r="A62" t="s">
        <v>48</v>
      </c>
      <c r="E62" s="29" t="s">
        <v>170</v>
      </c>
    </row>
    <row r="63" spans="1:16" ht="12.75">
      <c r="A63" s="18" t="s">
        <v>39</v>
      </c>
      <c s="23" t="s">
        <v>31</v>
      </c>
      <c s="23" t="s">
        <v>171</v>
      </c>
      <c s="18" t="s">
        <v>41</v>
      </c>
      <c s="24" t="s">
        <v>172</v>
      </c>
      <c s="25" t="s">
        <v>124</v>
      </c>
      <c s="26">
        <v>1838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173</v>
      </c>
    </row>
    <row r="65" spans="1:5" ht="12.75">
      <c r="A65" s="30" t="s">
        <v>46</v>
      </c>
      <c r="E65" s="31" t="s">
        <v>174</v>
      </c>
    </row>
    <row r="66" spans="1:5" ht="140.25">
      <c r="A66" t="s">
        <v>48</v>
      </c>
      <c r="E66" s="29" t="s">
        <v>175</v>
      </c>
    </row>
    <row r="67" spans="1:16" ht="12.75">
      <c r="A67" s="18" t="s">
        <v>39</v>
      </c>
      <c s="23" t="s">
        <v>176</v>
      </c>
      <c s="23" t="s">
        <v>177</v>
      </c>
      <c s="18" t="s">
        <v>41</v>
      </c>
      <c s="24" t="s">
        <v>178</v>
      </c>
      <c s="25" t="s">
        <v>109</v>
      </c>
      <c s="26">
        <v>42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25.5">
      <c r="A68" s="28" t="s">
        <v>44</v>
      </c>
      <c r="E68" s="29" t="s">
        <v>179</v>
      </c>
    </row>
    <row r="69" spans="1:5" ht="12.75">
      <c r="A69" s="30" t="s">
        <v>46</v>
      </c>
      <c r="E69" s="31" t="s">
        <v>180</v>
      </c>
    </row>
    <row r="70" spans="1:5" ht="140.25">
      <c r="A70" t="s">
        <v>48</v>
      </c>
      <c r="E70" s="29" t="s">
        <v>170</v>
      </c>
    </row>
    <row r="71" spans="1:16" ht="12.75">
      <c r="A71" s="18" t="s">
        <v>39</v>
      </c>
      <c s="23" t="s">
        <v>181</v>
      </c>
      <c s="23" t="s">
        <v>182</v>
      </c>
      <c s="18" t="s">
        <v>41</v>
      </c>
      <c s="24" t="s">
        <v>183</v>
      </c>
      <c s="25" t="s">
        <v>124</v>
      </c>
      <c s="26">
        <v>49.21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184</v>
      </c>
    </row>
    <row r="73" spans="1:5" ht="12.75">
      <c r="A73" s="30" t="s">
        <v>46</v>
      </c>
      <c r="E73" s="31" t="s">
        <v>185</v>
      </c>
    </row>
    <row r="74" spans="1:5" ht="140.25">
      <c r="A74" t="s">
        <v>48</v>
      </c>
      <c r="E74" s="29" t="s">
        <v>170</v>
      </c>
    </row>
    <row r="75" spans="1:16" ht="12.75">
      <c r="A75" s="18" t="s">
        <v>39</v>
      </c>
      <c s="23" t="s">
        <v>186</v>
      </c>
      <c s="23" t="s">
        <v>187</v>
      </c>
      <c s="18" t="s">
        <v>41</v>
      </c>
      <c s="24" t="s">
        <v>188</v>
      </c>
      <c s="25" t="s">
        <v>124</v>
      </c>
      <c s="26">
        <v>536.39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189</v>
      </c>
    </row>
    <row r="77" spans="1:5" ht="12.75">
      <c r="A77" s="30" t="s">
        <v>46</v>
      </c>
      <c r="E77" s="31" t="s">
        <v>190</v>
      </c>
    </row>
    <row r="78" spans="1:5" ht="140.25">
      <c r="A78" t="s">
        <v>48</v>
      </c>
      <c r="E78" s="29" t="s">
        <v>170</v>
      </c>
    </row>
    <row r="79" spans="1:16" ht="12.75">
      <c r="A79" s="18" t="s">
        <v>39</v>
      </c>
      <c s="23" t="s">
        <v>85</v>
      </c>
      <c s="23" t="s">
        <v>191</v>
      </c>
      <c s="18" t="s">
        <v>41</v>
      </c>
      <c s="24" t="s">
        <v>192</v>
      </c>
      <c s="25" t="s">
        <v>193</v>
      </c>
      <c s="26">
        <v>300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76.5">
      <c r="A80" s="28" t="s">
        <v>44</v>
      </c>
      <c r="E80" s="29" t="s">
        <v>194</v>
      </c>
    </row>
    <row r="81" spans="1:5" ht="12.75">
      <c r="A81" s="30" t="s">
        <v>46</v>
      </c>
      <c r="E81" s="31" t="s">
        <v>195</v>
      </c>
    </row>
    <row r="82" spans="1:5" ht="76.5">
      <c r="A82" t="s">
        <v>48</v>
      </c>
      <c r="E82" s="29" t="s">
        <v>196</v>
      </c>
    </row>
    <row r="83" spans="1:18" ht="12.75" customHeight="1">
      <c r="A83" s="5" t="s">
        <v>37</v>
      </c>
      <c s="5"/>
      <c s="35" t="s">
        <v>79</v>
      </c>
      <c s="5"/>
      <c s="21" t="s">
        <v>197</v>
      </c>
      <c s="5"/>
      <c s="5"/>
      <c s="5"/>
      <c s="36">
        <f>0+Q83</f>
      </c>
      <c r="O83">
        <f>0+R83</f>
      </c>
      <c r="Q83">
        <f>0+I84</f>
      </c>
      <c>
        <f>0+O84</f>
      </c>
    </row>
    <row r="84" spans="1:16" ht="12.75">
      <c r="A84" s="18" t="s">
        <v>39</v>
      </c>
      <c s="23" t="s">
        <v>198</v>
      </c>
      <c s="23" t="s">
        <v>199</v>
      </c>
      <c s="18" t="s">
        <v>41</v>
      </c>
      <c s="24" t="s">
        <v>200</v>
      </c>
      <c s="25" t="s">
        <v>201</v>
      </c>
      <c s="26">
        <v>2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44</v>
      </c>
      <c r="E85" s="29" t="s">
        <v>202</v>
      </c>
    </row>
    <row r="86" spans="1:5" ht="12.75">
      <c r="A86" s="30" t="s">
        <v>46</v>
      </c>
      <c r="E86" s="31" t="s">
        <v>203</v>
      </c>
    </row>
    <row r="87" spans="1:5" ht="25.5">
      <c r="A87" t="s">
        <v>48</v>
      </c>
      <c r="E87" s="29" t="s">
        <v>204</v>
      </c>
    </row>
    <row r="88" spans="1:18" ht="12.75" customHeight="1">
      <c r="A88" s="5" t="s">
        <v>37</v>
      </c>
      <c s="5"/>
      <c s="35" t="s">
        <v>34</v>
      </c>
      <c s="5"/>
      <c s="21" t="s">
        <v>205</v>
      </c>
      <c s="5"/>
      <c s="5"/>
      <c s="5"/>
      <c s="36">
        <f>0+Q88</f>
      </c>
      <c r="O88">
        <f>0+R88</f>
      </c>
      <c r="Q88">
        <f>0+I89+I93+I97+I101+I105+I109+I113+I117+I121+I125+I129+I133+I137+I141+I145</f>
      </c>
      <c>
        <f>0+O89+O93+O97+O101+O105+O109+O113+O117+O121+O125+O129+O133+O137+O141+O145</f>
      </c>
    </row>
    <row r="89" spans="1:16" ht="25.5">
      <c r="A89" s="18" t="s">
        <v>39</v>
      </c>
      <c s="23" t="s">
        <v>89</v>
      </c>
      <c s="23" t="s">
        <v>206</v>
      </c>
      <c s="18" t="s">
        <v>41</v>
      </c>
      <c s="24" t="s">
        <v>207</v>
      </c>
      <c s="25" t="s">
        <v>201</v>
      </c>
      <c s="26">
        <v>32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44</v>
      </c>
      <c r="E90" s="29" t="s">
        <v>41</v>
      </c>
    </row>
    <row r="91" spans="1:5" ht="12.75">
      <c r="A91" s="30" t="s">
        <v>46</v>
      </c>
      <c r="E91" s="31" t="s">
        <v>208</v>
      </c>
    </row>
    <row r="92" spans="1:5" ht="63.75">
      <c r="A92" t="s">
        <v>48</v>
      </c>
      <c r="E92" s="29" t="s">
        <v>209</v>
      </c>
    </row>
    <row r="93" spans="1:16" ht="12.75">
      <c r="A93" s="18" t="s">
        <v>39</v>
      </c>
      <c s="23" t="s">
        <v>92</v>
      </c>
      <c s="23" t="s">
        <v>210</v>
      </c>
      <c s="18" t="s">
        <v>41</v>
      </c>
      <c s="24" t="s">
        <v>211</v>
      </c>
      <c s="25" t="s">
        <v>201</v>
      </c>
      <c s="26">
        <v>32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212</v>
      </c>
    </row>
    <row r="95" spans="1:5" ht="12.75">
      <c r="A95" s="30" t="s">
        <v>46</v>
      </c>
      <c r="E95" s="31" t="s">
        <v>213</v>
      </c>
    </row>
    <row r="96" spans="1:5" ht="25.5">
      <c r="A96" t="s">
        <v>48</v>
      </c>
      <c r="E96" s="29" t="s">
        <v>214</v>
      </c>
    </row>
    <row r="97" spans="1:16" ht="12.75">
      <c r="A97" s="18" t="s">
        <v>39</v>
      </c>
      <c s="23" t="s">
        <v>95</v>
      </c>
      <c s="23" t="s">
        <v>215</v>
      </c>
      <c s="18" t="s">
        <v>41</v>
      </c>
      <c s="24" t="s">
        <v>216</v>
      </c>
      <c s="25" t="s">
        <v>217</v>
      </c>
      <c s="26">
        <v>3520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44</v>
      </c>
      <c r="E98" s="29" t="s">
        <v>218</v>
      </c>
    </row>
    <row r="99" spans="1:5" ht="12.75">
      <c r="A99" s="30" t="s">
        <v>46</v>
      </c>
      <c r="E99" s="31" t="s">
        <v>219</v>
      </c>
    </row>
    <row r="100" spans="1:5" ht="25.5">
      <c r="A100" t="s">
        <v>48</v>
      </c>
      <c r="E100" s="29" t="s">
        <v>220</v>
      </c>
    </row>
    <row r="101" spans="1:16" ht="12.75">
      <c r="A101" s="18" t="s">
        <v>39</v>
      </c>
      <c s="23" t="s">
        <v>98</v>
      </c>
      <c s="23" t="s">
        <v>221</v>
      </c>
      <c s="18" t="s">
        <v>41</v>
      </c>
      <c s="24" t="s">
        <v>222</v>
      </c>
      <c s="25" t="s">
        <v>201</v>
      </c>
      <c s="26">
        <v>44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44</v>
      </c>
      <c r="E102" s="29" t="s">
        <v>41</v>
      </c>
    </row>
    <row r="103" spans="1:5" ht="12.75">
      <c r="A103" s="30" t="s">
        <v>46</v>
      </c>
      <c r="E103" s="31" t="s">
        <v>223</v>
      </c>
    </row>
    <row r="104" spans="1:5" ht="63.75">
      <c r="A104" t="s">
        <v>48</v>
      </c>
      <c r="E104" s="29" t="s">
        <v>224</v>
      </c>
    </row>
    <row r="105" spans="1:16" ht="12.75">
      <c r="A105" s="18" t="s">
        <v>39</v>
      </c>
      <c s="23" t="s">
        <v>101</v>
      </c>
      <c s="23" t="s">
        <v>225</v>
      </c>
      <c s="18" t="s">
        <v>41</v>
      </c>
      <c s="24" t="s">
        <v>226</v>
      </c>
      <c s="25" t="s">
        <v>201</v>
      </c>
      <c s="26">
        <v>44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44</v>
      </c>
      <c r="E106" s="29" t="s">
        <v>227</v>
      </c>
    </row>
    <row r="107" spans="1:5" ht="12.75">
      <c r="A107" s="30" t="s">
        <v>46</v>
      </c>
      <c r="E107" s="31" t="s">
        <v>223</v>
      </c>
    </row>
    <row r="108" spans="1:5" ht="25.5">
      <c r="A108" t="s">
        <v>48</v>
      </c>
      <c r="E108" s="29" t="s">
        <v>214</v>
      </c>
    </row>
    <row r="109" spans="1:16" ht="12.75">
      <c r="A109" s="18" t="s">
        <v>39</v>
      </c>
      <c s="23" t="s">
        <v>228</v>
      </c>
      <c s="23" t="s">
        <v>229</v>
      </c>
      <c s="18" t="s">
        <v>41</v>
      </c>
      <c s="24" t="s">
        <v>230</v>
      </c>
      <c s="25" t="s">
        <v>217</v>
      </c>
      <c s="26">
        <v>4840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44</v>
      </c>
      <c r="E110" s="29" t="s">
        <v>231</v>
      </c>
    </row>
    <row r="111" spans="1:5" ht="12.75">
      <c r="A111" s="30" t="s">
        <v>46</v>
      </c>
      <c r="E111" s="31" t="s">
        <v>232</v>
      </c>
    </row>
    <row r="112" spans="1:5" ht="25.5">
      <c r="A112" t="s">
        <v>48</v>
      </c>
      <c r="E112" s="29" t="s">
        <v>233</v>
      </c>
    </row>
    <row r="113" spans="1:16" ht="12.75">
      <c r="A113" s="18" t="s">
        <v>39</v>
      </c>
      <c s="23" t="s">
        <v>234</v>
      </c>
      <c s="23" t="s">
        <v>235</v>
      </c>
      <c s="18" t="s">
        <v>41</v>
      </c>
      <c s="24" t="s">
        <v>236</v>
      </c>
      <c s="25" t="s">
        <v>201</v>
      </c>
      <c s="26">
        <v>6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44</v>
      </c>
      <c r="E114" s="29" t="s">
        <v>237</v>
      </c>
    </row>
    <row r="115" spans="1:5" ht="12.75">
      <c r="A115" s="30" t="s">
        <v>46</v>
      </c>
      <c r="E115" s="31" t="s">
        <v>238</v>
      </c>
    </row>
    <row r="116" spans="1:5" ht="76.5">
      <c r="A116" t="s">
        <v>48</v>
      </c>
      <c r="E116" s="29" t="s">
        <v>239</v>
      </c>
    </row>
    <row r="117" spans="1:16" ht="12.75">
      <c r="A117" s="18" t="s">
        <v>39</v>
      </c>
      <c s="23" t="s">
        <v>240</v>
      </c>
      <c s="23" t="s">
        <v>241</v>
      </c>
      <c s="18" t="s">
        <v>41</v>
      </c>
      <c s="24" t="s">
        <v>242</v>
      </c>
      <c s="25" t="s">
        <v>201</v>
      </c>
      <c s="26">
        <v>6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44</v>
      </c>
      <c r="E118" s="29" t="s">
        <v>243</v>
      </c>
    </row>
    <row r="119" spans="1:5" ht="12.75">
      <c r="A119" s="30" t="s">
        <v>46</v>
      </c>
      <c r="E119" s="31" t="s">
        <v>238</v>
      </c>
    </row>
    <row r="120" spans="1:5" ht="25.5">
      <c r="A120" t="s">
        <v>48</v>
      </c>
      <c r="E120" s="29" t="s">
        <v>244</v>
      </c>
    </row>
    <row r="121" spans="1:16" ht="12.75">
      <c r="A121" s="18" t="s">
        <v>39</v>
      </c>
      <c s="23" t="s">
        <v>245</v>
      </c>
      <c s="23" t="s">
        <v>246</v>
      </c>
      <c s="18" t="s">
        <v>41</v>
      </c>
      <c s="24" t="s">
        <v>247</v>
      </c>
      <c s="25" t="s">
        <v>217</v>
      </c>
      <c s="26">
        <v>660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44</v>
      </c>
      <c r="E122" s="29" t="s">
        <v>248</v>
      </c>
    </row>
    <row r="123" spans="1:5" ht="12.75">
      <c r="A123" s="30" t="s">
        <v>46</v>
      </c>
      <c r="E123" s="31" t="s">
        <v>249</v>
      </c>
    </row>
    <row r="124" spans="1:5" ht="25.5">
      <c r="A124" t="s">
        <v>48</v>
      </c>
      <c r="E124" s="29" t="s">
        <v>250</v>
      </c>
    </row>
    <row r="125" spans="1:16" ht="25.5">
      <c r="A125" s="18" t="s">
        <v>39</v>
      </c>
      <c s="23" t="s">
        <v>176</v>
      </c>
      <c s="23" t="s">
        <v>251</v>
      </c>
      <c s="18" t="s">
        <v>41</v>
      </c>
      <c s="24" t="s">
        <v>252</v>
      </c>
      <c s="25" t="s">
        <v>201</v>
      </c>
      <c s="26">
        <v>44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44</v>
      </c>
      <c r="E126" s="29" t="s">
        <v>41</v>
      </c>
    </row>
    <row r="127" spans="1:5" ht="12.75">
      <c r="A127" s="30" t="s">
        <v>46</v>
      </c>
      <c r="E127" s="31" t="s">
        <v>223</v>
      </c>
    </row>
    <row r="128" spans="1:5" ht="63.75">
      <c r="A128" t="s">
        <v>48</v>
      </c>
      <c r="E128" s="29" t="s">
        <v>253</v>
      </c>
    </row>
    <row r="129" spans="1:16" ht="12.75">
      <c r="A129" s="18" t="s">
        <v>39</v>
      </c>
      <c s="23" t="s">
        <v>254</v>
      </c>
      <c s="23" t="s">
        <v>255</v>
      </c>
      <c s="18" t="s">
        <v>41</v>
      </c>
      <c s="24" t="s">
        <v>256</v>
      </c>
      <c s="25" t="s">
        <v>201</v>
      </c>
      <c s="26">
        <v>44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44</v>
      </c>
      <c r="E130" s="29" t="s">
        <v>257</v>
      </c>
    </row>
    <row r="131" spans="1:5" ht="12.75">
      <c r="A131" s="30" t="s">
        <v>46</v>
      </c>
      <c r="E131" s="31" t="s">
        <v>223</v>
      </c>
    </row>
    <row r="132" spans="1:5" ht="25.5">
      <c r="A132" t="s">
        <v>48</v>
      </c>
      <c r="E132" s="29" t="s">
        <v>244</v>
      </c>
    </row>
    <row r="133" spans="1:16" ht="12.75">
      <c r="A133" s="18" t="s">
        <v>39</v>
      </c>
      <c s="23" t="s">
        <v>258</v>
      </c>
      <c s="23" t="s">
        <v>259</v>
      </c>
      <c s="18" t="s">
        <v>69</v>
      </c>
      <c s="24" t="s">
        <v>260</v>
      </c>
      <c s="25" t="s">
        <v>217</v>
      </c>
      <c s="26">
        <v>4840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12.75">
      <c r="A134" s="28" t="s">
        <v>44</v>
      </c>
      <c r="E134" s="29" t="s">
        <v>261</v>
      </c>
    </row>
    <row r="135" spans="1:5" ht="12.75">
      <c r="A135" s="30" t="s">
        <v>46</v>
      </c>
      <c r="E135" s="31" t="s">
        <v>232</v>
      </c>
    </row>
    <row r="136" spans="1:5" ht="25.5">
      <c r="A136" t="s">
        <v>48</v>
      </c>
      <c r="E136" s="29" t="s">
        <v>250</v>
      </c>
    </row>
    <row r="137" spans="1:16" ht="12.75">
      <c r="A137" s="18" t="s">
        <v>39</v>
      </c>
      <c s="23" t="s">
        <v>262</v>
      </c>
      <c s="23" t="s">
        <v>263</v>
      </c>
      <c s="18" t="s">
        <v>41</v>
      </c>
      <c s="24" t="s">
        <v>264</v>
      </c>
      <c s="25" t="s">
        <v>265</v>
      </c>
      <c s="26">
        <v>13.8</v>
      </c>
      <c s="27">
        <v>0</v>
      </c>
      <c s="27">
        <f>ROUND(ROUND(H137,2)*ROUND(G137,3),2)</f>
      </c>
      <c r="O137">
        <f>(I137*21)/100</f>
      </c>
      <c t="s">
        <v>17</v>
      </c>
    </row>
    <row r="138" spans="1:5" ht="12.75">
      <c r="A138" s="28" t="s">
        <v>44</v>
      </c>
      <c r="E138" s="29" t="s">
        <v>266</v>
      </c>
    </row>
    <row r="139" spans="1:5" ht="12.75">
      <c r="A139" s="30" t="s">
        <v>46</v>
      </c>
      <c r="E139" s="31" t="s">
        <v>267</v>
      </c>
    </row>
    <row r="140" spans="1:5" ht="25.5">
      <c r="A140" t="s">
        <v>48</v>
      </c>
      <c r="E140" s="29" t="s">
        <v>268</v>
      </c>
    </row>
    <row r="141" spans="1:16" ht="12.75">
      <c r="A141" s="18" t="s">
        <v>39</v>
      </c>
      <c s="23" t="s">
        <v>269</v>
      </c>
      <c s="23" t="s">
        <v>270</v>
      </c>
      <c s="18" t="s">
        <v>41</v>
      </c>
      <c s="24" t="s">
        <v>271</v>
      </c>
      <c s="25" t="s">
        <v>265</v>
      </c>
      <c s="26">
        <v>13.8</v>
      </c>
      <c s="27">
        <v>0</v>
      </c>
      <c s="27">
        <f>ROUND(ROUND(H141,2)*ROUND(G141,3),2)</f>
      </c>
      <c r="O141">
        <f>(I141*21)/100</f>
      </c>
      <c t="s">
        <v>17</v>
      </c>
    </row>
    <row r="142" spans="1:5" ht="12.75">
      <c r="A142" s="28" t="s">
        <v>44</v>
      </c>
      <c r="E142" s="29" t="s">
        <v>272</v>
      </c>
    </row>
    <row r="143" spans="1:5" ht="12.75">
      <c r="A143" s="30" t="s">
        <v>46</v>
      </c>
      <c r="E143" s="31" t="s">
        <v>267</v>
      </c>
    </row>
    <row r="144" spans="1:5" ht="38.25">
      <c r="A144" t="s">
        <v>48</v>
      </c>
      <c r="E144" s="29" t="s">
        <v>273</v>
      </c>
    </row>
    <row r="145" spans="1:16" ht="12.75">
      <c r="A145" s="18" t="s">
        <v>39</v>
      </c>
      <c s="23" t="s">
        <v>274</v>
      </c>
      <c s="23" t="s">
        <v>275</v>
      </c>
      <c s="18" t="s">
        <v>41</v>
      </c>
      <c s="24" t="s">
        <v>276</v>
      </c>
      <c s="25" t="s">
        <v>265</v>
      </c>
      <c s="26">
        <v>43.97</v>
      </c>
      <c s="27">
        <v>0</v>
      </c>
      <c s="27">
        <f>ROUND(ROUND(H145,2)*ROUND(G145,3),2)</f>
      </c>
      <c r="O145">
        <f>(I145*21)/100</f>
      </c>
      <c t="s">
        <v>17</v>
      </c>
    </row>
    <row r="146" spans="1:5" ht="25.5">
      <c r="A146" s="28" t="s">
        <v>44</v>
      </c>
      <c r="E146" s="29" t="s">
        <v>277</v>
      </c>
    </row>
    <row r="147" spans="1:5" ht="12.75">
      <c r="A147" s="30" t="s">
        <v>46</v>
      </c>
      <c r="E147" s="31" t="s">
        <v>278</v>
      </c>
    </row>
    <row r="148" spans="1:5" ht="38.25">
      <c r="A148" t="s">
        <v>48</v>
      </c>
      <c r="E148" s="29" t="s">
        <v>273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0+O8+O29+O94+O119+O152+O185+O198+O235+O256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279</v>
      </c>
      <c s="32">
        <f>0+I8+I29+I94+I119+I152+I185+I198+I235+I256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279</v>
      </c>
      <c s="5"/>
      <c s="14" t="s">
        <v>280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0+I9+I13+I17+I21+I25</f>
      </c>
      <c>
        <f>0+O9+O13+O17+O21+O25</f>
      </c>
    </row>
    <row r="9" spans="1:16" ht="12.75">
      <c r="A9" s="18" t="s">
        <v>39</v>
      </c>
      <c s="23" t="s">
        <v>23</v>
      </c>
      <c s="23" t="s">
        <v>281</v>
      </c>
      <c s="18" t="s">
        <v>114</v>
      </c>
      <c s="24" t="s">
        <v>282</v>
      </c>
      <c s="25" t="s">
        <v>193</v>
      </c>
      <c s="26">
        <v>773.24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283</v>
      </c>
    </row>
    <row r="11" spans="1:5" ht="89.25">
      <c r="A11" s="30" t="s">
        <v>46</v>
      </c>
      <c r="E11" s="31" t="s">
        <v>284</v>
      </c>
    </row>
    <row r="12" spans="1:5" ht="25.5">
      <c r="A12" t="s">
        <v>48</v>
      </c>
      <c r="E12" s="29" t="s">
        <v>285</v>
      </c>
    </row>
    <row r="13" spans="1:16" ht="12.75">
      <c r="A13" s="18" t="s">
        <v>39</v>
      </c>
      <c s="23" t="s">
        <v>17</v>
      </c>
      <c s="23" t="s">
        <v>281</v>
      </c>
      <c s="18" t="s">
        <v>118</v>
      </c>
      <c s="24" t="s">
        <v>282</v>
      </c>
      <c s="25" t="s">
        <v>193</v>
      </c>
      <c s="26">
        <v>217.538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286</v>
      </c>
    </row>
    <row r="15" spans="1:5" ht="165.75">
      <c r="A15" s="30" t="s">
        <v>46</v>
      </c>
      <c r="E15" s="31" t="s">
        <v>287</v>
      </c>
    </row>
    <row r="16" spans="1:5" ht="25.5">
      <c r="A16" t="s">
        <v>48</v>
      </c>
      <c r="E16" s="29" t="s">
        <v>285</v>
      </c>
    </row>
    <row r="17" spans="1:16" ht="12.75">
      <c r="A17" s="18" t="s">
        <v>39</v>
      </c>
      <c s="23" t="s">
        <v>16</v>
      </c>
      <c s="23" t="s">
        <v>288</v>
      </c>
      <c s="18" t="s">
        <v>41</v>
      </c>
      <c s="24" t="s">
        <v>289</v>
      </c>
      <c s="25" t="s">
        <v>124</v>
      </c>
      <c s="26">
        <v>10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44</v>
      </c>
      <c r="E18" s="29" t="s">
        <v>290</v>
      </c>
    </row>
    <row r="19" spans="1:5" ht="12.75">
      <c r="A19" s="30" t="s">
        <v>46</v>
      </c>
      <c r="E19" s="31" t="s">
        <v>291</v>
      </c>
    </row>
    <row r="20" spans="1:5" ht="12.75">
      <c r="A20" t="s">
        <v>48</v>
      </c>
      <c r="E20" s="29" t="s">
        <v>292</v>
      </c>
    </row>
    <row r="21" spans="1:16" ht="12.75">
      <c r="A21" s="18" t="s">
        <v>39</v>
      </c>
      <c s="23" t="s">
        <v>27</v>
      </c>
      <c s="23" t="s">
        <v>293</v>
      </c>
      <c s="18" t="s">
        <v>41</v>
      </c>
      <c s="24" t="s">
        <v>294</v>
      </c>
      <c s="25" t="s">
        <v>43</v>
      </c>
      <c s="26">
        <v>1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44</v>
      </c>
      <c r="E22" s="29" t="s">
        <v>41</v>
      </c>
    </row>
    <row r="23" spans="1:5" ht="38.25">
      <c r="A23" s="30" t="s">
        <v>46</v>
      </c>
      <c r="E23" s="31" t="s">
        <v>295</v>
      </c>
    </row>
    <row r="24" spans="1:5" ht="12.75">
      <c r="A24" t="s">
        <v>48</v>
      </c>
      <c r="E24" s="29" t="s">
        <v>292</v>
      </c>
    </row>
    <row r="25" spans="1:16" ht="12.75">
      <c r="A25" s="18" t="s">
        <v>39</v>
      </c>
      <c s="23" t="s">
        <v>29</v>
      </c>
      <c s="23" t="s">
        <v>296</v>
      </c>
      <c s="18" t="s">
        <v>41</v>
      </c>
      <c s="24" t="s">
        <v>297</v>
      </c>
      <c s="25" t="s">
        <v>124</v>
      </c>
      <c s="26">
        <v>10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12.75">
      <c r="A26" s="28" t="s">
        <v>44</v>
      </c>
      <c r="E26" s="29" t="s">
        <v>290</v>
      </c>
    </row>
    <row r="27" spans="1:5" ht="12.75">
      <c r="A27" s="30" t="s">
        <v>46</v>
      </c>
      <c r="E27" s="31" t="s">
        <v>291</v>
      </c>
    </row>
    <row r="28" spans="1:5" ht="12.75">
      <c r="A28" t="s">
        <v>48</v>
      </c>
      <c r="E28" s="29" t="s">
        <v>292</v>
      </c>
    </row>
    <row r="29" spans="1:18" ht="12.75" customHeight="1">
      <c r="A29" s="5" t="s">
        <v>37</v>
      </c>
      <c s="5"/>
      <c s="35" t="s">
        <v>23</v>
      </c>
      <c s="5"/>
      <c s="21" t="s">
        <v>106</v>
      </c>
      <c s="5"/>
      <c s="5"/>
      <c s="5"/>
      <c s="36">
        <f>0+Q29</f>
      </c>
      <c r="O29">
        <f>0+R29</f>
      </c>
      <c r="Q29">
        <f>0+I30+I34+I38+I42+I46+I50+I54+I58+I62+I66+I70+I74+I78+I82+I86+I90</f>
      </c>
      <c>
        <f>0+O30+O34+O38+O42+O46+O50+O54+O58+O62+O66+O70+O74+O78+O82+O86+O90</f>
      </c>
    </row>
    <row r="30" spans="1:16" ht="12.75">
      <c r="A30" s="18" t="s">
        <v>39</v>
      </c>
      <c s="23" t="s">
        <v>31</v>
      </c>
      <c s="23" t="s">
        <v>298</v>
      </c>
      <c s="18" t="s">
        <v>41</v>
      </c>
      <c s="24" t="s">
        <v>299</v>
      </c>
      <c s="25" t="s">
        <v>124</v>
      </c>
      <c s="26">
        <v>3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44</v>
      </c>
      <c r="E31" s="29" t="s">
        <v>300</v>
      </c>
    </row>
    <row r="32" spans="1:5" ht="12.75">
      <c r="A32" s="30" t="s">
        <v>46</v>
      </c>
      <c r="E32" s="31" t="s">
        <v>301</v>
      </c>
    </row>
    <row r="33" spans="1:5" ht="38.25">
      <c r="A33" t="s">
        <v>48</v>
      </c>
      <c r="E33" s="29" t="s">
        <v>302</v>
      </c>
    </row>
    <row r="34" spans="1:16" ht="12.75">
      <c r="A34" s="18" t="s">
        <v>39</v>
      </c>
      <c s="23" t="s">
        <v>148</v>
      </c>
      <c s="23" t="s">
        <v>303</v>
      </c>
      <c s="18" t="s">
        <v>41</v>
      </c>
      <c s="24" t="s">
        <v>304</v>
      </c>
      <c s="25" t="s">
        <v>305</v>
      </c>
      <c s="26">
        <v>336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306</v>
      </c>
    </row>
    <row r="36" spans="1:5" ht="12.75">
      <c r="A36" s="30" t="s">
        <v>46</v>
      </c>
      <c r="E36" s="31" t="s">
        <v>307</v>
      </c>
    </row>
    <row r="37" spans="1:5" ht="38.25">
      <c r="A37" t="s">
        <v>48</v>
      </c>
      <c r="E37" s="29" t="s">
        <v>308</v>
      </c>
    </row>
    <row r="38" spans="1:16" ht="12.75">
      <c r="A38" s="18" t="s">
        <v>39</v>
      </c>
      <c s="23" t="s">
        <v>79</v>
      </c>
      <c s="23" t="s">
        <v>309</v>
      </c>
      <c s="18" t="s">
        <v>41</v>
      </c>
      <c s="24" t="s">
        <v>310</v>
      </c>
      <c s="25" t="s">
        <v>265</v>
      </c>
      <c s="26">
        <v>50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311</v>
      </c>
    </row>
    <row r="40" spans="1:5" ht="12.75">
      <c r="A40" s="30" t="s">
        <v>46</v>
      </c>
      <c r="E40" s="31" t="s">
        <v>312</v>
      </c>
    </row>
    <row r="41" spans="1:5" ht="38.25">
      <c r="A41" t="s">
        <v>48</v>
      </c>
      <c r="E41" s="29" t="s">
        <v>313</v>
      </c>
    </row>
    <row r="42" spans="1:16" ht="12.75">
      <c r="A42" s="18" t="s">
        <v>39</v>
      </c>
      <c s="23" t="s">
        <v>34</v>
      </c>
      <c s="23" t="s">
        <v>314</v>
      </c>
      <c s="18" t="s">
        <v>41</v>
      </c>
      <c s="24" t="s">
        <v>315</v>
      </c>
      <c s="25" t="s">
        <v>109</v>
      </c>
      <c s="26">
        <v>34.034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25.5">
      <c r="A43" s="28" t="s">
        <v>44</v>
      </c>
      <c r="E43" s="29" t="s">
        <v>316</v>
      </c>
    </row>
    <row r="44" spans="1:5" ht="12.75">
      <c r="A44" s="30" t="s">
        <v>46</v>
      </c>
      <c r="E44" s="31" t="s">
        <v>317</v>
      </c>
    </row>
    <row r="45" spans="1:5" ht="38.25">
      <c r="A45" t="s">
        <v>48</v>
      </c>
      <c r="E45" s="29" t="s">
        <v>318</v>
      </c>
    </row>
    <row r="46" spans="1:16" ht="12.75">
      <c r="A46" s="18" t="s">
        <v>39</v>
      </c>
      <c s="23" t="s">
        <v>36</v>
      </c>
      <c s="23" t="s">
        <v>319</v>
      </c>
      <c s="18" t="s">
        <v>41</v>
      </c>
      <c s="24" t="s">
        <v>320</v>
      </c>
      <c s="25" t="s">
        <v>109</v>
      </c>
      <c s="26">
        <v>20.183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25.5">
      <c r="A47" s="28" t="s">
        <v>44</v>
      </c>
      <c r="E47" s="29" t="s">
        <v>321</v>
      </c>
    </row>
    <row r="48" spans="1:5" ht="12.75">
      <c r="A48" s="30" t="s">
        <v>46</v>
      </c>
      <c r="E48" s="31" t="s">
        <v>322</v>
      </c>
    </row>
    <row r="49" spans="1:5" ht="38.25">
      <c r="A49" t="s">
        <v>48</v>
      </c>
      <c r="E49" s="29" t="s">
        <v>318</v>
      </c>
    </row>
    <row r="50" spans="1:16" ht="12.75">
      <c r="A50" s="18" t="s">
        <v>39</v>
      </c>
      <c s="23" t="s">
        <v>323</v>
      </c>
      <c s="23" t="s">
        <v>324</v>
      </c>
      <c s="18" t="s">
        <v>41</v>
      </c>
      <c s="24" t="s">
        <v>325</v>
      </c>
      <c s="25" t="s">
        <v>109</v>
      </c>
      <c s="26">
        <v>331.89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44</v>
      </c>
      <c r="E51" s="29" t="s">
        <v>326</v>
      </c>
    </row>
    <row r="52" spans="1:5" ht="12.75">
      <c r="A52" s="30" t="s">
        <v>46</v>
      </c>
      <c r="E52" s="31" t="s">
        <v>327</v>
      </c>
    </row>
    <row r="53" spans="1:5" ht="318.75">
      <c r="A53" t="s">
        <v>48</v>
      </c>
      <c r="E53" s="29" t="s">
        <v>328</v>
      </c>
    </row>
    <row r="54" spans="1:16" ht="12.75">
      <c r="A54" s="18" t="s">
        <v>39</v>
      </c>
      <c s="23" t="s">
        <v>85</v>
      </c>
      <c s="23" t="s">
        <v>329</v>
      </c>
      <c s="18" t="s">
        <v>41</v>
      </c>
      <c s="24" t="s">
        <v>330</v>
      </c>
      <c s="25" t="s">
        <v>109</v>
      </c>
      <c s="26">
        <v>54.73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326</v>
      </c>
    </row>
    <row r="56" spans="1:5" ht="12.75">
      <c r="A56" s="30" t="s">
        <v>46</v>
      </c>
      <c r="E56" s="31" t="s">
        <v>331</v>
      </c>
    </row>
    <row r="57" spans="1:5" ht="318.75">
      <c r="A57" t="s">
        <v>48</v>
      </c>
      <c r="E57" s="29" t="s">
        <v>332</v>
      </c>
    </row>
    <row r="58" spans="1:16" ht="12.75">
      <c r="A58" s="18" t="s">
        <v>39</v>
      </c>
      <c s="23" t="s">
        <v>198</v>
      </c>
      <c s="23" t="s">
        <v>333</v>
      </c>
      <c s="18" t="s">
        <v>41</v>
      </c>
      <c s="24" t="s">
        <v>334</v>
      </c>
      <c s="25" t="s">
        <v>109</v>
      </c>
      <c s="26">
        <v>386.62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41</v>
      </c>
    </row>
    <row r="60" spans="1:5" ht="89.25">
      <c r="A60" s="30" t="s">
        <v>46</v>
      </c>
      <c r="E60" s="31" t="s">
        <v>335</v>
      </c>
    </row>
    <row r="61" spans="1:5" ht="191.25">
      <c r="A61" t="s">
        <v>48</v>
      </c>
      <c r="E61" s="29" t="s">
        <v>336</v>
      </c>
    </row>
    <row r="62" spans="1:16" ht="12.75">
      <c r="A62" s="18" t="s">
        <v>39</v>
      </c>
      <c s="23" t="s">
        <v>89</v>
      </c>
      <c s="23" t="s">
        <v>337</v>
      </c>
      <c s="18" t="s">
        <v>41</v>
      </c>
      <c s="24" t="s">
        <v>338</v>
      </c>
      <c s="25" t="s">
        <v>109</v>
      </c>
      <c s="26">
        <v>38.111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44</v>
      </c>
      <c r="E63" s="29" t="s">
        <v>339</v>
      </c>
    </row>
    <row r="64" spans="1:5" ht="12.75">
      <c r="A64" s="30" t="s">
        <v>46</v>
      </c>
      <c r="E64" s="31" t="s">
        <v>340</v>
      </c>
    </row>
    <row r="65" spans="1:5" ht="293.25">
      <c r="A65" t="s">
        <v>48</v>
      </c>
      <c r="E65" s="29" t="s">
        <v>341</v>
      </c>
    </row>
    <row r="66" spans="1:16" ht="12.75">
      <c r="A66" s="18" t="s">
        <v>39</v>
      </c>
      <c s="23" t="s">
        <v>92</v>
      </c>
      <c s="23" t="s">
        <v>342</v>
      </c>
      <c s="18" t="s">
        <v>23</v>
      </c>
      <c s="24" t="s">
        <v>343</v>
      </c>
      <c s="25" t="s">
        <v>109</v>
      </c>
      <c s="26">
        <v>252.644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38.25">
      <c r="A67" s="28" t="s">
        <v>44</v>
      </c>
      <c r="E67" s="29" t="s">
        <v>344</v>
      </c>
    </row>
    <row r="68" spans="1:5" ht="63.75">
      <c r="A68" s="30" t="s">
        <v>46</v>
      </c>
      <c r="E68" s="31" t="s">
        <v>345</v>
      </c>
    </row>
    <row r="69" spans="1:5" ht="293.25">
      <c r="A69" t="s">
        <v>48</v>
      </c>
      <c r="E69" s="29" t="s">
        <v>346</v>
      </c>
    </row>
    <row r="70" spans="1:16" ht="12.75">
      <c r="A70" s="18" t="s">
        <v>39</v>
      </c>
      <c s="23" t="s">
        <v>95</v>
      </c>
      <c s="23" t="s">
        <v>342</v>
      </c>
      <c s="18" t="s">
        <v>17</v>
      </c>
      <c s="24" t="s">
        <v>343</v>
      </c>
      <c s="25" t="s">
        <v>109</v>
      </c>
      <c s="26">
        <v>2.415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347</v>
      </c>
    </row>
    <row r="72" spans="1:5" ht="12.75">
      <c r="A72" s="30" t="s">
        <v>46</v>
      </c>
      <c r="E72" s="31" t="s">
        <v>348</v>
      </c>
    </row>
    <row r="73" spans="1:5" ht="293.25">
      <c r="A73" t="s">
        <v>48</v>
      </c>
      <c r="E73" s="29" t="s">
        <v>346</v>
      </c>
    </row>
    <row r="74" spans="1:16" ht="12.75">
      <c r="A74" s="18" t="s">
        <v>39</v>
      </c>
      <c s="23" t="s">
        <v>98</v>
      </c>
      <c s="23" t="s">
        <v>349</v>
      </c>
      <c s="18" t="s">
        <v>41</v>
      </c>
      <c s="24" t="s">
        <v>350</v>
      </c>
      <c s="25" t="s">
        <v>109</v>
      </c>
      <c s="26">
        <v>23.8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44</v>
      </c>
      <c r="E75" s="29" t="s">
        <v>351</v>
      </c>
    </row>
    <row r="76" spans="1:5" ht="12.75">
      <c r="A76" s="30" t="s">
        <v>46</v>
      </c>
      <c r="E76" s="31" t="s">
        <v>352</v>
      </c>
    </row>
    <row r="77" spans="1:5" ht="267.75">
      <c r="A77" t="s">
        <v>48</v>
      </c>
      <c r="E77" s="29" t="s">
        <v>353</v>
      </c>
    </row>
    <row r="78" spans="1:16" ht="12.75">
      <c r="A78" s="18" t="s">
        <v>39</v>
      </c>
      <c s="23" t="s">
        <v>101</v>
      </c>
      <c s="23" t="s">
        <v>354</v>
      </c>
      <c s="18" t="s">
        <v>41</v>
      </c>
      <c s="24" t="s">
        <v>355</v>
      </c>
      <c s="25" t="s">
        <v>124</v>
      </c>
      <c s="26">
        <v>249.579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44</v>
      </c>
      <c r="E79" s="29" t="s">
        <v>356</v>
      </c>
    </row>
    <row r="80" spans="1:5" ht="12.75">
      <c r="A80" s="30" t="s">
        <v>46</v>
      </c>
      <c r="E80" s="31" t="s">
        <v>357</v>
      </c>
    </row>
    <row r="81" spans="1:5" ht="12.75">
      <c r="A81" t="s">
        <v>48</v>
      </c>
      <c r="E81" s="29" t="s">
        <v>358</v>
      </c>
    </row>
    <row r="82" spans="1:16" ht="12.75">
      <c r="A82" s="18" t="s">
        <v>39</v>
      </c>
      <c s="23" t="s">
        <v>228</v>
      </c>
      <c s="23" t="s">
        <v>359</v>
      </c>
      <c s="18" t="s">
        <v>41</v>
      </c>
      <c s="24" t="s">
        <v>360</v>
      </c>
      <c s="25" t="s">
        <v>124</v>
      </c>
      <c s="26">
        <v>249.579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44</v>
      </c>
      <c r="E83" s="29" t="s">
        <v>361</v>
      </c>
    </row>
    <row r="84" spans="1:5" ht="12.75">
      <c r="A84" s="30" t="s">
        <v>46</v>
      </c>
      <c r="E84" s="31" t="s">
        <v>357</v>
      </c>
    </row>
    <row r="85" spans="1:5" ht="38.25">
      <c r="A85" t="s">
        <v>48</v>
      </c>
      <c r="E85" s="29" t="s">
        <v>362</v>
      </c>
    </row>
    <row r="86" spans="1:16" ht="12.75">
      <c r="A86" s="18" t="s">
        <v>39</v>
      </c>
      <c s="23" t="s">
        <v>234</v>
      </c>
      <c s="23" t="s">
        <v>363</v>
      </c>
      <c s="18" t="s">
        <v>41</v>
      </c>
      <c s="24" t="s">
        <v>364</v>
      </c>
      <c s="25" t="s">
        <v>124</v>
      </c>
      <c s="26">
        <v>249.579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44</v>
      </c>
      <c r="E87" s="29" t="s">
        <v>365</v>
      </c>
    </row>
    <row r="88" spans="1:5" ht="12.75">
      <c r="A88" s="30" t="s">
        <v>46</v>
      </c>
      <c r="E88" s="31" t="s">
        <v>357</v>
      </c>
    </row>
    <row r="89" spans="1:5" ht="25.5">
      <c r="A89" t="s">
        <v>48</v>
      </c>
      <c r="E89" s="29" t="s">
        <v>366</v>
      </c>
    </row>
    <row r="90" spans="1:16" ht="25.5">
      <c r="A90" s="18" t="s">
        <v>39</v>
      </c>
      <c s="23" t="s">
        <v>240</v>
      </c>
      <c s="23" t="s">
        <v>367</v>
      </c>
      <c s="18" t="s">
        <v>41</v>
      </c>
      <c s="24" t="s">
        <v>368</v>
      </c>
      <c s="25" t="s">
        <v>201</v>
      </c>
      <c s="26">
        <v>17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44</v>
      </c>
      <c r="E91" s="29" t="s">
        <v>41</v>
      </c>
    </row>
    <row r="92" spans="1:5" ht="12.75">
      <c r="A92" s="30" t="s">
        <v>46</v>
      </c>
      <c r="E92" s="31" t="s">
        <v>369</v>
      </c>
    </row>
    <row r="93" spans="1:5" ht="114.75">
      <c r="A93" t="s">
        <v>48</v>
      </c>
      <c r="E93" s="29" t="s">
        <v>370</v>
      </c>
    </row>
    <row r="94" spans="1:18" ht="12.75" customHeight="1">
      <c r="A94" s="5" t="s">
        <v>37</v>
      </c>
      <c s="5"/>
      <c s="35" t="s">
        <v>17</v>
      </c>
      <c s="5"/>
      <c s="21" t="s">
        <v>128</v>
      </c>
      <c s="5"/>
      <c s="5"/>
      <c s="5"/>
      <c s="36">
        <f>0+Q94</f>
      </c>
      <c r="O94">
        <f>0+R94</f>
      </c>
      <c r="Q94">
        <f>0+I95+I99+I103+I107+I111+I115</f>
      </c>
      <c>
        <f>0+O95+O99+O103+O107+O111+O115</f>
      </c>
    </row>
    <row r="95" spans="1:16" ht="12.75">
      <c r="A95" s="18" t="s">
        <v>39</v>
      </c>
      <c s="23" t="s">
        <v>245</v>
      </c>
      <c s="23" t="s">
        <v>371</v>
      </c>
      <c s="18" t="s">
        <v>41</v>
      </c>
      <c s="24" t="s">
        <v>372</v>
      </c>
      <c s="25" t="s">
        <v>109</v>
      </c>
      <c s="26">
        <v>4.408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44</v>
      </c>
      <c r="E96" s="29" t="s">
        <v>373</v>
      </c>
    </row>
    <row r="97" spans="1:5" ht="12.75">
      <c r="A97" s="30" t="s">
        <v>46</v>
      </c>
      <c r="E97" s="31" t="s">
        <v>374</v>
      </c>
    </row>
    <row r="98" spans="1:5" ht="51">
      <c r="A98" t="s">
        <v>48</v>
      </c>
      <c r="E98" s="29" t="s">
        <v>375</v>
      </c>
    </row>
    <row r="99" spans="1:16" ht="12.75">
      <c r="A99" s="18" t="s">
        <v>39</v>
      </c>
      <c s="23" t="s">
        <v>176</v>
      </c>
      <c s="23" t="s">
        <v>376</v>
      </c>
      <c s="18" t="s">
        <v>41</v>
      </c>
      <c s="24" t="s">
        <v>377</v>
      </c>
      <c s="25" t="s">
        <v>124</v>
      </c>
      <c s="26">
        <v>13.283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44</v>
      </c>
      <c r="E100" s="29" t="s">
        <v>378</v>
      </c>
    </row>
    <row r="101" spans="1:5" ht="12.75">
      <c r="A101" s="30" t="s">
        <v>46</v>
      </c>
      <c r="E101" s="31" t="s">
        <v>379</v>
      </c>
    </row>
    <row r="102" spans="1:5" ht="51">
      <c r="A102" t="s">
        <v>48</v>
      </c>
      <c r="E102" s="29" t="s">
        <v>380</v>
      </c>
    </row>
    <row r="103" spans="1:16" ht="12.75">
      <c r="A103" s="18" t="s">
        <v>39</v>
      </c>
      <c s="23" t="s">
        <v>254</v>
      </c>
      <c s="23" t="s">
        <v>381</v>
      </c>
      <c s="18" t="s">
        <v>23</v>
      </c>
      <c s="24" t="s">
        <v>382</v>
      </c>
      <c s="25" t="s">
        <v>265</v>
      </c>
      <c s="26">
        <v>9.52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44</v>
      </c>
      <c r="E104" s="29" t="s">
        <v>383</v>
      </c>
    </row>
    <row r="105" spans="1:5" ht="12.75">
      <c r="A105" s="30" t="s">
        <v>46</v>
      </c>
      <c r="E105" s="31" t="s">
        <v>384</v>
      </c>
    </row>
    <row r="106" spans="1:5" ht="12.75">
      <c r="A106" t="s">
        <v>48</v>
      </c>
      <c r="E106" s="29" t="s">
        <v>385</v>
      </c>
    </row>
    <row r="107" spans="1:16" ht="12.75">
      <c r="A107" s="18" t="s">
        <v>39</v>
      </c>
      <c s="23" t="s">
        <v>258</v>
      </c>
      <c s="23" t="s">
        <v>386</v>
      </c>
      <c s="18" t="s">
        <v>41</v>
      </c>
      <c s="24" t="s">
        <v>387</v>
      </c>
      <c s="25" t="s">
        <v>109</v>
      </c>
      <c s="26">
        <v>1.946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44</v>
      </c>
      <c r="E108" s="29" t="s">
        <v>388</v>
      </c>
    </row>
    <row r="109" spans="1:5" ht="12.75">
      <c r="A109" s="30" t="s">
        <v>46</v>
      </c>
      <c r="E109" s="31" t="s">
        <v>389</v>
      </c>
    </row>
    <row r="110" spans="1:5" ht="38.25">
      <c r="A110" t="s">
        <v>48</v>
      </c>
      <c r="E110" s="29" t="s">
        <v>390</v>
      </c>
    </row>
    <row r="111" spans="1:16" ht="12.75">
      <c r="A111" s="18" t="s">
        <v>39</v>
      </c>
      <c s="23" t="s">
        <v>262</v>
      </c>
      <c s="23" t="s">
        <v>391</v>
      </c>
      <c s="18" t="s">
        <v>41</v>
      </c>
      <c s="24" t="s">
        <v>392</v>
      </c>
      <c s="25" t="s">
        <v>109</v>
      </c>
      <c s="26">
        <v>35.422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44</v>
      </c>
      <c r="E112" s="29" t="s">
        <v>393</v>
      </c>
    </row>
    <row r="113" spans="1:5" ht="12.75">
      <c r="A113" s="30" t="s">
        <v>46</v>
      </c>
      <c r="E113" s="31" t="s">
        <v>394</v>
      </c>
    </row>
    <row r="114" spans="1:5" ht="369.75">
      <c r="A114" t="s">
        <v>48</v>
      </c>
      <c r="E114" s="29" t="s">
        <v>395</v>
      </c>
    </row>
    <row r="115" spans="1:16" ht="12.75">
      <c r="A115" s="18" t="s">
        <v>39</v>
      </c>
      <c s="23" t="s">
        <v>269</v>
      </c>
      <c s="23" t="s">
        <v>396</v>
      </c>
      <c s="18" t="s">
        <v>41</v>
      </c>
      <c s="24" t="s">
        <v>397</v>
      </c>
      <c s="25" t="s">
        <v>193</v>
      </c>
      <c s="26">
        <v>6.951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44</v>
      </c>
      <c r="E116" s="29" t="s">
        <v>398</v>
      </c>
    </row>
    <row r="117" spans="1:5" ht="12.75">
      <c r="A117" s="30" t="s">
        <v>46</v>
      </c>
      <c r="E117" s="31" t="s">
        <v>399</v>
      </c>
    </row>
    <row r="118" spans="1:5" ht="267.75">
      <c r="A118" t="s">
        <v>48</v>
      </c>
      <c r="E118" s="29" t="s">
        <v>400</v>
      </c>
    </row>
    <row r="119" spans="1:18" ht="12.75" customHeight="1">
      <c r="A119" s="5" t="s">
        <v>37</v>
      </c>
      <c s="5"/>
      <c s="35" t="s">
        <v>16</v>
      </c>
      <c s="5"/>
      <c s="21" t="s">
        <v>401</v>
      </c>
      <c s="5"/>
      <c s="5"/>
      <c s="5"/>
      <c s="36">
        <f>0+Q119</f>
      </c>
      <c r="O119">
        <f>0+R119</f>
      </c>
      <c r="Q119">
        <f>0+I120+I124+I128+I132+I136+I140+I144+I148</f>
      </c>
      <c>
        <f>0+O120+O124+O128+O132+O136+O140+O144+O148</f>
      </c>
    </row>
    <row r="120" spans="1:16" ht="12.75">
      <c r="A120" s="18" t="s">
        <v>39</v>
      </c>
      <c s="23" t="s">
        <v>274</v>
      </c>
      <c s="23" t="s">
        <v>402</v>
      </c>
      <c s="18" t="s">
        <v>41</v>
      </c>
      <c s="24" t="s">
        <v>403</v>
      </c>
      <c s="25" t="s">
        <v>109</v>
      </c>
      <c s="26">
        <v>2.464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12.75">
      <c r="A121" s="28" t="s">
        <v>44</v>
      </c>
      <c r="E121" s="29" t="s">
        <v>404</v>
      </c>
    </row>
    <row r="122" spans="1:5" ht="12.75">
      <c r="A122" s="30" t="s">
        <v>46</v>
      </c>
      <c r="E122" s="31" t="s">
        <v>405</v>
      </c>
    </row>
    <row r="123" spans="1:5" ht="38.25">
      <c r="A123" t="s">
        <v>48</v>
      </c>
      <c r="E123" s="29" t="s">
        <v>390</v>
      </c>
    </row>
    <row r="124" spans="1:16" ht="12.75">
      <c r="A124" s="18" t="s">
        <v>39</v>
      </c>
      <c s="23" t="s">
        <v>181</v>
      </c>
      <c s="23" t="s">
        <v>406</v>
      </c>
      <c s="18" t="s">
        <v>41</v>
      </c>
      <c s="24" t="s">
        <v>407</v>
      </c>
      <c s="25" t="s">
        <v>109</v>
      </c>
      <c s="26">
        <v>5.125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12.75">
      <c r="A125" s="28" t="s">
        <v>44</v>
      </c>
      <c r="E125" s="29" t="s">
        <v>408</v>
      </c>
    </row>
    <row r="126" spans="1:5" ht="12.75">
      <c r="A126" s="30" t="s">
        <v>46</v>
      </c>
      <c r="E126" s="31" t="s">
        <v>409</v>
      </c>
    </row>
    <row r="127" spans="1:5" ht="38.25">
      <c r="A127" t="s">
        <v>48</v>
      </c>
      <c r="E127" s="29" t="s">
        <v>390</v>
      </c>
    </row>
    <row r="128" spans="1:16" ht="12.75">
      <c r="A128" s="18" t="s">
        <v>39</v>
      </c>
      <c s="23" t="s">
        <v>186</v>
      </c>
      <c s="23" t="s">
        <v>410</v>
      </c>
      <c s="18" t="s">
        <v>41</v>
      </c>
      <c s="24" t="s">
        <v>411</v>
      </c>
      <c s="25" t="s">
        <v>412</v>
      </c>
      <c s="26">
        <v>56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12.75">
      <c r="A129" s="28" t="s">
        <v>44</v>
      </c>
      <c r="E129" s="29" t="s">
        <v>413</v>
      </c>
    </row>
    <row r="130" spans="1:5" ht="12.75">
      <c r="A130" s="30" t="s">
        <v>46</v>
      </c>
      <c r="E130" s="31" t="s">
        <v>414</v>
      </c>
    </row>
    <row r="131" spans="1:5" ht="25.5">
      <c r="A131" t="s">
        <v>48</v>
      </c>
      <c r="E131" s="29" t="s">
        <v>415</v>
      </c>
    </row>
    <row r="132" spans="1:16" ht="12.75">
      <c r="A132" s="18" t="s">
        <v>39</v>
      </c>
      <c s="23" t="s">
        <v>416</v>
      </c>
      <c s="23" t="s">
        <v>417</v>
      </c>
      <c s="18" t="s">
        <v>41</v>
      </c>
      <c s="24" t="s">
        <v>418</v>
      </c>
      <c s="25" t="s">
        <v>109</v>
      </c>
      <c s="26">
        <v>0.23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12.75">
      <c r="A133" s="28" t="s">
        <v>44</v>
      </c>
      <c r="E133" s="29" t="s">
        <v>419</v>
      </c>
    </row>
    <row r="134" spans="1:5" ht="12.75">
      <c r="A134" s="30" t="s">
        <v>46</v>
      </c>
      <c r="E134" s="31" t="s">
        <v>420</v>
      </c>
    </row>
    <row r="135" spans="1:5" ht="25.5">
      <c r="A135" t="s">
        <v>48</v>
      </c>
      <c r="E135" s="29" t="s">
        <v>421</v>
      </c>
    </row>
    <row r="136" spans="1:16" ht="12.75">
      <c r="A136" s="18" t="s">
        <v>39</v>
      </c>
      <c s="23" t="s">
        <v>422</v>
      </c>
      <c s="23" t="s">
        <v>423</v>
      </c>
      <c s="18" t="s">
        <v>41</v>
      </c>
      <c s="24" t="s">
        <v>424</v>
      </c>
      <c s="25" t="s">
        <v>109</v>
      </c>
      <c s="26">
        <v>9.245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12.75">
      <c r="A137" s="28" t="s">
        <v>44</v>
      </c>
      <c r="E137" s="29" t="s">
        <v>425</v>
      </c>
    </row>
    <row r="138" spans="1:5" ht="12.75">
      <c r="A138" s="30" t="s">
        <v>46</v>
      </c>
      <c r="E138" s="31" t="s">
        <v>426</v>
      </c>
    </row>
    <row r="139" spans="1:5" ht="382.5">
      <c r="A139" t="s">
        <v>48</v>
      </c>
      <c r="E139" s="29" t="s">
        <v>427</v>
      </c>
    </row>
    <row r="140" spans="1:16" ht="12.75">
      <c r="A140" s="18" t="s">
        <v>39</v>
      </c>
      <c s="23" t="s">
        <v>428</v>
      </c>
      <c s="23" t="s">
        <v>429</v>
      </c>
      <c s="18" t="s">
        <v>41</v>
      </c>
      <c s="24" t="s">
        <v>430</v>
      </c>
      <c s="25" t="s">
        <v>193</v>
      </c>
      <c s="26">
        <v>1.813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12.75">
      <c r="A141" s="28" t="s">
        <v>44</v>
      </c>
      <c r="E141" s="29" t="s">
        <v>431</v>
      </c>
    </row>
    <row r="142" spans="1:5" ht="12.75">
      <c r="A142" s="30" t="s">
        <v>46</v>
      </c>
      <c r="E142" s="31" t="s">
        <v>432</v>
      </c>
    </row>
    <row r="143" spans="1:5" ht="242.25">
      <c r="A143" t="s">
        <v>48</v>
      </c>
      <c r="E143" s="29" t="s">
        <v>433</v>
      </c>
    </row>
    <row r="144" spans="1:16" ht="12.75">
      <c r="A144" s="18" t="s">
        <v>39</v>
      </c>
      <c s="23" t="s">
        <v>434</v>
      </c>
      <c s="23" t="s">
        <v>435</v>
      </c>
      <c s="18" t="s">
        <v>41</v>
      </c>
      <c s="24" t="s">
        <v>436</v>
      </c>
      <c s="25" t="s">
        <v>109</v>
      </c>
      <c s="26">
        <v>32.072</v>
      </c>
      <c s="27">
        <v>0</v>
      </c>
      <c s="27">
        <f>ROUND(ROUND(H144,2)*ROUND(G144,3),2)</f>
      </c>
      <c r="O144">
        <f>(I144*21)/100</f>
      </c>
      <c t="s">
        <v>17</v>
      </c>
    </row>
    <row r="145" spans="1:5" ht="12.75">
      <c r="A145" s="28" t="s">
        <v>44</v>
      </c>
      <c r="E145" s="29" t="s">
        <v>437</v>
      </c>
    </row>
    <row r="146" spans="1:5" ht="12.75">
      <c r="A146" s="30" t="s">
        <v>46</v>
      </c>
      <c r="E146" s="31" t="s">
        <v>438</v>
      </c>
    </row>
    <row r="147" spans="1:5" ht="369.75">
      <c r="A147" t="s">
        <v>48</v>
      </c>
      <c r="E147" s="29" t="s">
        <v>439</v>
      </c>
    </row>
    <row r="148" spans="1:16" ht="12.75">
      <c r="A148" s="18" t="s">
        <v>39</v>
      </c>
      <c s="23" t="s">
        <v>440</v>
      </c>
      <c s="23" t="s">
        <v>441</v>
      </c>
      <c s="18" t="s">
        <v>41</v>
      </c>
      <c s="24" t="s">
        <v>442</v>
      </c>
      <c s="25" t="s">
        <v>193</v>
      </c>
      <c s="26">
        <v>6.294</v>
      </c>
      <c s="27">
        <v>0</v>
      </c>
      <c s="27">
        <f>ROUND(ROUND(H148,2)*ROUND(G148,3),2)</f>
      </c>
      <c r="O148">
        <f>(I148*21)/100</f>
      </c>
      <c t="s">
        <v>17</v>
      </c>
    </row>
    <row r="149" spans="1:5" ht="12.75">
      <c r="A149" s="28" t="s">
        <v>44</v>
      </c>
      <c r="E149" s="29" t="s">
        <v>443</v>
      </c>
    </row>
    <row r="150" spans="1:5" ht="12.75">
      <c r="A150" s="30" t="s">
        <v>46</v>
      </c>
      <c r="E150" s="31" t="s">
        <v>444</v>
      </c>
    </row>
    <row r="151" spans="1:5" ht="267.75">
      <c r="A151" t="s">
        <v>48</v>
      </c>
      <c r="E151" s="29" t="s">
        <v>400</v>
      </c>
    </row>
    <row r="152" spans="1:18" ht="12.75" customHeight="1">
      <c r="A152" s="5" t="s">
        <v>37</v>
      </c>
      <c s="5"/>
      <c s="35" t="s">
        <v>27</v>
      </c>
      <c s="5"/>
      <c s="21" t="s">
        <v>445</v>
      </c>
      <c s="5"/>
      <c s="5"/>
      <c s="5"/>
      <c s="36">
        <f>0+Q152</f>
      </c>
      <c r="O152">
        <f>0+R152</f>
      </c>
      <c r="Q152">
        <f>0+I153+I157+I161+I165+I169+I173+I177+I181</f>
      </c>
      <c>
        <f>0+O153+O157+O161+O165+O169+O173+O177+O181</f>
      </c>
    </row>
    <row r="153" spans="1:16" ht="12.75">
      <c r="A153" s="18" t="s">
        <v>39</v>
      </c>
      <c s="23" t="s">
        <v>446</v>
      </c>
      <c s="23" t="s">
        <v>447</v>
      </c>
      <c s="18" t="s">
        <v>41</v>
      </c>
      <c s="24" t="s">
        <v>448</v>
      </c>
      <c s="25" t="s">
        <v>109</v>
      </c>
      <c s="26">
        <v>29.177</v>
      </c>
      <c s="27">
        <v>0</v>
      </c>
      <c s="27">
        <f>ROUND(ROUND(H153,2)*ROUND(G153,3),2)</f>
      </c>
      <c r="O153">
        <f>(I153*21)/100</f>
      </c>
      <c t="s">
        <v>17</v>
      </c>
    </row>
    <row r="154" spans="1:5" ht="12.75">
      <c r="A154" s="28" t="s">
        <v>44</v>
      </c>
      <c r="E154" s="29" t="s">
        <v>449</v>
      </c>
    </row>
    <row r="155" spans="1:5" ht="12.75">
      <c r="A155" s="30" t="s">
        <v>46</v>
      </c>
      <c r="E155" s="31" t="s">
        <v>450</v>
      </c>
    </row>
    <row r="156" spans="1:5" ht="369.75">
      <c r="A156" t="s">
        <v>48</v>
      </c>
      <c r="E156" s="29" t="s">
        <v>439</v>
      </c>
    </row>
    <row r="157" spans="1:16" ht="12.75">
      <c r="A157" s="18" t="s">
        <v>39</v>
      </c>
      <c s="23" t="s">
        <v>451</v>
      </c>
      <c s="23" t="s">
        <v>452</v>
      </c>
      <c s="18" t="s">
        <v>41</v>
      </c>
      <c s="24" t="s">
        <v>453</v>
      </c>
      <c s="25" t="s">
        <v>193</v>
      </c>
      <c s="26">
        <v>5.727</v>
      </c>
      <c s="27">
        <v>0</v>
      </c>
      <c s="27">
        <f>ROUND(ROUND(H157,2)*ROUND(G157,3),2)</f>
      </c>
      <c r="O157">
        <f>(I157*21)/100</f>
      </c>
      <c t="s">
        <v>17</v>
      </c>
    </row>
    <row r="158" spans="1:5" ht="12.75">
      <c r="A158" s="28" t="s">
        <v>44</v>
      </c>
      <c r="E158" s="29" t="s">
        <v>454</v>
      </c>
    </row>
    <row r="159" spans="1:5" ht="12.75">
      <c r="A159" s="30" t="s">
        <v>46</v>
      </c>
      <c r="E159" s="31" t="s">
        <v>455</v>
      </c>
    </row>
    <row r="160" spans="1:5" ht="267.75">
      <c r="A160" t="s">
        <v>48</v>
      </c>
      <c r="E160" s="29" t="s">
        <v>456</v>
      </c>
    </row>
    <row r="161" spans="1:16" ht="12.75">
      <c r="A161" s="18" t="s">
        <v>39</v>
      </c>
      <c s="23" t="s">
        <v>457</v>
      </c>
      <c s="23" t="s">
        <v>458</v>
      </c>
      <c s="18" t="s">
        <v>41</v>
      </c>
      <c s="24" t="s">
        <v>459</v>
      </c>
      <c s="25" t="s">
        <v>109</v>
      </c>
      <c s="26">
        <v>0.63</v>
      </c>
      <c s="27">
        <v>0</v>
      </c>
      <c s="27">
        <f>ROUND(ROUND(H161,2)*ROUND(G161,3),2)</f>
      </c>
      <c r="O161">
        <f>(I161*21)/100</f>
      </c>
      <c t="s">
        <v>17</v>
      </c>
    </row>
    <row r="162" spans="1:5" ht="12.75">
      <c r="A162" s="28" t="s">
        <v>44</v>
      </c>
      <c r="E162" s="29" t="s">
        <v>460</v>
      </c>
    </row>
    <row r="163" spans="1:5" ht="12.75">
      <c r="A163" s="30" t="s">
        <v>46</v>
      </c>
      <c r="E163" s="31" t="s">
        <v>461</v>
      </c>
    </row>
    <row r="164" spans="1:5" ht="229.5">
      <c r="A164" t="s">
        <v>48</v>
      </c>
      <c r="E164" s="29" t="s">
        <v>462</v>
      </c>
    </row>
    <row r="165" spans="1:16" ht="12.75">
      <c r="A165" s="18" t="s">
        <v>39</v>
      </c>
      <c s="23" t="s">
        <v>463</v>
      </c>
      <c s="23" t="s">
        <v>464</v>
      </c>
      <c s="18" t="s">
        <v>41</v>
      </c>
      <c s="24" t="s">
        <v>465</v>
      </c>
      <c s="25" t="s">
        <v>109</v>
      </c>
      <c s="26">
        <v>33.465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12.75">
      <c r="A166" s="28" t="s">
        <v>44</v>
      </c>
      <c r="E166" s="29" t="s">
        <v>41</v>
      </c>
    </row>
    <row r="167" spans="1:5" ht="318.75">
      <c r="A167" s="30" t="s">
        <v>46</v>
      </c>
      <c r="E167" s="31" t="s">
        <v>466</v>
      </c>
    </row>
    <row r="168" spans="1:5" ht="369.75">
      <c r="A168" t="s">
        <v>48</v>
      </c>
      <c r="E168" s="29" t="s">
        <v>439</v>
      </c>
    </row>
    <row r="169" spans="1:16" ht="12.75">
      <c r="A169" s="18" t="s">
        <v>39</v>
      </c>
      <c s="23" t="s">
        <v>467</v>
      </c>
      <c s="23" t="s">
        <v>468</v>
      </c>
      <c s="18" t="s">
        <v>41</v>
      </c>
      <c s="24" t="s">
        <v>469</v>
      </c>
      <c s="25" t="s">
        <v>109</v>
      </c>
      <c s="26">
        <v>17.901</v>
      </c>
      <c s="27">
        <v>0</v>
      </c>
      <c s="27">
        <f>ROUND(ROUND(H169,2)*ROUND(G169,3),2)</f>
      </c>
      <c r="O169">
        <f>(I169*21)/100</f>
      </c>
      <c t="s">
        <v>17</v>
      </c>
    </row>
    <row r="170" spans="1:5" ht="12.75">
      <c r="A170" s="28" t="s">
        <v>44</v>
      </c>
      <c r="E170" s="29" t="s">
        <v>470</v>
      </c>
    </row>
    <row r="171" spans="1:5" ht="12.75">
      <c r="A171" s="30" t="s">
        <v>46</v>
      </c>
      <c r="E171" s="31" t="s">
        <v>471</v>
      </c>
    </row>
    <row r="172" spans="1:5" ht="369.75">
      <c r="A172" t="s">
        <v>48</v>
      </c>
      <c r="E172" s="29" t="s">
        <v>439</v>
      </c>
    </row>
    <row r="173" spans="1:16" ht="12.75">
      <c r="A173" s="18" t="s">
        <v>39</v>
      </c>
      <c s="23" t="s">
        <v>472</v>
      </c>
      <c s="23" t="s">
        <v>473</v>
      </c>
      <c s="18" t="s">
        <v>41</v>
      </c>
      <c s="24" t="s">
        <v>474</v>
      </c>
      <c s="25" t="s">
        <v>109</v>
      </c>
      <c s="26">
        <v>0.288</v>
      </c>
      <c s="27">
        <v>0</v>
      </c>
      <c s="27">
        <f>ROUND(ROUND(H173,2)*ROUND(G173,3),2)</f>
      </c>
      <c r="O173">
        <f>(I173*21)/100</f>
      </c>
      <c t="s">
        <v>17</v>
      </c>
    </row>
    <row r="174" spans="1:5" ht="12.75">
      <c r="A174" s="28" t="s">
        <v>44</v>
      </c>
      <c r="E174" s="29" t="s">
        <v>475</v>
      </c>
    </row>
    <row r="175" spans="1:5" ht="12.75">
      <c r="A175" s="30" t="s">
        <v>46</v>
      </c>
      <c r="E175" s="31" t="s">
        <v>476</v>
      </c>
    </row>
    <row r="176" spans="1:5" ht="293.25">
      <c r="A176" t="s">
        <v>48</v>
      </c>
      <c r="E176" s="29" t="s">
        <v>477</v>
      </c>
    </row>
    <row r="177" spans="1:16" ht="12.75">
      <c r="A177" s="18" t="s">
        <v>39</v>
      </c>
      <c s="23" t="s">
        <v>478</v>
      </c>
      <c s="23" t="s">
        <v>479</v>
      </c>
      <c s="18" t="s">
        <v>41</v>
      </c>
      <c s="24" t="s">
        <v>480</v>
      </c>
      <c s="25" t="s">
        <v>109</v>
      </c>
      <c s="26">
        <v>29.835</v>
      </c>
      <c s="27">
        <v>0</v>
      </c>
      <c s="27">
        <f>ROUND(ROUND(H177,2)*ROUND(G177,3),2)</f>
      </c>
      <c r="O177">
        <f>(I177*21)/100</f>
      </c>
      <c t="s">
        <v>17</v>
      </c>
    </row>
    <row r="178" spans="1:5" ht="12.75">
      <c r="A178" s="28" t="s">
        <v>44</v>
      </c>
      <c r="E178" s="29" t="s">
        <v>481</v>
      </c>
    </row>
    <row r="179" spans="1:5" ht="12.75">
      <c r="A179" s="30" t="s">
        <v>46</v>
      </c>
      <c r="E179" s="31" t="s">
        <v>482</v>
      </c>
    </row>
    <row r="180" spans="1:5" ht="102">
      <c r="A180" t="s">
        <v>48</v>
      </c>
      <c r="E180" s="29" t="s">
        <v>483</v>
      </c>
    </row>
    <row r="181" spans="1:16" ht="12.75">
      <c r="A181" s="18" t="s">
        <v>39</v>
      </c>
      <c s="23" t="s">
        <v>484</v>
      </c>
      <c s="23" t="s">
        <v>485</v>
      </c>
      <c s="18" t="s">
        <v>41</v>
      </c>
      <c s="24" t="s">
        <v>486</v>
      </c>
      <c s="25" t="s">
        <v>109</v>
      </c>
      <c s="26">
        <v>6.66</v>
      </c>
      <c s="27">
        <v>0</v>
      </c>
      <c s="27">
        <f>ROUND(ROUND(H181,2)*ROUND(G181,3),2)</f>
      </c>
      <c r="O181">
        <f>(I181*21)/100</f>
      </c>
      <c t="s">
        <v>17</v>
      </c>
    </row>
    <row r="182" spans="1:5" ht="12.75">
      <c r="A182" s="28" t="s">
        <v>44</v>
      </c>
      <c r="E182" s="29" t="s">
        <v>487</v>
      </c>
    </row>
    <row r="183" spans="1:5" ht="12.75">
      <c r="A183" s="30" t="s">
        <v>46</v>
      </c>
      <c r="E183" s="31" t="s">
        <v>488</v>
      </c>
    </row>
    <row r="184" spans="1:5" ht="357">
      <c r="A184" t="s">
        <v>48</v>
      </c>
      <c r="E184" s="29" t="s">
        <v>489</v>
      </c>
    </row>
    <row r="185" spans="1:18" ht="12.75" customHeight="1">
      <c r="A185" s="5" t="s">
        <v>37</v>
      </c>
      <c s="5"/>
      <c s="35" t="s">
        <v>29</v>
      </c>
      <c s="5"/>
      <c s="21" t="s">
        <v>134</v>
      </c>
      <c s="5"/>
      <c s="5"/>
      <c s="5"/>
      <c s="36">
        <f>0+Q185</f>
      </c>
      <c r="O185">
        <f>0+R185</f>
      </c>
      <c r="Q185">
        <f>0+I186+I190+I194</f>
      </c>
      <c>
        <f>0+O186+O190+O194</f>
      </c>
    </row>
    <row r="186" spans="1:16" ht="12.75">
      <c r="A186" s="18" t="s">
        <v>39</v>
      </c>
      <c s="23" t="s">
        <v>490</v>
      </c>
      <c s="23" t="s">
        <v>491</v>
      </c>
      <c s="18" t="s">
        <v>41</v>
      </c>
      <c s="24" t="s">
        <v>492</v>
      </c>
      <c s="25" t="s">
        <v>109</v>
      </c>
      <c s="26">
        <v>1.266</v>
      </c>
      <c s="27">
        <v>0</v>
      </c>
      <c s="27">
        <f>ROUND(ROUND(H186,2)*ROUND(G186,3),2)</f>
      </c>
      <c r="O186">
        <f>(I186*21)/100</f>
      </c>
      <c t="s">
        <v>17</v>
      </c>
    </row>
    <row r="187" spans="1:5" ht="12.75">
      <c r="A187" s="28" t="s">
        <v>44</v>
      </c>
      <c r="E187" s="29" t="s">
        <v>493</v>
      </c>
    </row>
    <row r="188" spans="1:5" ht="12.75">
      <c r="A188" s="30" t="s">
        <v>46</v>
      </c>
      <c r="E188" s="31" t="s">
        <v>494</v>
      </c>
    </row>
    <row r="189" spans="1:5" ht="51">
      <c r="A189" t="s">
        <v>48</v>
      </c>
      <c r="E189" s="29" t="s">
        <v>139</v>
      </c>
    </row>
    <row r="190" spans="1:16" ht="12.75">
      <c r="A190" s="18" t="s">
        <v>39</v>
      </c>
      <c s="23" t="s">
        <v>495</v>
      </c>
      <c s="23" t="s">
        <v>496</v>
      </c>
      <c s="18" t="s">
        <v>41</v>
      </c>
      <c s="24" t="s">
        <v>497</v>
      </c>
      <c s="25" t="s">
        <v>124</v>
      </c>
      <c s="26">
        <v>45.695</v>
      </c>
      <c s="27">
        <v>0</v>
      </c>
      <c s="27">
        <f>ROUND(ROUND(H190,2)*ROUND(G190,3),2)</f>
      </c>
      <c r="O190">
        <f>(I190*21)/100</f>
      </c>
      <c t="s">
        <v>17</v>
      </c>
    </row>
    <row r="191" spans="1:5" ht="12.75">
      <c r="A191" s="28" t="s">
        <v>44</v>
      </c>
      <c r="E191" s="29" t="s">
        <v>498</v>
      </c>
    </row>
    <row r="192" spans="1:5" ht="12.75">
      <c r="A192" s="30" t="s">
        <v>46</v>
      </c>
      <c r="E192" s="31" t="s">
        <v>499</v>
      </c>
    </row>
    <row r="193" spans="1:5" ht="140.25">
      <c r="A193" t="s">
        <v>48</v>
      </c>
      <c r="E193" s="29" t="s">
        <v>170</v>
      </c>
    </row>
    <row r="194" spans="1:16" ht="12.75">
      <c r="A194" s="18" t="s">
        <v>39</v>
      </c>
      <c s="23" t="s">
        <v>500</v>
      </c>
      <c s="23" t="s">
        <v>501</v>
      </c>
      <c s="18" t="s">
        <v>41</v>
      </c>
      <c s="24" t="s">
        <v>502</v>
      </c>
      <c s="25" t="s">
        <v>124</v>
      </c>
      <c s="26">
        <v>12.69</v>
      </c>
      <c s="27">
        <v>0</v>
      </c>
      <c s="27">
        <f>ROUND(ROUND(H194,2)*ROUND(G194,3),2)</f>
      </c>
      <c r="O194">
        <f>(I194*21)/100</f>
      </c>
      <c t="s">
        <v>17</v>
      </c>
    </row>
    <row r="195" spans="1:5" ht="25.5">
      <c r="A195" s="28" t="s">
        <v>44</v>
      </c>
      <c r="E195" s="29" t="s">
        <v>503</v>
      </c>
    </row>
    <row r="196" spans="1:5" ht="12.75">
      <c r="A196" s="30" t="s">
        <v>46</v>
      </c>
      <c r="E196" s="31" t="s">
        <v>504</v>
      </c>
    </row>
    <row r="197" spans="1:5" ht="153">
      <c r="A197" t="s">
        <v>48</v>
      </c>
      <c r="E197" s="29" t="s">
        <v>505</v>
      </c>
    </row>
    <row r="198" spans="1:18" ht="12.75" customHeight="1">
      <c r="A198" s="5" t="s">
        <v>37</v>
      </c>
      <c s="5"/>
      <c s="35" t="s">
        <v>148</v>
      </c>
      <c s="5"/>
      <c s="21" t="s">
        <v>506</v>
      </c>
      <c s="5"/>
      <c s="5"/>
      <c s="5"/>
      <c s="36">
        <f>0+Q198</f>
      </c>
      <c r="O198">
        <f>0+R198</f>
      </c>
      <c r="Q198">
        <f>0+I199+I203+I207+I211+I215+I219+I223+I227+I231</f>
      </c>
      <c>
        <f>0+O199+O203+O207+O211+O215+O219+O223+O227+O231</f>
      </c>
    </row>
    <row r="199" spans="1:16" ht="25.5">
      <c r="A199" s="18" t="s">
        <v>39</v>
      </c>
      <c s="23" t="s">
        <v>507</v>
      </c>
      <c s="23" t="s">
        <v>508</v>
      </c>
      <c s="18" t="s">
        <v>41</v>
      </c>
      <c s="24" t="s">
        <v>509</v>
      </c>
      <c s="25" t="s">
        <v>124</v>
      </c>
      <c s="26">
        <v>253.155</v>
      </c>
      <c s="27">
        <v>0</v>
      </c>
      <c s="27">
        <f>ROUND(ROUND(H199,2)*ROUND(G199,3),2)</f>
      </c>
      <c r="O199">
        <f>(I199*21)/100</f>
      </c>
      <c t="s">
        <v>17</v>
      </c>
    </row>
    <row r="200" spans="1:5" ht="12.75">
      <c r="A200" s="28" t="s">
        <v>44</v>
      </c>
      <c r="E200" s="29" t="s">
        <v>510</v>
      </c>
    </row>
    <row r="201" spans="1:5" ht="140.25">
      <c r="A201" s="30" t="s">
        <v>46</v>
      </c>
      <c r="E201" s="31" t="s">
        <v>511</v>
      </c>
    </row>
    <row r="202" spans="1:5" ht="191.25">
      <c r="A202" t="s">
        <v>48</v>
      </c>
      <c r="E202" s="29" t="s">
        <v>512</v>
      </c>
    </row>
    <row r="203" spans="1:16" ht="12.75">
      <c r="A203" s="18" t="s">
        <v>39</v>
      </c>
      <c s="23" t="s">
        <v>513</v>
      </c>
      <c s="23" t="s">
        <v>514</v>
      </c>
      <c s="18" t="s">
        <v>41</v>
      </c>
      <c s="24" t="s">
        <v>515</v>
      </c>
      <c s="25" t="s">
        <v>124</v>
      </c>
      <c s="26">
        <v>34.15</v>
      </c>
      <c s="27">
        <v>0</v>
      </c>
      <c s="27">
        <f>ROUND(ROUND(H203,2)*ROUND(G203,3),2)</f>
      </c>
      <c r="O203">
        <f>(I203*21)/100</f>
      </c>
      <c t="s">
        <v>17</v>
      </c>
    </row>
    <row r="204" spans="1:5" ht="12.75">
      <c r="A204" s="28" t="s">
        <v>44</v>
      </c>
      <c r="E204" s="29" t="s">
        <v>516</v>
      </c>
    </row>
    <row r="205" spans="1:5" ht="12.75">
      <c r="A205" s="30" t="s">
        <v>46</v>
      </c>
      <c r="E205" s="31" t="s">
        <v>517</v>
      </c>
    </row>
    <row r="206" spans="1:5" ht="204">
      <c r="A206" t="s">
        <v>48</v>
      </c>
      <c r="E206" s="29" t="s">
        <v>518</v>
      </c>
    </row>
    <row r="207" spans="1:16" ht="12.75">
      <c r="A207" s="18" t="s">
        <v>39</v>
      </c>
      <c s="23" t="s">
        <v>519</v>
      </c>
      <c s="23" t="s">
        <v>520</v>
      </c>
      <c s="18" t="s">
        <v>41</v>
      </c>
      <c s="24" t="s">
        <v>521</v>
      </c>
      <c s="25" t="s">
        <v>124</v>
      </c>
      <c s="26">
        <v>25.166</v>
      </c>
      <c s="27">
        <v>0</v>
      </c>
      <c s="27">
        <f>ROUND(ROUND(H207,2)*ROUND(G207,3),2)</f>
      </c>
      <c r="O207">
        <f>(I207*21)/100</f>
      </c>
      <c t="s">
        <v>17</v>
      </c>
    </row>
    <row r="208" spans="1:5" ht="12.75">
      <c r="A208" s="28" t="s">
        <v>44</v>
      </c>
      <c r="E208" s="29" t="s">
        <v>522</v>
      </c>
    </row>
    <row r="209" spans="1:5" ht="12.75">
      <c r="A209" s="30" t="s">
        <v>46</v>
      </c>
      <c r="E209" s="31" t="s">
        <v>523</v>
      </c>
    </row>
    <row r="210" spans="1:5" ht="204">
      <c r="A210" t="s">
        <v>48</v>
      </c>
      <c r="E210" s="29" t="s">
        <v>524</v>
      </c>
    </row>
    <row r="211" spans="1:16" ht="25.5">
      <c r="A211" s="18" t="s">
        <v>39</v>
      </c>
      <c s="23" t="s">
        <v>525</v>
      </c>
      <c s="23" t="s">
        <v>526</v>
      </c>
      <c s="18" t="s">
        <v>41</v>
      </c>
      <c s="24" t="s">
        <v>527</v>
      </c>
      <c s="25" t="s">
        <v>124</v>
      </c>
      <c s="26">
        <v>103.161</v>
      </c>
      <c s="27">
        <v>0</v>
      </c>
      <c s="27">
        <f>ROUND(ROUND(H211,2)*ROUND(G211,3),2)</f>
      </c>
      <c r="O211">
        <f>(I211*21)/100</f>
      </c>
      <c t="s">
        <v>17</v>
      </c>
    </row>
    <row r="212" spans="1:5" ht="12.75">
      <c r="A212" s="28" t="s">
        <v>44</v>
      </c>
      <c r="E212" s="29" t="s">
        <v>528</v>
      </c>
    </row>
    <row r="213" spans="1:5" ht="12.75">
      <c r="A213" s="30" t="s">
        <v>46</v>
      </c>
      <c r="E213" s="31" t="s">
        <v>529</v>
      </c>
    </row>
    <row r="214" spans="1:5" ht="204">
      <c r="A214" t="s">
        <v>48</v>
      </c>
      <c r="E214" s="29" t="s">
        <v>518</v>
      </c>
    </row>
    <row r="215" spans="1:16" ht="12.75">
      <c r="A215" s="18" t="s">
        <v>39</v>
      </c>
      <c s="23" t="s">
        <v>530</v>
      </c>
      <c s="23" t="s">
        <v>531</v>
      </c>
      <c s="18" t="s">
        <v>41</v>
      </c>
      <c s="24" t="s">
        <v>532</v>
      </c>
      <c s="25" t="s">
        <v>124</v>
      </c>
      <c s="26">
        <v>23.493</v>
      </c>
      <c s="27">
        <v>0</v>
      </c>
      <c s="27">
        <f>ROUND(ROUND(H215,2)*ROUND(G215,3),2)</f>
      </c>
      <c r="O215">
        <f>(I215*21)/100</f>
      </c>
      <c t="s">
        <v>17</v>
      </c>
    </row>
    <row r="216" spans="1:5" ht="12.75">
      <c r="A216" s="28" t="s">
        <v>44</v>
      </c>
      <c r="E216" s="29" t="s">
        <v>533</v>
      </c>
    </row>
    <row r="217" spans="1:5" ht="12.75">
      <c r="A217" s="30" t="s">
        <v>46</v>
      </c>
      <c r="E217" s="31" t="s">
        <v>534</v>
      </c>
    </row>
    <row r="218" spans="1:5" ht="38.25">
      <c r="A218" t="s">
        <v>48</v>
      </c>
      <c r="E218" s="29" t="s">
        <v>535</v>
      </c>
    </row>
    <row r="219" spans="1:16" ht="12.75">
      <c r="A219" s="18" t="s">
        <v>39</v>
      </c>
      <c s="23" t="s">
        <v>536</v>
      </c>
      <c s="23" t="s">
        <v>537</v>
      </c>
      <c s="18" t="s">
        <v>41</v>
      </c>
      <c s="24" t="s">
        <v>538</v>
      </c>
      <c s="25" t="s">
        <v>124</v>
      </c>
      <c s="26">
        <v>10</v>
      </c>
      <c s="27">
        <v>0</v>
      </c>
      <c s="27">
        <f>ROUND(ROUND(H219,2)*ROUND(G219,3),2)</f>
      </c>
      <c r="O219">
        <f>(I219*21)/100</f>
      </c>
      <c t="s">
        <v>17</v>
      </c>
    </row>
    <row r="220" spans="1:5" ht="12.75">
      <c r="A220" s="28" t="s">
        <v>44</v>
      </c>
      <c r="E220" s="29" t="s">
        <v>539</v>
      </c>
    </row>
    <row r="221" spans="1:5" ht="12.75">
      <c r="A221" s="30" t="s">
        <v>46</v>
      </c>
      <c r="E221" s="31" t="s">
        <v>540</v>
      </c>
    </row>
    <row r="222" spans="1:5" ht="51">
      <c r="A222" t="s">
        <v>48</v>
      </c>
      <c r="E222" s="29" t="s">
        <v>541</v>
      </c>
    </row>
    <row r="223" spans="1:16" ht="12.75">
      <c r="A223" s="18" t="s">
        <v>39</v>
      </c>
      <c s="23" t="s">
        <v>542</v>
      </c>
      <c s="23" t="s">
        <v>543</v>
      </c>
      <c s="18" t="s">
        <v>41</v>
      </c>
      <c s="24" t="s">
        <v>544</v>
      </c>
      <c s="25" t="s">
        <v>124</v>
      </c>
      <c s="26">
        <v>91.902</v>
      </c>
      <c s="27">
        <v>0</v>
      </c>
      <c s="27">
        <f>ROUND(ROUND(H223,2)*ROUND(G223,3),2)</f>
      </c>
      <c r="O223">
        <f>(I223*21)/100</f>
      </c>
      <c t="s">
        <v>17</v>
      </c>
    </row>
    <row r="224" spans="1:5" ht="12.75">
      <c r="A224" s="28" t="s">
        <v>44</v>
      </c>
      <c r="E224" s="29" t="s">
        <v>545</v>
      </c>
    </row>
    <row r="225" spans="1:5" ht="12.75">
      <c r="A225" s="30" t="s">
        <v>46</v>
      </c>
      <c r="E225" s="31" t="s">
        <v>546</v>
      </c>
    </row>
    <row r="226" spans="1:5" ht="51">
      <c r="A226" t="s">
        <v>48</v>
      </c>
      <c r="E226" s="29" t="s">
        <v>547</v>
      </c>
    </row>
    <row r="227" spans="1:16" ht="12.75">
      <c r="A227" s="18" t="s">
        <v>39</v>
      </c>
      <c s="23" t="s">
        <v>548</v>
      </c>
      <c s="23" t="s">
        <v>549</v>
      </c>
      <c s="18" t="s">
        <v>41</v>
      </c>
      <c s="24" t="s">
        <v>550</v>
      </c>
      <c s="25" t="s">
        <v>124</v>
      </c>
      <c s="26">
        <v>57.716</v>
      </c>
      <c s="27">
        <v>0</v>
      </c>
      <c s="27">
        <f>ROUND(ROUND(H227,2)*ROUND(G227,3),2)</f>
      </c>
      <c r="O227">
        <f>(I227*21)/100</f>
      </c>
      <c t="s">
        <v>17</v>
      </c>
    </row>
    <row r="228" spans="1:5" ht="12.75">
      <c r="A228" s="28" t="s">
        <v>44</v>
      </c>
      <c r="E228" s="29" t="s">
        <v>551</v>
      </c>
    </row>
    <row r="229" spans="1:5" ht="25.5">
      <c r="A229" s="30" t="s">
        <v>46</v>
      </c>
      <c r="E229" s="31" t="s">
        <v>552</v>
      </c>
    </row>
    <row r="230" spans="1:5" ht="51">
      <c r="A230" t="s">
        <v>48</v>
      </c>
      <c r="E230" s="29" t="s">
        <v>547</v>
      </c>
    </row>
    <row r="231" spans="1:16" ht="12.75">
      <c r="A231" s="18" t="s">
        <v>39</v>
      </c>
      <c s="23" t="s">
        <v>553</v>
      </c>
      <c s="23" t="s">
        <v>554</v>
      </c>
      <c s="18" t="s">
        <v>41</v>
      </c>
      <c s="24" t="s">
        <v>555</v>
      </c>
      <c s="25" t="s">
        <v>124</v>
      </c>
      <c s="26">
        <v>91.902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12.75">
      <c r="A232" s="28" t="s">
        <v>44</v>
      </c>
      <c r="E232" s="29" t="s">
        <v>556</v>
      </c>
    </row>
    <row r="233" spans="1:5" ht="12.75">
      <c r="A233" s="30" t="s">
        <v>46</v>
      </c>
      <c r="E233" s="31" t="s">
        <v>546</v>
      </c>
    </row>
    <row r="234" spans="1:5" ht="51">
      <c r="A234" t="s">
        <v>48</v>
      </c>
      <c r="E234" s="29" t="s">
        <v>547</v>
      </c>
    </row>
    <row r="235" spans="1:18" ht="12.75" customHeight="1">
      <c r="A235" s="5" t="s">
        <v>37</v>
      </c>
      <c s="5"/>
      <c s="35" t="s">
        <v>79</v>
      </c>
      <c s="5"/>
      <c s="21" t="s">
        <v>197</v>
      </c>
      <c s="5"/>
      <c s="5"/>
      <c s="5"/>
      <c s="36">
        <f>0+Q235</f>
      </c>
      <c r="O235">
        <f>0+R235</f>
      </c>
      <c r="Q235">
        <f>0+I236+I240+I244+I248+I252</f>
      </c>
      <c>
        <f>0+O236+O240+O244+O248+O252</f>
      </c>
    </row>
    <row r="236" spans="1:16" ht="12.75">
      <c r="A236" s="18" t="s">
        <v>39</v>
      </c>
      <c s="23" t="s">
        <v>553</v>
      </c>
      <c s="23" t="s">
        <v>557</v>
      </c>
      <c s="18" t="s">
        <v>41</v>
      </c>
      <c s="24" t="s">
        <v>558</v>
      </c>
      <c s="25" t="s">
        <v>265</v>
      </c>
      <c s="26">
        <v>9.45</v>
      </c>
      <c s="27">
        <v>0</v>
      </c>
      <c s="27">
        <f>ROUND(ROUND(H236,2)*ROUND(G236,3),2)</f>
      </c>
      <c r="O236">
        <f>(I236*21)/100</f>
      </c>
      <c t="s">
        <v>17</v>
      </c>
    </row>
    <row r="237" spans="1:5" ht="12.75">
      <c r="A237" s="28" t="s">
        <v>44</v>
      </c>
      <c r="E237" s="29" t="s">
        <v>559</v>
      </c>
    </row>
    <row r="238" spans="1:5" ht="89.25">
      <c r="A238" s="30" t="s">
        <v>46</v>
      </c>
      <c r="E238" s="31" t="s">
        <v>560</v>
      </c>
    </row>
    <row r="239" spans="1:5" ht="255">
      <c r="A239" t="s">
        <v>48</v>
      </c>
      <c r="E239" s="29" t="s">
        <v>561</v>
      </c>
    </row>
    <row r="240" spans="1:16" ht="12.75">
      <c r="A240" s="18" t="s">
        <v>39</v>
      </c>
      <c s="23" t="s">
        <v>562</v>
      </c>
      <c s="23" t="s">
        <v>563</v>
      </c>
      <c s="18" t="s">
        <v>41</v>
      </c>
      <c s="24" t="s">
        <v>564</v>
      </c>
      <c s="25" t="s">
        <v>265</v>
      </c>
      <c s="26">
        <v>21.87</v>
      </c>
      <c s="27">
        <v>0</v>
      </c>
      <c s="27">
        <f>ROUND(ROUND(H240,2)*ROUND(G240,3),2)</f>
      </c>
      <c r="O240">
        <f>(I240*21)/100</f>
      </c>
      <c t="s">
        <v>17</v>
      </c>
    </row>
    <row r="241" spans="1:5" ht="12.75">
      <c r="A241" s="28" t="s">
        <v>44</v>
      </c>
      <c r="E241" s="29" t="s">
        <v>565</v>
      </c>
    </row>
    <row r="242" spans="1:5" ht="12.75">
      <c r="A242" s="30" t="s">
        <v>46</v>
      </c>
      <c r="E242" s="31" t="s">
        <v>566</v>
      </c>
    </row>
    <row r="243" spans="1:5" ht="242.25">
      <c r="A243" t="s">
        <v>48</v>
      </c>
      <c r="E243" s="29" t="s">
        <v>567</v>
      </c>
    </row>
    <row r="244" spans="1:16" ht="12.75">
      <c r="A244" s="18" t="s">
        <v>39</v>
      </c>
      <c s="23" t="s">
        <v>568</v>
      </c>
      <c s="23" t="s">
        <v>569</v>
      </c>
      <c s="18" t="s">
        <v>41</v>
      </c>
      <c s="24" t="s">
        <v>570</v>
      </c>
      <c s="25" t="s">
        <v>265</v>
      </c>
      <c s="26">
        <v>16.6</v>
      </c>
      <c s="27">
        <v>0</v>
      </c>
      <c s="27">
        <f>ROUND(ROUND(H244,2)*ROUND(G244,3),2)</f>
      </c>
      <c r="O244">
        <f>(I244*21)/100</f>
      </c>
      <c t="s">
        <v>17</v>
      </c>
    </row>
    <row r="245" spans="1:5" ht="12.75">
      <c r="A245" s="28" t="s">
        <v>44</v>
      </c>
      <c r="E245" s="29" t="s">
        <v>571</v>
      </c>
    </row>
    <row r="246" spans="1:5" ht="12.75">
      <c r="A246" s="30" t="s">
        <v>46</v>
      </c>
      <c r="E246" s="31" t="s">
        <v>572</v>
      </c>
    </row>
    <row r="247" spans="1:5" ht="242.25">
      <c r="A247" t="s">
        <v>48</v>
      </c>
      <c r="E247" s="29" t="s">
        <v>573</v>
      </c>
    </row>
    <row r="248" spans="1:16" ht="12.75">
      <c r="A248" s="18" t="s">
        <v>39</v>
      </c>
      <c s="23" t="s">
        <v>574</v>
      </c>
      <c s="23" t="s">
        <v>575</v>
      </c>
      <c s="18" t="s">
        <v>41</v>
      </c>
      <c s="24" t="s">
        <v>576</v>
      </c>
      <c s="25" t="s">
        <v>201</v>
      </c>
      <c s="26">
        <v>1</v>
      </c>
      <c s="27">
        <v>0</v>
      </c>
      <c s="27">
        <f>ROUND(ROUND(H248,2)*ROUND(G248,3),2)</f>
      </c>
      <c r="O248">
        <f>(I248*21)/100</f>
      </c>
      <c t="s">
        <v>17</v>
      </c>
    </row>
    <row r="249" spans="1:5" ht="12.75">
      <c r="A249" s="28" t="s">
        <v>44</v>
      </c>
      <c r="E249" s="29" t="s">
        <v>577</v>
      </c>
    </row>
    <row r="250" spans="1:5" ht="12.75">
      <c r="A250" s="30" t="s">
        <v>46</v>
      </c>
      <c r="E250" s="31" t="s">
        <v>47</v>
      </c>
    </row>
    <row r="251" spans="1:5" ht="89.25">
      <c r="A251" t="s">
        <v>48</v>
      </c>
      <c r="E251" s="29" t="s">
        <v>578</v>
      </c>
    </row>
    <row r="252" spans="1:16" ht="12.75">
      <c r="A252" s="18" t="s">
        <v>39</v>
      </c>
      <c s="23" t="s">
        <v>579</v>
      </c>
      <c s="23" t="s">
        <v>580</v>
      </c>
      <c s="18" t="s">
        <v>41</v>
      </c>
      <c s="24" t="s">
        <v>581</v>
      </c>
      <c s="25" t="s">
        <v>201</v>
      </c>
      <c s="26">
        <v>1</v>
      </c>
      <c s="27">
        <v>0</v>
      </c>
      <c s="27">
        <f>ROUND(ROUND(H252,2)*ROUND(G252,3),2)</f>
      </c>
      <c r="O252">
        <f>(I252*21)/100</f>
      </c>
      <c t="s">
        <v>17</v>
      </c>
    </row>
    <row r="253" spans="1:5" ht="12.75">
      <c r="A253" s="28" t="s">
        <v>44</v>
      </c>
      <c r="E253" s="29" t="s">
        <v>582</v>
      </c>
    </row>
    <row r="254" spans="1:5" ht="12.75">
      <c r="A254" s="30" t="s">
        <v>46</v>
      </c>
      <c r="E254" s="31" t="s">
        <v>47</v>
      </c>
    </row>
    <row r="255" spans="1:5" ht="76.5">
      <c r="A255" t="s">
        <v>48</v>
      </c>
      <c r="E255" s="29" t="s">
        <v>583</v>
      </c>
    </row>
    <row r="256" spans="1:18" ht="12.75" customHeight="1">
      <c r="A256" s="5" t="s">
        <v>37</v>
      </c>
      <c s="5"/>
      <c s="35" t="s">
        <v>34</v>
      </c>
      <c s="5"/>
      <c s="21" t="s">
        <v>205</v>
      </c>
      <c s="5"/>
      <c s="5"/>
      <c s="5"/>
      <c s="36">
        <f>0+Q256</f>
      </c>
      <c r="O256">
        <f>0+R256</f>
      </c>
      <c r="Q256">
        <f>0+I257+I261+I265+I269+I273+I277+I281+I285+I289+I293+I297+I301+I305+I309+I313</f>
      </c>
      <c>
        <f>0+O257+O261+O265+O269+O273+O277+O281+O285+O289+O293+O297+O301+O305+O309+O313</f>
      </c>
    </row>
    <row r="257" spans="1:16" ht="12.75">
      <c r="A257" s="18" t="s">
        <v>39</v>
      </c>
      <c s="23" t="s">
        <v>584</v>
      </c>
      <c s="23" t="s">
        <v>585</v>
      </c>
      <c s="18" t="s">
        <v>41</v>
      </c>
      <c s="24" t="s">
        <v>586</v>
      </c>
      <c s="25" t="s">
        <v>265</v>
      </c>
      <c s="26">
        <v>24.6</v>
      </c>
      <c s="27">
        <v>0</v>
      </c>
      <c s="27">
        <f>ROUND(ROUND(H257,2)*ROUND(G257,3),2)</f>
      </c>
      <c r="O257">
        <f>(I257*21)/100</f>
      </c>
      <c t="s">
        <v>17</v>
      </c>
    </row>
    <row r="258" spans="1:5" ht="12.75">
      <c r="A258" s="28" t="s">
        <v>44</v>
      </c>
      <c r="E258" s="29" t="s">
        <v>587</v>
      </c>
    </row>
    <row r="259" spans="1:5" ht="12.75">
      <c r="A259" s="30" t="s">
        <v>46</v>
      </c>
      <c r="E259" s="31" t="s">
        <v>588</v>
      </c>
    </row>
    <row r="260" spans="1:5" ht="38.25">
      <c r="A260" t="s">
        <v>48</v>
      </c>
      <c r="E260" s="29" t="s">
        <v>589</v>
      </c>
    </row>
    <row r="261" spans="1:16" ht="12.75">
      <c r="A261" s="18" t="s">
        <v>39</v>
      </c>
      <c s="23" t="s">
        <v>590</v>
      </c>
      <c s="23" t="s">
        <v>591</v>
      </c>
      <c s="18" t="s">
        <v>41</v>
      </c>
      <c s="24" t="s">
        <v>592</v>
      </c>
      <c s="25" t="s">
        <v>265</v>
      </c>
      <c s="26">
        <v>24.44</v>
      </c>
      <c s="27">
        <v>0</v>
      </c>
      <c s="27">
        <f>ROUND(ROUND(H261,2)*ROUND(G261,3),2)</f>
      </c>
      <c r="O261">
        <f>(I261*21)/100</f>
      </c>
      <c t="s">
        <v>17</v>
      </c>
    </row>
    <row r="262" spans="1:5" ht="12.75">
      <c r="A262" s="28" t="s">
        <v>44</v>
      </c>
      <c r="E262" s="29" t="s">
        <v>593</v>
      </c>
    </row>
    <row r="263" spans="1:5" ht="12.75">
      <c r="A263" s="30" t="s">
        <v>46</v>
      </c>
      <c r="E263" s="31" t="s">
        <v>594</v>
      </c>
    </row>
    <row r="264" spans="1:5" ht="63.75">
      <c r="A264" t="s">
        <v>48</v>
      </c>
      <c r="E264" s="29" t="s">
        <v>595</v>
      </c>
    </row>
    <row r="265" spans="1:16" ht="12.75">
      <c r="A265" s="18" t="s">
        <v>39</v>
      </c>
      <c s="23" t="s">
        <v>596</v>
      </c>
      <c s="23" t="s">
        <v>597</v>
      </c>
      <c s="18" t="s">
        <v>41</v>
      </c>
      <c s="24" t="s">
        <v>598</v>
      </c>
      <c s="25" t="s">
        <v>201</v>
      </c>
      <c s="26">
        <v>2</v>
      </c>
      <c s="27">
        <v>0</v>
      </c>
      <c s="27">
        <f>ROUND(ROUND(H265,2)*ROUND(G265,3),2)</f>
      </c>
      <c r="O265">
        <f>(I265*21)/100</f>
      </c>
      <c t="s">
        <v>17</v>
      </c>
    </row>
    <row r="266" spans="1:5" ht="12.75">
      <c r="A266" s="28" t="s">
        <v>44</v>
      </c>
      <c r="E266" s="29" t="s">
        <v>41</v>
      </c>
    </row>
    <row r="267" spans="1:5" ht="38.25">
      <c r="A267" s="30" t="s">
        <v>46</v>
      </c>
      <c r="E267" s="31" t="s">
        <v>599</v>
      </c>
    </row>
    <row r="268" spans="1:5" ht="25.5">
      <c r="A268" t="s">
        <v>48</v>
      </c>
      <c r="E268" s="29" t="s">
        <v>600</v>
      </c>
    </row>
    <row r="269" spans="1:16" ht="25.5">
      <c r="A269" s="18" t="s">
        <v>39</v>
      </c>
      <c s="23" t="s">
        <v>601</v>
      </c>
      <c s="23" t="s">
        <v>602</v>
      </c>
      <c s="18" t="s">
        <v>41</v>
      </c>
      <c s="24" t="s">
        <v>603</v>
      </c>
      <c s="25" t="s">
        <v>201</v>
      </c>
      <c s="26">
        <v>2</v>
      </c>
      <c s="27">
        <v>0</v>
      </c>
      <c s="27">
        <f>ROUND(ROUND(H269,2)*ROUND(G269,3),2)</f>
      </c>
      <c r="O269">
        <f>(I269*21)/100</f>
      </c>
      <c t="s">
        <v>17</v>
      </c>
    </row>
    <row r="270" spans="1:5" ht="12.75">
      <c r="A270" s="28" t="s">
        <v>44</v>
      </c>
      <c r="E270" s="29" t="s">
        <v>604</v>
      </c>
    </row>
    <row r="271" spans="1:5" ht="12.75">
      <c r="A271" s="30" t="s">
        <v>46</v>
      </c>
      <c r="E271" s="31" t="s">
        <v>203</v>
      </c>
    </row>
    <row r="272" spans="1:5" ht="25.5">
      <c r="A272" t="s">
        <v>48</v>
      </c>
      <c r="E272" s="29" t="s">
        <v>605</v>
      </c>
    </row>
    <row r="273" spans="1:16" ht="12.75">
      <c r="A273" s="18" t="s">
        <v>39</v>
      </c>
      <c s="23" t="s">
        <v>606</v>
      </c>
      <c s="23" t="s">
        <v>607</v>
      </c>
      <c s="18" t="s">
        <v>41</v>
      </c>
      <c s="24" t="s">
        <v>608</v>
      </c>
      <c s="25" t="s">
        <v>265</v>
      </c>
      <c s="26">
        <v>11</v>
      </c>
      <c s="27">
        <v>0</v>
      </c>
      <c s="27">
        <f>ROUND(ROUND(H273,2)*ROUND(G273,3),2)</f>
      </c>
      <c r="O273">
        <f>(I273*21)/100</f>
      </c>
      <c t="s">
        <v>17</v>
      </c>
    </row>
    <row r="274" spans="1:5" ht="12.75">
      <c r="A274" s="28" t="s">
        <v>44</v>
      </c>
      <c r="E274" s="29" t="s">
        <v>609</v>
      </c>
    </row>
    <row r="275" spans="1:5" ht="12.75">
      <c r="A275" s="30" t="s">
        <v>46</v>
      </c>
      <c r="E275" s="31" t="s">
        <v>610</v>
      </c>
    </row>
    <row r="276" spans="1:5" ht="51">
      <c r="A276" t="s">
        <v>48</v>
      </c>
      <c r="E276" s="29" t="s">
        <v>611</v>
      </c>
    </row>
    <row r="277" spans="1:16" ht="12.75">
      <c r="A277" s="18" t="s">
        <v>39</v>
      </c>
      <c s="23" t="s">
        <v>612</v>
      </c>
      <c s="23" t="s">
        <v>613</v>
      </c>
      <c s="18" t="s">
        <v>41</v>
      </c>
      <c s="24" t="s">
        <v>614</v>
      </c>
      <c s="25" t="s">
        <v>265</v>
      </c>
      <c s="26">
        <v>10.2</v>
      </c>
      <c s="27">
        <v>0</v>
      </c>
      <c s="27">
        <f>ROUND(ROUND(H277,2)*ROUND(G277,3),2)</f>
      </c>
      <c r="O277">
        <f>(I277*21)/100</f>
      </c>
      <c t="s">
        <v>17</v>
      </c>
    </row>
    <row r="278" spans="1:5" ht="12.75">
      <c r="A278" s="28" t="s">
        <v>44</v>
      </c>
      <c r="E278" s="29" t="s">
        <v>615</v>
      </c>
    </row>
    <row r="279" spans="1:5" ht="12.75">
      <c r="A279" s="30" t="s">
        <v>46</v>
      </c>
      <c r="E279" s="31" t="s">
        <v>616</v>
      </c>
    </row>
    <row r="280" spans="1:5" ht="51">
      <c r="A280" t="s">
        <v>48</v>
      </c>
      <c r="E280" s="29" t="s">
        <v>617</v>
      </c>
    </row>
    <row r="281" spans="1:16" ht="12.75">
      <c r="A281" s="18" t="s">
        <v>39</v>
      </c>
      <c s="23" t="s">
        <v>618</v>
      </c>
      <c s="23" t="s">
        <v>619</v>
      </c>
      <c s="18" t="s">
        <v>41</v>
      </c>
      <c s="24" t="s">
        <v>620</v>
      </c>
      <c s="25" t="s">
        <v>265</v>
      </c>
      <c s="26">
        <v>3.6</v>
      </c>
      <c s="27">
        <v>0</v>
      </c>
      <c s="27">
        <f>ROUND(ROUND(H281,2)*ROUND(G281,3),2)</f>
      </c>
      <c r="O281">
        <f>(I281*21)/100</f>
      </c>
      <c t="s">
        <v>17</v>
      </c>
    </row>
    <row r="282" spans="1:5" ht="12.75">
      <c r="A282" s="28" t="s">
        <v>44</v>
      </c>
      <c r="E282" s="29" t="s">
        <v>621</v>
      </c>
    </row>
    <row r="283" spans="1:5" ht="12.75">
      <c r="A283" s="30" t="s">
        <v>46</v>
      </c>
      <c r="E283" s="31" t="s">
        <v>622</v>
      </c>
    </row>
    <row r="284" spans="1:5" ht="76.5">
      <c r="A284" t="s">
        <v>48</v>
      </c>
      <c r="E284" s="29" t="s">
        <v>623</v>
      </c>
    </row>
    <row r="285" spans="1:16" ht="12.75">
      <c r="A285" s="18" t="s">
        <v>39</v>
      </c>
      <c s="23" t="s">
        <v>624</v>
      </c>
      <c s="23" t="s">
        <v>625</v>
      </c>
      <c s="18" t="s">
        <v>41</v>
      </c>
      <c s="24" t="s">
        <v>626</v>
      </c>
      <c s="25" t="s">
        <v>201</v>
      </c>
      <c s="26">
        <v>2</v>
      </c>
      <c s="27">
        <v>0</v>
      </c>
      <c s="27">
        <f>ROUND(ROUND(H285,2)*ROUND(G285,3),2)</f>
      </c>
      <c r="O285">
        <f>(I285*21)/100</f>
      </c>
      <c t="s">
        <v>17</v>
      </c>
    </row>
    <row r="286" spans="1:5" ht="12.75">
      <c r="A286" s="28" t="s">
        <v>44</v>
      </c>
      <c r="E286" s="29" t="s">
        <v>627</v>
      </c>
    </row>
    <row r="287" spans="1:5" ht="12.75">
      <c r="A287" s="30" t="s">
        <v>46</v>
      </c>
      <c r="E287" s="31" t="s">
        <v>203</v>
      </c>
    </row>
    <row r="288" spans="1:5" ht="38.25">
      <c r="A288" t="s">
        <v>48</v>
      </c>
      <c r="E288" s="29" t="s">
        <v>628</v>
      </c>
    </row>
    <row r="289" spans="1:16" ht="12.75">
      <c r="A289" s="18" t="s">
        <v>39</v>
      </c>
      <c s="23" t="s">
        <v>629</v>
      </c>
      <c s="23" t="s">
        <v>630</v>
      </c>
      <c s="18" t="s">
        <v>41</v>
      </c>
      <c s="24" t="s">
        <v>631</v>
      </c>
      <c s="25" t="s">
        <v>109</v>
      </c>
      <c s="26">
        <v>67.834</v>
      </c>
      <c s="27">
        <v>0</v>
      </c>
      <c s="27">
        <f>ROUND(ROUND(H289,2)*ROUND(G289,3),2)</f>
      </c>
      <c r="O289">
        <f>(I289*21)/100</f>
      </c>
      <c t="s">
        <v>17</v>
      </c>
    </row>
    <row r="290" spans="1:5" ht="12.75">
      <c r="A290" s="28" t="s">
        <v>44</v>
      </c>
      <c r="E290" s="29" t="s">
        <v>41</v>
      </c>
    </row>
    <row r="291" spans="1:5" ht="165.75">
      <c r="A291" s="30" t="s">
        <v>46</v>
      </c>
      <c r="E291" s="31" t="s">
        <v>632</v>
      </c>
    </row>
    <row r="292" spans="1:5" ht="102">
      <c r="A292" t="s">
        <v>48</v>
      </c>
      <c r="E292" s="29" t="s">
        <v>633</v>
      </c>
    </row>
    <row r="293" spans="1:16" ht="12.75">
      <c r="A293" s="18" t="s">
        <v>39</v>
      </c>
      <c s="23" t="s">
        <v>634</v>
      </c>
      <c s="23" t="s">
        <v>635</v>
      </c>
      <c s="18" t="s">
        <v>41</v>
      </c>
      <c s="24" t="s">
        <v>636</v>
      </c>
      <c s="25" t="s">
        <v>109</v>
      </c>
      <c s="26">
        <v>2.763</v>
      </c>
      <c s="27">
        <v>0</v>
      </c>
      <c s="27">
        <f>ROUND(ROUND(H293,2)*ROUND(G293,3),2)</f>
      </c>
      <c r="O293">
        <f>(I293*21)/100</f>
      </c>
      <c t="s">
        <v>17</v>
      </c>
    </row>
    <row r="294" spans="1:5" ht="12.75">
      <c r="A294" s="28" t="s">
        <v>44</v>
      </c>
      <c r="E294" s="29" t="s">
        <v>637</v>
      </c>
    </row>
    <row r="295" spans="1:5" ht="12.75">
      <c r="A295" s="30" t="s">
        <v>46</v>
      </c>
      <c r="E295" s="31" t="s">
        <v>638</v>
      </c>
    </row>
    <row r="296" spans="1:5" ht="102">
      <c r="A296" t="s">
        <v>48</v>
      </c>
      <c r="E296" s="29" t="s">
        <v>633</v>
      </c>
    </row>
    <row r="297" spans="1:16" ht="12.75">
      <c r="A297" s="18" t="s">
        <v>39</v>
      </c>
      <c s="23" t="s">
        <v>639</v>
      </c>
      <c s="23" t="s">
        <v>640</v>
      </c>
      <c s="18" t="s">
        <v>41</v>
      </c>
      <c s="24" t="s">
        <v>641</v>
      </c>
      <c s="25" t="s">
        <v>109</v>
      </c>
      <c s="26">
        <v>13.064</v>
      </c>
      <c s="27">
        <v>0</v>
      </c>
      <c s="27">
        <f>ROUND(ROUND(H297,2)*ROUND(G297,3),2)</f>
      </c>
      <c r="O297">
        <f>(I297*21)/100</f>
      </c>
      <c t="s">
        <v>17</v>
      </c>
    </row>
    <row r="298" spans="1:5" ht="12.75">
      <c r="A298" s="28" t="s">
        <v>44</v>
      </c>
      <c r="E298" s="29" t="s">
        <v>642</v>
      </c>
    </row>
    <row r="299" spans="1:5" ht="12.75">
      <c r="A299" s="30" t="s">
        <v>46</v>
      </c>
      <c r="E299" s="31" t="s">
        <v>643</v>
      </c>
    </row>
    <row r="300" spans="1:5" ht="102">
      <c r="A300" t="s">
        <v>48</v>
      </c>
      <c r="E300" s="29" t="s">
        <v>633</v>
      </c>
    </row>
    <row r="301" spans="1:16" ht="12.75">
      <c r="A301" s="18" t="s">
        <v>39</v>
      </c>
      <c s="23" t="s">
        <v>644</v>
      </c>
      <c s="23" t="s">
        <v>645</v>
      </c>
      <c s="18" t="s">
        <v>41</v>
      </c>
      <c s="24" t="s">
        <v>646</v>
      </c>
      <c s="25" t="s">
        <v>109</v>
      </c>
      <c s="26">
        <v>2.46</v>
      </c>
      <c s="27">
        <v>0</v>
      </c>
      <c s="27">
        <f>ROUND(ROUND(H301,2)*ROUND(G301,3),2)</f>
      </c>
      <c r="O301">
        <f>(I301*21)/100</f>
      </c>
      <c t="s">
        <v>17</v>
      </c>
    </row>
    <row r="302" spans="1:5" ht="12.75">
      <c r="A302" s="28" t="s">
        <v>44</v>
      </c>
      <c r="E302" s="29" t="s">
        <v>642</v>
      </c>
    </row>
    <row r="303" spans="1:5" ht="12.75">
      <c r="A303" s="30" t="s">
        <v>46</v>
      </c>
      <c r="E303" s="31" t="s">
        <v>647</v>
      </c>
    </row>
    <row r="304" spans="1:5" ht="102">
      <c r="A304" t="s">
        <v>48</v>
      </c>
      <c r="E304" s="29" t="s">
        <v>633</v>
      </c>
    </row>
    <row r="305" spans="1:16" ht="12.75">
      <c r="A305" s="18" t="s">
        <v>39</v>
      </c>
      <c s="23" t="s">
        <v>648</v>
      </c>
      <c s="23" t="s">
        <v>649</v>
      </c>
      <c s="18" t="s">
        <v>23</v>
      </c>
      <c s="24" t="s">
        <v>650</v>
      </c>
      <c s="25" t="s">
        <v>193</v>
      </c>
      <c s="26">
        <v>1.338</v>
      </c>
      <c s="27">
        <v>0</v>
      </c>
      <c s="27">
        <f>ROUND(ROUND(H305,2)*ROUND(G305,3),2)</f>
      </c>
      <c r="O305">
        <f>(I305*21)/100</f>
      </c>
      <c t="s">
        <v>17</v>
      </c>
    </row>
    <row r="306" spans="1:5" ht="38.25">
      <c r="A306" s="28" t="s">
        <v>44</v>
      </c>
      <c r="E306" s="29" t="s">
        <v>651</v>
      </c>
    </row>
    <row r="307" spans="1:5" ht="63.75">
      <c r="A307" s="30" t="s">
        <v>46</v>
      </c>
      <c r="E307" s="31" t="s">
        <v>652</v>
      </c>
    </row>
    <row r="308" spans="1:5" ht="76.5">
      <c r="A308" t="s">
        <v>48</v>
      </c>
      <c r="E308" s="29" t="s">
        <v>653</v>
      </c>
    </row>
    <row r="309" spans="1:16" ht="12.75">
      <c r="A309" s="18" t="s">
        <v>39</v>
      </c>
      <c s="23" t="s">
        <v>654</v>
      </c>
      <c s="23" t="s">
        <v>649</v>
      </c>
      <c s="18" t="s">
        <v>17</v>
      </c>
      <c s="24" t="s">
        <v>650</v>
      </c>
      <c s="25" t="s">
        <v>193</v>
      </c>
      <c s="26">
        <v>2.676</v>
      </c>
      <c s="27">
        <v>0</v>
      </c>
      <c s="27">
        <f>ROUND(ROUND(H309,2)*ROUND(G309,3),2)</f>
      </c>
      <c r="O309">
        <f>(I309*21)/100</f>
      </c>
      <c t="s">
        <v>17</v>
      </c>
    </row>
    <row r="310" spans="1:5" ht="38.25">
      <c r="A310" s="28" t="s">
        <v>44</v>
      </c>
      <c r="E310" s="29" t="s">
        <v>655</v>
      </c>
    </row>
    <row r="311" spans="1:5" ht="63.75">
      <c r="A311" s="30" t="s">
        <v>46</v>
      </c>
      <c r="E311" s="31" t="s">
        <v>656</v>
      </c>
    </row>
    <row r="312" spans="1:5" ht="76.5">
      <c r="A312" t="s">
        <v>48</v>
      </c>
      <c r="E312" s="29" t="s">
        <v>653</v>
      </c>
    </row>
    <row r="313" spans="1:16" ht="12.75">
      <c r="A313" s="18" t="s">
        <v>39</v>
      </c>
      <c s="23" t="s">
        <v>657</v>
      </c>
      <c s="23" t="s">
        <v>658</v>
      </c>
      <c s="18" t="s">
        <v>41</v>
      </c>
      <c s="24" t="s">
        <v>659</v>
      </c>
      <c s="25" t="s">
        <v>265</v>
      </c>
      <c s="26">
        <v>10</v>
      </c>
      <c s="27">
        <v>0</v>
      </c>
      <c s="27">
        <f>ROUND(ROUND(H313,2)*ROUND(G313,3),2)</f>
      </c>
      <c r="O313">
        <f>(I313*21)/100</f>
      </c>
      <c t="s">
        <v>17</v>
      </c>
    </row>
    <row r="314" spans="1:5" ht="25.5">
      <c r="A314" s="28" t="s">
        <v>44</v>
      </c>
      <c r="E314" s="29" t="s">
        <v>660</v>
      </c>
    </row>
    <row r="315" spans="1:5" ht="12.75">
      <c r="A315" s="30" t="s">
        <v>46</v>
      </c>
      <c r="E315" s="31" t="s">
        <v>661</v>
      </c>
    </row>
    <row r="316" spans="1:5" ht="89.25">
      <c r="A316" t="s">
        <v>48</v>
      </c>
      <c r="E316" s="29" t="s">
        <v>662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663</v>
      </c>
      <c s="32">
        <f>0+I8+I13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663</v>
      </c>
      <c s="5"/>
      <c s="14" t="s">
        <v>664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39</v>
      </c>
      <c s="23" t="s">
        <v>23</v>
      </c>
      <c s="23" t="s">
        <v>665</v>
      </c>
      <c s="18" t="s">
        <v>69</v>
      </c>
      <c s="24" t="s">
        <v>666</v>
      </c>
      <c s="25" t="s">
        <v>667</v>
      </c>
      <c s="26">
        <v>2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63.75">
      <c r="A10" s="28" t="s">
        <v>44</v>
      </c>
      <c r="E10" s="29" t="s">
        <v>668</v>
      </c>
    </row>
    <row r="11" spans="1:5" ht="12.75">
      <c r="A11" s="30" t="s">
        <v>46</v>
      </c>
      <c r="E11" s="31" t="s">
        <v>669</v>
      </c>
    </row>
    <row r="12" spans="1:5" ht="12.75">
      <c r="A12" t="s">
        <v>48</v>
      </c>
      <c r="E12" s="29" t="s">
        <v>670</v>
      </c>
    </row>
    <row r="13" spans="1:18" ht="12.75" customHeight="1">
      <c r="A13" s="5" t="s">
        <v>37</v>
      </c>
      <c s="5"/>
      <c s="35" t="s">
        <v>34</v>
      </c>
      <c s="5"/>
      <c s="21" t="s">
        <v>205</v>
      </c>
      <c s="5"/>
      <c s="5"/>
      <c s="5"/>
      <c s="36">
        <f>0+Q13</f>
      </c>
      <c r="O13">
        <f>0+R13</f>
      </c>
      <c r="Q13">
        <f>0+I14+I18</f>
      </c>
      <c>
        <f>0+O14+O18</f>
      </c>
    </row>
    <row r="14" spans="1:16" ht="12.75">
      <c r="A14" s="18" t="s">
        <v>39</v>
      </c>
      <c s="23" t="s">
        <v>17</v>
      </c>
      <c s="23" t="s">
        <v>671</v>
      </c>
      <c s="18" t="s">
        <v>41</v>
      </c>
      <c s="24" t="s">
        <v>672</v>
      </c>
      <c s="25" t="s">
        <v>124</v>
      </c>
      <c s="26">
        <v>376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76.5">
      <c r="A15" s="28" t="s">
        <v>44</v>
      </c>
      <c r="E15" s="29" t="s">
        <v>673</v>
      </c>
    </row>
    <row r="16" spans="1:5" ht="12.75">
      <c r="A16" s="30" t="s">
        <v>46</v>
      </c>
      <c r="E16" s="31" t="s">
        <v>674</v>
      </c>
    </row>
    <row r="17" spans="1:5" ht="38.25">
      <c r="A17" t="s">
        <v>48</v>
      </c>
      <c r="E17" s="29" t="s">
        <v>628</v>
      </c>
    </row>
    <row r="18" spans="1:16" ht="12.75">
      <c r="A18" s="18" t="s">
        <v>39</v>
      </c>
      <c s="23" t="s">
        <v>16</v>
      </c>
      <c s="23" t="s">
        <v>675</v>
      </c>
      <c s="18" t="s">
        <v>41</v>
      </c>
      <c s="24" t="s">
        <v>676</v>
      </c>
      <c s="25" t="s">
        <v>677</v>
      </c>
      <c s="26">
        <v>1232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89.25">
      <c r="A19" s="28" t="s">
        <v>44</v>
      </c>
      <c r="E19" s="29" t="s">
        <v>678</v>
      </c>
    </row>
    <row r="20" spans="1:5" ht="12.75">
      <c r="A20" s="30" t="s">
        <v>46</v>
      </c>
      <c r="E20" s="31" t="s">
        <v>679</v>
      </c>
    </row>
    <row r="21" spans="1:5" ht="25.5">
      <c r="A21" t="s">
        <v>48</v>
      </c>
      <c r="E21" s="29" t="s">
        <v>680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0+O8+O13+O22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681</v>
      </c>
      <c s="32">
        <f>0+I8+I13+I22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681</v>
      </c>
      <c s="5"/>
      <c s="14" t="s">
        <v>682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27</v>
      </c>
      <c s="19"/>
      <c s="21" t="s">
        <v>445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39</v>
      </c>
      <c s="23" t="s">
        <v>23</v>
      </c>
      <c s="23" t="s">
        <v>464</v>
      </c>
      <c s="18" t="s">
        <v>41</v>
      </c>
      <c s="24" t="s">
        <v>465</v>
      </c>
      <c s="25" t="s">
        <v>109</v>
      </c>
      <c s="26">
        <v>1.521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41</v>
      </c>
    </row>
    <row r="11" spans="1:5" ht="89.25">
      <c r="A11" s="30" t="s">
        <v>46</v>
      </c>
      <c r="E11" s="31" t="s">
        <v>683</v>
      </c>
    </row>
    <row r="12" spans="1:5" ht="369.75">
      <c r="A12" t="s">
        <v>48</v>
      </c>
      <c r="E12" s="29" t="s">
        <v>439</v>
      </c>
    </row>
    <row r="13" spans="1:18" ht="12.75" customHeight="1">
      <c r="A13" s="5" t="s">
        <v>37</v>
      </c>
      <c s="5"/>
      <c s="35" t="s">
        <v>29</v>
      </c>
      <c s="5"/>
      <c s="21" t="s">
        <v>134</v>
      </c>
      <c s="5"/>
      <c s="5"/>
      <c s="5"/>
      <c s="36">
        <f>0+Q13</f>
      </c>
      <c r="O13">
        <f>0+R13</f>
      </c>
      <c r="Q13">
        <f>0+I14+I18</f>
      </c>
      <c>
        <f>0+O14+O18</f>
      </c>
    </row>
    <row r="14" spans="1:16" ht="12.75">
      <c r="A14" s="18" t="s">
        <v>39</v>
      </c>
      <c s="23" t="s">
        <v>17</v>
      </c>
      <c s="23" t="s">
        <v>491</v>
      </c>
      <c s="18" t="s">
        <v>41</v>
      </c>
      <c s="24" t="s">
        <v>492</v>
      </c>
      <c s="25" t="s">
        <v>109</v>
      </c>
      <c s="26">
        <v>0.997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684</v>
      </c>
    </row>
    <row r="16" spans="1:5" ht="12.75">
      <c r="A16" s="30" t="s">
        <v>46</v>
      </c>
      <c r="E16" s="31" t="s">
        <v>685</v>
      </c>
    </row>
    <row r="17" spans="1:5" ht="140.25">
      <c r="A17" t="s">
        <v>48</v>
      </c>
      <c r="E17" s="29" t="s">
        <v>165</v>
      </c>
    </row>
    <row r="18" spans="1:16" ht="12.75">
      <c r="A18" s="18" t="s">
        <v>39</v>
      </c>
      <c s="23" t="s">
        <v>16</v>
      </c>
      <c s="23" t="s">
        <v>501</v>
      </c>
      <c s="18" t="s">
        <v>41</v>
      </c>
      <c s="24" t="s">
        <v>502</v>
      </c>
      <c s="25" t="s">
        <v>124</v>
      </c>
      <c s="26">
        <v>9.97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25.5">
      <c r="A19" s="28" t="s">
        <v>44</v>
      </c>
      <c r="E19" s="29" t="s">
        <v>686</v>
      </c>
    </row>
    <row r="20" spans="1:5" ht="12.75">
      <c r="A20" s="30" t="s">
        <v>46</v>
      </c>
      <c r="E20" s="31" t="s">
        <v>687</v>
      </c>
    </row>
    <row r="21" spans="1:5" ht="153">
      <c r="A21" t="s">
        <v>48</v>
      </c>
      <c r="E21" s="29" t="s">
        <v>505</v>
      </c>
    </row>
    <row r="22" spans="1:18" ht="12.75" customHeight="1">
      <c r="A22" s="5" t="s">
        <v>37</v>
      </c>
      <c s="5"/>
      <c s="35" t="s">
        <v>34</v>
      </c>
      <c s="5"/>
      <c s="21" t="s">
        <v>205</v>
      </c>
      <c s="5"/>
      <c s="5"/>
      <c s="5"/>
      <c s="36">
        <f>0+Q22</f>
      </c>
      <c r="O22">
        <f>0+R22</f>
      </c>
      <c r="Q22">
        <f>0+I23+I27</f>
      </c>
      <c>
        <f>0+O23+O27</f>
      </c>
    </row>
    <row r="23" spans="1:16" ht="12.75">
      <c r="A23" s="18" t="s">
        <v>39</v>
      </c>
      <c s="23" t="s">
        <v>27</v>
      </c>
      <c s="23" t="s">
        <v>688</v>
      </c>
      <c s="18" t="s">
        <v>41</v>
      </c>
      <c s="24" t="s">
        <v>689</v>
      </c>
      <c s="25" t="s">
        <v>265</v>
      </c>
      <c s="26">
        <v>12.53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38.25">
      <c r="A24" s="28" t="s">
        <v>44</v>
      </c>
      <c r="E24" s="29" t="s">
        <v>690</v>
      </c>
    </row>
    <row r="25" spans="1:5" ht="12.75">
      <c r="A25" s="30" t="s">
        <v>46</v>
      </c>
      <c r="E25" s="31" t="s">
        <v>691</v>
      </c>
    </row>
    <row r="26" spans="1:5" ht="51">
      <c r="A26" t="s">
        <v>48</v>
      </c>
      <c r="E26" s="29" t="s">
        <v>611</v>
      </c>
    </row>
    <row r="27" spans="1:16" ht="12.75">
      <c r="A27" s="18" t="s">
        <v>39</v>
      </c>
      <c s="23" t="s">
        <v>29</v>
      </c>
      <c s="23" t="s">
        <v>613</v>
      </c>
      <c s="18" t="s">
        <v>41</v>
      </c>
      <c s="24" t="s">
        <v>614</v>
      </c>
      <c s="25" t="s">
        <v>265</v>
      </c>
      <c s="26">
        <v>5.8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692</v>
      </c>
    </row>
    <row r="29" spans="1:5" ht="12.75">
      <c r="A29" s="30" t="s">
        <v>46</v>
      </c>
      <c r="E29" s="31" t="s">
        <v>693</v>
      </c>
    </row>
    <row r="30" spans="1:5" ht="63.75">
      <c r="A30" t="s">
        <v>48</v>
      </c>
      <c r="E30" s="29" t="s">
        <v>694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695</v>
      </c>
      <c s="32">
        <f>0+I8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695</v>
      </c>
      <c s="5"/>
      <c s="14" t="s">
        <v>696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148</v>
      </c>
      <c s="19"/>
      <c s="21" t="s">
        <v>506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39</v>
      </c>
      <c s="23" t="s">
        <v>23</v>
      </c>
      <c s="23" t="s">
        <v>697</v>
      </c>
      <c s="18" t="s">
        <v>69</v>
      </c>
      <c s="24" t="s">
        <v>698</v>
      </c>
      <c s="25" t="s">
        <v>201</v>
      </c>
      <c s="26">
        <v>1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696</v>
      </c>
    </row>
    <row r="11" spans="1:5" ht="12.75">
      <c r="A11" s="30" t="s">
        <v>46</v>
      </c>
      <c r="E11" s="31" t="s">
        <v>47</v>
      </c>
    </row>
    <row r="12" spans="1:5" ht="191.25">
      <c r="A12" t="s">
        <v>48</v>
      </c>
      <c r="E12" s="29" t="s">
        <v>699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