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.1" sheetId="3" r:id="rId3"/>
    <sheet name="SO 101.1a" sheetId="4" r:id="rId4"/>
    <sheet name="SO 101.3" sheetId="5" r:id="rId5"/>
    <sheet name="SO 101.3a" sheetId="6" r:id="rId6"/>
  </sheets>
  <definedNames/>
  <calcPr/>
  <webPublishing/>
</workbook>
</file>

<file path=xl/sharedStrings.xml><?xml version="1.0" encoding="utf-8"?>
<sst xmlns="http://schemas.openxmlformats.org/spreadsheetml/2006/main" count="1707" uniqueCount="384">
  <si>
    <t>ASPE10</t>
  </si>
  <si>
    <t>S</t>
  </si>
  <si>
    <t>Soupis prací objektu</t>
  </si>
  <si>
    <t xml:space="preserve">Stavba: </t>
  </si>
  <si>
    <t>VD07823</t>
  </si>
  <si>
    <t>II/422 Velké Bílovice průtah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</si>
  <si>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</si>
  <si>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</si>
  <si>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</si>
  <si>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</si>
  <si>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</si>
  <si>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</si>
  <si>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</si>
  <si>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</si>
  <si>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</si>
  <si>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</si>
  <si>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</si>
  <si>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</si>
  <si>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</si>
  <si>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</si>
  <si>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</si>
  <si>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</si>
  <si>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</si>
  <si>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</si>
  <si>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</si>
  <si>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</si>
  <si>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</si>
  <si>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</si>
  <si>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</si>
  <si>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</si>
  <si>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</si>
  <si>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</si>
  <si>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</si>
  <si>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</si>
  <si>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</si>
  <si>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</si>
  <si>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</si>
  <si>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</si>
  <si>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</si>
  <si>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</si>
  <si>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</si>
  <si>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</si>
  <si>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</si>
  <si>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</si>
  <si>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</si>
  <si>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</si>
  <si>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</si>
  <si>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</si>
  <si>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</si>
  <si>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</si>
  <si>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</si>
  <si>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</si>
  <si>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</si>
  <si>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</si>
  <si>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</si>
  <si>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</si>
  <si>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</si>
  <si>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</si>
  <si>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</si>
  <si>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</si>
  <si>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</si>
  <si>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</si>
  <si>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</si>
  <si>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</si>
  <si>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</si>
  <si>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</si>
  <si>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</si>
  <si>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</si>
  <si>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</si>
  <si>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</si>
  <si>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</si>
  <si>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</si>
  <si>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</si>
  <si>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</si>
  <si>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</si>
  <si>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</si>
  <si>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101.1</t>
  </si>
  <si>
    <t>Silnice II/422 – 0,000 – 0,553 km</t>
  </si>
  <si>
    <t>014102</t>
  </si>
  <si>
    <t>POPLATKY ZA SKLÁDKU - zemina a kamenivo</t>
  </si>
  <si>
    <t>T</t>
  </si>
  <si>
    <t>dle pol. 17120 38,16*2=76,320 [A] 
dle pol. 113326 107,537*1,9=204,320 [B] 
dle pol. 113524 0,1*720=72,000 [C] 
dle pol. 113564 0,05*1034=51,700 [D] 
Celkem: A+B+C+D=404,340 [E]</t>
  </si>
  <si>
    <t>zahrnuje veškeré poplatky provozovateli skládky související s uložením odpadu na skládce.</t>
  </si>
  <si>
    <t>POPLATKY ZA SKLÁDKU - beton</t>
  </si>
  <si>
    <t>dle pol. 113524 720*0,205=147,600 [A] 
dle pol. 113564 2*1034*0,115=237,820 [B] 
dle pol. 113156 4,32*2,3=9,936 [C] 
dle pol. 96687 17*1,5=25,500 [D] 
Celkem: A+B+C+D=420,856 [E]</t>
  </si>
  <si>
    <t>Zemní práce</t>
  </si>
  <si>
    <t>113156</t>
  </si>
  <si>
    <t>ODSTRANĚNÍ KRYTU ZPEVNĚNÝCH PLOCH Z BETONU, ODVOZ DO 12KM</t>
  </si>
  <si>
    <t>M3</t>
  </si>
  <si>
    <t>výměra dle Microstation</t>
  </si>
  <si>
    <t>napojení sjezdů tl.150mm 0,15*(2+1,5+1,5+2,3+1,5)=1,320 [A] 
úprava oblouku v ZÚ vlevo tl.150mm 0,15*20=3,000 [B] 
Celkem: A+B=4,320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</si>
  <si>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</si>
  <si>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113326</t>
  </si>
  <si>
    <t>ODSTRAN PODKL ZPEVNĚNÝCH PLOCH Z KAMENIVA NESTMEL, ODVOZ DO 12KM</t>
  </si>
  <si>
    <t>sanace krajů ŠD kce tl.360mm 0,36*15=5,400 [A] 
odkop ŠD pro novou kci u přídlažby tl.310mm (0,2*1034*0,31)+(0,4*41*0,31)=69,192 [B] 
odkop ŠD pro novou kci pod obrubou a přídlažbou tl.100mm (0,15*720*0,1)+(0,2*1075*0,1)=32,300 [C] 
napojení sjezdů ŠD tl.150mm 0,15*(2+2,3)=0,645 [D] 
Celkem: A+B+C+D=107,537 [E]</t>
  </si>
  <si>
    <t>113524</t>
  </si>
  <si>
    <t>ODSTRANĚNÍ CHODNÍKOVÝCH A SILNIČNÍCH OBRUBNÍKŮ BETONOVÝCH, ODVOZ DO 5KM</t>
  </si>
  <si>
    <t>M</t>
  </si>
  <si>
    <t>včetně bet. patky 
odstranění obrub včetně vytvorení rýhy pro uložení nových obrub s patkou a podkladní vrstvou 
výměra dle Microstation</t>
  </si>
  <si>
    <t>stávající obruba 720=720,000 [A]</t>
  </si>
  <si>
    <t>11352B</t>
  </si>
  <si>
    <t>ODSTRANĚNÍ CHODNÍKOVÝCH A SILNIČNÍCH OBRUBNÍKŮ BETONOVÝCH - DOPRAVA</t>
  </si>
  <si>
    <t>tkm</t>
  </si>
  <si>
    <t>stávající obruba 4*720*0,205=590,400 [A]</t>
  </si>
  <si>
    <t>Položka zahrnuje samostatnou dopravu suti a vybouraných hmot. Množství se určí jako součin hmotnosti [t] a požadované vzdálenosti [km].</t>
  </si>
  <si>
    <t>7</t>
  </si>
  <si>
    <t>113564</t>
  </si>
  <si>
    <t>ODSTRANĚNÍ OBRUB Z DLAŽEBNÍCH KOSTEK DVOJITÝCH, ODVOZ DO 5KM</t>
  </si>
  <si>
    <t>stávající dvojřádek 1034=1 034,000 [A]</t>
  </si>
  <si>
    <t>11356B</t>
  </si>
  <si>
    <t>ODSTRANĚNÍ OBRUB Z DLAŽEBNÍCH KOSTEK DVOJITÝCH - DOPRAVA</t>
  </si>
  <si>
    <t>stávající dvojřádek 4*1034*0,115=475,640 [A]</t>
  </si>
  <si>
    <t>11372</t>
  </si>
  <si>
    <t>FRÉZOVÁNÍ ZPEVNĚNÝCH PLOCH ASFALTOVÝCH</t>
  </si>
  <si>
    <t>odvoz a likvidace Rmat v režii zhotovitele  
výměra dle Microstation</t>
  </si>
  <si>
    <t>napojení MK a sjezdů stávající kryt tl.40mm 0,04*75=3,000 [A] 
sanace krajů stávající kryt tl.100 + 80mm 0,18*15=2,700 [B] 
výměna krytu tl.100mm 0,1*4121=412,100 [C] 
úprava oblouku v ZÚ tl.100mm 0,1*20=2,000 [D] 
lokální poruchy tl.80mm 0,08*420=33,600 [E] 
Celkem: A+B+C+D+E=453,400 [F]</t>
  </si>
  <si>
    <t>Položka zahrnuje veškerou manipulaci s vybouranou sutí a s vybouranými hmotami vč. uložení na skládku. Nezahrnuje poplatek za skládku,</t>
  </si>
  <si>
    <t>122736</t>
  </si>
  <si>
    <t>ODKOPÁVKY A PROKOPÁVKY OBECNÉ TŘ. I, ODVOZ DO 12KM</t>
  </si>
  <si>
    <t>sanace krajů podloží tl.300mm 0,3*15=4,500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</si>
  <si>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</si>
  <si>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</si>
  <si>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131736</t>
  </si>
  <si>
    <t>HLOUBENÍ JAM ZAPAŽ I NEPAŽ TŘ. I, ODVOZ DO 12KM</t>
  </si>
  <si>
    <t>vybourání DV 17*((1,5*1,5*1,5)-(1,5*0,93))=33,660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</si>
  <si>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</si>
  <si>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</si>
  <si>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17120</t>
  </si>
  <si>
    <t>ULOŽENÍ SYPANINY DO NÁSYPŮ A NA SKLÁDKY BEZ ZHUTNĚNÍ</t>
  </si>
  <si>
    <t>dle pol. 122736 4,5=4,500 [A] 
dle pol. 131736 33,66=33,660 [B] 
Celkem: A+B=38,160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</si>
  <si>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</si>
  <si>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</si>
  <si>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17481</t>
  </si>
  <si>
    <t>ZÁSYP JAM A RÝH Z NAKUPOVANÝCH MATERIÁLŮ</t>
  </si>
  <si>
    <t>ŠD 0-32 nové DV 17*((1,5*1,5*1,5)-(1,5*0,93))=33,660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</si>
  <si>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</si>
  <si>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dosyp k nové obrubě ZEMINA 0,07*720=50,400 [A]</t>
  </si>
  <si>
    <t>18110</t>
  </si>
  <si>
    <t>ÚPRAVA PLÁNĚ SE ZHUTNĚNÍM V HORNINĚ TŘ. I</t>
  </si>
  <si>
    <t>M2</t>
  </si>
  <si>
    <t>sanace krajů parapláň 15=15,000 [A] 
sanace krajů pláň 15=15,000 [B] 
úprava oblouku v ZÚ tl.100mm 0,1*20=2,000 [C] 
Celkem: A+B+C=32,000 [D]</t>
  </si>
  <si>
    <t>položka zahrnuje úpravu pláně včetně vyrovnání výškových rozdílů. Míru zhutnění určuje projekt.</t>
  </si>
  <si>
    <t>16</t>
  </si>
  <si>
    <t>18231</t>
  </si>
  <si>
    <t>ROZPROSTŘENÍ ORNICE V ROVINĚ V TL DO 0,10M</t>
  </si>
  <si>
    <t>včetně dodání vhodné zeminy 270=270,000 [A]</t>
  </si>
  <si>
    <t>položka zahrnuje:  
nutné přemístění ornice z dočasných skládek vzdálených do 50m  
rozprostření ornice v předepsané tloušťce v rovině a ve svahu do 1:5</t>
  </si>
  <si>
    <t>17</t>
  </si>
  <si>
    <t>18241</t>
  </si>
  <si>
    <t>ZALOŽENÍ TRÁVNÍKU RUČNÍM VÝSEVEM</t>
  </si>
  <si>
    <t>spotřeba 0,04 kg/m2 270=270,000 [A]</t>
  </si>
  <si>
    <t>Zahrnuje dodání předepsané travní směsi, její výsev na ornici, zalévání, první pokosení, to vše bez ohledu na sklon terénu</t>
  </si>
  <si>
    <t>Základy</t>
  </si>
  <si>
    <t>21461C</t>
  </si>
  <si>
    <t>SEPARAČNÍ GEOTEXTILIE DO 300G/M2</t>
  </si>
  <si>
    <t>geotextilie 300 g/m2 15=15,000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</si>
  <si>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</si>
  <si>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</si>
  <si>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19</t>
  </si>
  <si>
    <t>451313</t>
  </si>
  <si>
    <t>PODKLADNÍ A VÝPLŇOVÉ VRSTVY Z PROSTÉHO BETONU C16/20</t>
  </si>
  <si>
    <t>úprava oblouku v ZÚ vlevo tl.150mm 0,15*20=3,000 [A] 
napojení sjezdů tl.150mm 0,15*(2+1,5+1,5+2,3+1,5)=1,320 [B] 
Celkem: A+B=4,320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</si>
  <si>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</si>
  <si>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20</t>
  </si>
  <si>
    <t>465923</t>
  </si>
  <si>
    <t>PŘEDLÁŽDĚNÍ DLAŽBY Z BETON DLAŽDIC</t>
  </si>
  <si>
    <t>včerně doplnění ŠD do kce a lože DK 4/8 tl.40mm  
výměra dle Microstation</t>
  </si>
  <si>
    <t>napojení stávajících sjezdů 40=40,000 [A] 
předláždění u nových DV 10=10,000 [B] 
Celkem: A+B=50,000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</si>
  <si>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</si>
  <si>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</si>
  <si>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21</t>
  </si>
  <si>
    <t>56332</t>
  </si>
  <si>
    <t>VOZOVKOVÉ VRSTVY ZE ŠTĚRKODRTI TL. DO 100MM</t>
  </si>
  <si>
    <t>úprava oblouku v ZÚ vlevo ŠD 0-32 tl.100mm 20=20,000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</si>
  <si>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</si>
  <si>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</si>
  <si>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56333</t>
  </si>
  <si>
    <t>VOZOVKOVÉ VRSTVY ZE ŠTĚRKODRTI TL. DO 150MM</t>
  </si>
  <si>
    <t>napojení sjezdů ŠD 0-32 tl.150mm 2+2,3=4,300 [A]</t>
  </si>
  <si>
    <t>23</t>
  </si>
  <si>
    <t>56334</t>
  </si>
  <si>
    <t>VOZOVKOVÉ VRSTVY ZE ŠTĚRKODRTI TL. DO 200MM</t>
  </si>
  <si>
    <t>sanace krajů nová kce ŠD 0-32 tl.180mm 15=15,000 [A]</t>
  </si>
  <si>
    <t>24</t>
  </si>
  <si>
    <t>sanace krajů nová kce ŠD 0-63 tl.180mm 15=15,000 [A]</t>
  </si>
  <si>
    <t>25</t>
  </si>
  <si>
    <t>56336</t>
  </si>
  <si>
    <t>VOZOVKOVÉ VRSTVY ZE ŠTĚRKODRTI TL. DO 300MM</t>
  </si>
  <si>
    <t>sanace krajů podloží ŠD 0-63 tl.300mm 15=15,000 [A]</t>
  </si>
  <si>
    <t>26</t>
  </si>
  <si>
    <t>572123</t>
  </si>
  <si>
    <t>INFILTRAČNÍ POSTŘIK Z EMULZE DO 1,0KG/M2</t>
  </si>
  <si>
    <t>sanace krajů nová kce 1 kg/m2 15=15,000 [A] 
lokální poruchy tl.80mm 420=420,000 [B] 
Celkem: A+B=435,000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</si>
  <si>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</si>
  <si>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27</t>
  </si>
  <si>
    <t>572213</t>
  </si>
  <si>
    <t>SPOJOVACÍ POSTŘIK Z EMULZE DO 0,5KG/M2</t>
  </si>
  <si>
    <t>napojení MK a sjezdů 0,3 kg/m2 75=75,000 [A] 
sanace krajů nová kce 0,3 kg/m2 15=15,000 [B] 
výměna krytu 0,3 kg/m2 4121=4 121,000 [C] 
Celkem: A+B+C=4 211,000 [D]</t>
  </si>
  <si>
    <t>28</t>
  </si>
  <si>
    <t>572223</t>
  </si>
  <si>
    <t>SPOJOVACÍ POSTŘIK Z EMULZE DO 1,0KG/M2</t>
  </si>
  <si>
    <t>sanace krajů nová kce 0,6 kg/m2 15=15,000 [A] 
výměna krytu 0,6 kg/m2 4121=4 121,000 [B] 
Celkem: A+B=4 136,000 [C]</t>
  </si>
  <si>
    <t>29</t>
  </si>
  <si>
    <t>574A34</t>
  </si>
  <si>
    <t>ASFALTOVÝ BETON PRO OBRUSNÉ VRSTVY ACO 11+, 11S TL. 40MM</t>
  </si>
  <si>
    <t>napojení MK a sjezdů ACO 11+ 75=75,000 [A] 
sanace krajů nová kce ACO 11+ 15=15,000 [B] 
výměna krytu ACO 11+ 4121=4 121,000 [C] 
Celkem: A+B+C=4 211,000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</si>
  <si>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</si>
  <si>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30</t>
  </si>
  <si>
    <t>574C56</t>
  </si>
  <si>
    <t>ASFALTOVÝ BETON PRO LOŽNÍ VRSTVY ACL 16+, 16S TL. 60MM</t>
  </si>
  <si>
    <t>sanace krajů nová kce ACL 16+ 15=15,000 [A] 
výměna krytu ACL 16+ 4121=4 121,000 [B] 
Celkem: A+B=4 136,000 [C]</t>
  </si>
  <si>
    <t>31</t>
  </si>
  <si>
    <t>574E76</t>
  </si>
  <si>
    <t>ASFALTOVÝ BETON PRO PODKLADNÍ VRSTVY ACP 16+, 16S TL. 80MM</t>
  </si>
  <si>
    <t>sanace krajů nová kce ACP 16+ 15=15,000 [A] 
lokální poruchy tl.80mm 420=420,000 [B] 
Celkem: A+B=435,000 [C]</t>
  </si>
  <si>
    <t>32</t>
  </si>
  <si>
    <t>577A1</t>
  </si>
  <si>
    <t>VÝSPRAVA TRHLIN ASFALTOVOU ZÁLIVKOU</t>
  </si>
  <si>
    <t>vytvoření komůrky š.10-30mm, hl. 25-40mm; pročištění a penetrační nátěr; zalití pružnou zálivkou</t>
  </si>
  <si>
    <t>předpoklad 150=150,000 [A]</t>
  </si>
  <si>
    <t>- vyfrézování drážky šířky do 20mm hloubky do 40mm  
- vyčištění  
- nátěr  
- výplň předepsanou zálivkovou hmotou</t>
  </si>
  <si>
    <t>33</t>
  </si>
  <si>
    <t>582612</t>
  </si>
  <si>
    <t>KRYTY Z BETON DLAŽDIC SE ZÁMKEM ŠEDÝCH TL 80MM DO LOŽE Z KAM</t>
  </si>
  <si>
    <t>doplnění poškozené dlažby při předláždění 18,2=18,200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</si>
  <si>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</si>
  <si>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34</t>
  </si>
  <si>
    <t>58910</t>
  </si>
  <si>
    <t>VÝPLŇ SPAR ASFALTEM</t>
  </si>
  <si>
    <t>včetně prořezání  
výměra dle Microstation</t>
  </si>
  <si>
    <t>ZÚ, napojení MK a sjezdů 45+22+11,8+9+8,9+7,4+7,5+3,8=115,400 [A] 
podélná pracovní spára 553=553,000 [B] 
Celkem: A+B=668,400 [C]</t>
  </si>
  <si>
    <t>položka zahrnuje:  
- dodávku předepsaného materiálu  
- vyčištění a výplň spar tímto materiálem</t>
  </si>
  <si>
    <t>Potrubí</t>
  </si>
  <si>
    <t>35</t>
  </si>
  <si>
    <t>89712</t>
  </si>
  <si>
    <t>VPUSŤ KANALIZAČNÍ ULIČNÍ KOMPLETNÍ Z BETONOVÝCH DÍLCŮ</t>
  </si>
  <si>
    <t>KUS</t>
  </si>
  <si>
    <t>DN 150 vyhotovení dle PD výkres D 1.1  
včetně koše na nečistoty a tvarovek na propojení na stávající přípojky a jejich pročištění</t>
  </si>
  <si>
    <t>nové DV 17=17,000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</si>
  <si>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</si>
  <si>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36</t>
  </si>
  <si>
    <t>89921</t>
  </si>
  <si>
    <t>VÝŠKOVÁ ÚPRAVA POKLOPŮ</t>
  </si>
  <si>
    <t>19=19,000 [A]</t>
  </si>
  <si>
    <t>- položka výškové úpravy zahrnuje všechny nutné práce a materiály pro zvýšení nebo snížení zařízení (včetně nutné úpravy stávajícího povrchu vozovky nebo chodníku).</t>
  </si>
  <si>
    <t>37</t>
  </si>
  <si>
    <t>89922</t>
  </si>
  <si>
    <t>VÝŠKOVÁ ÚPRAVA MŘÍŽÍ</t>
  </si>
  <si>
    <t>včetně pročištění</t>
  </si>
  <si>
    <t>7=7,000 [A]</t>
  </si>
  <si>
    <t>38</t>
  </si>
  <si>
    <t>89923</t>
  </si>
  <si>
    <t>VÝŠKOVÁ ÚPRAVA KRYCÍCH HRNCŮ</t>
  </si>
  <si>
    <t>8=8,000 [A]</t>
  </si>
  <si>
    <t>39</t>
  </si>
  <si>
    <t>89952</t>
  </si>
  <si>
    <t>OBETONOVÁNÍ POTRUBÍ Z PROSTÉHO BETONU</t>
  </si>
  <si>
    <t>0,5 m3 na jednu DV</t>
  </si>
  <si>
    <t>17*0,5=8,500 [A]</t>
  </si>
  <si>
    <t>40</t>
  </si>
  <si>
    <t>899901</t>
  </si>
  <si>
    <t>PŘEPOJENÍ PŘÍPOJEK</t>
  </si>
  <si>
    <t>položka zahrnuje řez na potrubí, dodání a osazení příslušných tvarovek a armatur</t>
  </si>
  <si>
    <t>Ostatní konstrukce a práce</t>
  </si>
  <si>
    <t>41</t>
  </si>
  <si>
    <t>915211</t>
  </si>
  <si>
    <t>VODOROVNÉ DOPRAVNÍ ZNAČENÍ PLASTEM HLADKÉ - DODÁVKA A POKLÁDKA</t>
  </si>
  <si>
    <t>V5 (0,5) 23,2*0,5=11,600 [A] 
V1a (0,125) 172*0,125=21,500 [B] 
V2b (3/1,5/0,125)  388*0,66*0,125=32,010 [C] 
V7a 3*0,5*(7+7)=21,000 [D] 
V7b 0,5*0,125*13=0,813 [E] 
Celkem: A+B+C+D+E=86,923 [F]</t>
  </si>
  <si>
    <t>položka zahrnuje:  
- dodání a pokládku nátěrového materiálu (měří se pouze natíraná plocha)  
- předznačení a reflexní úpravu</t>
  </si>
  <si>
    <t>42</t>
  </si>
  <si>
    <t>917224</t>
  </si>
  <si>
    <t>SILNIČNÍ A CHODNÍKOVÉ OBRUBY Z BETONOVÝCH OBRUBNÍKŮ ŠÍŘ 150MM</t>
  </si>
  <si>
    <t>do bet. C 20/25n XF3  
výměra dle Microstation</t>
  </si>
  <si>
    <t>silniční 546,1=546,100 [A] 
snížená 137,6=137,600 [B] 
přechodová LV/PV 17+16=33,000 [C] 
Celkem: A+B+C=716,700 [D]</t>
  </si>
  <si>
    <t>Položka zahrnuje:  
dodání a pokládku betonových obrubníků o rozměrech předepsaných zadávací dokumentací  
betonové lože i boční betonovou opěrku.</t>
  </si>
  <si>
    <t>43</t>
  </si>
  <si>
    <t>91772</t>
  </si>
  <si>
    <t>OBRUBA Z DLAŽEBNÍCH KOSTEK DROBNÝCH</t>
  </si>
  <si>
    <t>nový dvouřádek 2*1075=2 150,000 [A]</t>
  </si>
  <si>
    <t>Položka zahrnuje:  
dodání a pokládku jedné řady dlažebních kostek o rozměrech předepsaných zadávací dokumentací  
betonové lože i boční betonovou opěrku.</t>
  </si>
  <si>
    <t>44</t>
  </si>
  <si>
    <t>91781</t>
  </si>
  <si>
    <t>VÝŠKOVÁ ÚPRAVA OBRUBNÍKŮ BETONOVÝCH</t>
  </si>
  <si>
    <t>úprava stávajících obrub při zřízení DV 18=18,000 [A]</t>
  </si>
  <si>
    <t>Položka výšková úprava obrub zahrnuje jejich vytrhání, očištění, manipulaci, nové betonové lože a osazení. Případné nutné doplnění novými obrubami se uvede v položkách 9172 až 9177.</t>
  </si>
  <si>
    <t>45</t>
  </si>
  <si>
    <t>919112</t>
  </si>
  <si>
    <t>ŘEZÁNÍ ASFALTOVÉHO KRYTU VOZOVEK TL DO 100MM</t>
  </si>
  <si>
    <t>pro vybourání dvojřádku 1034=1 034,000 [A] 
pro položení dvojřádku 41=4,000 [B] 
Celkem: A+B=1 038,000 [C]</t>
  </si>
  <si>
    <t>položka zahrnuje řezání vozovkové vrstvy v předepsané tloušťce, včetně spotřeby vody</t>
  </si>
  <si>
    <t>46</t>
  </si>
  <si>
    <t>919113</t>
  </si>
  <si>
    <t>ŘEZÁNÍ ASFALTOVÉHO KRYTU VOZOVEK TL DO 150MM</t>
  </si>
  <si>
    <t>pro vybourání DV 17*3*1,7=86,700 [A]</t>
  </si>
  <si>
    <t>47</t>
  </si>
  <si>
    <t>919123</t>
  </si>
  <si>
    <t>ŘEZÁNÍ BETONOVÉHO KRYTU VOZOVEK TL DO 150MM</t>
  </si>
  <si>
    <t>napojení sjezdů tl.150mm 3,6+3+3+2+5+3=19,600 [A]</t>
  </si>
  <si>
    <t>48</t>
  </si>
  <si>
    <t>93818</t>
  </si>
  <si>
    <t>OČIŠTĚNÍ ASFALT VOZOVEK ZAMETENÍM</t>
  </si>
  <si>
    <t>výměra dle microstation</t>
  </si>
  <si>
    <t>napojení MK a sjezdů 75=75,000 [A] 
výměna krytu 4121=4 121,000 [B] 
lokální poruchy tl.80mm 420=420,000 [C] 
Celkem: A+B+C=4 616,000 [D]</t>
  </si>
  <si>
    <t>položka zahrnuje očištění předepsaným způsobem včetně odklizení vzniklého odpadu</t>
  </si>
  <si>
    <t>49</t>
  </si>
  <si>
    <t>96687</t>
  </si>
  <si>
    <t>VYBOURÁNÍ ULIČNÍCH VPUSTÍ KOMPLETNÍCH</t>
  </si>
  <si>
    <t>vybourání DV 17=17,000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</si>
  <si>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</si>
  <si>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101.1a</t>
  </si>
  <si>
    <t>DIO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</si>
  <si>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</si>
  <si>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</si>
  <si>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</si>
  <si>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1=1,000 [A]</t>
  </si>
  <si>
    <t>zahrnuje veškeré náklady spojené s objednatelem požadovanými zařízeními</t>
  </si>
  <si>
    <t>SO 101.3</t>
  </si>
  <si>
    <t>Silnice II/422 – 0,661 – 1,211 km</t>
  </si>
  <si>
    <t>dle pol. 17120 78,375*2=156,750 [A] 
dle pol. 113326 114,06*1,9=216,714 [B] 
dle pol. 12920 69*2=138,000 [C] 
dle pol. 113524 0,07*226=15,820 [D] 
Celkem: A+B+C+D=527,284 [E]</t>
  </si>
  <si>
    <t>dle pol. 113524 226*0,205=46,330 [A] 
dle pol. 113186 1,3*2,3=2,990 [B] 
dle pol. 113156 4,04*2,3=9,292 [C] 
dle pol. 96687 5*1,5=7,500 [D] 
Celkem: A+B+C+D=66,112 [E]</t>
  </si>
  <si>
    <t>napojení sjezdů st 0.720 vlevo 1.040 vpravo tl.150mm 0,15*(9+7)=2,400 [A] 
napojení MK st 0.760; 0.860 vpravo tl.40mm 0,04*41=1,640 [B] 
Celkem: A+B=4,040 [C]</t>
  </si>
  <si>
    <t>113186</t>
  </si>
  <si>
    <t>ODSTRANĚNÍ KRYTU ZPEVNĚNÝCH PLOCH Z DLAŽDIC, ODVOZ DO 12KM</t>
  </si>
  <si>
    <t>stávající nástupiště BUS 0,05*26=1,300 [A]</t>
  </si>
  <si>
    <t>sanace krajů ŠD kce tl.360mm 0,36*172=61,920 [A] 
odkop ŠD pro novou kci u dvojřádku tl.310mm (0,4*340*0,31)=42,160 [B] 
odkop ŠD pro novou kci pod obrubou a dvojřádkem tl.100mm (0,15*226*0,1)=3,390 [C] 
napojení sjezdu st 0.800 ŠD tl.150mm 0,15*11=1,650 [D] 
stávající nástupiště BUS ŠD tl.190mm 0,19*26=4,940 [E] 
Celkem: A+B+C+D+E=114,060 [F]</t>
  </si>
  <si>
    <t>stávající obruba 226=226,000 [A]</t>
  </si>
  <si>
    <t>stávající obruba 4*226*0,205=185,320 [A]</t>
  </si>
  <si>
    <t>napojení MK a sjezdů stávající kryt tl.40mm 0,04*222=8,880 [A] 
sanace krajů stávající kryt tl.100 + 80mm 0,18*172=30,960 [B] 
výměna krytu tl.100mm 0,1*3390=339,000 [C] 
lokální poruchy tl.80mm 0,08*340=27,200 [D] 
zpětné využití -41,4=-41,400 [E] 
Celkem: A+B+C+D+E=364,640 [F]</t>
  </si>
  <si>
    <t>Rmat využit do nové krajnice 41,4 m3 - pol. 56963  
výměra dle Microstation</t>
  </si>
  <si>
    <t>zpětné využití 41,4=41,400 [A]</t>
  </si>
  <si>
    <t>Položka zahrnuje veškerou manipulaci s vybouranou sutí a s vybouranými hmotami vč. uložení na skládku. Nezahrnuje poplatek za skládku</t>
  </si>
  <si>
    <t>sanace krajů podloží tl.300mm 0,3*172=51,600 [A]</t>
  </si>
  <si>
    <t>12920</t>
  </si>
  <si>
    <t>ČIŠTĚNÍ KRAJNIC OD NÁNOSU</t>
  </si>
  <si>
    <t>čištění krajnice tl.100mm 0,1*276=27,600 [A] 
stržení krajnice tl.150mm 0,15*276=41,400 [B] 
Celkem: A+B=69,000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</si>
  <si>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</si>
  <si>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vybourání DV 5*((1,5*1,5*1,5)-(1,5*0,93))=9,900 [A] 
nové DV 5*(1,5*1,5*1,5)=16,875 [B] 
Celkem: A+B=26,775 [C]</t>
  </si>
  <si>
    <t>dle pol. 122736 51,6=51,600 [A] 
dle pol. 131736 26,775=26,775 [B] 
Celkem: A+B=78,375 [C]</t>
  </si>
  <si>
    <t>ŠD 0-32 nové DV 5*((1,5*1,5*1,5)-(1,5*0,93))=9,900 [A] 
ŠD 0-32 vybourané DV 5*(1,5*1,5*1,5)=16,875 [B] 
Celkem: A+B=26,775 [C]</t>
  </si>
  <si>
    <t>dosyp k nové silniční obrubě - ZEMINA 0,37*(197+25)=82,140 [A] 
dosyp k nové chodníkové obrubě - ZEMINA 0,07*25=1,750 [B] 
Celkem: A+B=83,890 [C]</t>
  </si>
  <si>
    <t>sanace krajů parapláň 172=172,000 [A] 
sanace krajů pláň 172=172,000 [B] 
nástupiště BUS 26=26,000 [C] 
Celkem: A+B+C=370,000 [D]</t>
  </si>
  <si>
    <t>včetně dodání vhodné zeminy 190=190,000 [A]</t>
  </si>
  <si>
    <t>spotřeba 0,04 kg/m2 190=190,000 [A]</t>
  </si>
  <si>
    <t>geotextilie 300 g/m2 172=172,000 [A]</t>
  </si>
  <si>
    <t>napojení sjezdů st 0.720 vlevo 1.040 vpravo tl.150mm 0,15*(9+7)=2,400 [A]</t>
  </si>
  <si>
    <t>napojení sjezdu st 0.800 vlevo ŠD 0-32 tl.150mm 11=11,000 [A] 
nástupiště BUS ŠD 0-32 tl.150mm 26=26,000 [B] 
Celkem: A+B=37,000 [C]</t>
  </si>
  <si>
    <t>sanace krajů nová kce ŠD 0-32 tl.180mm 172=172,000 [A]</t>
  </si>
  <si>
    <t>sanace krajů nová kce ŠD 0-63 tl.180mm 172=172,000 [A]</t>
  </si>
  <si>
    <t>sanace krajů podloží ŠD 0-63 tl.300mm 172=172,000 [A]</t>
  </si>
  <si>
    <t>56963</t>
  </si>
  <si>
    <t>ZPEVNĚNÍ KRAJNIC Z RECYKLOVANÉHO MATERIÁLU TL DO 150MM</t>
  </si>
  <si>
    <t>Rmat využit z frézování 41,4 m3 - pol. 11372.R  
výměra dle Microstation</t>
  </si>
  <si>
    <t>nová krajnice tl.150mm 276=276,000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</si>
  <si>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</si>
  <si>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sanace krajů nová kce 1 kg/m2 172=172,000 [A] 
lokální poruchy tl.80mm 340=340,000 [B] 
Celkem: A+B=512,000 [C]</t>
  </si>
  <si>
    <t>napojení MK a sjezdů 0,3 kg/m2 222=222,000 [A] 
sanace krajů nová kce 0,3 kg/m2 172=172,000 [B] 
výměna krytu 0,3 kg/m2 3390=3 390,000 [C] 
Celkem: A+B+C=3 784,000 [D]</t>
  </si>
  <si>
    <t>sanace krajů nová kce 0,6 kg/m2 172=172,000 [A] 
výměna krytu s rozšířením pod krajnicí 0,6 kg/m2 3390+(0,1*556)=3 445,600 [B] 
Celkem: A+B=3 617,600 [C]</t>
  </si>
  <si>
    <t>napojení MK a sjezdů ACO 11+ 222=222,000 [A] 
sanace krajů nová kce ACO 11+ 172=172,000 [B] 
výměna krytu ACO 11+ 3390=3 390,000 [C] 
Celkem: A+B+C=3 784,000 [D]</t>
  </si>
  <si>
    <t>sanace krajů nová kce ACL 16+ 172=172,000 [A] 
výměna krytu s rozšířením pod krajnicí ACL 16+ 3390+(0,1*556)=3 445,600 [B] 
Celkem: A+B=3 617,600 [C]</t>
  </si>
  <si>
    <t>sanace krajů nová kce ACP 16+ 172=172,000 [A] 
lokální poruchy tl.80mm 340=340,000 [B] 
Celkem: A+B=512,000 [C]</t>
  </si>
  <si>
    <t>582611</t>
  </si>
  <si>
    <t>KRYTY Z BETON DLAŽDIC SE ZÁMKEM ŠEDÝCH TL 60MM DO LOŽE Z KAM</t>
  </si>
  <si>
    <t>lože DK 4/8 tl.40mm  
výměra dle Microstation</t>
  </si>
  <si>
    <t>nástupiště BUS 26=26,000 [A]</t>
  </si>
  <si>
    <t>KÚ, napojení MK a sjezdů 6,5+14,6+13,6+89,1+31,2+23,3+9+10,5=197,800 [A] 
podélná pracovní spára 550=550,000 [B] 
Celkem: A+B=747,800 [C]</t>
  </si>
  <si>
    <t>DN 150 vyhotovení dle PD výkres D 1.1  
včetně koše na nečistoty a tvarovek na propojení na stávající přípojky</t>
  </si>
  <si>
    <t>nové DV 5=5,000 [A]</t>
  </si>
  <si>
    <t>0,5*5=2,500 [A]</t>
  </si>
  <si>
    <t>91228</t>
  </si>
  <si>
    <t>SMĚROVÉ SLOUPKY Z PLAST HMOT VČETNĚ ODRAZNÉHO PÁSKU</t>
  </si>
  <si>
    <t>s trnem 13=13,000 [A]</t>
  </si>
  <si>
    <t>položka zahrnuje:  
- dodání a osazení sloupku včetně nutných zemních prací  
- vnitrostaveništní a mimostaveništní doprava  
- odrazky plastové nebo z retroreflexní fólie</t>
  </si>
  <si>
    <t>V1a (0,125) 21,2*0,125=2,650 [A] 
V2b (3/6/0,125)  491,3*0,33*0,125=20,266 [B] 
Celkem: A+B=22,916 [C]</t>
  </si>
  <si>
    <t>917223</t>
  </si>
  <si>
    <t>SILNIČNÍ A CHODNÍKOVÉ OBRUBY Z BETONOVÝCH OBRUBNÍKŮ ŠÍŘ 100MM</t>
  </si>
  <si>
    <t>chodníková 25=25,000 [A]</t>
  </si>
  <si>
    <t>silniční 197=197,000 [A]</t>
  </si>
  <si>
    <t>nový dvouřádek 2*340=680,000 [A]</t>
  </si>
  <si>
    <t>pro položení dvojřádku 340=340,000 [A]</t>
  </si>
  <si>
    <t>pro vybourání DV 5*3*1,7=25,500 [A]</t>
  </si>
  <si>
    <t>napojení sjezdů tl.150mm 9+17=26,000 [A]</t>
  </si>
  <si>
    <t>napojení MK a sjezdů 222=222,000 [A] 
výměna krytu 3390=3 390,000 [B] 
lokální poruchy tl.80mm 340=340,000 [C] 
Celkem: A+B+C=3 952,000 [D]</t>
  </si>
  <si>
    <t>vybourání DV 5=5,000 [A]</t>
  </si>
  <si>
    <t>SO 101.3a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</si>
</sst>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64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67</v>
      </c>
      <c s="23" t="s">
        <v>68</v>
      </c>
      <c s="18" t="s">
        <v>54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70</v>
      </c>
      <c s="23" t="s">
        <v>71</v>
      </c>
      <c s="18" t="s">
        <v>54</v>
      </c>
      <c s="24" t="s">
        <v>72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73</v>
      </c>
      <c s="23" t="s">
        <v>74</v>
      </c>
      <c s="18" t="s">
        <v>54</v>
      </c>
      <c s="24" t="s">
        <v>75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0+O8+O17+O78+O83+O92+O149+O174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76</v>
      </c>
      <c s="32">
        <f>0+I8+I17+I78+I83+I92+I149+I174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76</v>
      </c>
      <c s="5"/>
      <c s="14" t="s">
        <v>77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78</v>
      </c>
      <c s="18" t="s">
        <v>22</v>
      </c>
      <c s="24" t="s">
        <v>79</v>
      </c>
      <c s="25" t="s">
        <v>80</v>
      </c>
      <c s="26">
        <v>404.34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63.75">
      <c r="A11" s="30" t="s">
        <v>45</v>
      </c>
      <c r="E11" s="31" t="s">
        <v>81</v>
      </c>
    </row>
    <row r="12" spans="1:5" ht="25.5">
      <c r="A12" t="s">
        <v>46</v>
      </c>
      <c r="E12" s="29" t="s">
        <v>82</v>
      </c>
    </row>
    <row r="13" spans="1:16" ht="12.75">
      <c r="A13" s="18" t="s">
        <v>38</v>
      </c>
      <c s="23" t="s">
        <v>16</v>
      </c>
      <c s="23" t="s">
        <v>78</v>
      </c>
      <c s="18" t="s">
        <v>16</v>
      </c>
      <c s="24" t="s">
        <v>83</v>
      </c>
      <c s="25" t="s">
        <v>80</v>
      </c>
      <c s="26">
        <v>420.856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63.75">
      <c r="A15" s="30" t="s">
        <v>45</v>
      </c>
      <c r="E15" s="31" t="s">
        <v>84</v>
      </c>
    </row>
    <row r="16" spans="1:5" ht="25.5">
      <c r="A16" t="s">
        <v>46</v>
      </c>
      <c r="E16" s="29" t="s">
        <v>82</v>
      </c>
    </row>
    <row r="17" spans="1:18" ht="12.75" customHeight="1">
      <c r="A17" s="5" t="s">
        <v>36</v>
      </c>
      <c s="5"/>
      <c s="35" t="s">
        <v>22</v>
      </c>
      <c s="5"/>
      <c s="21" t="s">
        <v>85</v>
      </c>
      <c s="5"/>
      <c s="5"/>
      <c s="5"/>
      <c s="36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12.75">
      <c r="A18" s="18" t="s">
        <v>38</v>
      </c>
      <c s="23" t="s">
        <v>15</v>
      </c>
      <c s="23" t="s">
        <v>86</v>
      </c>
      <c s="18" t="s">
        <v>40</v>
      </c>
      <c s="24" t="s">
        <v>87</v>
      </c>
      <c s="25" t="s">
        <v>88</v>
      </c>
      <c s="26">
        <v>4.32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89</v>
      </c>
    </row>
    <row r="20" spans="1:5" ht="38.25">
      <c r="A20" s="30" t="s">
        <v>45</v>
      </c>
      <c r="E20" s="31" t="s">
        <v>90</v>
      </c>
    </row>
    <row r="21" spans="1:5" ht="63.75">
      <c r="A21" t="s">
        <v>46</v>
      </c>
      <c r="E21" s="29" t="s">
        <v>91</v>
      </c>
    </row>
    <row r="22" spans="1:16" ht="25.5">
      <c r="A22" s="18" t="s">
        <v>38</v>
      </c>
      <c s="23" t="s">
        <v>26</v>
      </c>
      <c s="23" t="s">
        <v>92</v>
      </c>
      <c s="18" t="s">
        <v>40</v>
      </c>
      <c s="24" t="s">
        <v>93</v>
      </c>
      <c s="25" t="s">
        <v>88</v>
      </c>
      <c s="26">
        <v>107.537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89</v>
      </c>
    </row>
    <row r="24" spans="1:5" ht="89.25">
      <c r="A24" s="30" t="s">
        <v>45</v>
      </c>
      <c r="E24" s="31" t="s">
        <v>94</v>
      </c>
    </row>
    <row r="25" spans="1:5" ht="63.75">
      <c r="A25" t="s">
        <v>46</v>
      </c>
      <c r="E25" s="29" t="s">
        <v>91</v>
      </c>
    </row>
    <row r="26" spans="1:16" ht="25.5">
      <c r="A26" s="18" t="s">
        <v>38</v>
      </c>
      <c s="23" t="s">
        <v>28</v>
      </c>
      <c s="23" t="s">
        <v>95</v>
      </c>
      <c s="18" t="s">
        <v>40</v>
      </c>
      <c s="24" t="s">
        <v>96</v>
      </c>
      <c s="25" t="s">
        <v>97</v>
      </c>
      <c s="26">
        <v>720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51">
      <c r="A27" s="28" t="s">
        <v>43</v>
      </c>
      <c r="E27" s="29" t="s">
        <v>98</v>
      </c>
    </row>
    <row r="28" spans="1:5" ht="12.75">
      <c r="A28" s="30" t="s">
        <v>45</v>
      </c>
      <c r="E28" s="31" t="s">
        <v>99</v>
      </c>
    </row>
    <row r="29" spans="1:5" ht="63.75">
      <c r="A29" t="s">
        <v>46</v>
      </c>
      <c r="E29" s="29" t="s">
        <v>91</v>
      </c>
    </row>
    <row r="30" spans="1:16" ht="25.5">
      <c r="A30" s="18" t="s">
        <v>38</v>
      </c>
      <c s="23" t="s">
        <v>30</v>
      </c>
      <c s="23" t="s">
        <v>100</v>
      </c>
      <c s="18" t="s">
        <v>40</v>
      </c>
      <c s="24" t="s">
        <v>101</v>
      </c>
      <c s="25" t="s">
        <v>102</v>
      </c>
      <c s="26">
        <v>590.4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89</v>
      </c>
    </row>
    <row r="32" spans="1:5" ht="12.75">
      <c r="A32" s="30" t="s">
        <v>45</v>
      </c>
      <c r="E32" s="31" t="s">
        <v>103</v>
      </c>
    </row>
    <row r="33" spans="1:5" ht="25.5">
      <c r="A33" t="s">
        <v>46</v>
      </c>
      <c r="E33" s="29" t="s">
        <v>104</v>
      </c>
    </row>
    <row r="34" spans="1:16" ht="12.75">
      <c r="A34" s="18" t="s">
        <v>38</v>
      </c>
      <c s="23" t="s">
        <v>105</v>
      </c>
      <c s="23" t="s">
        <v>106</v>
      </c>
      <c s="18" t="s">
        <v>40</v>
      </c>
      <c s="24" t="s">
        <v>107</v>
      </c>
      <c s="25" t="s">
        <v>97</v>
      </c>
      <c s="26">
        <v>1034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51">
      <c r="A35" s="28" t="s">
        <v>43</v>
      </c>
      <c r="E35" s="29" t="s">
        <v>98</v>
      </c>
    </row>
    <row r="36" spans="1:5" ht="12.75">
      <c r="A36" s="30" t="s">
        <v>45</v>
      </c>
      <c r="E36" s="31" t="s">
        <v>108</v>
      </c>
    </row>
    <row r="37" spans="1:5" ht="63.75">
      <c r="A37" t="s">
        <v>46</v>
      </c>
      <c r="E37" s="29" t="s">
        <v>91</v>
      </c>
    </row>
    <row r="38" spans="1:16" ht="12.75">
      <c r="A38" s="18" t="s">
        <v>38</v>
      </c>
      <c s="23" t="s">
        <v>64</v>
      </c>
      <c s="23" t="s">
        <v>109</v>
      </c>
      <c s="18" t="s">
        <v>40</v>
      </c>
      <c s="24" t="s">
        <v>110</v>
      </c>
      <c s="25" t="s">
        <v>102</v>
      </c>
      <c s="26">
        <v>475.64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89</v>
      </c>
    </row>
    <row r="40" spans="1:5" ht="12.75">
      <c r="A40" s="30" t="s">
        <v>45</v>
      </c>
      <c r="E40" s="31" t="s">
        <v>111</v>
      </c>
    </row>
    <row r="41" spans="1:5" ht="25.5">
      <c r="A41" t="s">
        <v>46</v>
      </c>
      <c r="E41" s="29" t="s">
        <v>104</v>
      </c>
    </row>
    <row r="42" spans="1:16" ht="12.75">
      <c r="A42" s="18" t="s">
        <v>38</v>
      </c>
      <c s="23" t="s">
        <v>33</v>
      </c>
      <c s="23" t="s">
        <v>112</v>
      </c>
      <c s="18" t="s">
        <v>40</v>
      </c>
      <c s="24" t="s">
        <v>113</v>
      </c>
      <c s="25" t="s">
        <v>88</v>
      </c>
      <c s="26">
        <v>453.4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114</v>
      </c>
    </row>
    <row r="44" spans="1:5" ht="76.5">
      <c r="A44" s="30" t="s">
        <v>45</v>
      </c>
      <c r="E44" s="31" t="s">
        <v>115</v>
      </c>
    </row>
    <row r="45" spans="1:5" ht="25.5">
      <c r="A45" t="s">
        <v>46</v>
      </c>
      <c r="E45" s="29" t="s">
        <v>116</v>
      </c>
    </row>
    <row r="46" spans="1:16" ht="12.75">
      <c r="A46" s="18" t="s">
        <v>38</v>
      </c>
      <c s="23" t="s">
        <v>35</v>
      </c>
      <c s="23" t="s">
        <v>117</v>
      </c>
      <c s="18" t="s">
        <v>40</v>
      </c>
      <c s="24" t="s">
        <v>118</v>
      </c>
      <c s="25" t="s">
        <v>88</v>
      </c>
      <c s="26">
        <v>4.5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89</v>
      </c>
    </row>
    <row r="48" spans="1:5" ht="12.75">
      <c r="A48" s="30" t="s">
        <v>45</v>
      </c>
      <c r="E48" s="31" t="s">
        <v>119</v>
      </c>
    </row>
    <row r="49" spans="1:5" ht="369.75">
      <c r="A49" t="s">
        <v>46</v>
      </c>
      <c r="E49" s="29" t="s">
        <v>120</v>
      </c>
    </row>
    <row r="50" spans="1:16" ht="12.75">
      <c r="A50" s="18" t="s">
        <v>38</v>
      </c>
      <c s="23" t="s">
        <v>121</v>
      </c>
      <c s="23" t="s">
        <v>122</v>
      </c>
      <c s="18" t="s">
        <v>40</v>
      </c>
      <c s="24" t="s">
        <v>123</v>
      </c>
      <c s="25" t="s">
        <v>88</v>
      </c>
      <c s="26">
        <v>33.66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89</v>
      </c>
    </row>
    <row r="52" spans="1:5" ht="12.75">
      <c r="A52" s="30" t="s">
        <v>45</v>
      </c>
      <c r="E52" s="31" t="s">
        <v>124</v>
      </c>
    </row>
    <row r="53" spans="1:5" ht="318.75">
      <c r="A53" t="s">
        <v>46</v>
      </c>
      <c r="E53" s="29" t="s">
        <v>125</v>
      </c>
    </row>
    <row r="54" spans="1:16" ht="12.75">
      <c r="A54" s="18" t="s">
        <v>38</v>
      </c>
      <c s="23" t="s">
        <v>126</v>
      </c>
      <c s="23" t="s">
        <v>127</v>
      </c>
      <c s="18" t="s">
        <v>40</v>
      </c>
      <c s="24" t="s">
        <v>128</v>
      </c>
      <c s="25" t="s">
        <v>88</v>
      </c>
      <c s="26">
        <v>38.16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38.25">
      <c r="A56" s="30" t="s">
        <v>45</v>
      </c>
      <c r="E56" s="31" t="s">
        <v>129</v>
      </c>
    </row>
    <row r="57" spans="1:5" ht="191.25">
      <c r="A57" t="s">
        <v>46</v>
      </c>
      <c r="E57" s="29" t="s">
        <v>130</v>
      </c>
    </row>
    <row r="58" spans="1:16" ht="12.75">
      <c r="A58" s="18" t="s">
        <v>38</v>
      </c>
      <c s="23" t="s">
        <v>131</v>
      </c>
      <c s="23" t="s">
        <v>132</v>
      </c>
      <c s="18" t="s">
        <v>22</v>
      </c>
      <c s="24" t="s">
        <v>133</v>
      </c>
      <c s="25" t="s">
        <v>88</v>
      </c>
      <c s="26">
        <v>33.66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89</v>
      </c>
    </row>
    <row r="60" spans="1:5" ht="12.75">
      <c r="A60" s="30" t="s">
        <v>45</v>
      </c>
      <c r="E60" s="31" t="s">
        <v>134</v>
      </c>
    </row>
    <row r="61" spans="1:5" ht="229.5">
      <c r="A61" t="s">
        <v>46</v>
      </c>
      <c r="E61" s="29" t="s">
        <v>135</v>
      </c>
    </row>
    <row r="62" spans="1:16" ht="12.75">
      <c r="A62" s="18" t="s">
        <v>38</v>
      </c>
      <c s="23" t="s">
        <v>67</v>
      </c>
      <c s="23" t="s">
        <v>132</v>
      </c>
      <c s="18" t="s">
        <v>16</v>
      </c>
      <c s="24" t="s">
        <v>133</v>
      </c>
      <c s="25" t="s">
        <v>88</v>
      </c>
      <c s="26">
        <v>50.4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89</v>
      </c>
    </row>
    <row r="64" spans="1:5" ht="12.75">
      <c r="A64" s="30" t="s">
        <v>45</v>
      </c>
      <c r="E64" s="31" t="s">
        <v>136</v>
      </c>
    </row>
    <row r="65" spans="1:5" ht="229.5">
      <c r="A65" t="s">
        <v>46</v>
      </c>
      <c r="E65" s="29" t="s">
        <v>135</v>
      </c>
    </row>
    <row r="66" spans="1:16" ht="12.75">
      <c r="A66" s="18" t="s">
        <v>38</v>
      </c>
      <c s="23" t="s">
        <v>70</v>
      </c>
      <c s="23" t="s">
        <v>137</v>
      </c>
      <c s="18" t="s">
        <v>40</v>
      </c>
      <c s="24" t="s">
        <v>138</v>
      </c>
      <c s="25" t="s">
        <v>139</v>
      </c>
      <c s="26">
        <v>32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89</v>
      </c>
    </row>
    <row r="68" spans="1:5" ht="51">
      <c r="A68" s="30" t="s">
        <v>45</v>
      </c>
      <c r="E68" s="31" t="s">
        <v>140</v>
      </c>
    </row>
    <row r="69" spans="1:5" ht="25.5">
      <c r="A69" t="s">
        <v>46</v>
      </c>
      <c r="E69" s="29" t="s">
        <v>141</v>
      </c>
    </row>
    <row r="70" spans="1:16" ht="12.75">
      <c r="A70" s="18" t="s">
        <v>38</v>
      </c>
      <c s="23" t="s">
        <v>142</v>
      </c>
      <c s="23" t="s">
        <v>143</v>
      </c>
      <c s="18" t="s">
        <v>40</v>
      </c>
      <c s="24" t="s">
        <v>144</v>
      </c>
      <c s="25" t="s">
        <v>139</v>
      </c>
      <c s="26">
        <v>270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89</v>
      </c>
    </row>
    <row r="72" spans="1:5" ht="12.75">
      <c r="A72" s="30" t="s">
        <v>45</v>
      </c>
      <c r="E72" s="31" t="s">
        <v>145</v>
      </c>
    </row>
    <row r="73" spans="1:5" ht="38.25">
      <c r="A73" t="s">
        <v>46</v>
      </c>
      <c r="E73" s="29" t="s">
        <v>146</v>
      </c>
    </row>
    <row r="74" spans="1:16" ht="12.75">
      <c r="A74" s="18" t="s">
        <v>38</v>
      </c>
      <c s="23" t="s">
        <v>147</v>
      </c>
      <c s="23" t="s">
        <v>148</v>
      </c>
      <c s="18" t="s">
        <v>40</v>
      </c>
      <c s="24" t="s">
        <v>149</v>
      </c>
      <c s="25" t="s">
        <v>139</v>
      </c>
      <c s="26">
        <v>270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89</v>
      </c>
    </row>
    <row r="76" spans="1:5" ht="12.75">
      <c r="A76" s="30" t="s">
        <v>45</v>
      </c>
      <c r="E76" s="31" t="s">
        <v>150</v>
      </c>
    </row>
    <row r="77" spans="1:5" ht="25.5">
      <c r="A77" t="s">
        <v>46</v>
      </c>
      <c r="E77" s="29" t="s">
        <v>151</v>
      </c>
    </row>
    <row r="78" spans="1:18" ht="12.75" customHeight="1">
      <c r="A78" s="5" t="s">
        <v>36</v>
      </c>
      <c s="5"/>
      <c s="35" t="s">
        <v>16</v>
      </c>
      <c s="5"/>
      <c s="21" t="s">
        <v>152</v>
      </c>
      <c s="5"/>
      <c s="5"/>
      <c s="5"/>
      <c s="36">
        <f>0+Q78</f>
      </c>
      <c r="O78">
        <f>0+R78</f>
      </c>
      <c r="Q78">
        <f>0+I79</f>
      </c>
      <c>
        <f>0+O79</f>
      </c>
    </row>
    <row r="79" spans="1:16" ht="12.75">
      <c r="A79" s="18" t="s">
        <v>38</v>
      </c>
      <c s="23" t="s">
        <v>73</v>
      </c>
      <c s="23" t="s">
        <v>153</v>
      </c>
      <c s="18" t="s">
        <v>40</v>
      </c>
      <c s="24" t="s">
        <v>154</v>
      </c>
      <c s="25" t="s">
        <v>139</v>
      </c>
      <c s="26">
        <v>15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89</v>
      </c>
    </row>
    <row r="81" spans="1:5" ht="12.75">
      <c r="A81" s="30" t="s">
        <v>45</v>
      </c>
      <c r="E81" s="31" t="s">
        <v>155</v>
      </c>
    </row>
    <row r="82" spans="1:5" ht="102">
      <c r="A82" t="s">
        <v>46</v>
      </c>
      <c r="E82" s="29" t="s">
        <v>156</v>
      </c>
    </row>
    <row r="83" spans="1:18" ht="12.75" customHeight="1">
      <c r="A83" s="5" t="s">
        <v>36</v>
      </c>
      <c s="5"/>
      <c s="35" t="s">
        <v>26</v>
      </c>
      <c s="5"/>
      <c s="21" t="s">
        <v>157</v>
      </c>
      <c s="5"/>
      <c s="5"/>
      <c s="5"/>
      <c s="36">
        <f>0+Q83</f>
      </c>
      <c r="O83">
        <f>0+R83</f>
      </c>
      <c r="Q83">
        <f>0+I84+I88</f>
      </c>
      <c>
        <f>0+O84+O88</f>
      </c>
    </row>
    <row r="84" spans="1:16" ht="12.75">
      <c r="A84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88</v>
      </c>
      <c s="26">
        <v>4.32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89</v>
      </c>
    </row>
    <row r="86" spans="1:5" ht="38.25">
      <c r="A86" s="30" t="s">
        <v>45</v>
      </c>
      <c r="E86" s="31" t="s">
        <v>161</v>
      </c>
    </row>
    <row r="87" spans="1:5" ht="369.75">
      <c r="A87" t="s">
        <v>46</v>
      </c>
      <c r="E87" s="29" t="s">
        <v>162</v>
      </c>
    </row>
    <row r="88" spans="1:16" ht="12.75">
      <c r="A88" s="18" t="s">
        <v>38</v>
      </c>
      <c s="23" t="s">
        <v>163</v>
      </c>
      <c s="23" t="s">
        <v>164</v>
      </c>
      <c s="18" t="s">
        <v>40</v>
      </c>
      <c s="24" t="s">
        <v>165</v>
      </c>
      <c s="25" t="s">
        <v>139</v>
      </c>
      <c s="26">
        <v>50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25.5">
      <c r="A89" s="28" t="s">
        <v>43</v>
      </c>
      <c r="E89" s="29" t="s">
        <v>166</v>
      </c>
    </row>
    <row r="90" spans="1:5" ht="38.25">
      <c r="A90" s="30" t="s">
        <v>45</v>
      </c>
      <c r="E90" s="31" t="s">
        <v>167</v>
      </c>
    </row>
    <row r="91" spans="1:5" ht="102">
      <c r="A91" t="s">
        <v>46</v>
      </c>
      <c r="E91" s="29" t="s">
        <v>168</v>
      </c>
    </row>
    <row r="92" spans="1:18" ht="12.75" customHeight="1">
      <c r="A92" s="5" t="s">
        <v>36</v>
      </c>
      <c s="5"/>
      <c s="35" t="s">
        <v>28</v>
      </c>
      <c s="5"/>
      <c s="21" t="s">
        <v>169</v>
      </c>
      <c s="5"/>
      <c s="5"/>
      <c s="5"/>
      <c s="36">
        <f>0+Q92</f>
      </c>
      <c r="O92">
        <f>0+R92</f>
      </c>
      <c r="Q92">
        <f>0+I93+I97+I101+I105+I109+I113+I117+I121+I125+I129+I133+I137+I141+I145</f>
      </c>
      <c>
        <f>0+O93+O97+O101+O105+O109+O113+O117+O121+O125+O129+O133+O137+O141+O145</f>
      </c>
    </row>
    <row r="93" spans="1:16" ht="12.75">
      <c r="A93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139</v>
      </c>
      <c s="26">
        <v>20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89</v>
      </c>
    </row>
    <row r="95" spans="1:5" ht="12.75">
      <c r="A95" s="30" t="s">
        <v>45</v>
      </c>
      <c r="E95" s="31" t="s">
        <v>173</v>
      </c>
    </row>
    <row r="96" spans="1:5" ht="51">
      <c r="A96" t="s">
        <v>46</v>
      </c>
      <c r="E96" s="29" t="s">
        <v>174</v>
      </c>
    </row>
    <row r="97" spans="1:16" ht="12.75">
      <c r="A97" s="18" t="s">
        <v>38</v>
      </c>
      <c s="23" t="s">
        <v>175</v>
      </c>
      <c s="23" t="s">
        <v>176</v>
      </c>
      <c s="18" t="s">
        <v>40</v>
      </c>
      <c s="24" t="s">
        <v>177</v>
      </c>
      <c s="25" t="s">
        <v>139</v>
      </c>
      <c s="26">
        <v>4.3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89</v>
      </c>
    </row>
    <row r="99" spans="1:5" ht="12.75">
      <c r="A99" s="30" t="s">
        <v>45</v>
      </c>
      <c r="E99" s="31" t="s">
        <v>178</v>
      </c>
    </row>
    <row r="100" spans="1:5" ht="51">
      <c r="A100" t="s">
        <v>46</v>
      </c>
      <c r="E100" s="29" t="s">
        <v>174</v>
      </c>
    </row>
    <row r="101" spans="1:16" ht="12.75">
      <c r="A101" s="18" t="s">
        <v>38</v>
      </c>
      <c s="23" t="s">
        <v>179</v>
      </c>
      <c s="23" t="s">
        <v>180</v>
      </c>
      <c s="18" t="s">
        <v>22</v>
      </c>
      <c s="24" t="s">
        <v>181</v>
      </c>
      <c s="25" t="s">
        <v>139</v>
      </c>
      <c s="26">
        <v>15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89</v>
      </c>
    </row>
    <row r="103" spans="1:5" ht="12.75">
      <c r="A103" s="30" t="s">
        <v>45</v>
      </c>
      <c r="E103" s="31" t="s">
        <v>182</v>
      </c>
    </row>
    <row r="104" spans="1:5" ht="51">
      <c r="A104" t="s">
        <v>46</v>
      </c>
      <c r="E104" s="29" t="s">
        <v>174</v>
      </c>
    </row>
    <row r="105" spans="1:16" ht="12.75">
      <c r="A105" s="18" t="s">
        <v>38</v>
      </c>
      <c s="23" t="s">
        <v>183</v>
      </c>
      <c s="23" t="s">
        <v>180</v>
      </c>
      <c s="18" t="s">
        <v>16</v>
      </c>
      <c s="24" t="s">
        <v>181</v>
      </c>
      <c s="25" t="s">
        <v>139</v>
      </c>
      <c s="26">
        <v>15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89</v>
      </c>
    </row>
    <row r="107" spans="1:5" ht="12.75">
      <c r="A107" s="30" t="s">
        <v>45</v>
      </c>
      <c r="E107" s="31" t="s">
        <v>184</v>
      </c>
    </row>
    <row r="108" spans="1:5" ht="51">
      <c r="A108" t="s">
        <v>46</v>
      </c>
      <c r="E108" s="29" t="s">
        <v>174</v>
      </c>
    </row>
    <row r="109" spans="1:16" ht="12.75">
      <c r="A109" s="18" t="s">
        <v>38</v>
      </c>
      <c s="23" t="s">
        <v>185</v>
      </c>
      <c s="23" t="s">
        <v>186</v>
      </c>
      <c s="18" t="s">
        <v>40</v>
      </c>
      <c s="24" t="s">
        <v>187</v>
      </c>
      <c s="25" t="s">
        <v>139</v>
      </c>
      <c s="26">
        <v>15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89</v>
      </c>
    </row>
    <row r="111" spans="1:5" ht="12.75">
      <c r="A111" s="30" t="s">
        <v>45</v>
      </c>
      <c r="E111" s="31" t="s">
        <v>188</v>
      </c>
    </row>
    <row r="112" spans="1:5" ht="51">
      <c r="A112" t="s">
        <v>46</v>
      </c>
      <c r="E112" s="29" t="s">
        <v>174</v>
      </c>
    </row>
    <row r="113" spans="1:16" ht="12.75">
      <c r="A113" s="18" t="s">
        <v>38</v>
      </c>
      <c s="23" t="s">
        <v>189</v>
      </c>
      <c s="23" t="s">
        <v>190</v>
      </c>
      <c s="18" t="s">
        <v>40</v>
      </c>
      <c s="24" t="s">
        <v>191</v>
      </c>
      <c s="25" t="s">
        <v>139</v>
      </c>
      <c s="26">
        <v>435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89</v>
      </c>
    </row>
    <row r="115" spans="1:5" ht="38.25">
      <c r="A115" s="30" t="s">
        <v>45</v>
      </c>
      <c r="E115" s="31" t="s">
        <v>192</v>
      </c>
    </row>
    <row r="116" spans="1:5" ht="51">
      <c r="A116" t="s">
        <v>46</v>
      </c>
      <c r="E116" s="29" t="s">
        <v>193</v>
      </c>
    </row>
    <row r="117" spans="1:16" ht="12.75">
      <c r="A117" s="18" t="s">
        <v>38</v>
      </c>
      <c s="23" t="s">
        <v>194</v>
      </c>
      <c s="23" t="s">
        <v>195</v>
      </c>
      <c s="18" t="s">
        <v>40</v>
      </c>
      <c s="24" t="s">
        <v>196</v>
      </c>
      <c s="25" t="s">
        <v>139</v>
      </c>
      <c s="26">
        <v>4211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89</v>
      </c>
    </row>
    <row r="119" spans="1:5" ht="51">
      <c r="A119" s="30" t="s">
        <v>45</v>
      </c>
      <c r="E119" s="31" t="s">
        <v>197</v>
      </c>
    </row>
    <row r="120" spans="1:5" ht="51">
      <c r="A120" t="s">
        <v>46</v>
      </c>
      <c r="E120" s="29" t="s">
        <v>193</v>
      </c>
    </row>
    <row r="121" spans="1:16" ht="12.75">
      <c r="A121" s="18" t="s">
        <v>38</v>
      </c>
      <c s="23" t="s">
        <v>198</v>
      </c>
      <c s="23" t="s">
        <v>199</v>
      </c>
      <c s="18" t="s">
        <v>40</v>
      </c>
      <c s="24" t="s">
        <v>200</v>
      </c>
      <c s="25" t="s">
        <v>139</v>
      </c>
      <c s="26">
        <v>4136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89</v>
      </c>
    </row>
    <row r="123" spans="1:5" ht="38.25">
      <c r="A123" s="30" t="s">
        <v>45</v>
      </c>
      <c r="E123" s="31" t="s">
        <v>201</v>
      </c>
    </row>
    <row r="124" spans="1:5" ht="51">
      <c r="A124" t="s">
        <v>46</v>
      </c>
      <c r="E124" s="29" t="s">
        <v>193</v>
      </c>
    </row>
    <row r="125" spans="1:16" ht="12.75">
      <c r="A125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139</v>
      </c>
      <c s="26">
        <v>4211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89</v>
      </c>
    </row>
    <row r="127" spans="1:5" ht="51">
      <c r="A127" s="30" t="s">
        <v>45</v>
      </c>
      <c r="E127" s="31" t="s">
        <v>205</v>
      </c>
    </row>
    <row r="128" spans="1:5" ht="140.25">
      <c r="A128" t="s">
        <v>46</v>
      </c>
      <c r="E128" s="29" t="s">
        <v>206</v>
      </c>
    </row>
    <row r="129" spans="1:16" ht="12.75">
      <c r="A129" s="18" t="s">
        <v>38</v>
      </c>
      <c s="23" t="s">
        <v>207</v>
      </c>
      <c s="23" t="s">
        <v>208</v>
      </c>
      <c s="18" t="s">
        <v>40</v>
      </c>
      <c s="24" t="s">
        <v>209</v>
      </c>
      <c s="25" t="s">
        <v>139</v>
      </c>
      <c s="26">
        <v>4136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89</v>
      </c>
    </row>
    <row r="131" spans="1:5" ht="38.25">
      <c r="A131" s="30" t="s">
        <v>45</v>
      </c>
      <c r="E131" s="31" t="s">
        <v>210</v>
      </c>
    </row>
    <row r="132" spans="1:5" ht="140.25">
      <c r="A132" t="s">
        <v>46</v>
      </c>
      <c r="E132" s="29" t="s">
        <v>206</v>
      </c>
    </row>
    <row r="133" spans="1:16" ht="12.75">
      <c r="A133" s="18" t="s">
        <v>38</v>
      </c>
      <c s="23" t="s">
        <v>211</v>
      </c>
      <c s="23" t="s">
        <v>212</v>
      </c>
      <c s="18" t="s">
        <v>40</v>
      </c>
      <c s="24" t="s">
        <v>213</v>
      </c>
      <c s="25" t="s">
        <v>139</v>
      </c>
      <c s="26">
        <v>435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89</v>
      </c>
    </row>
    <row r="135" spans="1:5" ht="38.25">
      <c r="A135" s="30" t="s">
        <v>45</v>
      </c>
      <c r="E135" s="31" t="s">
        <v>214</v>
      </c>
    </row>
    <row r="136" spans="1:5" ht="140.25">
      <c r="A136" t="s">
        <v>46</v>
      </c>
      <c r="E136" s="29" t="s">
        <v>206</v>
      </c>
    </row>
    <row r="137" spans="1:16" ht="12.75">
      <c r="A137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97</v>
      </c>
      <c s="26">
        <v>150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25.5">
      <c r="A138" s="28" t="s">
        <v>43</v>
      </c>
      <c r="E138" s="29" t="s">
        <v>218</v>
      </c>
    </row>
    <row r="139" spans="1:5" ht="12.75">
      <c r="A139" s="30" t="s">
        <v>45</v>
      </c>
      <c r="E139" s="31" t="s">
        <v>219</v>
      </c>
    </row>
    <row r="140" spans="1:5" ht="51">
      <c r="A140" t="s">
        <v>46</v>
      </c>
      <c r="E140" s="29" t="s">
        <v>220</v>
      </c>
    </row>
    <row r="141" spans="1:16" ht="12.75">
      <c r="A141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139</v>
      </c>
      <c s="26">
        <v>18.2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25.5">
      <c r="A142" s="28" t="s">
        <v>43</v>
      </c>
      <c r="E142" s="29" t="s">
        <v>166</v>
      </c>
    </row>
    <row r="143" spans="1:5" ht="12.75">
      <c r="A143" s="30" t="s">
        <v>45</v>
      </c>
      <c r="E143" s="31" t="s">
        <v>224</v>
      </c>
    </row>
    <row r="144" spans="1:5" ht="153">
      <c r="A144" t="s">
        <v>46</v>
      </c>
      <c r="E144" s="29" t="s">
        <v>225</v>
      </c>
    </row>
    <row r="145" spans="1:16" ht="12.75">
      <c r="A145" s="18" t="s">
        <v>38</v>
      </c>
      <c s="23" t="s">
        <v>226</v>
      </c>
      <c s="23" t="s">
        <v>227</v>
      </c>
      <c s="18" t="s">
        <v>40</v>
      </c>
      <c s="24" t="s">
        <v>228</v>
      </c>
      <c s="25" t="s">
        <v>97</v>
      </c>
      <c s="26">
        <v>668.4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25.5">
      <c r="A146" s="28" t="s">
        <v>43</v>
      </c>
      <c r="E146" s="29" t="s">
        <v>229</v>
      </c>
    </row>
    <row r="147" spans="1:5" ht="38.25">
      <c r="A147" s="30" t="s">
        <v>45</v>
      </c>
      <c r="E147" s="31" t="s">
        <v>230</v>
      </c>
    </row>
    <row r="148" spans="1:5" ht="38.25">
      <c r="A148" t="s">
        <v>46</v>
      </c>
      <c r="E148" s="29" t="s">
        <v>231</v>
      </c>
    </row>
    <row r="149" spans="1:18" ht="12.75" customHeight="1">
      <c r="A149" s="5" t="s">
        <v>36</v>
      </c>
      <c s="5"/>
      <c s="35" t="s">
        <v>64</v>
      </c>
      <c s="5"/>
      <c s="21" t="s">
        <v>232</v>
      </c>
      <c s="5"/>
      <c s="5"/>
      <c s="5"/>
      <c s="36">
        <f>0+Q149</f>
      </c>
      <c r="O149">
        <f>0+R149</f>
      </c>
      <c r="Q149">
        <f>0+I150+I154+I158+I162+I166+I170</f>
      </c>
      <c>
        <f>0+O150+O154+O158+O162+O166+O170</f>
      </c>
    </row>
    <row r="150" spans="1:16" ht="12.75">
      <c r="A150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236</v>
      </c>
      <c s="26">
        <v>17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38.25">
      <c r="A151" s="28" t="s">
        <v>43</v>
      </c>
      <c r="E151" s="29" t="s">
        <v>237</v>
      </c>
    </row>
    <row r="152" spans="1:5" ht="12.75">
      <c r="A152" s="30" t="s">
        <v>45</v>
      </c>
      <c r="E152" s="31" t="s">
        <v>238</v>
      </c>
    </row>
    <row r="153" spans="1:5" ht="76.5">
      <c r="A153" t="s">
        <v>46</v>
      </c>
      <c r="E153" s="29" t="s">
        <v>239</v>
      </c>
    </row>
    <row r="154" spans="1:16" ht="12.75">
      <c r="A154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236</v>
      </c>
      <c s="26">
        <v>19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40</v>
      </c>
    </row>
    <row r="156" spans="1:5" ht="12.75">
      <c r="A156" s="30" t="s">
        <v>45</v>
      </c>
      <c r="E156" s="31" t="s">
        <v>243</v>
      </c>
    </row>
    <row r="157" spans="1:5" ht="25.5">
      <c r="A157" t="s">
        <v>46</v>
      </c>
      <c r="E157" s="29" t="s">
        <v>244</v>
      </c>
    </row>
    <row r="158" spans="1:16" ht="12.75">
      <c r="A158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236</v>
      </c>
      <c s="26">
        <v>7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248</v>
      </c>
    </row>
    <row r="160" spans="1:5" ht="12.75">
      <c r="A160" s="30" t="s">
        <v>45</v>
      </c>
      <c r="E160" s="31" t="s">
        <v>249</v>
      </c>
    </row>
    <row r="161" spans="1:5" ht="25.5">
      <c r="A161" t="s">
        <v>46</v>
      </c>
      <c r="E161" s="29" t="s">
        <v>244</v>
      </c>
    </row>
    <row r="162" spans="1:16" ht="12.75">
      <c r="A162" s="18" t="s">
        <v>38</v>
      </c>
      <c s="23" t="s">
        <v>250</v>
      </c>
      <c s="23" t="s">
        <v>251</v>
      </c>
      <c s="18" t="s">
        <v>40</v>
      </c>
      <c s="24" t="s">
        <v>252</v>
      </c>
      <c s="25" t="s">
        <v>236</v>
      </c>
      <c s="26">
        <v>8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40</v>
      </c>
    </row>
    <row r="164" spans="1:5" ht="12.75">
      <c r="A164" s="30" t="s">
        <v>45</v>
      </c>
      <c r="E164" s="31" t="s">
        <v>253</v>
      </c>
    </row>
    <row r="165" spans="1:5" ht="25.5">
      <c r="A165" t="s">
        <v>46</v>
      </c>
      <c r="E165" s="29" t="s">
        <v>244</v>
      </c>
    </row>
    <row r="166" spans="1:16" ht="12.75">
      <c r="A166" s="18" t="s">
        <v>38</v>
      </c>
      <c s="23" t="s">
        <v>254</v>
      </c>
      <c s="23" t="s">
        <v>255</v>
      </c>
      <c s="18" t="s">
        <v>40</v>
      </c>
      <c s="24" t="s">
        <v>256</v>
      </c>
      <c s="25" t="s">
        <v>88</v>
      </c>
      <c s="26">
        <v>8.5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257</v>
      </c>
    </row>
    <row r="168" spans="1:5" ht="12.75">
      <c r="A168" s="30" t="s">
        <v>45</v>
      </c>
      <c r="E168" s="31" t="s">
        <v>258</v>
      </c>
    </row>
    <row r="169" spans="1:5" ht="369.75">
      <c r="A169" t="s">
        <v>46</v>
      </c>
      <c r="E169" s="29" t="s">
        <v>162</v>
      </c>
    </row>
    <row r="170" spans="1:16" ht="12.75">
      <c r="A170" s="18" t="s">
        <v>38</v>
      </c>
      <c s="23" t="s">
        <v>259</v>
      </c>
      <c s="23" t="s">
        <v>260</v>
      </c>
      <c s="18" t="s">
        <v>40</v>
      </c>
      <c s="24" t="s">
        <v>261</v>
      </c>
      <c s="25" t="s">
        <v>236</v>
      </c>
      <c s="26">
        <v>17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40</v>
      </c>
    </row>
    <row r="172" spans="1:5" ht="12.75">
      <c r="A172" s="30" t="s">
        <v>45</v>
      </c>
      <c r="E172" s="31" t="s">
        <v>40</v>
      </c>
    </row>
    <row r="173" spans="1:5" ht="12.75">
      <c r="A173" t="s">
        <v>46</v>
      </c>
      <c r="E173" s="29" t="s">
        <v>262</v>
      </c>
    </row>
    <row r="174" spans="1:18" ht="12.75" customHeight="1">
      <c r="A174" s="5" t="s">
        <v>36</v>
      </c>
      <c s="5"/>
      <c s="35" t="s">
        <v>33</v>
      </c>
      <c s="5"/>
      <c s="21" t="s">
        <v>263</v>
      </c>
      <c s="5"/>
      <c s="5"/>
      <c s="5"/>
      <c s="36">
        <f>0+Q174</f>
      </c>
      <c r="O174">
        <f>0+R174</f>
      </c>
      <c r="Q174">
        <f>0+I175+I179+I183+I187+I191+I195+I199+I203+I207</f>
      </c>
      <c>
        <f>0+O175+O179+O183+O187+O191+O195+O199+O203+O207</f>
      </c>
    </row>
    <row r="175" spans="1:16" ht="25.5">
      <c r="A175" s="18" t="s">
        <v>38</v>
      </c>
      <c s="23" t="s">
        <v>264</v>
      </c>
      <c s="23" t="s">
        <v>265</v>
      </c>
      <c s="18" t="s">
        <v>40</v>
      </c>
      <c s="24" t="s">
        <v>266</v>
      </c>
      <c s="25" t="s">
        <v>139</v>
      </c>
      <c s="26">
        <v>86.923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89</v>
      </c>
    </row>
    <row r="177" spans="1:5" ht="76.5">
      <c r="A177" s="30" t="s">
        <v>45</v>
      </c>
      <c r="E177" s="31" t="s">
        <v>267</v>
      </c>
    </row>
    <row r="178" spans="1:5" ht="38.25">
      <c r="A178" t="s">
        <v>46</v>
      </c>
      <c r="E178" s="29" t="s">
        <v>268</v>
      </c>
    </row>
    <row r="179" spans="1:16" ht="12.75">
      <c r="A179" s="18" t="s">
        <v>38</v>
      </c>
      <c s="23" t="s">
        <v>269</v>
      </c>
      <c s="23" t="s">
        <v>270</v>
      </c>
      <c s="18" t="s">
        <v>40</v>
      </c>
      <c s="24" t="s">
        <v>271</v>
      </c>
      <c s="25" t="s">
        <v>97</v>
      </c>
      <c s="26">
        <v>716.7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25.5">
      <c r="A180" s="28" t="s">
        <v>43</v>
      </c>
      <c r="E180" s="29" t="s">
        <v>272</v>
      </c>
    </row>
    <row r="181" spans="1:5" ht="51">
      <c r="A181" s="30" t="s">
        <v>45</v>
      </c>
      <c r="E181" s="31" t="s">
        <v>273</v>
      </c>
    </row>
    <row r="182" spans="1:5" ht="51">
      <c r="A182" t="s">
        <v>46</v>
      </c>
      <c r="E182" s="29" t="s">
        <v>274</v>
      </c>
    </row>
    <row r="183" spans="1:16" ht="12.75">
      <c r="A183" s="18" t="s">
        <v>38</v>
      </c>
      <c s="23" t="s">
        <v>275</v>
      </c>
      <c s="23" t="s">
        <v>276</v>
      </c>
      <c s="18" t="s">
        <v>40</v>
      </c>
      <c s="24" t="s">
        <v>277</v>
      </c>
      <c s="25" t="s">
        <v>97</v>
      </c>
      <c s="26">
        <v>2150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25.5">
      <c r="A184" s="28" t="s">
        <v>43</v>
      </c>
      <c r="E184" s="29" t="s">
        <v>272</v>
      </c>
    </row>
    <row r="185" spans="1:5" ht="12.75">
      <c r="A185" s="30" t="s">
        <v>45</v>
      </c>
      <c r="E185" s="31" t="s">
        <v>278</v>
      </c>
    </row>
    <row r="186" spans="1:5" ht="51">
      <c r="A186" t="s">
        <v>46</v>
      </c>
      <c r="E186" s="29" t="s">
        <v>279</v>
      </c>
    </row>
    <row r="187" spans="1:16" ht="12.75">
      <c r="A187" s="18" t="s">
        <v>38</v>
      </c>
      <c s="23" t="s">
        <v>280</v>
      </c>
      <c s="23" t="s">
        <v>281</v>
      </c>
      <c s="18" t="s">
        <v>40</v>
      </c>
      <c s="24" t="s">
        <v>282</v>
      </c>
      <c s="25" t="s">
        <v>97</v>
      </c>
      <c s="26">
        <v>18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12.75">
      <c r="A188" s="28" t="s">
        <v>43</v>
      </c>
      <c r="E188" s="29" t="s">
        <v>89</v>
      </c>
    </row>
    <row r="189" spans="1:5" ht="12.75">
      <c r="A189" s="30" t="s">
        <v>45</v>
      </c>
      <c r="E189" s="31" t="s">
        <v>283</v>
      </c>
    </row>
    <row r="190" spans="1:5" ht="38.25">
      <c r="A190" t="s">
        <v>46</v>
      </c>
      <c r="E190" s="29" t="s">
        <v>284</v>
      </c>
    </row>
    <row r="191" spans="1:16" ht="12.75">
      <c r="A191" s="18" t="s">
        <v>38</v>
      </c>
      <c s="23" t="s">
        <v>285</v>
      </c>
      <c s="23" t="s">
        <v>286</v>
      </c>
      <c s="18" t="s">
        <v>40</v>
      </c>
      <c s="24" t="s">
        <v>287</v>
      </c>
      <c s="25" t="s">
        <v>97</v>
      </c>
      <c s="26">
        <v>1038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12.75">
      <c r="A192" s="28" t="s">
        <v>43</v>
      </c>
      <c r="E192" s="29" t="s">
        <v>89</v>
      </c>
    </row>
    <row r="193" spans="1:5" ht="38.25">
      <c r="A193" s="30" t="s">
        <v>45</v>
      </c>
      <c r="E193" s="31" t="s">
        <v>288</v>
      </c>
    </row>
    <row r="194" spans="1:5" ht="25.5">
      <c r="A194" t="s">
        <v>46</v>
      </c>
      <c r="E194" s="29" t="s">
        <v>289</v>
      </c>
    </row>
    <row r="195" spans="1:16" ht="12.75">
      <c r="A195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97</v>
      </c>
      <c s="26">
        <v>86.7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12.75">
      <c r="A196" s="28" t="s">
        <v>43</v>
      </c>
      <c r="E196" s="29" t="s">
        <v>40</v>
      </c>
    </row>
    <row r="197" spans="1:5" ht="12.75">
      <c r="A197" s="30" t="s">
        <v>45</v>
      </c>
      <c r="E197" s="31" t="s">
        <v>293</v>
      </c>
    </row>
    <row r="198" spans="1:5" ht="25.5">
      <c r="A198" t="s">
        <v>46</v>
      </c>
      <c r="E198" s="29" t="s">
        <v>289</v>
      </c>
    </row>
    <row r="199" spans="1:16" ht="12.75">
      <c r="A199" s="18" t="s">
        <v>38</v>
      </c>
      <c s="23" t="s">
        <v>294</v>
      </c>
      <c s="23" t="s">
        <v>295</v>
      </c>
      <c s="18" t="s">
        <v>40</v>
      </c>
      <c s="24" t="s">
        <v>296</v>
      </c>
      <c s="25" t="s">
        <v>97</v>
      </c>
      <c s="26">
        <v>19.6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12.75">
      <c r="A200" s="28" t="s">
        <v>43</v>
      </c>
      <c r="E200" s="29" t="s">
        <v>89</v>
      </c>
    </row>
    <row r="201" spans="1:5" ht="12.75">
      <c r="A201" s="30" t="s">
        <v>45</v>
      </c>
      <c r="E201" s="31" t="s">
        <v>297</v>
      </c>
    </row>
    <row r="202" spans="1:5" ht="25.5">
      <c r="A202" t="s">
        <v>46</v>
      </c>
      <c r="E202" s="29" t="s">
        <v>289</v>
      </c>
    </row>
    <row r="203" spans="1:16" ht="12.75">
      <c r="A203" s="18" t="s">
        <v>38</v>
      </c>
      <c s="23" t="s">
        <v>298</v>
      </c>
      <c s="23" t="s">
        <v>299</v>
      </c>
      <c s="18" t="s">
        <v>40</v>
      </c>
      <c s="24" t="s">
        <v>300</v>
      </c>
      <c s="25" t="s">
        <v>139</v>
      </c>
      <c s="26">
        <v>4616</v>
      </c>
      <c s="27">
        <v>0</v>
      </c>
      <c s="27">
        <f>ROUND(ROUND(H203,2)*ROUND(G203,3),2)</f>
      </c>
      <c r="O203">
        <f>(I203*21)/100</f>
      </c>
      <c t="s">
        <v>16</v>
      </c>
    </row>
    <row r="204" spans="1:5" ht="12.75">
      <c r="A204" s="28" t="s">
        <v>43</v>
      </c>
      <c r="E204" s="29" t="s">
        <v>301</v>
      </c>
    </row>
    <row r="205" spans="1:5" ht="51">
      <c r="A205" s="30" t="s">
        <v>45</v>
      </c>
      <c r="E205" s="31" t="s">
        <v>302</v>
      </c>
    </row>
    <row r="206" spans="1:5" ht="25.5">
      <c r="A206" t="s">
        <v>46</v>
      </c>
      <c r="E206" s="29" t="s">
        <v>303</v>
      </c>
    </row>
    <row r="207" spans="1:16" ht="12.75">
      <c r="A207" s="18" t="s">
        <v>38</v>
      </c>
      <c s="23" t="s">
        <v>304</v>
      </c>
      <c s="23" t="s">
        <v>305</v>
      </c>
      <c s="18" t="s">
        <v>40</v>
      </c>
      <c s="24" t="s">
        <v>306</v>
      </c>
      <c s="25" t="s">
        <v>236</v>
      </c>
      <c s="26">
        <v>17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12.75">
      <c r="A208" s="28" t="s">
        <v>43</v>
      </c>
      <c r="E208" s="29" t="s">
        <v>40</v>
      </c>
    </row>
    <row r="209" spans="1:5" ht="12.75">
      <c r="A209" s="30" t="s">
        <v>45</v>
      </c>
      <c r="E209" s="31" t="s">
        <v>307</v>
      </c>
    </row>
    <row r="210" spans="1:5" ht="89.25">
      <c r="A210" t="s">
        <v>46</v>
      </c>
      <c r="E210" s="29" t="s">
        <v>308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309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309</v>
      </c>
      <c s="5"/>
      <c s="14" t="s">
        <v>310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311</v>
      </c>
      <c s="18" t="s">
        <v>40</v>
      </c>
      <c s="24" t="s">
        <v>312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14.75">
      <c r="A10" s="28" t="s">
        <v>43</v>
      </c>
      <c r="E10" s="29" t="s">
        <v>313</v>
      </c>
    </row>
    <row r="11" spans="1:5" ht="12.75">
      <c r="A11" s="30" t="s">
        <v>45</v>
      </c>
      <c r="E11" s="31" t="s">
        <v>314</v>
      </c>
    </row>
    <row r="12" spans="1:5" ht="12.75">
      <c r="A12" t="s">
        <v>46</v>
      </c>
      <c r="E12" s="29" t="s">
        <v>315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0+O8+O17+O82+O87+O92+O149+O162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316</v>
      </c>
      <c s="32">
        <f>0+I8+I17+I82+I87+I92+I149+I162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316</v>
      </c>
      <c s="5"/>
      <c s="14" t="s">
        <v>317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78</v>
      </c>
      <c s="18" t="s">
        <v>22</v>
      </c>
      <c s="24" t="s">
        <v>79</v>
      </c>
      <c s="25" t="s">
        <v>80</v>
      </c>
      <c s="26">
        <v>527.284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63.75">
      <c r="A11" s="30" t="s">
        <v>45</v>
      </c>
      <c r="E11" s="31" t="s">
        <v>318</v>
      </c>
    </row>
    <row r="12" spans="1:5" ht="25.5">
      <c r="A12" t="s">
        <v>46</v>
      </c>
      <c r="E12" s="29" t="s">
        <v>82</v>
      </c>
    </row>
    <row r="13" spans="1:16" ht="12.75">
      <c r="A13" s="18" t="s">
        <v>38</v>
      </c>
      <c s="23" t="s">
        <v>16</v>
      </c>
      <c s="23" t="s">
        <v>78</v>
      </c>
      <c s="18" t="s">
        <v>16</v>
      </c>
      <c s="24" t="s">
        <v>83</v>
      </c>
      <c s="25" t="s">
        <v>80</v>
      </c>
      <c s="26">
        <v>66.112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63.75">
      <c r="A15" s="30" t="s">
        <v>45</v>
      </c>
      <c r="E15" s="31" t="s">
        <v>319</v>
      </c>
    </row>
    <row r="16" spans="1:5" ht="25.5">
      <c r="A16" t="s">
        <v>46</v>
      </c>
      <c r="E16" s="29" t="s">
        <v>82</v>
      </c>
    </row>
    <row r="17" spans="1:18" ht="12.75" customHeight="1">
      <c r="A17" s="5" t="s">
        <v>36</v>
      </c>
      <c s="5"/>
      <c s="35" t="s">
        <v>22</v>
      </c>
      <c s="5"/>
      <c s="21" t="s">
        <v>85</v>
      </c>
      <c s="5"/>
      <c s="5"/>
      <c s="5"/>
      <c s="36">
        <f>0+Q17</f>
      </c>
      <c r="O17">
        <f>0+R17</f>
      </c>
      <c r="Q17">
        <f>0+I18+I22+I26+I30+I34+I38+I42+I46+I50+I54+I58+I62+I66+I70+I74+I78</f>
      </c>
      <c>
        <f>0+O18+O22+O26+O30+O34+O38+O42+O46+O50+O54+O58+O62+O66+O70+O74+O78</f>
      </c>
    </row>
    <row r="18" spans="1:16" ht="12.75">
      <c r="A18" s="18" t="s">
        <v>38</v>
      </c>
      <c s="23" t="s">
        <v>15</v>
      </c>
      <c s="23" t="s">
        <v>86</v>
      </c>
      <c s="18" t="s">
        <v>40</v>
      </c>
      <c s="24" t="s">
        <v>87</v>
      </c>
      <c s="25" t="s">
        <v>88</v>
      </c>
      <c s="26">
        <v>4.04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89</v>
      </c>
    </row>
    <row r="20" spans="1:5" ht="38.25">
      <c r="A20" s="30" t="s">
        <v>45</v>
      </c>
      <c r="E20" s="31" t="s">
        <v>320</v>
      </c>
    </row>
    <row r="21" spans="1:5" ht="63.75">
      <c r="A21" t="s">
        <v>46</v>
      </c>
      <c r="E21" s="29" t="s">
        <v>91</v>
      </c>
    </row>
    <row r="22" spans="1:16" ht="12.75">
      <c r="A22" s="18" t="s">
        <v>38</v>
      </c>
      <c s="23" t="s">
        <v>26</v>
      </c>
      <c s="23" t="s">
        <v>321</v>
      </c>
      <c s="18" t="s">
        <v>40</v>
      </c>
      <c s="24" t="s">
        <v>322</v>
      </c>
      <c s="25" t="s">
        <v>88</v>
      </c>
      <c s="26">
        <v>1.3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89</v>
      </c>
    </row>
    <row r="24" spans="1:5" ht="12.75">
      <c r="A24" s="30" t="s">
        <v>45</v>
      </c>
      <c r="E24" s="31" t="s">
        <v>323</v>
      </c>
    </row>
    <row r="25" spans="1:5" ht="63.75">
      <c r="A25" t="s">
        <v>46</v>
      </c>
      <c r="E25" s="29" t="s">
        <v>91</v>
      </c>
    </row>
    <row r="26" spans="1:16" ht="25.5">
      <c r="A26" s="18" t="s">
        <v>38</v>
      </c>
      <c s="23" t="s">
        <v>28</v>
      </c>
      <c s="23" t="s">
        <v>92</v>
      </c>
      <c s="18" t="s">
        <v>40</v>
      </c>
      <c s="24" t="s">
        <v>93</v>
      </c>
      <c s="25" t="s">
        <v>88</v>
      </c>
      <c s="26">
        <v>114.06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89</v>
      </c>
    </row>
    <row r="28" spans="1:5" ht="89.25">
      <c r="A28" s="30" t="s">
        <v>45</v>
      </c>
      <c r="E28" s="31" t="s">
        <v>324</v>
      </c>
    </row>
    <row r="29" spans="1:5" ht="63.75">
      <c r="A29" t="s">
        <v>46</v>
      </c>
      <c r="E29" s="29" t="s">
        <v>91</v>
      </c>
    </row>
    <row r="30" spans="1:16" ht="25.5">
      <c r="A30" s="18" t="s">
        <v>38</v>
      </c>
      <c s="23" t="s">
        <v>30</v>
      </c>
      <c s="23" t="s">
        <v>95</v>
      </c>
      <c s="18" t="s">
        <v>40</v>
      </c>
      <c s="24" t="s">
        <v>96</v>
      </c>
      <c s="25" t="s">
        <v>97</v>
      </c>
      <c s="26">
        <v>226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51">
      <c r="A31" s="28" t="s">
        <v>43</v>
      </c>
      <c r="E31" s="29" t="s">
        <v>98</v>
      </c>
    </row>
    <row r="32" spans="1:5" ht="12.75">
      <c r="A32" s="30" t="s">
        <v>45</v>
      </c>
      <c r="E32" s="31" t="s">
        <v>325</v>
      </c>
    </row>
    <row r="33" spans="1:5" ht="63.75">
      <c r="A33" t="s">
        <v>46</v>
      </c>
      <c r="E33" s="29" t="s">
        <v>91</v>
      </c>
    </row>
    <row r="34" spans="1:16" ht="25.5">
      <c r="A34" s="18" t="s">
        <v>38</v>
      </c>
      <c s="23" t="s">
        <v>105</v>
      </c>
      <c s="23" t="s">
        <v>100</v>
      </c>
      <c s="18" t="s">
        <v>40</v>
      </c>
      <c s="24" t="s">
        <v>101</v>
      </c>
      <c s="25" t="s">
        <v>102</v>
      </c>
      <c s="26">
        <v>185.32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89</v>
      </c>
    </row>
    <row r="36" spans="1:5" ht="12.75">
      <c r="A36" s="30" t="s">
        <v>45</v>
      </c>
      <c r="E36" s="31" t="s">
        <v>326</v>
      </c>
    </row>
    <row r="37" spans="1:5" ht="25.5">
      <c r="A37" t="s">
        <v>46</v>
      </c>
      <c r="E37" s="29" t="s">
        <v>104</v>
      </c>
    </row>
    <row r="38" spans="1:16" ht="12.75">
      <c r="A38" s="18" t="s">
        <v>38</v>
      </c>
      <c s="23" t="s">
        <v>64</v>
      </c>
      <c s="23" t="s">
        <v>112</v>
      </c>
      <c s="18" t="s">
        <v>40</v>
      </c>
      <c s="24" t="s">
        <v>113</v>
      </c>
      <c s="25" t="s">
        <v>88</v>
      </c>
      <c s="26">
        <v>364.64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114</v>
      </c>
    </row>
    <row r="40" spans="1:5" ht="76.5">
      <c r="A40" s="30" t="s">
        <v>45</v>
      </c>
      <c r="E40" s="31" t="s">
        <v>327</v>
      </c>
    </row>
    <row r="41" spans="1:5" ht="25.5">
      <c r="A41" t="s">
        <v>46</v>
      </c>
      <c r="E41" s="29" t="s">
        <v>116</v>
      </c>
    </row>
    <row r="42" spans="1:16" ht="12.75">
      <c r="A42" s="18" t="s">
        <v>38</v>
      </c>
      <c s="23" t="s">
        <v>33</v>
      </c>
      <c s="23" t="s">
        <v>112</v>
      </c>
      <c s="18" t="s">
        <v>22</v>
      </c>
      <c s="24" t="s">
        <v>113</v>
      </c>
      <c s="25" t="s">
        <v>88</v>
      </c>
      <c s="26">
        <v>41.4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328</v>
      </c>
    </row>
    <row r="44" spans="1:5" ht="12.75">
      <c r="A44" s="30" t="s">
        <v>45</v>
      </c>
      <c r="E44" s="31" t="s">
        <v>329</v>
      </c>
    </row>
    <row r="45" spans="1:5" ht="25.5">
      <c r="A45" t="s">
        <v>46</v>
      </c>
      <c r="E45" s="29" t="s">
        <v>330</v>
      </c>
    </row>
    <row r="46" spans="1:16" ht="12.75">
      <c r="A46" s="18" t="s">
        <v>38</v>
      </c>
      <c s="23" t="s">
        <v>35</v>
      </c>
      <c s="23" t="s">
        <v>117</v>
      </c>
      <c s="18" t="s">
        <v>40</v>
      </c>
      <c s="24" t="s">
        <v>118</v>
      </c>
      <c s="25" t="s">
        <v>88</v>
      </c>
      <c s="26">
        <v>51.6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89</v>
      </c>
    </row>
    <row r="48" spans="1:5" ht="12.75">
      <c r="A48" s="30" t="s">
        <v>45</v>
      </c>
      <c r="E48" s="31" t="s">
        <v>331</v>
      </c>
    </row>
    <row r="49" spans="1:5" ht="369.75">
      <c r="A49" t="s">
        <v>46</v>
      </c>
      <c r="E49" s="29" t="s">
        <v>120</v>
      </c>
    </row>
    <row r="50" spans="1:16" ht="12.75">
      <c r="A50" s="18" t="s">
        <v>38</v>
      </c>
      <c s="23" t="s">
        <v>121</v>
      </c>
      <c s="23" t="s">
        <v>332</v>
      </c>
      <c s="18" t="s">
        <v>40</v>
      </c>
      <c s="24" t="s">
        <v>333</v>
      </c>
      <c s="25" t="s">
        <v>88</v>
      </c>
      <c s="26">
        <v>69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89</v>
      </c>
    </row>
    <row r="52" spans="1:5" ht="38.25">
      <c r="A52" s="30" t="s">
        <v>45</v>
      </c>
      <c r="E52" s="31" t="s">
        <v>334</v>
      </c>
    </row>
    <row r="53" spans="1:5" ht="63.75">
      <c r="A53" t="s">
        <v>46</v>
      </c>
      <c r="E53" s="29" t="s">
        <v>335</v>
      </c>
    </row>
    <row r="54" spans="1:16" ht="12.75">
      <c r="A54" s="18" t="s">
        <v>38</v>
      </c>
      <c s="23" t="s">
        <v>126</v>
      </c>
      <c s="23" t="s">
        <v>122</v>
      </c>
      <c s="18" t="s">
        <v>40</v>
      </c>
      <c s="24" t="s">
        <v>123</v>
      </c>
      <c s="25" t="s">
        <v>88</v>
      </c>
      <c s="26">
        <v>26.775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89</v>
      </c>
    </row>
    <row r="56" spans="1:5" ht="38.25">
      <c r="A56" s="30" t="s">
        <v>45</v>
      </c>
      <c r="E56" s="31" t="s">
        <v>336</v>
      </c>
    </row>
    <row r="57" spans="1:5" ht="318.75">
      <c r="A57" t="s">
        <v>46</v>
      </c>
      <c r="E57" s="29" t="s">
        <v>125</v>
      </c>
    </row>
    <row r="58" spans="1:16" ht="12.75">
      <c r="A58" s="18" t="s">
        <v>38</v>
      </c>
      <c s="23" t="s">
        <v>131</v>
      </c>
      <c s="23" t="s">
        <v>127</v>
      </c>
      <c s="18" t="s">
        <v>40</v>
      </c>
      <c s="24" t="s">
        <v>128</v>
      </c>
      <c s="25" t="s">
        <v>88</v>
      </c>
      <c s="26">
        <v>78.375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38.25">
      <c r="A60" s="30" t="s">
        <v>45</v>
      </c>
      <c r="E60" s="31" t="s">
        <v>337</v>
      </c>
    </row>
    <row r="61" spans="1:5" ht="191.25">
      <c r="A61" t="s">
        <v>46</v>
      </c>
      <c r="E61" s="29" t="s">
        <v>130</v>
      </c>
    </row>
    <row r="62" spans="1:16" ht="12.75">
      <c r="A62" s="18" t="s">
        <v>38</v>
      </c>
      <c s="23" t="s">
        <v>67</v>
      </c>
      <c s="23" t="s">
        <v>132</v>
      </c>
      <c s="18" t="s">
        <v>22</v>
      </c>
      <c s="24" t="s">
        <v>133</v>
      </c>
      <c s="25" t="s">
        <v>88</v>
      </c>
      <c s="26">
        <v>26.775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89</v>
      </c>
    </row>
    <row r="64" spans="1:5" ht="38.25">
      <c r="A64" s="30" t="s">
        <v>45</v>
      </c>
      <c r="E64" s="31" t="s">
        <v>338</v>
      </c>
    </row>
    <row r="65" spans="1:5" ht="229.5">
      <c r="A65" t="s">
        <v>46</v>
      </c>
      <c r="E65" s="29" t="s">
        <v>135</v>
      </c>
    </row>
    <row r="66" spans="1:16" ht="12.75">
      <c r="A66" s="18" t="s">
        <v>38</v>
      </c>
      <c s="23" t="s">
        <v>70</v>
      </c>
      <c s="23" t="s">
        <v>132</v>
      </c>
      <c s="18" t="s">
        <v>16</v>
      </c>
      <c s="24" t="s">
        <v>133</v>
      </c>
      <c s="25" t="s">
        <v>88</v>
      </c>
      <c s="26">
        <v>83.89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89</v>
      </c>
    </row>
    <row r="68" spans="1:5" ht="38.25">
      <c r="A68" s="30" t="s">
        <v>45</v>
      </c>
      <c r="E68" s="31" t="s">
        <v>339</v>
      </c>
    </row>
    <row r="69" spans="1:5" ht="229.5">
      <c r="A69" t="s">
        <v>46</v>
      </c>
      <c r="E69" s="29" t="s">
        <v>135</v>
      </c>
    </row>
    <row r="70" spans="1:16" ht="12.75">
      <c r="A70" s="18" t="s">
        <v>38</v>
      </c>
      <c s="23" t="s">
        <v>142</v>
      </c>
      <c s="23" t="s">
        <v>137</v>
      </c>
      <c s="18" t="s">
        <v>40</v>
      </c>
      <c s="24" t="s">
        <v>138</v>
      </c>
      <c s="25" t="s">
        <v>139</v>
      </c>
      <c s="26">
        <v>370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89</v>
      </c>
    </row>
    <row r="72" spans="1:5" ht="51">
      <c r="A72" s="30" t="s">
        <v>45</v>
      </c>
      <c r="E72" s="31" t="s">
        <v>340</v>
      </c>
    </row>
    <row r="73" spans="1:5" ht="25.5">
      <c r="A73" t="s">
        <v>46</v>
      </c>
      <c r="E73" s="29" t="s">
        <v>141</v>
      </c>
    </row>
    <row r="74" spans="1:16" ht="12.75">
      <c r="A74" s="18" t="s">
        <v>38</v>
      </c>
      <c s="23" t="s">
        <v>147</v>
      </c>
      <c s="23" t="s">
        <v>143</v>
      </c>
      <c s="18" t="s">
        <v>40</v>
      </c>
      <c s="24" t="s">
        <v>144</v>
      </c>
      <c s="25" t="s">
        <v>139</v>
      </c>
      <c s="26">
        <v>190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89</v>
      </c>
    </row>
    <row r="76" spans="1:5" ht="12.75">
      <c r="A76" s="30" t="s">
        <v>45</v>
      </c>
      <c r="E76" s="31" t="s">
        <v>341</v>
      </c>
    </row>
    <row r="77" spans="1:5" ht="38.25">
      <c r="A77" t="s">
        <v>46</v>
      </c>
      <c r="E77" s="29" t="s">
        <v>146</v>
      </c>
    </row>
    <row r="78" spans="1:16" ht="12.75">
      <c r="A78" s="18" t="s">
        <v>38</v>
      </c>
      <c s="23" t="s">
        <v>73</v>
      </c>
      <c s="23" t="s">
        <v>148</v>
      </c>
      <c s="18" t="s">
        <v>40</v>
      </c>
      <c s="24" t="s">
        <v>149</v>
      </c>
      <c s="25" t="s">
        <v>139</v>
      </c>
      <c s="26">
        <v>190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89</v>
      </c>
    </row>
    <row r="80" spans="1:5" ht="12.75">
      <c r="A80" s="30" t="s">
        <v>45</v>
      </c>
      <c r="E80" s="31" t="s">
        <v>342</v>
      </c>
    </row>
    <row r="81" spans="1:5" ht="25.5">
      <c r="A81" t="s">
        <v>46</v>
      </c>
      <c r="E81" s="29" t="s">
        <v>151</v>
      </c>
    </row>
    <row r="82" spans="1:18" ht="12.75" customHeight="1">
      <c r="A82" s="5" t="s">
        <v>36</v>
      </c>
      <c s="5"/>
      <c s="35" t="s">
        <v>16</v>
      </c>
      <c s="5"/>
      <c s="21" t="s">
        <v>152</v>
      </c>
      <c s="5"/>
      <c s="5"/>
      <c s="5"/>
      <c s="36">
        <f>0+Q82</f>
      </c>
      <c r="O82">
        <f>0+R82</f>
      </c>
      <c r="Q82">
        <f>0+I83</f>
      </c>
      <c>
        <f>0+O83</f>
      </c>
    </row>
    <row r="83" spans="1:16" ht="12.75">
      <c r="A83" s="18" t="s">
        <v>38</v>
      </c>
      <c s="23" t="s">
        <v>158</v>
      </c>
      <c s="23" t="s">
        <v>153</v>
      </c>
      <c s="18" t="s">
        <v>40</v>
      </c>
      <c s="24" t="s">
        <v>154</v>
      </c>
      <c s="25" t="s">
        <v>139</v>
      </c>
      <c s="26">
        <v>172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89</v>
      </c>
    </row>
    <row r="85" spans="1:5" ht="12.75">
      <c r="A85" s="30" t="s">
        <v>45</v>
      </c>
      <c r="E85" s="31" t="s">
        <v>343</v>
      </c>
    </row>
    <row r="86" spans="1:5" ht="102">
      <c r="A86" t="s">
        <v>46</v>
      </c>
      <c r="E86" s="29" t="s">
        <v>156</v>
      </c>
    </row>
    <row r="87" spans="1:18" ht="12.75" customHeight="1">
      <c r="A87" s="5" t="s">
        <v>36</v>
      </c>
      <c s="5"/>
      <c s="35" t="s">
        <v>26</v>
      </c>
      <c s="5"/>
      <c s="21" t="s">
        <v>157</v>
      </c>
      <c s="5"/>
      <c s="5"/>
      <c s="5"/>
      <c s="36">
        <f>0+Q87</f>
      </c>
      <c r="O87">
        <f>0+R87</f>
      </c>
      <c r="Q87">
        <f>0+I88</f>
      </c>
      <c>
        <f>0+O88</f>
      </c>
    </row>
    <row r="88" spans="1:16" ht="12.75">
      <c r="A88" s="18" t="s">
        <v>38</v>
      </c>
      <c s="23" t="s">
        <v>163</v>
      </c>
      <c s="23" t="s">
        <v>159</v>
      </c>
      <c s="18" t="s">
        <v>40</v>
      </c>
      <c s="24" t="s">
        <v>160</v>
      </c>
      <c s="25" t="s">
        <v>88</v>
      </c>
      <c s="26">
        <v>2.4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12.75">
      <c r="A89" s="28" t="s">
        <v>43</v>
      </c>
      <c r="E89" s="29" t="s">
        <v>89</v>
      </c>
    </row>
    <row r="90" spans="1:5" ht="12.75">
      <c r="A90" s="30" t="s">
        <v>45</v>
      </c>
      <c r="E90" s="31" t="s">
        <v>344</v>
      </c>
    </row>
    <row r="91" spans="1:5" ht="369.75">
      <c r="A91" t="s">
        <v>46</v>
      </c>
      <c r="E91" s="29" t="s">
        <v>162</v>
      </c>
    </row>
    <row r="92" spans="1:18" ht="12.75" customHeight="1">
      <c r="A92" s="5" t="s">
        <v>36</v>
      </c>
      <c s="5"/>
      <c s="35" t="s">
        <v>28</v>
      </c>
      <c s="5"/>
      <c s="21" t="s">
        <v>169</v>
      </c>
      <c s="5"/>
      <c s="5"/>
      <c s="5"/>
      <c s="36">
        <f>0+Q92</f>
      </c>
      <c r="O92">
        <f>0+R92</f>
      </c>
      <c r="Q92">
        <f>0+I93+I97+I101+I105+I109+I113+I117+I121+I125+I129+I133+I137+I141+I145</f>
      </c>
      <c>
        <f>0+O93+O97+O101+O105+O109+O113+O117+O121+O125+O129+O133+O137+O141+O145</f>
      </c>
    </row>
    <row r="93" spans="1:16" ht="12.75">
      <c r="A93" s="18" t="s">
        <v>38</v>
      </c>
      <c s="23" t="s">
        <v>170</v>
      </c>
      <c s="23" t="s">
        <v>176</v>
      </c>
      <c s="18" t="s">
        <v>40</v>
      </c>
      <c s="24" t="s">
        <v>177</v>
      </c>
      <c s="25" t="s">
        <v>139</v>
      </c>
      <c s="26">
        <v>37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89</v>
      </c>
    </row>
    <row r="95" spans="1:5" ht="38.25">
      <c r="A95" s="30" t="s">
        <v>45</v>
      </c>
      <c r="E95" s="31" t="s">
        <v>345</v>
      </c>
    </row>
    <row r="96" spans="1:5" ht="51">
      <c r="A96" t="s">
        <v>46</v>
      </c>
      <c r="E96" s="29" t="s">
        <v>174</v>
      </c>
    </row>
    <row r="97" spans="1:16" ht="12.75">
      <c r="A97" s="18" t="s">
        <v>38</v>
      </c>
      <c s="23" t="s">
        <v>175</v>
      </c>
      <c s="23" t="s">
        <v>180</v>
      </c>
      <c s="18" t="s">
        <v>22</v>
      </c>
      <c s="24" t="s">
        <v>181</v>
      </c>
      <c s="25" t="s">
        <v>139</v>
      </c>
      <c s="26">
        <v>172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89</v>
      </c>
    </row>
    <row r="99" spans="1:5" ht="12.75">
      <c r="A99" s="30" t="s">
        <v>45</v>
      </c>
      <c r="E99" s="31" t="s">
        <v>346</v>
      </c>
    </row>
    <row r="100" spans="1:5" ht="51">
      <c r="A100" t="s">
        <v>46</v>
      </c>
      <c r="E100" s="29" t="s">
        <v>174</v>
      </c>
    </row>
    <row r="101" spans="1:16" ht="12.75">
      <c r="A101" s="18" t="s">
        <v>38</v>
      </c>
      <c s="23" t="s">
        <v>179</v>
      </c>
      <c s="23" t="s">
        <v>180</v>
      </c>
      <c s="18" t="s">
        <v>16</v>
      </c>
      <c s="24" t="s">
        <v>181</v>
      </c>
      <c s="25" t="s">
        <v>139</v>
      </c>
      <c s="26">
        <v>172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89</v>
      </c>
    </row>
    <row r="103" spans="1:5" ht="12.75">
      <c r="A103" s="30" t="s">
        <v>45</v>
      </c>
      <c r="E103" s="31" t="s">
        <v>347</v>
      </c>
    </row>
    <row r="104" spans="1:5" ht="51">
      <c r="A104" t="s">
        <v>46</v>
      </c>
      <c r="E104" s="29" t="s">
        <v>174</v>
      </c>
    </row>
    <row r="105" spans="1:16" ht="12.75">
      <c r="A105" s="18" t="s">
        <v>38</v>
      </c>
      <c s="23" t="s">
        <v>183</v>
      </c>
      <c s="23" t="s">
        <v>186</v>
      </c>
      <c s="18" t="s">
        <v>40</v>
      </c>
      <c s="24" t="s">
        <v>187</v>
      </c>
      <c s="25" t="s">
        <v>139</v>
      </c>
      <c s="26">
        <v>172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89</v>
      </c>
    </row>
    <row r="107" spans="1:5" ht="12.75">
      <c r="A107" s="30" t="s">
        <v>45</v>
      </c>
      <c r="E107" s="31" t="s">
        <v>348</v>
      </c>
    </row>
    <row r="108" spans="1:5" ht="51">
      <c r="A108" t="s">
        <v>46</v>
      </c>
      <c r="E108" s="29" t="s">
        <v>174</v>
      </c>
    </row>
    <row r="109" spans="1:16" ht="12.75">
      <c r="A109" s="18" t="s">
        <v>38</v>
      </c>
      <c s="23" t="s">
        <v>185</v>
      </c>
      <c s="23" t="s">
        <v>349</v>
      </c>
      <c s="18" t="s">
        <v>40</v>
      </c>
      <c s="24" t="s">
        <v>350</v>
      </c>
      <c s="25" t="s">
        <v>139</v>
      </c>
      <c s="26">
        <v>276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25.5">
      <c r="A110" s="28" t="s">
        <v>43</v>
      </c>
      <c r="E110" s="29" t="s">
        <v>351</v>
      </c>
    </row>
    <row r="111" spans="1:5" ht="12.75">
      <c r="A111" s="30" t="s">
        <v>45</v>
      </c>
      <c r="E111" s="31" t="s">
        <v>352</v>
      </c>
    </row>
    <row r="112" spans="1:5" ht="102">
      <c r="A112" t="s">
        <v>46</v>
      </c>
      <c r="E112" s="29" t="s">
        <v>353</v>
      </c>
    </row>
    <row r="113" spans="1:16" ht="12.75">
      <c r="A113" s="18" t="s">
        <v>38</v>
      </c>
      <c s="23" t="s">
        <v>189</v>
      </c>
      <c s="23" t="s">
        <v>190</v>
      </c>
      <c s="18" t="s">
        <v>40</v>
      </c>
      <c s="24" t="s">
        <v>191</v>
      </c>
      <c s="25" t="s">
        <v>139</v>
      </c>
      <c s="26">
        <v>512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89</v>
      </c>
    </row>
    <row r="115" spans="1:5" ht="38.25">
      <c r="A115" s="30" t="s">
        <v>45</v>
      </c>
      <c r="E115" s="31" t="s">
        <v>354</v>
      </c>
    </row>
    <row r="116" spans="1:5" ht="51">
      <c r="A116" t="s">
        <v>46</v>
      </c>
      <c r="E116" s="29" t="s">
        <v>193</v>
      </c>
    </row>
    <row r="117" spans="1:16" ht="12.75">
      <c r="A117" s="18" t="s">
        <v>38</v>
      </c>
      <c s="23" t="s">
        <v>194</v>
      </c>
      <c s="23" t="s">
        <v>195</v>
      </c>
      <c s="18" t="s">
        <v>40</v>
      </c>
      <c s="24" t="s">
        <v>196</v>
      </c>
      <c s="25" t="s">
        <v>139</v>
      </c>
      <c s="26">
        <v>3784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89</v>
      </c>
    </row>
    <row r="119" spans="1:5" ht="51">
      <c r="A119" s="30" t="s">
        <v>45</v>
      </c>
      <c r="E119" s="31" t="s">
        <v>355</v>
      </c>
    </row>
    <row r="120" spans="1:5" ht="51">
      <c r="A120" t="s">
        <v>46</v>
      </c>
      <c r="E120" s="29" t="s">
        <v>193</v>
      </c>
    </row>
    <row r="121" spans="1:16" ht="12.75">
      <c r="A121" s="18" t="s">
        <v>38</v>
      </c>
      <c s="23" t="s">
        <v>198</v>
      </c>
      <c s="23" t="s">
        <v>199</v>
      </c>
      <c s="18" t="s">
        <v>40</v>
      </c>
      <c s="24" t="s">
        <v>200</v>
      </c>
      <c s="25" t="s">
        <v>139</v>
      </c>
      <c s="26">
        <v>3617.6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89</v>
      </c>
    </row>
    <row r="123" spans="1:5" ht="38.25">
      <c r="A123" s="30" t="s">
        <v>45</v>
      </c>
      <c r="E123" s="31" t="s">
        <v>356</v>
      </c>
    </row>
    <row r="124" spans="1:5" ht="51">
      <c r="A124" t="s">
        <v>46</v>
      </c>
      <c r="E124" s="29" t="s">
        <v>193</v>
      </c>
    </row>
    <row r="125" spans="1:16" ht="12.75">
      <c r="A125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139</v>
      </c>
      <c s="26">
        <v>3784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89</v>
      </c>
    </row>
    <row r="127" spans="1:5" ht="51">
      <c r="A127" s="30" t="s">
        <v>45</v>
      </c>
      <c r="E127" s="31" t="s">
        <v>357</v>
      </c>
    </row>
    <row r="128" spans="1:5" ht="140.25">
      <c r="A128" t="s">
        <v>46</v>
      </c>
      <c r="E128" s="29" t="s">
        <v>206</v>
      </c>
    </row>
    <row r="129" spans="1:16" ht="12.75">
      <c r="A129" s="18" t="s">
        <v>38</v>
      </c>
      <c s="23" t="s">
        <v>207</v>
      </c>
      <c s="23" t="s">
        <v>208</v>
      </c>
      <c s="18" t="s">
        <v>40</v>
      </c>
      <c s="24" t="s">
        <v>209</v>
      </c>
      <c s="25" t="s">
        <v>139</v>
      </c>
      <c s="26">
        <v>3617.6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89</v>
      </c>
    </row>
    <row r="131" spans="1:5" ht="38.25">
      <c r="A131" s="30" t="s">
        <v>45</v>
      </c>
      <c r="E131" s="31" t="s">
        <v>358</v>
      </c>
    </row>
    <row r="132" spans="1:5" ht="140.25">
      <c r="A132" t="s">
        <v>46</v>
      </c>
      <c r="E132" s="29" t="s">
        <v>206</v>
      </c>
    </row>
    <row r="133" spans="1:16" ht="12.75">
      <c r="A133" s="18" t="s">
        <v>38</v>
      </c>
      <c s="23" t="s">
        <v>211</v>
      </c>
      <c s="23" t="s">
        <v>212</v>
      </c>
      <c s="18" t="s">
        <v>40</v>
      </c>
      <c s="24" t="s">
        <v>213</v>
      </c>
      <c s="25" t="s">
        <v>139</v>
      </c>
      <c s="26">
        <v>512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89</v>
      </c>
    </row>
    <row r="135" spans="1:5" ht="38.25">
      <c r="A135" s="30" t="s">
        <v>45</v>
      </c>
      <c r="E135" s="31" t="s">
        <v>359</v>
      </c>
    </row>
    <row r="136" spans="1:5" ht="140.25">
      <c r="A136" t="s">
        <v>46</v>
      </c>
      <c r="E136" s="29" t="s">
        <v>206</v>
      </c>
    </row>
    <row r="137" spans="1:16" ht="12.75">
      <c r="A137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97</v>
      </c>
      <c s="26">
        <v>150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25.5">
      <c r="A138" s="28" t="s">
        <v>43</v>
      </c>
      <c r="E138" s="29" t="s">
        <v>218</v>
      </c>
    </row>
    <row r="139" spans="1:5" ht="12.75">
      <c r="A139" s="30" t="s">
        <v>45</v>
      </c>
      <c r="E139" s="31" t="s">
        <v>219</v>
      </c>
    </row>
    <row r="140" spans="1:5" ht="51">
      <c r="A140" t="s">
        <v>46</v>
      </c>
      <c r="E140" s="29" t="s">
        <v>220</v>
      </c>
    </row>
    <row r="141" spans="1:16" ht="12.75">
      <c r="A141" s="18" t="s">
        <v>38</v>
      </c>
      <c s="23" t="s">
        <v>221</v>
      </c>
      <c s="23" t="s">
        <v>360</v>
      </c>
      <c s="18" t="s">
        <v>40</v>
      </c>
      <c s="24" t="s">
        <v>361</v>
      </c>
      <c s="25" t="s">
        <v>139</v>
      </c>
      <c s="26">
        <v>26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25.5">
      <c r="A142" s="28" t="s">
        <v>43</v>
      </c>
      <c r="E142" s="29" t="s">
        <v>362</v>
      </c>
    </row>
    <row r="143" spans="1:5" ht="12.75">
      <c r="A143" s="30" t="s">
        <v>45</v>
      </c>
      <c r="E143" s="31" t="s">
        <v>363</v>
      </c>
    </row>
    <row r="144" spans="1:5" ht="153">
      <c r="A144" t="s">
        <v>46</v>
      </c>
      <c r="E144" s="29" t="s">
        <v>225</v>
      </c>
    </row>
    <row r="145" spans="1:16" ht="12.75">
      <c r="A145" s="18" t="s">
        <v>38</v>
      </c>
      <c s="23" t="s">
        <v>226</v>
      </c>
      <c s="23" t="s">
        <v>227</v>
      </c>
      <c s="18" t="s">
        <v>40</v>
      </c>
      <c s="24" t="s">
        <v>228</v>
      </c>
      <c s="25" t="s">
        <v>97</v>
      </c>
      <c s="26">
        <v>747.8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25.5">
      <c r="A146" s="28" t="s">
        <v>43</v>
      </c>
      <c r="E146" s="29" t="s">
        <v>229</v>
      </c>
    </row>
    <row r="147" spans="1:5" ht="38.25">
      <c r="A147" s="30" t="s">
        <v>45</v>
      </c>
      <c r="E147" s="31" t="s">
        <v>364</v>
      </c>
    </row>
    <row r="148" spans="1:5" ht="38.25">
      <c r="A148" t="s">
        <v>46</v>
      </c>
      <c r="E148" s="29" t="s">
        <v>231</v>
      </c>
    </row>
    <row r="149" spans="1:18" ht="12.75" customHeight="1">
      <c r="A149" s="5" t="s">
        <v>36</v>
      </c>
      <c s="5"/>
      <c s="35" t="s">
        <v>64</v>
      </c>
      <c s="5"/>
      <c s="21" t="s">
        <v>232</v>
      </c>
      <c s="5"/>
      <c s="5"/>
      <c s="5"/>
      <c s="36">
        <f>0+Q149</f>
      </c>
      <c r="O149">
        <f>0+R149</f>
      </c>
      <c r="Q149">
        <f>0+I150+I154+I158</f>
      </c>
      <c>
        <f>0+O150+O154+O158</f>
      </c>
    </row>
    <row r="150" spans="1:16" ht="12.75">
      <c r="A150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236</v>
      </c>
      <c s="26">
        <v>5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25.5">
      <c r="A151" s="28" t="s">
        <v>43</v>
      </c>
      <c r="E151" s="29" t="s">
        <v>365</v>
      </c>
    </row>
    <row r="152" spans="1:5" ht="12.75">
      <c r="A152" s="30" t="s">
        <v>45</v>
      </c>
      <c r="E152" s="31" t="s">
        <v>366</v>
      </c>
    </row>
    <row r="153" spans="1:5" ht="76.5">
      <c r="A153" t="s">
        <v>46</v>
      </c>
      <c r="E153" s="29" t="s">
        <v>239</v>
      </c>
    </row>
    <row r="154" spans="1:16" ht="12.75">
      <c r="A154" s="18" t="s">
        <v>38</v>
      </c>
      <c s="23" t="s">
        <v>240</v>
      </c>
      <c s="23" t="s">
        <v>255</v>
      </c>
      <c s="18" t="s">
        <v>40</v>
      </c>
      <c s="24" t="s">
        <v>256</v>
      </c>
      <c s="25" t="s">
        <v>88</v>
      </c>
      <c s="26">
        <v>2.5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257</v>
      </c>
    </row>
    <row r="156" spans="1:5" ht="12.75">
      <c r="A156" s="30" t="s">
        <v>45</v>
      </c>
      <c r="E156" s="31" t="s">
        <v>367</v>
      </c>
    </row>
    <row r="157" spans="1:5" ht="369.75">
      <c r="A157" t="s">
        <v>46</v>
      </c>
      <c r="E157" s="29" t="s">
        <v>162</v>
      </c>
    </row>
    <row r="158" spans="1:16" ht="12.75">
      <c r="A158" s="18" t="s">
        <v>38</v>
      </c>
      <c s="23" t="s">
        <v>245</v>
      </c>
      <c s="23" t="s">
        <v>260</v>
      </c>
      <c s="18" t="s">
        <v>40</v>
      </c>
      <c s="24" t="s">
        <v>261</v>
      </c>
      <c s="25" t="s">
        <v>236</v>
      </c>
      <c s="26">
        <v>5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40</v>
      </c>
    </row>
    <row r="160" spans="1:5" ht="12.75">
      <c r="A160" s="30" t="s">
        <v>45</v>
      </c>
      <c r="E160" s="31" t="s">
        <v>40</v>
      </c>
    </row>
    <row r="161" spans="1:5" ht="12.75">
      <c r="A161" t="s">
        <v>46</v>
      </c>
      <c r="E161" s="29" t="s">
        <v>262</v>
      </c>
    </row>
    <row r="162" spans="1:18" ht="12.75" customHeight="1">
      <c r="A162" s="5" t="s">
        <v>36</v>
      </c>
      <c s="5"/>
      <c s="35" t="s">
        <v>33</v>
      </c>
      <c s="5"/>
      <c s="21" t="s">
        <v>263</v>
      </c>
      <c s="5"/>
      <c s="5"/>
      <c s="5"/>
      <c s="36">
        <f>0+Q162</f>
      </c>
      <c r="O162">
        <f>0+R162</f>
      </c>
      <c r="Q162">
        <f>0+I163+I167+I171+I175+I179+I183+I187+I191+I195+I199</f>
      </c>
      <c>
        <f>0+O163+O167+O171+O175+O179+O183+O187+O191+O195+O199</f>
      </c>
    </row>
    <row r="163" spans="1:16" ht="12.75">
      <c r="A163" s="18" t="s">
        <v>38</v>
      </c>
      <c s="23" t="s">
        <v>250</v>
      </c>
      <c s="23" t="s">
        <v>368</v>
      </c>
      <c s="18" t="s">
        <v>40</v>
      </c>
      <c s="24" t="s">
        <v>369</v>
      </c>
      <c s="25" t="s">
        <v>236</v>
      </c>
      <c s="26">
        <v>13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40</v>
      </c>
    </row>
    <row r="165" spans="1:5" ht="12.75">
      <c r="A165" s="30" t="s">
        <v>45</v>
      </c>
      <c r="E165" s="31" t="s">
        <v>370</v>
      </c>
    </row>
    <row r="166" spans="1:5" ht="51">
      <c r="A166" t="s">
        <v>46</v>
      </c>
      <c r="E166" s="29" t="s">
        <v>371</v>
      </c>
    </row>
    <row r="167" spans="1:16" ht="25.5">
      <c r="A167" s="18" t="s">
        <v>38</v>
      </c>
      <c s="23" t="s">
        <v>254</v>
      </c>
      <c s="23" t="s">
        <v>265</v>
      </c>
      <c s="18" t="s">
        <v>40</v>
      </c>
      <c s="24" t="s">
        <v>266</v>
      </c>
      <c s="25" t="s">
        <v>139</v>
      </c>
      <c s="26">
        <v>22.916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12.75">
      <c r="A168" s="28" t="s">
        <v>43</v>
      </c>
      <c r="E168" s="29" t="s">
        <v>89</v>
      </c>
    </row>
    <row r="169" spans="1:5" ht="38.25">
      <c r="A169" s="30" t="s">
        <v>45</v>
      </c>
      <c r="E169" s="31" t="s">
        <v>372</v>
      </c>
    </row>
    <row r="170" spans="1:5" ht="38.25">
      <c r="A170" t="s">
        <v>46</v>
      </c>
      <c r="E170" s="29" t="s">
        <v>268</v>
      </c>
    </row>
    <row r="171" spans="1:16" ht="12.75">
      <c r="A171" s="18" t="s">
        <v>38</v>
      </c>
      <c s="23" t="s">
        <v>259</v>
      </c>
      <c s="23" t="s">
        <v>373</v>
      </c>
      <c s="18" t="s">
        <v>40</v>
      </c>
      <c s="24" t="s">
        <v>374</v>
      </c>
      <c s="25" t="s">
        <v>97</v>
      </c>
      <c s="26">
        <v>25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25.5">
      <c r="A172" s="28" t="s">
        <v>43</v>
      </c>
      <c r="E172" s="29" t="s">
        <v>272</v>
      </c>
    </row>
    <row r="173" spans="1:5" ht="12.75">
      <c r="A173" s="30" t="s">
        <v>45</v>
      </c>
      <c r="E173" s="31" t="s">
        <v>375</v>
      </c>
    </row>
    <row r="174" spans="1:5" ht="51">
      <c r="A174" t="s">
        <v>46</v>
      </c>
      <c r="E174" s="29" t="s">
        <v>274</v>
      </c>
    </row>
    <row r="175" spans="1:16" ht="12.75">
      <c r="A175" s="18" t="s">
        <v>38</v>
      </c>
      <c s="23" t="s">
        <v>264</v>
      </c>
      <c s="23" t="s">
        <v>270</v>
      </c>
      <c s="18" t="s">
        <v>40</v>
      </c>
      <c s="24" t="s">
        <v>271</v>
      </c>
      <c s="25" t="s">
        <v>97</v>
      </c>
      <c s="26">
        <v>197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25.5">
      <c r="A176" s="28" t="s">
        <v>43</v>
      </c>
      <c r="E176" s="29" t="s">
        <v>272</v>
      </c>
    </row>
    <row r="177" spans="1:5" ht="12.75">
      <c r="A177" s="30" t="s">
        <v>45</v>
      </c>
      <c r="E177" s="31" t="s">
        <v>376</v>
      </c>
    </row>
    <row r="178" spans="1:5" ht="51">
      <c r="A178" t="s">
        <v>46</v>
      </c>
      <c r="E178" s="29" t="s">
        <v>274</v>
      </c>
    </row>
    <row r="179" spans="1:16" ht="12.75">
      <c r="A179" s="18" t="s">
        <v>38</v>
      </c>
      <c s="23" t="s">
        <v>269</v>
      </c>
      <c s="23" t="s">
        <v>276</v>
      </c>
      <c s="18" t="s">
        <v>40</v>
      </c>
      <c s="24" t="s">
        <v>277</v>
      </c>
      <c s="25" t="s">
        <v>97</v>
      </c>
      <c s="26">
        <v>680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25.5">
      <c r="A180" s="28" t="s">
        <v>43</v>
      </c>
      <c r="E180" s="29" t="s">
        <v>272</v>
      </c>
    </row>
    <row r="181" spans="1:5" ht="12.75">
      <c r="A181" s="30" t="s">
        <v>45</v>
      </c>
      <c r="E181" s="31" t="s">
        <v>377</v>
      </c>
    </row>
    <row r="182" spans="1:5" ht="51">
      <c r="A182" t="s">
        <v>46</v>
      </c>
      <c r="E182" s="29" t="s">
        <v>279</v>
      </c>
    </row>
    <row r="183" spans="1:16" ht="12.75">
      <c r="A183" s="18" t="s">
        <v>38</v>
      </c>
      <c s="23" t="s">
        <v>275</v>
      </c>
      <c s="23" t="s">
        <v>286</v>
      </c>
      <c s="18" t="s">
        <v>40</v>
      </c>
      <c s="24" t="s">
        <v>287</v>
      </c>
      <c s="25" t="s">
        <v>97</v>
      </c>
      <c s="26">
        <v>340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89</v>
      </c>
    </row>
    <row r="185" spans="1:5" ht="12.75">
      <c r="A185" s="30" t="s">
        <v>45</v>
      </c>
      <c r="E185" s="31" t="s">
        <v>378</v>
      </c>
    </row>
    <row r="186" spans="1:5" ht="25.5">
      <c r="A186" t="s">
        <v>46</v>
      </c>
      <c r="E186" s="29" t="s">
        <v>289</v>
      </c>
    </row>
    <row r="187" spans="1:16" ht="12.75">
      <c r="A187" s="18" t="s">
        <v>38</v>
      </c>
      <c s="23" t="s">
        <v>280</v>
      </c>
      <c s="23" t="s">
        <v>291</v>
      </c>
      <c s="18" t="s">
        <v>40</v>
      </c>
      <c s="24" t="s">
        <v>292</v>
      </c>
      <c s="25" t="s">
        <v>97</v>
      </c>
      <c s="26">
        <v>25.5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12.75">
      <c r="A188" s="28" t="s">
        <v>43</v>
      </c>
      <c r="E188" s="29" t="s">
        <v>40</v>
      </c>
    </row>
    <row r="189" spans="1:5" ht="12.75">
      <c r="A189" s="30" t="s">
        <v>45</v>
      </c>
      <c r="E189" s="31" t="s">
        <v>379</v>
      </c>
    </row>
    <row r="190" spans="1:5" ht="25.5">
      <c r="A190" t="s">
        <v>46</v>
      </c>
      <c r="E190" s="29" t="s">
        <v>289</v>
      </c>
    </row>
    <row r="191" spans="1:16" ht="12.75">
      <c r="A191" s="18" t="s">
        <v>38</v>
      </c>
      <c s="23" t="s">
        <v>285</v>
      </c>
      <c s="23" t="s">
        <v>295</v>
      </c>
      <c s="18" t="s">
        <v>40</v>
      </c>
      <c s="24" t="s">
        <v>296</v>
      </c>
      <c s="25" t="s">
        <v>97</v>
      </c>
      <c s="26">
        <v>26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12.75">
      <c r="A192" s="28" t="s">
        <v>43</v>
      </c>
      <c r="E192" s="29" t="s">
        <v>89</v>
      </c>
    </row>
    <row r="193" spans="1:5" ht="12.75">
      <c r="A193" s="30" t="s">
        <v>45</v>
      </c>
      <c r="E193" s="31" t="s">
        <v>380</v>
      </c>
    </row>
    <row r="194" spans="1:5" ht="25.5">
      <c r="A194" t="s">
        <v>46</v>
      </c>
      <c r="E194" s="29" t="s">
        <v>289</v>
      </c>
    </row>
    <row r="195" spans="1:16" ht="12.75">
      <c r="A195" s="18" t="s">
        <v>38</v>
      </c>
      <c s="23" t="s">
        <v>290</v>
      </c>
      <c s="23" t="s">
        <v>299</v>
      </c>
      <c s="18" t="s">
        <v>40</v>
      </c>
      <c s="24" t="s">
        <v>300</v>
      </c>
      <c s="25" t="s">
        <v>139</v>
      </c>
      <c s="26">
        <v>3952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12.75">
      <c r="A196" s="28" t="s">
        <v>43</v>
      </c>
      <c r="E196" s="29" t="s">
        <v>301</v>
      </c>
    </row>
    <row r="197" spans="1:5" ht="51">
      <c r="A197" s="30" t="s">
        <v>45</v>
      </c>
      <c r="E197" s="31" t="s">
        <v>381</v>
      </c>
    </row>
    <row r="198" spans="1:5" ht="25.5">
      <c r="A198" t="s">
        <v>46</v>
      </c>
      <c r="E198" s="29" t="s">
        <v>303</v>
      </c>
    </row>
    <row r="199" spans="1:16" ht="12.75">
      <c r="A199" s="18" t="s">
        <v>38</v>
      </c>
      <c s="23" t="s">
        <v>294</v>
      </c>
      <c s="23" t="s">
        <v>305</v>
      </c>
      <c s="18" t="s">
        <v>40</v>
      </c>
      <c s="24" t="s">
        <v>306</v>
      </c>
      <c s="25" t="s">
        <v>236</v>
      </c>
      <c s="26">
        <v>5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12.75">
      <c r="A200" s="28" t="s">
        <v>43</v>
      </c>
      <c r="E200" s="29" t="s">
        <v>40</v>
      </c>
    </row>
    <row r="201" spans="1:5" ht="12.75">
      <c r="A201" s="30" t="s">
        <v>45</v>
      </c>
      <c r="E201" s="31" t="s">
        <v>382</v>
      </c>
    </row>
    <row r="202" spans="1:5" ht="89.25">
      <c r="A202" t="s">
        <v>46</v>
      </c>
      <c r="E202" s="29" t="s">
        <v>308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383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383</v>
      </c>
      <c s="5"/>
      <c s="14" t="s">
        <v>310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311</v>
      </c>
      <c s="18" t="s">
        <v>40</v>
      </c>
      <c s="24" t="s">
        <v>312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14.75">
      <c r="A10" s="28" t="s">
        <v>43</v>
      </c>
      <c r="E10" s="29" t="s">
        <v>313</v>
      </c>
    </row>
    <row r="11" spans="1:5" ht="12.75">
      <c r="A11" s="30" t="s">
        <v>45</v>
      </c>
      <c r="E11" s="31" t="s">
        <v>314</v>
      </c>
    </row>
    <row r="12" spans="1:5" ht="12.75">
      <c r="A12" t="s">
        <v>46</v>
      </c>
      <c r="E12" s="29" t="s">
        <v>315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