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cechova.marcela" reservationPassword="0"/>
  <workbookPr/>
  <bookViews>
    <workbookView xWindow="240" yWindow="120" windowWidth="14940" windowHeight="9225" activeTab="0"/>
  </bookViews>
  <sheets>
    <sheet name="SO 000_Ostatní" sheetId="1" r:id="rId1"/>
    <sheet name="SO 000_Vedlejší" sheetId="2" r:id="rId2"/>
    <sheet name="SO 101" sheetId="3" r:id="rId3"/>
  </sheets>
  <definedNames/>
  <calcPr/>
  <webPublishing/>
</workbook>
</file>

<file path=xl/sharedStrings.xml><?xml version="1.0" encoding="utf-8"?>
<sst xmlns="http://schemas.openxmlformats.org/spreadsheetml/2006/main" count="478" uniqueCount="141">
  <si>
    <t>ASPE10</t>
  </si>
  <si>
    <t>S</t>
  </si>
  <si>
    <t>Soupis prací objektu</t>
  </si>
  <si>
    <t xml:space="preserve">Stavba: </t>
  </si>
  <si>
    <t>II/416</t>
  </si>
  <si>
    <t>křiž. s III/42510 -  Žabčice</t>
  </si>
  <si>
    <t>O</t>
  </si>
  <si>
    <t>Objekt:</t>
  </si>
  <si>
    <t>SO 000</t>
  </si>
  <si>
    <t>Ostatní a vedlejší náklady</t>
  </si>
  <si>
    <t>O1</t>
  </si>
  <si>
    <t>Rozpočet:</t>
  </si>
  <si>
    <t>0,00</t>
  </si>
  <si>
    <t>15,00</t>
  </si>
  <si>
    <t>21,00</t>
  </si>
  <si>
    <t>3</t>
  </si>
  <si>
    <t>2</t>
  </si>
  <si>
    <t>Ostatní</t>
  </si>
  <si>
    <t>náklady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</si>
  <si>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</si>
  <si>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</si>
  <si>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</si>
  <si>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</si>
  <si>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</si>
  <si>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</si>
  <si>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</si>
  <si>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</si>
  <si>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</si>
  <si>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</si>
  <si>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</si>
  <si>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</si>
  <si>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</si>
  <si>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</si>
  <si>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</si>
  <si>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</si>
  <si>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</si>
  <si>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</si>
  <si>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</si>
  <si>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</si>
  <si>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029113</t>
  </si>
  <si>
    <t/>
  </si>
  <si>
    <t>OSTATNÍ POŽADAVKY - GEODETICKÉ ZAMĚŘENÍ - CELKY</t>
  </si>
  <si>
    <t>KPL</t>
  </si>
  <si>
    <t>PP</t>
  </si>
  <si>
    <t>Geodetické zaměření stavby - popsáno v obchodních podmínkách</t>
  </si>
  <si>
    <t>VV</t>
  </si>
  <si>
    <t>TS</t>
  </si>
  <si>
    <t>zahrnuje veškeré náklady spojené s objednatelem požadovanými pracemi</t>
  </si>
  <si>
    <t>02946</t>
  </si>
  <si>
    <t>OSTAT POŽADAVKY - FOTODOKUMENTACE</t>
  </si>
  <si>
    <t>Fotodokumentace provádění stavby - popsáno v obchodních podmínkách</t>
  </si>
  <si>
    <t>položka zahrnuje:  
- fotodokumentaci zadavatelem požadovaného děje a konstrukcí v požadovaných časových intervalech  
- zadavatelem specifikované výstupy (fotografie v papírovém a digitálním formátu) v požadovaném počtu</t>
  </si>
  <si>
    <t>Vedlejší</t>
  </si>
  <si>
    <t>00002</t>
  </si>
  <si>
    <t>R</t>
  </si>
  <si>
    <t>Vytyčení obvodu prostoru staveniště - popsáno v projektové dokumentaci</t>
  </si>
  <si>
    <t>00003</t>
  </si>
  <si>
    <t>Zřízení a odstranění zařízení staveniště - popsáno v obchodních podmínkách</t>
  </si>
  <si>
    <t>00004</t>
  </si>
  <si>
    <t>Zajištění povolení k uzavírkám - popsáno v obchodních podmínkách, v zákoně č. 13/1997 Sb., a vyhlášce č. 104/1997</t>
  </si>
  <si>
    <t>00005</t>
  </si>
  <si>
    <t>Zajištění stanovení, umístění, údržbu, přemístění a odstranění dočasného dopravního značení - popsáno v projektové dokumentaci</t>
  </si>
  <si>
    <t>8</t>
  </si>
  <si>
    <t>00008</t>
  </si>
  <si>
    <t>Zajištění přístupů a příjezdů k sousedním nemovitostem  - popsáno v obchodních podmínkách, v zákoně č. 13/1997 Sb., a vyhlášce č. 104/1997</t>
  </si>
  <si>
    <t>14</t>
  </si>
  <si>
    <t>00014</t>
  </si>
  <si>
    <t>Zajištění provedení a výstupů veškerých zkoušek a revizí - popsáno v obchodních podmínkách, technických podmínkách a normách ČSN</t>
  </si>
  <si>
    <t>15</t>
  </si>
  <si>
    <t>00015</t>
  </si>
  <si>
    <t>Bezpečnostní opatření - popsáno v projektové dokumentaci</t>
  </si>
  <si>
    <t>18</t>
  </si>
  <si>
    <t>00018</t>
  </si>
  <si>
    <t>Návrh technologického postupu prací - popsáno v obchodních podmínkách</t>
  </si>
  <si>
    <t>SO 101</t>
  </si>
  <si>
    <t>Komunikace</t>
  </si>
  <si>
    <t>014102</t>
  </si>
  <si>
    <t>POPLATKY ZA SKLÁDKU</t>
  </si>
  <si>
    <t>T</t>
  </si>
  <si>
    <t>pol. 12922  1651,50*0,10*2=330,300 [A] 
pol.12924    1101*0,11*2=242,220 [B]Celkem: A+B=572,520 [C]</t>
  </si>
  <si>
    <t>zahrnuje veškeré poplatky provozovateli skládky související s uložením odpadu na skládce.</t>
  </si>
  <si>
    <t>16</t>
  </si>
  <si>
    <t>02720</t>
  </si>
  <si>
    <t>POMOC PRÁCE ZŘÍZ NEBO ZAJIŠŤ REGULACI A OCHRANU DOPRAVY</t>
  </si>
  <si>
    <t>Přechodná úprava dopravního značení a objízdných tras, včetně údržby a úprav během stavebních prací v souladu s TP66 - II.vydání  "Zásady pro označování pracovních míst na PK" a s platnými předpisy pro navrhování DZ na PK, vč. vyhlášky č. 294/2015 Sb.   
Stávající svislé dopravní značky se pro potřeby PDZ zachovají a dle potřeby zakryjí, upraví nebo doplní. Přechodné SDZ (značky, směrovací desky, závory, semaforová souprava, světla) se umístí na nosičích a podkladních deskách včetně nutných přesunů dle jednotlivých fází (etap) výstavby, dodávky, montáže, demontáže. 
Vše v režii zhotovitele.</t>
  </si>
  <si>
    <t>zahrnuje veškeré náklady spojené s objednatelem požadovanými zařízeními</t>
  </si>
  <si>
    <t>Zemní práce</t>
  </si>
  <si>
    <t>11372</t>
  </si>
  <si>
    <t>FRÉZOVÁNÍ ZPEVNĚNÝCH PLOCH ASFALTOVÝCH</t>
  </si>
  <si>
    <t>M3</t>
  </si>
  <si>
    <t>frézování stávajícího krytu vozovky v tl. 110 mm odvozná vzdálenos a likvidace v režii zhotovitele  
 plocha 9524*0,11=1 047,640 [A]</t>
  </si>
  <si>
    <t>Položka zahrnuje veškerou manipulaci s vybouranou sutí a s vybouranými hmotami vč. uložení na skládku.</t>
  </si>
  <si>
    <t>12922</t>
  </si>
  <si>
    <t>ČIŠTĚNÍ KRAJNIC OD NÁNOSU TL. DO 100MM</t>
  </si>
  <si>
    <t>M2</t>
  </si>
  <si>
    <t>před frézováním šířky 0,75 m tl. 100 mm (2*1131 - 60)*0,75 =1 651,500 [A]</t>
  </si>
  <si>
    <t>Součástí položky je vodorovná a svislá doprava, přemístění, přeložení, manipulace s materiálem a uložení na skládku.  
 Nezahrnuje poplatek za skládku, který se vykazuje v položce 0141** (s výjimkou malého množství  materiálu, kde je možné poplatek zahrnout do jednotkové ceny položky – tento fakt musí být uveden v doplňujícím textu k položce)</t>
  </si>
  <si>
    <t>12924</t>
  </si>
  <si>
    <t>ČIŠTĚNÍ KRAJNIC OD NÁNOSU TL. DO 200MM</t>
  </si>
  <si>
    <t>před pokládkou ACL 16S tl. 110 mm šířky 0,50 m (2*1131-60)*0,50=1 101,000 [A]</t>
  </si>
  <si>
    <t>7</t>
  </si>
  <si>
    <t>odvoz a likvidace v režii zhotovitele</t>
  </si>
  <si>
    <t>frézování plošných rozpadů dle DGN tl. 50 mm  0,25*9524*0,05=119,050 [A]</t>
  </si>
  <si>
    <t>56962</t>
  </si>
  <si>
    <t>ZPEVNĚNÍ KRAJNIC Z RECYKLOVANÉHO MATERIÁLU TL DO 100MM</t>
  </si>
  <si>
    <t>šířky 0,50 m tl. 100mm (2*1131-60)0,50=2 202,000 [A]</t>
  </si>
  <si>
    <t>- dodání recyklátu v požadované kvalitě  
- očištění podkladu  
- uložení recyklátu dle předepsaného technologického předpisu, zhutnění vrstvy v předepsané tloušťce  
- zřízení vrstvy bez rozlišení šířky, pokládání vrstvy po etapách, včetně pracovních spar a spojů  
- úpravu napojení, ukončení   
- nezahrnuje postřiky, nátěry</t>
  </si>
  <si>
    <t>572214</t>
  </si>
  <si>
    <t>SPOJOVACÍ POSTŘIK Z MODIFIK EMULZE DO 0,5KG/M2</t>
  </si>
  <si>
    <t>sanace plošných rozpadů 25% z plochy 9212  0,25*9524=2 381,000 [A]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</si>
  <si>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</si>
  <si>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0,50kg/m2 před pokádkou ACL 16S 9524,30=9 524,300 [A]</t>
  </si>
  <si>
    <t>0,30kg/m2 před pokládkou ACO 11+  9185=9 185,000 [A]</t>
  </si>
  <si>
    <t>574A44</t>
  </si>
  <si>
    <t>ASFALTOVÝ BETON PRO OBRUSNÉ VRSTVY ACO 11+, 11S TL. 50MM</t>
  </si>
  <si>
    <t>ACO 11+ tl. 50 mm  9185=9 185,000 [A]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</si>
  <si>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</si>
  <si>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11</t>
  </si>
  <si>
    <t>574C56</t>
  </si>
  <si>
    <t>ASFALTOVÝ BETON PRO LOŽNÍ VRSTVY ACL 16+, 16S TL. 60MM</t>
  </si>
  <si>
    <t>ACL 16S tl.60 mm  9185+2*0,15*1131=9 524,300 [A]</t>
  </si>
  <si>
    <t>12</t>
  </si>
  <si>
    <t>574E46</t>
  </si>
  <si>
    <t>ASFALTOVÝ BETON PRO PODKLADNÍ VRSTVY ACP 16+, 16S TL. 50MM</t>
  </si>
  <si>
    <t>sanace rozpadů   ACP 16 S tl. 50 mm 0,25*9524=2 381,000 [A]</t>
  </si>
  <si>
    <t>13</t>
  </si>
  <si>
    <t>58920</t>
  </si>
  <si>
    <t>VÝPLŇ SPAR MODIFIKOVANÝM ASFALTEM</t>
  </si>
  <si>
    <t>M</t>
  </si>
  <si>
    <t>vč. prořezu podélná spára 1131 m, zalití trhlin ve vozovce po odfrézování 500 m, napojení na ZÚ A KÚ 8,90m, 8,20 m 
1131+500+8,90+8,20=1 648,100 [A]</t>
  </si>
  <si>
    <t>položka zahrnuje:  
- dodávku předepsaného materiálu  
- vyčištění a výplň spar tímto materiálem</t>
  </si>
  <si>
    <t>Ostatní konstrukce a práce</t>
  </si>
  <si>
    <t>91228</t>
  </si>
  <si>
    <t>SMĚROVÉ SLOUPKY Z PLAST HMOT VČETNĚ ODRAZNÉHO PÁSKU</t>
  </si>
  <si>
    <t>KUS</t>
  </si>
  <si>
    <t>s trnem  50=50,000 [A]</t>
  </si>
  <si>
    <t>položka zahrnuje:  
- dodání a osazení sloupku včetně nutných zemních prací  
- vnitrostaveništní a mimostaveništní doprava  
- odrazky plastové nebo z retroreflexní fólie</t>
  </si>
  <si>
    <t>915231</t>
  </si>
  <si>
    <t>VODOR DOPRAV ZNAČ PLASTEM PROFIL ZVUČÍCÍ - DOD A POKLÁDKA</t>
  </si>
  <si>
    <t>vodící podélná čára souvislá š. 12,5 cm 1131*0,125*2=282,750 [A] 
sřední dělící čára přerušovaná šířky 12,50 cm 1131/2*0,125Celkem: A=70,688 [C]Celkem: A+C=353,438 [D]</t>
  </si>
  <si>
    <t>položka zahrnuje:  
- dodání a pokládku nátěrového materiálu (měří se pouze natíraná plocha)  
- předznačení a reflexní úpravu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</si>
</sst>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6"/>
      <color rgb="FF000000"/>
      <name val="Arial"/>
      <family val="0"/>
    </font>
    <font>
      <b/>
      <sz val="11"/>
      <name val="Arial"/>
      <family val="0"/>
    </font>
    <font>
      <sz val="10"/>
      <color rgb="FFFFFFFF"/>
      <name val="Arial"/>
      <family val="0"/>
    </font>
    <font>
      <b/>
      <sz val="10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 style="thin"/>
      <top/>
      <bottom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37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left"/>
    </xf>
    <xf numFmtId="0" fontId="3" fillId="3" borderId="1" xfId="0" applyFont="1" applyFill="1" applyBorder="1" applyAlignment="1">
      <alignment horizontal="center" vertical="center" wrapText="1"/>
    </xf>
    <xf numFmtId="0" fontId="2" fillId="2" borderId="3" xfId="0" applyFont="1" applyFill="1" applyBorder="1"/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left"/>
    </xf>
    <xf numFmtId="0" fontId="4" fillId="2" borderId="5" xfId="0" applyFont="1" applyFill="1" applyBorder="1" applyAlignment="1">
      <alignment horizontal="right"/>
    </xf>
    <xf numFmtId="177" fontId="4" fillId="2" borderId="5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wrapText="1"/>
    </xf>
    <xf numFmtId="0" fontId="0" fillId="0" borderId="1" xfId="0" applyBorder="1"/>
    <xf numFmtId="0" fontId="0" fillId="2" borderId="6" xfId="0" applyFill="1" applyBorder="1"/>
    <xf numFmtId="0" fontId="4" fillId="2" borderId="6" xfId="0" applyFont="1" applyFill="1" applyBorder="1" applyAlignment="1">
      <alignment horizontal="right"/>
    </xf>
    <xf numFmtId="0" fontId="4" fillId="2" borderId="6" xfId="0" applyFont="1" applyFill="1" applyBorder="1" applyAlignment="1">
      <alignment wrapText="1"/>
    </xf>
    <xf numFmtId="177" fontId="4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0" fontId="4" fillId="2" borderId="0" xfId="0" applyFont="1" applyFill="1" applyAlignment="1">
      <alignment horizontal="right"/>
    </xf>
    <xf numFmtId="177" fontId="4" fillId="2" borderId="0" xfId="0" applyNumberFormat="1" applyFont="1" applyFill="1" applyAlignment="1">
      <alignment horizontal="center"/>
    </xf>
    <xf numFmtId="0" fontId="4" fillId="2" borderId="3" xfId="0" applyFont="1" applyFill="1" applyBorder="1" applyAlignment="1">
      <alignment horizontal="right"/>
    </xf>
    <xf numFmtId="177" fontId="4" fillId="2" borderId="3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sharedStrings" Target="sharedStrings.xml" /><Relationship Id="rId6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7"/>
  <sheetViews>
    <sheetView tabSelected="1"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0+O9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17</v>
      </c>
      <c s="32">
        <f>0+I9</f>
      </c>
      <c r="O3" t="s">
        <v>12</v>
      </c>
      <c t="s">
        <v>16</v>
      </c>
    </row>
    <row r="4" spans="1:16" ht="15" customHeight="1">
      <c r="A4" t="s">
        <v>6</v>
      </c>
      <c s="8" t="s">
        <v>7</v>
      </c>
      <c s="9" t="s">
        <v>8</v>
      </c>
      <c s="1"/>
      <c s="10" t="s">
        <v>9</v>
      </c>
      <c s="1"/>
      <c s="1"/>
      <c s="7"/>
      <c s="7"/>
      <c r="O4" t="s">
        <v>13</v>
      </c>
      <c t="s">
        <v>16</v>
      </c>
    </row>
    <row r="5" spans="1:16" ht="12.75" customHeight="1">
      <c r="A5" t="s">
        <v>10</v>
      </c>
      <c s="12" t="s">
        <v>11</v>
      </c>
      <c s="13" t="s">
        <v>17</v>
      </c>
      <c s="5"/>
      <c s="14" t="s">
        <v>18</v>
      </c>
      <c s="5"/>
      <c s="5"/>
      <c s="5"/>
      <c s="5"/>
      <c r="O5" t="s">
        <v>14</v>
      </c>
      <c t="s">
        <v>16</v>
      </c>
    </row>
    <row r="6" spans="1:9" ht="12.75" customHeight="1">
      <c r="A6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</row>
    <row r="7" spans="1:9" ht="12.75" customHeight="1">
      <c r="A7" s="11"/>
      <c s="11"/>
      <c s="11"/>
      <c s="11"/>
      <c s="11"/>
      <c s="11"/>
      <c s="11"/>
      <c s="11" t="s">
        <v>32</v>
      </c>
      <c s="11" t="s">
        <v>34</v>
      </c>
    </row>
    <row r="8" spans="1:9" ht="12.75" customHeight="1">
      <c r="A8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9" spans="1:18" ht="12.75" customHeight="1">
      <c r="A9" s="19" t="s">
        <v>36</v>
      </c>
      <c s="19"/>
      <c s="20" t="s">
        <v>20</v>
      </c>
      <c s="19"/>
      <c s="21" t="s">
        <v>37</v>
      </c>
      <c s="19"/>
      <c s="19"/>
      <c s="19"/>
      <c s="22">
        <f>0+Q9</f>
      </c>
      <c r="O9">
        <f>0+R9</f>
      </c>
      <c r="Q9">
        <f>0+I10+I14</f>
      </c>
      <c>
        <f>0+O10+O14</f>
      </c>
    </row>
    <row r="10" spans="1:16" ht="12.75">
      <c r="A10" s="18" t="s">
        <v>38</v>
      </c>
      <c s="23" t="s">
        <v>15</v>
      </c>
      <c s="23" t="s">
        <v>39</v>
      </c>
      <c s="18" t="s">
        <v>40</v>
      </c>
      <c s="24" t="s">
        <v>41</v>
      </c>
      <c s="25" t="s">
        <v>42</v>
      </c>
      <c s="26">
        <v>1</v>
      </c>
      <c s="27">
        <v>0</v>
      </c>
      <c s="27">
        <f>ROUND(ROUND(H10,2)*ROUND(G10,3),2)</f>
      </c>
      <c r="O10">
        <f>(I10*21)/100</f>
      </c>
      <c t="s">
        <v>16</v>
      </c>
    </row>
    <row r="11" spans="1:5" ht="12.75">
      <c r="A11" s="28" t="s">
        <v>43</v>
      </c>
      <c r="E11" s="29" t="s">
        <v>44</v>
      </c>
    </row>
    <row r="12" spans="1:5" ht="12.75">
      <c r="A12" s="30" t="s">
        <v>45</v>
      </c>
      <c r="E12" s="31" t="s">
        <v>40</v>
      </c>
    </row>
    <row r="13" spans="1:5" ht="12.75">
      <c r="A13" t="s">
        <v>46</v>
      </c>
      <c r="E13" s="29" t="s">
        <v>47</v>
      </c>
    </row>
    <row r="14" spans="1:16" ht="12.75">
      <c r="A14" s="18" t="s">
        <v>38</v>
      </c>
      <c s="23" t="s">
        <v>28</v>
      </c>
      <c s="23" t="s">
        <v>48</v>
      </c>
      <c s="18" t="s">
        <v>40</v>
      </c>
      <c s="24" t="s">
        <v>49</v>
      </c>
      <c s="25" t="s">
        <v>42</v>
      </c>
      <c s="26">
        <v>1</v>
      </c>
      <c s="27">
        <v>0</v>
      </c>
      <c s="27">
        <f>ROUND(ROUND(H14,2)*ROUND(G14,3),2)</f>
      </c>
      <c r="O14">
        <f>(I14*21)/100</f>
      </c>
      <c t="s">
        <v>16</v>
      </c>
    </row>
    <row r="15" spans="1:5" ht="12.75">
      <c r="A15" s="28" t="s">
        <v>43</v>
      </c>
      <c r="E15" s="29" t="s">
        <v>50</v>
      </c>
    </row>
    <row r="16" spans="1:5" ht="12.75">
      <c r="A16" s="30" t="s">
        <v>45</v>
      </c>
      <c r="E16" s="31" t="s">
        <v>40</v>
      </c>
    </row>
    <row r="17" spans="1:5" ht="63.75">
      <c r="A17" t="s">
        <v>46</v>
      </c>
      <c r="E17" s="29" t="s">
        <v>51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1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0+O9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52</v>
      </c>
      <c s="32">
        <f>0+I9</f>
      </c>
      <c r="O3" t="s">
        <v>12</v>
      </c>
      <c t="s">
        <v>16</v>
      </c>
    </row>
    <row r="4" spans="1:16" ht="15" customHeight="1">
      <c r="A4" t="s">
        <v>6</v>
      </c>
      <c s="8" t="s">
        <v>7</v>
      </c>
      <c s="9" t="s">
        <v>8</v>
      </c>
      <c s="1"/>
      <c s="10" t="s">
        <v>9</v>
      </c>
      <c s="1"/>
      <c s="1"/>
      <c s="7"/>
      <c s="7"/>
      <c r="O4" t="s">
        <v>13</v>
      </c>
      <c t="s">
        <v>16</v>
      </c>
    </row>
    <row r="5" spans="1:16" ht="12.75" customHeight="1">
      <c r="A5" t="s">
        <v>10</v>
      </c>
      <c s="12" t="s">
        <v>11</v>
      </c>
      <c s="13" t="s">
        <v>52</v>
      </c>
      <c s="5"/>
      <c s="14" t="s">
        <v>18</v>
      </c>
      <c s="5"/>
      <c s="5"/>
      <c s="5"/>
      <c s="5"/>
      <c r="O5" t="s">
        <v>14</v>
      </c>
      <c t="s">
        <v>16</v>
      </c>
    </row>
    <row r="6" spans="1:9" ht="12.75" customHeight="1">
      <c r="A6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</row>
    <row r="7" spans="1:9" ht="12.75" customHeight="1">
      <c r="A7" s="11"/>
      <c s="11"/>
      <c s="11"/>
      <c s="11"/>
      <c s="11"/>
      <c s="11"/>
      <c s="11"/>
      <c s="11" t="s">
        <v>32</v>
      </c>
      <c s="11" t="s">
        <v>34</v>
      </c>
    </row>
    <row r="8" spans="1:9" ht="12.75" customHeight="1">
      <c r="A8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9" spans="1:18" ht="12.75" customHeight="1">
      <c r="A9" s="19" t="s">
        <v>36</v>
      </c>
      <c s="19"/>
      <c s="20" t="s">
        <v>20</v>
      </c>
      <c s="19"/>
      <c s="21" t="s">
        <v>37</v>
      </c>
      <c s="19"/>
      <c s="19"/>
      <c s="19"/>
      <c s="22">
        <f>0+Q9</f>
      </c>
      <c r="O9">
        <f>0+R9</f>
      </c>
      <c r="Q9">
        <f>0+I10+I14+I18+I22+I26+I30+I34+I38</f>
      </c>
      <c>
        <f>0+O10+O14+O18+O22+O26+O30+O34+O38</f>
      </c>
    </row>
    <row r="10" spans="1:16" ht="12.75">
      <c r="A10" s="18" t="s">
        <v>38</v>
      </c>
      <c s="23" t="s">
        <v>16</v>
      </c>
      <c s="23" t="s">
        <v>53</v>
      </c>
      <c s="18" t="s">
        <v>54</v>
      </c>
      <c s="24" t="s">
        <v>55</v>
      </c>
      <c s="25" t="s">
        <v>42</v>
      </c>
      <c s="26">
        <v>1</v>
      </c>
      <c s="27">
        <v>0</v>
      </c>
      <c s="27">
        <f>ROUND(ROUND(H10,2)*ROUND(G10,3),2)</f>
      </c>
      <c r="O10">
        <f>(I10*21)/100</f>
      </c>
      <c t="s">
        <v>16</v>
      </c>
    </row>
    <row r="11" spans="1:5" ht="12.75">
      <c r="A11" s="28" t="s">
        <v>43</v>
      </c>
      <c r="E11" s="29" t="s">
        <v>40</v>
      </c>
    </row>
    <row r="12" spans="1:5" ht="12.75">
      <c r="A12" s="30" t="s">
        <v>45</v>
      </c>
      <c r="E12" s="31" t="s">
        <v>40</v>
      </c>
    </row>
    <row r="13" spans="1:5" ht="12.75">
      <c r="A13" t="s">
        <v>46</v>
      </c>
      <c r="E13" s="29" t="s">
        <v>40</v>
      </c>
    </row>
    <row r="14" spans="1:16" ht="12.75">
      <c r="A14" s="18" t="s">
        <v>38</v>
      </c>
      <c s="23" t="s">
        <v>15</v>
      </c>
      <c s="23" t="s">
        <v>56</v>
      </c>
      <c s="18" t="s">
        <v>54</v>
      </c>
      <c s="24" t="s">
        <v>57</v>
      </c>
      <c s="25" t="s">
        <v>42</v>
      </c>
      <c s="26">
        <v>1</v>
      </c>
      <c s="27">
        <v>0</v>
      </c>
      <c s="27">
        <f>ROUND(ROUND(H14,2)*ROUND(G14,3),2)</f>
      </c>
      <c r="O14">
        <f>(I14*21)/100</f>
      </c>
      <c t="s">
        <v>16</v>
      </c>
    </row>
    <row r="15" spans="1:5" ht="12.75">
      <c r="A15" s="28" t="s">
        <v>43</v>
      </c>
      <c r="E15" s="29" t="s">
        <v>40</v>
      </c>
    </row>
    <row r="16" spans="1:5" ht="12.75">
      <c r="A16" s="30" t="s">
        <v>45</v>
      </c>
      <c r="E16" s="31" t="s">
        <v>40</v>
      </c>
    </row>
    <row r="17" spans="1:5" ht="12.75">
      <c r="A17" t="s">
        <v>46</v>
      </c>
      <c r="E17" s="29" t="s">
        <v>40</v>
      </c>
    </row>
    <row r="18" spans="1:16" ht="25.5">
      <c r="A18" s="18" t="s">
        <v>38</v>
      </c>
      <c s="23" t="s">
        <v>26</v>
      </c>
      <c s="23" t="s">
        <v>58</v>
      </c>
      <c s="18" t="s">
        <v>54</v>
      </c>
      <c s="24" t="s">
        <v>59</v>
      </c>
      <c s="25" t="s">
        <v>42</v>
      </c>
      <c s="26">
        <v>1</v>
      </c>
      <c s="27">
        <v>0</v>
      </c>
      <c s="27">
        <f>ROUND(ROUND(H18,2)*ROUND(G18,3),2)</f>
      </c>
      <c r="O18">
        <f>(I18*21)/100</f>
      </c>
      <c t="s">
        <v>16</v>
      </c>
    </row>
    <row r="19" spans="1:5" ht="12.75">
      <c r="A19" s="28" t="s">
        <v>43</v>
      </c>
      <c r="E19" s="29" t="s">
        <v>40</v>
      </c>
    </row>
    <row r="20" spans="1:5" ht="12.75">
      <c r="A20" s="30" t="s">
        <v>45</v>
      </c>
      <c r="E20" s="31" t="s">
        <v>40</v>
      </c>
    </row>
    <row r="21" spans="1:5" ht="12.75">
      <c r="A21" t="s">
        <v>46</v>
      </c>
      <c r="E21" s="29" t="s">
        <v>40</v>
      </c>
    </row>
    <row r="22" spans="1:16" ht="25.5">
      <c r="A22" s="18" t="s">
        <v>38</v>
      </c>
      <c s="23" t="s">
        <v>28</v>
      </c>
      <c s="23" t="s">
        <v>60</v>
      </c>
      <c s="18" t="s">
        <v>54</v>
      </c>
      <c s="24" t="s">
        <v>61</v>
      </c>
      <c s="25" t="s">
        <v>42</v>
      </c>
      <c s="26">
        <v>1</v>
      </c>
      <c s="27">
        <v>0</v>
      </c>
      <c s="27">
        <f>ROUND(ROUND(H22,2)*ROUND(G22,3),2)</f>
      </c>
      <c r="O22">
        <f>(I22*21)/100</f>
      </c>
      <c t="s">
        <v>16</v>
      </c>
    </row>
    <row r="23" spans="1:5" ht="12.75">
      <c r="A23" s="28" t="s">
        <v>43</v>
      </c>
      <c r="E23" s="29" t="s">
        <v>40</v>
      </c>
    </row>
    <row r="24" spans="1:5" ht="12.75">
      <c r="A24" s="30" t="s">
        <v>45</v>
      </c>
      <c r="E24" s="31" t="s">
        <v>40</v>
      </c>
    </row>
    <row r="25" spans="1:5" ht="12.75">
      <c r="A25" t="s">
        <v>46</v>
      </c>
      <c r="E25" s="29" t="s">
        <v>40</v>
      </c>
    </row>
    <row r="26" spans="1:16" ht="25.5">
      <c r="A26" s="18" t="s">
        <v>38</v>
      </c>
      <c s="23" t="s">
        <v>62</v>
      </c>
      <c s="23" t="s">
        <v>63</v>
      </c>
      <c s="18" t="s">
        <v>54</v>
      </c>
      <c s="24" t="s">
        <v>64</v>
      </c>
      <c s="25" t="s">
        <v>42</v>
      </c>
      <c s="26">
        <v>1</v>
      </c>
      <c s="27">
        <v>0</v>
      </c>
      <c s="27">
        <f>ROUND(ROUND(H26,2)*ROUND(G26,3),2)</f>
      </c>
      <c r="O26">
        <f>(I26*21)/100</f>
      </c>
      <c t="s">
        <v>16</v>
      </c>
    </row>
    <row r="27" spans="1:5" ht="12.75">
      <c r="A27" s="28" t="s">
        <v>43</v>
      </c>
      <c r="E27" s="29" t="s">
        <v>40</v>
      </c>
    </row>
    <row r="28" spans="1:5" ht="12.75">
      <c r="A28" s="30" t="s">
        <v>45</v>
      </c>
      <c r="E28" s="31" t="s">
        <v>40</v>
      </c>
    </row>
    <row r="29" spans="1:5" ht="12.75">
      <c r="A29" t="s">
        <v>46</v>
      </c>
      <c r="E29" s="29" t="s">
        <v>40</v>
      </c>
    </row>
    <row r="30" spans="1:16" ht="25.5">
      <c r="A30" s="18" t="s">
        <v>38</v>
      </c>
      <c s="23" t="s">
        <v>65</v>
      </c>
      <c s="23" t="s">
        <v>66</v>
      </c>
      <c s="18" t="s">
        <v>54</v>
      </c>
      <c s="24" t="s">
        <v>67</v>
      </c>
      <c s="25" t="s">
        <v>42</v>
      </c>
      <c s="26">
        <v>1</v>
      </c>
      <c s="27">
        <v>0</v>
      </c>
      <c s="27">
        <f>ROUND(ROUND(H30,2)*ROUND(G30,3),2)</f>
      </c>
      <c r="O30">
        <f>(I30*21)/100</f>
      </c>
      <c t="s">
        <v>16</v>
      </c>
    </row>
    <row r="31" spans="1:5" ht="12.75">
      <c r="A31" s="28" t="s">
        <v>43</v>
      </c>
      <c r="E31" s="29" t="s">
        <v>40</v>
      </c>
    </row>
    <row r="32" spans="1:5" ht="12.75">
      <c r="A32" s="30" t="s">
        <v>45</v>
      </c>
      <c r="E32" s="31" t="s">
        <v>40</v>
      </c>
    </row>
    <row r="33" spans="1:5" ht="12.75">
      <c r="A33" t="s">
        <v>46</v>
      </c>
      <c r="E33" s="29" t="s">
        <v>40</v>
      </c>
    </row>
    <row r="34" spans="1:16" ht="12.75">
      <c r="A34" s="18" t="s">
        <v>38</v>
      </c>
      <c s="23" t="s">
        <v>68</v>
      </c>
      <c s="23" t="s">
        <v>69</v>
      </c>
      <c s="18" t="s">
        <v>54</v>
      </c>
      <c s="24" t="s">
        <v>70</v>
      </c>
      <c s="25" t="s">
        <v>42</v>
      </c>
      <c s="26">
        <v>1</v>
      </c>
      <c s="27">
        <v>0</v>
      </c>
      <c s="27">
        <f>ROUND(ROUND(H34,2)*ROUND(G34,3),2)</f>
      </c>
      <c r="O34">
        <f>(I34*21)/100</f>
      </c>
      <c t="s">
        <v>16</v>
      </c>
    </row>
    <row r="35" spans="1:5" ht="12.75">
      <c r="A35" s="28" t="s">
        <v>43</v>
      </c>
      <c r="E35" s="29" t="s">
        <v>40</v>
      </c>
    </row>
    <row r="36" spans="1:5" ht="12.75">
      <c r="A36" s="30" t="s">
        <v>45</v>
      </c>
      <c r="E36" s="31" t="s">
        <v>40</v>
      </c>
    </row>
    <row r="37" spans="1:5" ht="12.75">
      <c r="A37" t="s">
        <v>46</v>
      </c>
      <c r="E37" s="29" t="s">
        <v>40</v>
      </c>
    </row>
    <row r="38" spans="1:16" ht="12.75">
      <c r="A38" s="18" t="s">
        <v>38</v>
      </c>
      <c s="23" t="s">
        <v>71</v>
      </c>
      <c s="23" t="s">
        <v>72</v>
      </c>
      <c s="18" t="s">
        <v>54</v>
      </c>
      <c s="24" t="s">
        <v>73</v>
      </c>
      <c s="25" t="s">
        <v>42</v>
      </c>
      <c s="26">
        <v>1</v>
      </c>
      <c s="27">
        <v>0</v>
      </c>
      <c s="27">
        <f>ROUND(ROUND(H38,2)*ROUND(G38,3),2)</f>
      </c>
      <c r="O38">
        <f>(I38*21)/100</f>
      </c>
      <c t="s">
        <v>16</v>
      </c>
    </row>
    <row r="39" spans="1:5" ht="12.75">
      <c r="A39" s="28" t="s">
        <v>43</v>
      </c>
      <c r="E39" s="29" t="s">
        <v>40</v>
      </c>
    </row>
    <row r="40" spans="1:5" ht="12.75">
      <c r="A40" s="30" t="s">
        <v>45</v>
      </c>
      <c r="E40" s="31" t="s">
        <v>40</v>
      </c>
    </row>
    <row r="41" spans="1:5" ht="12.75">
      <c r="A41" t="s">
        <v>46</v>
      </c>
      <c r="E41" s="29" t="s">
        <v>40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7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0+O8+O17+O34+O67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74</v>
      </c>
      <c s="32">
        <f>0+I8+I17+I34+I67</f>
      </c>
      <c r="O3" t="s">
        <v>12</v>
      </c>
      <c t="s">
        <v>16</v>
      </c>
    </row>
    <row r="4" spans="1:16" ht="15" customHeight="1">
      <c r="A4" t="s">
        <v>6</v>
      </c>
      <c s="12" t="s">
        <v>11</v>
      </c>
      <c s="13" t="s">
        <v>74</v>
      </c>
      <c s="5"/>
      <c s="14" t="s">
        <v>75</v>
      </c>
      <c s="5"/>
      <c s="5"/>
      <c s="19"/>
      <c s="19"/>
      <c r="O4" t="s">
        <v>13</v>
      </c>
      <c t="s">
        <v>16</v>
      </c>
    </row>
    <row r="5" spans="1:16" ht="12.75" customHeight="1">
      <c r="A5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  <c r="O5" t="s">
        <v>14</v>
      </c>
      <c t="s">
        <v>16</v>
      </c>
    </row>
    <row r="6" spans="1:9" ht="12.75" customHeight="1">
      <c r="A6" s="11"/>
      <c s="11"/>
      <c s="11"/>
      <c s="11"/>
      <c s="11"/>
      <c s="11"/>
      <c s="11"/>
      <c s="11" t="s">
        <v>32</v>
      </c>
      <c s="11" t="s">
        <v>34</v>
      </c>
    </row>
    <row r="7" spans="1:9" ht="12.75" customHeight="1">
      <c r="A7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8" spans="1:18" ht="12.75" customHeight="1">
      <c r="A8" s="19" t="s">
        <v>36</v>
      </c>
      <c s="19"/>
      <c s="20" t="s">
        <v>20</v>
      </c>
      <c s="19"/>
      <c s="21" t="s">
        <v>37</v>
      </c>
      <c s="19"/>
      <c s="19"/>
      <c s="19"/>
      <c s="22">
        <f>0+Q8</f>
      </c>
      <c r="O8">
        <f>0+R8</f>
      </c>
      <c r="Q8">
        <f>0+I9+I13</f>
      </c>
      <c>
        <f>0+O9+O13</f>
      </c>
    </row>
    <row r="9" spans="1:16" ht="12.75">
      <c r="A9" s="18" t="s">
        <v>38</v>
      </c>
      <c s="23" t="s">
        <v>22</v>
      </c>
      <c s="23" t="s">
        <v>76</v>
      </c>
      <c s="18" t="s">
        <v>40</v>
      </c>
      <c s="24" t="s">
        <v>77</v>
      </c>
      <c s="25" t="s">
        <v>78</v>
      </c>
      <c s="26">
        <v>572.52</v>
      </c>
      <c s="27">
        <v>0</v>
      </c>
      <c s="27">
        <f>ROUND(ROUND(H9,2)*ROUND(G9,3),2)</f>
      </c>
      <c r="O9">
        <f>(I9*21)/100</f>
      </c>
      <c t="s">
        <v>16</v>
      </c>
    </row>
    <row r="10" spans="1:5" ht="12.75">
      <c r="A10" s="28" t="s">
        <v>43</v>
      </c>
      <c r="E10" s="29" t="s">
        <v>40</v>
      </c>
    </row>
    <row r="11" spans="1:5" ht="25.5">
      <c r="A11" s="30" t="s">
        <v>45</v>
      </c>
      <c r="E11" s="31" t="s">
        <v>79</v>
      </c>
    </row>
    <row r="12" spans="1:5" ht="25.5">
      <c r="A12" t="s">
        <v>46</v>
      </c>
      <c r="E12" s="29" t="s">
        <v>80</v>
      </c>
    </row>
    <row r="13" spans="1:16" ht="12.75">
      <c r="A13" s="18" t="s">
        <v>38</v>
      </c>
      <c s="23" t="s">
        <v>81</v>
      </c>
      <c s="23" t="s">
        <v>82</v>
      </c>
      <c s="18" t="s">
        <v>40</v>
      </c>
      <c s="24" t="s">
        <v>83</v>
      </c>
      <c s="25" t="s">
        <v>42</v>
      </c>
      <c s="26">
        <v>1</v>
      </c>
      <c s="27">
        <v>0</v>
      </c>
      <c s="27">
        <f>ROUND(ROUND(H13,2)*ROUND(G13,3),2)</f>
      </c>
      <c r="O13">
        <f>(I13*21)/100</f>
      </c>
      <c t="s">
        <v>16</v>
      </c>
    </row>
    <row r="14" spans="1:5" ht="114.75">
      <c r="A14" s="28" t="s">
        <v>43</v>
      </c>
      <c r="E14" s="29" t="s">
        <v>84</v>
      </c>
    </row>
    <row r="15" spans="1:5" ht="12.75">
      <c r="A15" s="30" t="s">
        <v>45</v>
      </c>
      <c r="E15" s="31" t="s">
        <v>40</v>
      </c>
    </row>
    <row r="16" spans="1:5" ht="12.75">
      <c r="A16" t="s">
        <v>46</v>
      </c>
      <c r="E16" s="29" t="s">
        <v>85</v>
      </c>
    </row>
    <row r="17" spans="1:18" ht="12.75" customHeight="1">
      <c r="A17" s="5" t="s">
        <v>36</v>
      </c>
      <c s="5"/>
      <c s="35" t="s">
        <v>22</v>
      </c>
      <c s="5"/>
      <c s="21" t="s">
        <v>86</v>
      </c>
      <c s="5"/>
      <c s="5"/>
      <c s="5"/>
      <c s="36">
        <f>0+Q17</f>
      </c>
      <c r="O17">
        <f>0+R17</f>
      </c>
      <c r="Q17">
        <f>0+I18+I22+I26+I30</f>
      </c>
      <c>
        <f>0+O18+O22+O26+O30</f>
      </c>
    </row>
    <row r="18" spans="1:16" ht="12.75">
      <c r="A18" s="18" t="s">
        <v>38</v>
      </c>
      <c s="23" t="s">
        <v>16</v>
      </c>
      <c s="23" t="s">
        <v>87</v>
      </c>
      <c s="18" t="s">
        <v>40</v>
      </c>
      <c s="24" t="s">
        <v>88</v>
      </c>
      <c s="25" t="s">
        <v>89</v>
      </c>
      <c s="26">
        <v>1047.64</v>
      </c>
      <c s="27">
        <v>0</v>
      </c>
      <c s="27">
        <f>ROUND(ROUND(H18,2)*ROUND(G18,3),2)</f>
      </c>
      <c r="O18">
        <f>(I18*21)/100</f>
      </c>
      <c t="s">
        <v>16</v>
      </c>
    </row>
    <row r="19" spans="1:5" ht="12.75">
      <c r="A19" s="28" t="s">
        <v>43</v>
      </c>
      <c r="E19" s="29" t="s">
        <v>40</v>
      </c>
    </row>
    <row r="20" spans="1:5" ht="38.25">
      <c r="A20" s="30" t="s">
        <v>45</v>
      </c>
      <c r="E20" s="31" t="s">
        <v>90</v>
      </c>
    </row>
    <row r="21" spans="1:5" ht="25.5">
      <c r="A21" t="s">
        <v>46</v>
      </c>
      <c r="E21" s="29" t="s">
        <v>91</v>
      </c>
    </row>
    <row r="22" spans="1:16" ht="12.75">
      <c r="A22" s="18" t="s">
        <v>38</v>
      </c>
      <c s="23" t="s">
        <v>15</v>
      </c>
      <c s="23" t="s">
        <v>92</v>
      </c>
      <c s="18" t="s">
        <v>40</v>
      </c>
      <c s="24" t="s">
        <v>93</v>
      </c>
      <c s="25" t="s">
        <v>94</v>
      </c>
      <c s="26">
        <v>1651.5</v>
      </c>
      <c s="27">
        <v>0</v>
      </c>
      <c s="27">
        <f>ROUND(ROUND(H22,2)*ROUND(G22,3),2)</f>
      </c>
      <c r="O22">
        <f>(I22*21)/100</f>
      </c>
      <c t="s">
        <v>16</v>
      </c>
    </row>
    <row r="23" spans="1:5" ht="12.75">
      <c r="A23" s="28" t="s">
        <v>43</v>
      </c>
      <c r="E23" s="29" t="s">
        <v>40</v>
      </c>
    </row>
    <row r="24" spans="1:5" ht="12.75">
      <c r="A24" s="30" t="s">
        <v>45</v>
      </c>
      <c r="E24" s="31" t="s">
        <v>95</v>
      </c>
    </row>
    <row r="25" spans="1:5" ht="63.75">
      <c r="A25" t="s">
        <v>46</v>
      </c>
      <c r="E25" s="29" t="s">
        <v>96</v>
      </c>
    </row>
    <row r="26" spans="1:16" ht="12.75">
      <c r="A26" s="18" t="s">
        <v>38</v>
      </c>
      <c s="23" t="s">
        <v>26</v>
      </c>
      <c s="23" t="s">
        <v>97</v>
      </c>
      <c s="18" t="s">
        <v>40</v>
      </c>
      <c s="24" t="s">
        <v>98</v>
      </c>
      <c s="25" t="s">
        <v>94</v>
      </c>
      <c s="26">
        <v>1101</v>
      </c>
      <c s="27">
        <v>0</v>
      </c>
      <c s="27">
        <f>ROUND(ROUND(H26,2)*ROUND(G26,3),2)</f>
      </c>
      <c r="O26">
        <f>(I26*21)/100</f>
      </c>
      <c t="s">
        <v>16</v>
      </c>
    </row>
    <row r="27" spans="1:5" ht="12.75">
      <c r="A27" s="28" t="s">
        <v>43</v>
      </c>
      <c r="E27" s="29" t="s">
        <v>40</v>
      </c>
    </row>
    <row r="28" spans="1:5" ht="12.75">
      <c r="A28" s="30" t="s">
        <v>45</v>
      </c>
      <c r="E28" s="31" t="s">
        <v>99</v>
      </c>
    </row>
    <row r="29" spans="1:5" ht="63.75">
      <c r="A29" t="s">
        <v>46</v>
      </c>
      <c r="E29" s="29" t="s">
        <v>96</v>
      </c>
    </row>
    <row r="30" spans="1:16" ht="12.75">
      <c r="A30" s="18" t="s">
        <v>38</v>
      </c>
      <c s="23" t="s">
        <v>100</v>
      </c>
      <c s="23" t="s">
        <v>87</v>
      </c>
      <c s="18" t="s">
        <v>22</v>
      </c>
      <c s="24" t="s">
        <v>88</v>
      </c>
      <c s="25" t="s">
        <v>89</v>
      </c>
      <c s="26">
        <v>119.05</v>
      </c>
      <c s="27">
        <v>0</v>
      </c>
      <c s="27">
        <f>ROUND(ROUND(H30,2)*ROUND(G30,3),2)</f>
      </c>
      <c r="O30">
        <f>(I30*21)/100</f>
      </c>
      <c t="s">
        <v>16</v>
      </c>
    </row>
    <row r="31" spans="1:5" ht="12.75">
      <c r="A31" s="28" t="s">
        <v>43</v>
      </c>
      <c r="E31" s="29" t="s">
        <v>101</v>
      </c>
    </row>
    <row r="32" spans="1:5" ht="12.75">
      <c r="A32" s="30" t="s">
        <v>45</v>
      </c>
      <c r="E32" s="31" t="s">
        <v>102</v>
      </c>
    </row>
    <row r="33" spans="1:5" ht="25.5">
      <c r="A33" t="s">
        <v>46</v>
      </c>
      <c r="E33" s="29" t="s">
        <v>91</v>
      </c>
    </row>
    <row r="34" spans="1:18" ht="12.75" customHeight="1">
      <c r="A34" s="5" t="s">
        <v>36</v>
      </c>
      <c s="5"/>
      <c s="35" t="s">
        <v>28</v>
      </c>
      <c s="5"/>
      <c s="21" t="s">
        <v>75</v>
      </c>
      <c s="5"/>
      <c s="5"/>
      <c s="5"/>
      <c s="36">
        <f>0+Q34</f>
      </c>
      <c r="O34">
        <f>0+R34</f>
      </c>
      <c r="Q34">
        <f>0+I35+I39+I43+I47+I51+I55+I59+I63</f>
      </c>
      <c>
        <f>0+O35+O39+O43+O47+O51+O55+O59+O63</f>
      </c>
    </row>
    <row r="35" spans="1:16" ht="12.75">
      <c r="A35" s="18" t="s">
        <v>38</v>
      </c>
      <c s="23" t="s">
        <v>28</v>
      </c>
      <c s="23" t="s">
        <v>103</v>
      </c>
      <c s="18" t="s">
        <v>40</v>
      </c>
      <c s="24" t="s">
        <v>104</v>
      </c>
      <c s="25" t="s">
        <v>94</v>
      </c>
      <c s="26">
        <v>2202</v>
      </c>
      <c s="27">
        <v>0</v>
      </c>
      <c s="27">
        <f>ROUND(ROUND(H35,2)*ROUND(G35,3),2)</f>
      </c>
      <c r="O35">
        <f>(I35*21)/100</f>
      </c>
      <c t="s">
        <v>16</v>
      </c>
    </row>
    <row r="36" spans="1:5" ht="12.75">
      <c r="A36" s="28" t="s">
        <v>43</v>
      </c>
      <c r="E36" s="29" t="s">
        <v>40</v>
      </c>
    </row>
    <row r="37" spans="1:5" ht="12.75">
      <c r="A37" s="30" t="s">
        <v>45</v>
      </c>
      <c r="E37" s="31" t="s">
        <v>105</v>
      </c>
    </row>
    <row r="38" spans="1:5" ht="102">
      <c r="A38" t="s">
        <v>46</v>
      </c>
      <c r="E38" s="29" t="s">
        <v>106</v>
      </c>
    </row>
    <row r="39" spans="1:16" ht="12.75">
      <c r="A39" s="18" t="s">
        <v>38</v>
      </c>
      <c s="23" t="s">
        <v>30</v>
      </c>
      <c s="23" t="s">
        <v>107</v>
      </c>
      <c s="18" t="s">
        <v>40</v>
      </c>
      <c s="24" t="s">
        <v>108</v>
      </c>
      <c s="25" t="s">
        <v>94</v>
      </c>
      <c s="26">
        <v>2381</v>
      </c>
      <c s="27">
        <v>0</v>
      </c>
      <c s="27">
        <f>ROUND(ROUND(H39,2)*ROUND(G39,3),2)</f>
      </c>
      <c r="O39">
        <f>(I39*21)/100</f>
      </c>
      <c t="s">
        <v>16</v>
      </c>
    </row>
    <row r="40" spans="1:5" ht="12.75">
      <c r="A40" s="28" t="s">
        <v>43</v>
      </c>
      <c r="E40" s="29" t="s">
        <v>40</v>
      </c>
    </row>
    <row r="41" spans="1:5" ht="12.75">
      <c r="A41" s="30" t="s">
        <v>45</v>
      </c>
      <c r="E41" s="31" t="s">
        <v>109</v>
      </c>
    </row>
    <row r="42" spans="1:5" ht="51">
      <c r="A42" t="s">
        <v>46</v>
      </c>
      <c r="E42" s="29" t="s">
        <v>110</v>
      </c>
    </row>
    <row r="43" spans="1:16" ht="12.75">
      <c r="A43" s="18" t="s">
        <v>38</v>
      </c>
      <c s="23" t="s">
        <v>62</v>
      </c>
      <c s="23" t="s">
        <v>107</v>
      </c>
      <c s="18" t="s">
        <v>22</v>
      </c>
      <c s="24" t="s">
        <v>108</v>
      </c>
      <c s="25" t="s">
        <v>94</v>
      </c>
      <c s="26">
        <v>9524.3</v>
      </c>
      <c s="27">
        <v>0</v>
      </c>
      <c s="27">
        <f>ROUND(ROUND(H43,2)*ROUND(G43,3),2)</f>
      </c>
      <c r="O43">
        <f>(I43*21)/100</f>
      </c>
      <c t="s">
        <v>16</v>
      </c>
    </row>
    <row r="44" spans="1:5" ht="12.75">
      <c r="A44" s="28" t="s">
        <v>43</v>
      </c>
      <c r="E44" s="29" t="s">
        <v>40</v>
      </c>
    </row>
    <row r="45" spans="1:5" ht="12.75">
      <c r="A45" s="30" t="s">
        <v>45</v>
      </c>
      <c r="E45" s="31" t="s">
        <v>111</v>
      </c>
    </row>
    <row r="46" spans="1:5" ht="51">
      <c r="A46" t="s">
        <v>46</v>
      </c>
      <c r="E46" s="29" t="s">
        <v>110</v>
      </c>
    </row>
    <row r="47" spans="1:16" ht="12.75">
      <c r="A47" s="18" t="s">
        <v>38</v>
      </c>
      <c s="23" t="s">
        <v>33</v>
      </c>
      <c s="23" t="s">
        <v>107</v>
      </c>
      <c s="18" t="s">
        <v>16</v>
      </c>
      <c s="24" t="s">
        <v>108</v>
      </c>
      <c s="25" t="s">
        <v>94</v>
      </c>
      <c s="26">
        <v>9185</v>
      </c>
      <c s="27">
        <v>0</v>
      </c>
      <c s="27">
        <f>ROUND(ROUND(H47,2)*ROUND(G47,3),2)</f>
      </c>
      <c r="O47">
        <f>(I47*21)/100</f>
      </c>
      <c t="s">
        <v>16</v>
      </c>
    </row>
    <row r="48" spans="1:5" ht="12.75">
      <c r="A48" s="28" t="s">
        <v>43</v>
      </c>
      <c r="E48" s="29" t="s">
        <v>40</v>
      </c>
    </row>
    <row r="49" spans="1:5" ht="12.75">
      <c r="A49" s="30" t="s">
        <v>45</v>
      </c>
      <c r="E49" s="31" t="s">
        <v>112</v>
      </c>
    </row>
    <row r="50" spans="1:5" ht="51">
      <c r="A50" t="s">
        <v>46</v>
      </c>
      <c r="E50" s="29" t="s">
        <v>110</v>
      </c>
    </row>
    <row r="51" spans="1:16" ht="12.75">
      <c r="A51" s="18" t="s">
        <v>38</v>
      </c>
      <c s="23" t="s">
        <v>35</v>
      </c>
      <c s="23" t="s">
        <v>113</v>
      </c>
      <c s="18" t="s">
        <v>40</v>
      </c>
      <c s="24" t="s">
        <v>114</v>
      </c>
      <c s="25" t="s">
        <v>94</v>
      </c>
      <c s="26">
        <v>9185</v>
      </c>
      <c s="27">
        <v>0</v>
      </c>
      <c s="27">
        <f>ROUND(ROUND(H51,2)*ROUND(G51,3),2)</f>
      </c>
      <c r="O51">
        <f>(I51*21)/100</f>
      </c>
      <c t="s">
        <v>16</v>
      </c>
    </row>
    <row r="52" spans="1:5" ht="12.75">
      <c r="A52" s="28" t="s">
        <v>43</v>
      </c>
      <c r="E52" s="29" t="s">
        <v>40</v>
      </c>
    </row>
    <row r="53" spans="1:5" ht="12.75">
      <c r="A53" s="30" t="s">
        <v>45</v>
      </c>
      <c r="E53" s="31" t="s">
        <v>115</v>
      </c>
    </row>
    <row r="54" spans="1:5" ht="140.25">
      <c r="A54" t="s">
        <v>46</v>
      </c>
      <c r="E54" s="29" t="s">
        <v>116</v>
      </c>
    </row>
    <row r="55" spans="1:16" ht="12.75">
      <c r="A55" s="18" t="s">
        <v>38</v>
      </c>
      <c s="23" t="s">
        <v>117</v>
      </c>
      <c s="23" t="s">
        <v>118</v>
      </c>
      <c s="18" t="s">
        <v>40</v>
      </c>
      <c s="24" t="s">
        <v>119</v>
      </c>
      <c s="25" t="s">
        <v>94</v>
      </c>
      <c s="26">
        <v>9524.3</v>
      </c>
      <c s="27">
        <v>0</v>
      </c>
      <c s="27">
        <f>ROUND(ROUND(H55,2)*ROUND(G55,3),2)</f>
      </c>
      <c r="O55">
        <f>(I55*21)/100</f>
      </c>
      <c t="s">
        <v>16</v>
      </c>
    </row>
    <row r="56" spans="1:5" ht="12.75">
      <c r="A56" s="28" t="s">
        <v>43</v>
      </c>
      <c r="E56" s="29" t="s">
        <v>40</v>
      </c>
    </row>
    <row r="57" spans="1:5" ht="12.75">
      <c r="A57" s="30" t="s">
        <v>45</v>
      </c>
      <c r="E57" s="31" t="s">
        <v>120</v>
      </c>
    </row>
    <row r="58" spans="1:5" ht="140.25">
      <c r="A58" t="s">
        <v>46</v>
      </c>
      <c r="E58" s="29" t="s">
        <v>116</v>
      </c>
    </row>
    <row r="59" spans="1:16" ht="12.75">
      <c r="A59" s="18" t="s">
        <v>38</v>
      </c>
      <c s="23" t="s">
        <v>121</v>
      </c>
      <c s="23" t="s">
        <v>122</v>
      </c>
      <c s="18" t="s">
        <v>40</v>
      </c>
      <c s="24" t="s">
        <v>123</v>
      </c>
      <c s="25" t="s">
        <v>94</v>
      </c>
      <c s="26">
        <v>2381</v>
      </c>
      <c s="27">
        <v>0</v>
      </c>
      <c s="27">
        <f>ROUND(ROUND(H59,2)*ROUND(G59,3),2)</f>
      </c>
      <c r="O59">
        <f>(I59*21)/100</f>
      </c>
      <c t="s">
        <v>16</v>
      </c>
    </row>
    <row r="60" spans="1:5" ht="12.75">
      <c r="A60" s="28" t="s">
        <v>43</v>
      </c>
      <c r="E60" s="29" t="s">
        <v>40</v>
      </c>
    </row>
    <row r="61" spans="1:5" ht="12.75">
      <c r="A61" s="30" t="s">
        <v>45</v>
      </c>
      <c r="E61" s="31" t="s">
        <v>124</v>
      </c>
    </row>
    <row r="62" spans="1:5" ht="140.25">
      <c r="A62" t="s">
        <v>46</v>
      </c>
      <c r="E62" s="29" t="s">
        <v>116</v>
      </c>
    </row>
    <row r="63" spans="1:16" ht="12.75">
      <c r="A63" s="18" t="s">
        <v>38</v>
      </c>
      <c s="23" t="s">
        <v>125</v>
      </c>
      <c s="23" t="s">
        <v>126</v>
      </c>
      <c s="18" t="s">
        <v>40</v>
      </c>
      <c s="24" t="s">
        <v>127</v>
      </c>
      <c s="25" t="s">
        <v>128</v>
      </c>
      <c s="26">
        <v>1648.1</v>
      </c>
      <c s="27">
        <v>0</v>
      </c>
      <c s="27">
        <f>ROUND(ROUND(H63,2)*ROUND(G63,3),2)</f>
      </c>
      <c r="O63">
        <f>(I63*21)/100</f>
      </c>
      <c t="s">
        <v>16</v>
      </c>
    </row>
    <row r="64" spans="1:5" ht="12.75">
      <c r="A64" s="28" t="s">
        <v>43</v>
      </c>
      <c r="E64" s="29" t="s">
        <v>40</v>
      </c>
    </row>
    <row r="65" spans="1:5" ht="38.25">
      <c r="A65" s="30" t="s">
        <v>45</v>
      </c>
      <c r="E65" s="31" t="s">
        <v>129</v>
      </c>
    </row>
    <row r="66" spans="1:5" ht="38.25">
      <c r="A66" t="s">
        <v>46</v>
      </c>
      <c r="E66" s="29" t="s">
        <v>130</v>
      </c>
    </row>
    <row r="67" spans="1:18" ht="12.75" customHeight="1">
      <c r="A67" s="5" t="s">
        <v>36</v>
      </c>
      <c s="5"/>
      <c s="35" t="s">
        <v>33</v>
      </c>
      <c s="5"/>
      <c s="21" t="s">
        <v>131</v>
      </c>
      <c s="5"/>
      <c s="5"/>
      <c s="5"/>
      <c s="36">
        <f>0+Q67</f>
      </c>
      <c r="O67">
        <f>0+R67</f>
      </c>
      <c r="Q67">
        <f>0+I68+I72</f>
      </c>
      <c>
        <f>0+O68+O72</f>
      </c>
    </row>
    <row r="68" spans="1:16" ht="12.75">
      <c r="A68" s="18" t="s">
        <v>38</v>
      </c>
      <c s="23" t="s">
        <v>65</v>
      </c>
      <c s="23" t="s">
        <v>132</v>
      </c>
      <c s="18" t="s">
        <v>40</v>
      </c>
      <c s="24" t="s">
        <v>133</v>
      </c>
      <c s="25" t="s">
        <v>134</v>
      </c>
      <c s="26">
        <v>50</v>
      </c>
      <c s="27">
        <v>0</v>
      </c>
      <c s="27">
        <f>ROUND(ROUND(H68,2)*ROUND(G68,3),2)</f>
      </c>
      <c r="O68">
        <f>(I68*21)/100</f>
      </c>
      <c t="s">
        <v>16</v>
      </c>
    </row>
    <row r="69" spans="1:5" ht="12.75">
      <c r="A69" s="28" t="s">
        <v>43</v>
      </c>
      <c r="E69" s="29" t="s">
        <v>40</v>
      </c>
    </row>
    <row r="70" spans="1:5" ht="12.75">
      <c r="A70" s="30" t="s">
        <v>45</v>
      </c>
      <c r="E70" s="31" t="s">
        <v>135</v>
      </c>
    </row>
    <row r="71" spans="1:5" ht="51">
      <c r="A71" t="s">
        <v>46</v>
      </c>
      <c r="E71" s="29" t="s">
        <v>136</v>
      </c>
    </row>
    <row r="72" spans="1:16" ht="12.75">
      <c r="A72" s="18" t="s">
        <v>38</v>
      </c>
      <c s="23" t="s">
        <v>68</v>
      </c>
      <c s="23" t="s">
        <v>137</v>
      </c>
      <c s="18" t="s">
        <v>40</v>
      </c>
      <c s="24" t="s">
        <v>138</v>
      </c>
      <c s="25" t="s">
        <v>94</v>
      </c>
      <c s="26">
        <v>353.438</v>
      </c>
      <c s="27">
        <v>0</v>
      </c>
      <c s="27">
        <f>ROUND(ROUND(H72,2)*ROUND(G72,3),2)</f>
      </c>
      <c r="O72">
        <f>(I72*21)/100</f>
      </c>
      <c t="s">
        <v>16</v>
      </c>
    </row>
    <row r="73" spans="1:5" ht="12.75">
      <c r="A73" s="28" t="s">
        <v>43</v>
      </c>
      <c r="E73" s="29" t="s">
        <v>40</v>
      </c>
    </row>
    <row r="74" spans="1:5" ht="38.25">
      <c r="A74" s="30" t="s">
        <v>45</v>
      </c>
      <c r="E74" s="31" t="s">
        <v>139</v>
      </c>
    </row>
    <row r="75" spans="1:5" ht="38.25">
      <c r="A75" t="s">
        <v>46</v>
      </c>
      <c r="E75" s="29" t="s">
        <v>140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