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S540\archiv_soubory\BŘECLAV - nemocnice\Pavilon N - Kuchyně 2022-úprava-rozpočet, PD\D.1.5 Zdravotně technické instalace - vč. ohřevu-kontr 1-23\Finál opravený\"/>
    </mc:Choice>
  </mc:AlternateContent>
  <bookViews>
    <workbookView xWindow="0" yWindow="0" windowWidth="24000" windowHeight="14235"/>
  </bookViews>
  <sheets>
    <sheet name="Rekapitulace stavby" sheetId="1" r:id="rId1"/>
    <sheet name="D.1.5 - ZDRAVOTNĚ TECHNIC..." sheetId="2" r:id="rId2"/>
  </sheets>
  <definedNames>
    <definedName name="_xlnm._FilterDatabase" localSheetId="1" hidden="1">'D.1.5 - ZDRAVOTNĚ TECHNIC...'!$C$129:$K$386</definedName>
    <definedName name="_xlnm.Print_Titles" localSheetId="1">'D.1.5 - ZDRAVOTNĚ TECHNIC...'!$129:$129</definedName>
    <definedName name="_xlnm.Print_Titles" localSheetId="0">'Rekapitulace stavby'!$92:$92</definedName>
    <definedName name="_xlnm.Print_Area" localSheetId="1">'D.1.5 - ZDRAVOTNĚ TECHNIC...'!$C$4:$J$76,'D.1.5 - ZDRAVOTNĚ TECHNIC...'!$C$82:$J$111,'D.1.5 - ZDRAVOTNĚ TECHNIC...'!$C$117:$J$386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T143" i="2" s="1"/>
  <c r="R144" i="2"/>
  <c r="R143" i="2"/>
  <c r="P144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F124" i="2"/>
  <c r="E122" i="2"/>
  <c r="F89" i="2"/>
  <c r="E87" i="2"/>
  <c r="J24" i="2"/>
  <c r="E24" i="2"/>
  <c r="J127" i="2"/>
  <c r="J23" i="2"/>
  <c r="J21" i="2"/>
  <c r="E21" i="2"/>
  <c r="J126" i="2"/>
  <c r="J20" i="2"/>
  <c r="J18" i="2"/>
  <c r="E18" i="2"/>
  <c r="F92" i="2"/>
  <c r="J17" i="2"/>
  <c r="J15" i="2"/>
  <c r="E15" i="2"/>
  <c r="F126" i="2"/>
  <c r="J14" i="2"/>
  <c r="J12" i="2"/>
  <c r="J124" i="2"/>
  <c r="E7" i="2"/>
  <c r="E120" i="2" s="1"/>
  <c r="L90" i="1"/>
  <c r="AM90" i="1"/>
  <c r="AM89" i="1"/>
  <c r="L89" i="1"/>
  <c r="AM87" i="1"/>
  <c r="L87" i="1"/>
  <c r="L85" i="1"/>
  <c r="L84" i="1"/>
  <c r="BK377" i="2"/>
  <c r="J375" i="2"/>
  <c r="J372" i="2"/>
  <c r="J370" i="2"/>
  <c r="BK367" i="2"/>
  <c r="BK365" i="2"/>
  <c r="J363" i="2"/>
  <c r="J361" i="2"/>
  <c r="J359" i="2"/>
  <c r="J357" i="2"/>
  <c r="BK354" i="2"/>
  <c r="BK352" i="2"/>
  <c r="BK350" i="2"/>
  <c r="BK347" i="2"/>
  <c r="J346" i="2"/>
  <c r="BK344" i="2"/>
  <c r="BK342" i="2"/>
  <c r="BK340" i="2"/>
  <c r="J338" i="2"/>
  <c r="BK335" i="2"/>
  <c r="BK333" i="2"/>
  <c r="J330" i="2"/>
  <c r="J321" i="2"/>
  <c r="BK316" i="2"/>
  <c r="J314" i="2"/>
  <c r="J310" i="2"/>
  <c r="BK307" i="2"/>
  <c r="J301" i="2"/>
  <c r="BK293" i="2"/>
  <c r="BK281" i="2"/>
  <c r="BK277" i="2"/>
  <c r="BK254" i="2"/>
  <c r="BK242" i="2"/>
  <c r="BK239" i="2"/>
  <c r="J226" i="2"/>
  <c r="BK212" i="2"/>
  <c r="J197" i="2"/>
  <c r="BK187" i="2"/>
  <c r="BK174" i="2"/>
  <c r="J165" i="2"/>
  <c r="BK159" i="2"/>
  <c r="BK141" i="2"/>
  <c r="AS94" i="1"/>
  <c r="J329" i="2"/>
  <c r="J326" i="2"/>
  <c r="BK321" i="2"/>
  <c r="J299" i="2"/>
  <c r="BK294" i="2"/>
  <c r="J286" i="2"/>
  <c r="J278" i="2"/>
  <c r="BK274" i="2"/>
  <c r="BK263" i="2"/>
  <c r="BK252" i="2"/>
  <c r="BK244" i="2"/>
  <c r="BK234" i="2"/>
  <c r="J227" i="2"/>
  <c r="BK223" i="2"/>
  <c r="BK199" i="2"/>
  <c r="J193" i="2"/>
  <c r="BK190" i="2"/>
  <c r="J183" i="2"/>
  <c r="J179" i="2"/>
  <c r="BK176" i="2"/>
  <c r="BK172" i="2"/>
  <c r="J161" i="2"/>
  <c r="J151" i="2"/>
  <c r="J139" i="2"/>
  <c r="BK382" i="2"/>
  <c r="BK330" i="2"/>
  <c r="BK306" i="2"/>
  <c r="J302" i="2"/>
  <c r="J295" i="2"/>
  <c r="J288" i="2"/>
  <c r="J274" i="2"/>
  <c r="BK269" i="2"/>
  <c r="J265" i="2"/>
  <c r="J253" i="2"/>
  <c r="J249" i="2"/>
  <c r="J242" i="2"/>
  <c r="BK236" i="2"/>
  <c r="J223" i="2"/>
  <c r="BK221" i="2"/>
  <c r="J214" i="2"/>
  <c r="J205" i="2"/>
  <c r="BK198" i="2"/>
  <c r="J195" i="2"/>
  <c r="BK182" i="2"/>
  <c r="J176" i="2"/>
  <c r="BK167" i="2"/>
  <c r="J160" i="2"/>
  <c r="BK152" i="2"/>
  <c r="J140" i="2"/>
  <c r="BK384" i="2"/>
  <c r="BK314" i="2"/>
  <c r="J309" i="2"/>
  <c r="BK296" i="2"/>
  <c r="BK283" i="2"/>
  <c r="BK279" i="2"/>
  <c r="BK268" i="2"/>
  <c r="J263" i="2"/>
  <c r="J244" i="2"/>
  <c r="BK232" i="2"/>
  <c r="J218" i="2"/>
  <c r="J203" i="2"/>
  <c r="BK196" i="2"/>
  <c r="BK179" i="2"/>
  <c r="J169" i="2"/>
  <c r="BK155" i="2"/>
  <c r="J136" i="2"/>
  <c r="J382" i="2"/>
  <c r="BK374" i="2"/>
  <c r="BK371" i="2"/>
  <c r="BK368" i="2"/>
  <c r="BK366" i="2"/>
  <c r="J364" i="2"/>
  <c r="J362" i="2"/>
  <c r="J360" i="2"/>
  <c r="J358" i="2"/>
  <c r="J356" i="2"/>
  <c r="J354" i="2"/>
  <c r="J352" i="2"/>
  <c r="J350" i="2"/>
  <c r="BK348" i="2"/>
  <c r="BK346" i="2"/>
  <c r="J344" i="2"/>
  <c r="J342" i="2"/>
  <c r="J340" i="2"/>
  <c r="BK337" i="2"/>
  <c r="BK334" i="2"/>
  <c r="BK331" i="2"/>
  <c r="BK329" i="2"/>
  <c r="J322" i="2"/>
  <c r="J318" i="2"/>
  <c r="J315" i="2"/>
  <c r="J311" i="2"/>
  <c r="J306" i="2"/>
  <c r="BK299" i="2"/>
  <c r="J290" i="2"/>
  <c r="BK278" i="2"/>
  <c r="J270" i="2"/>
  <c r="BK255" i="2"/>
  <c r="BK245" i="2"/>
  <c r="BK233" i="2"/>
  <c r="BK224" i="2"/>
  <c r="BK210" i="2"/>
  <c r="J194" i="2"/>
  <c r="BK186" i="2"/>
  <c r="BK169" i="2"/>
  <c r="J167" i="2"/>
  <c r="J163" i="2"/>
  <c r="BK151" i="2"/>
  <c r="BK139" i="2"/>
  <c r="J380" i="2"/>
  <c r="J327" i="2"/>
  <c r="BK322" i="2"/>
  <c r="J300" i="2"/>
  <c r="J291" i="2"/>
  <c r="BK288" i="2"/>
  <c r="BK282" i="2"/>
  <c r="J275" i="2"/>
  <c r="BK266" i="2"/>
  <c r="J258" i="2"/>
  <c r="J245" i="2"/>
  <c r="J233" i="2"/>
  <c r="J224" i="2"/>
  <c r="BK205" i="2"/>
  <c r="BK195" i="2"/>
  <c r="BK189" i="2"/>
  <c r="J182" i="2"/>
  <c r="J178" i="2"/>
  <c r="J174" i="2"/>
  <c r="BK162" i="2"/>
  <c r="J152" i="2"/>
  <c r="BK149" i="2"/>
  <c r="J141" i="2"/>
  <c r="J386" i="2"/>
  <c r="BK380" i="2"/>
  <c r="J324" i="2"/>
  <c r="J304" i="2"/>
  <c r="BK297" i="2"/>
  <c r="J293" i="2"/>
  <c r="BK287" i="2"/>
  <c r="BK276" i="2"/>
  <c r="J272" i="2"/>
  <c r="J267" i="2"/>
  <c r="J255" i="2"/>
  <c r="BK251" i="2"/>
  <c r="J247" i="2"/>
  <c r="J240" i="2"/>
  <c r="BK230" i="2"/>
  <c r="J222" i="2"/>
  <c r="BK216" i="2"/>
  <c r="BK208" i="2"/>
  <c r="BK203" i="2"/>
  <c r="J192" i="2"/>
  <c r="BK183" i="2"/>
  <c r="BK180" i="2"/>
  <c r="J171" i="2"/>
  <c r="BK166" i="2"/>
  <c r="J157" i="2"/>
  <c r="J147" i="2"/>
  <c r="BK136" i="2"/>
  <c r="J133" i="2"/>
  <c r="BK379" i="2"/>
  <c r="BK310" i="2"/>
  <c r="BK305" i="2"/>
  <c r="BK289" i="2"/>
  <c r="J282" i="2"/>
  <c r="BK275" i="2"/>
  <c r="BK267" i="2"/>
  <c r="J260" i="2"/>
  <c r="J250" i="2"/>
  <c r="BK238" i="2"/>
  <c r="J208" i="2"/>
  <c r="BK200" i="2"/>
  <c r="J187" i="2"/>
  <c r="J172" i="2"/>
  <c r="J168" i="2"/>
  <c r="BK158" i="2"/>
  <c r="BK137" i="2"/>
  <c r="J384" i="2"/>
  <c r="J377" i="2"/>
  <c r="J374" i="2"/>
  <c r="J371" i="2"/>
  <c r="J367" i="2"/>
  <c r="J365" i="2"/>
  <c r="BK363" i="2"/>
  <c r="BK361" i="2"/>
  <c r="BK359" i="2"/>
  <c r="BK357" i="2"/>
  <c r="BK355" i="2"/>
  <c r="J353" i="2"/>
  <c r="J351" i="2"/>
  <c r="J349" i="2"/>
  <c r="J347" i="2"/>
  <c r="J345" i="2"/>
  <c r="J343" i="2"/>
  <c r="J341" i="2"/>
  <c r="J339" i="2"/>
  <c r="J337" i="2"/>
  <c r="J334" i="2"/>
  <c r="J331" i="2"/>
  <c r="BK323" i="2"/>
  <c r="BK318" i="2"/>
  <c r="BK315" i="2"/>
  <c r="J312" i="2"/>
  <c r="BK309" i="2"/>
  <c r="BK304" i="2"/>
  <c r="BK300" i="2"/>
  <c r="J292" i="2"/>
  <c r="J280" i="2"/>
  <c r="J276" i="2"/>
  <c r="BK264" i="2"/>
  <c r="J251" i="2"/>
  <c r="J241" i="2"/>
  <c r="J228" i="2"/>
  <c r="BK214" i="2"/>
  <c r="J202" i="2"/>
  <c r="J188" i="2"/>
  <c r="J173" i="2"/>
  <c r="J166" i="2"/>
  <c r="J162" i="2"/>
  <c r="BK144" i="2"/>
  <c r="J135" i="2"/>
  <c r="J379" i="2"/>
  <c r="BK324" i="2"/>
  <c r="BK302" i="2"/>
  <c r="BK298" i="2"/>
  <c r="BK290" i="2"/>
  <c r="BK285" i="2"/>
  <c r="J281" i="2"/>
  <c r="J269" i="2"/>
  <c r="BK262" i="2"/>
  <c r="BK253" i="2"/>
  <c r="BK248" i="2"/>
  <c r="J239" i="2"/>
  <c r="BK226" i="2"/>
  <c r="J221" i="2"/>
  <c r="J198" i="2"/>
  <c r="J191" i="2"/>
  <c r="J184" i="2"/>
  <c r="BK181" i="2"/>
  <c r="BK177" i="2"/>
  <c r="BK173" i="2"/>
  <c r="BK157" i="2"/>
  <c r="BK147" i="2"/>
  <c r="J138" i="2"/>
  <c r="J134" i="2"/>
  <c r="J381" i="2"/>
  <c r="BK327" i="2"/>
  <c r="J303" i="2"/>
  <c r="J296" i="2"/>
  <c r="BK292" i="2"/>
  <c r="J285" i="2"/>
  <c r="J273" i="2"/>
  <c r="BK270" i="2"/>
  <c r="BK258" i="2"/>
  <c r="J252" i="2"/>
  <c r="J248" i="2"/>
  <c r="BK243" i="2"/>
  <c r="J234" i="2"/>
  <c r="BK222" i="2"/>
  <c r="BK218" i="2"/>
  <c r="J210" i="2"/>
  <c r="J204" i="2"/>
  <c r="J200" i="2"/>
  <c r="J196" i="2"/>
  <c r="J189" i="2"/>
  <c r="J181" i="2"/>
  <c r="J175" i="2"/>
  <c r="BK163" i="2"/>
  <c r="J159" i="2"/>
  <c r="J149" i="2"/>
  <c r="BK134" i="2"/>
  <c r="BK381" i="2"/>
  <c r="BK312" i="2"/>
  <c r="J308" i="2"/>
  <c r="BK295" i="2"/>
  <c r="BK284" i="2"/>
  <c r="J271" i="2"/>
  <c r="J264" i="2"/>
  <c r="BK256" i="2"/>
  <c r="J243" i="2"/>
  <c r="J230" i="2"/>
  <c r="BK220" i="2"/>
  <c r="BK202" i="2"/>
  <c r="J199" i="2"/>
  <c r="J186" i="2"/>
  <c r="J177" i="2"/>
  <c r="BK170" i="2"/>
  <c r="BK160" i="2"/>
  <c r="BK146" i="2"/>
  <c r="J378" i="2"/>
  <c r="BK375" i="2"/>
  <c r="BK372" i="2"/>
  <c r="BK370" i="2"/>
  <c r="J368" i="2"/>
  <c r="J366" i="2"/>
  <c r="BK364" i="2"/>
  <c r="BK362" i="2"/>
  <c r="BK360" i="2"/>
  <c r="BK358" i="2"/>
  <c r="BK356" i="2"/>
  <c r="J355" i="2"/>
  <c r="BK353" i="2"/>
  <c r="BK351" i="2"/>
  <c r="BK349" i="2"/>
  <c r="J348" i="2"/>
  <c r="BK345" i="2"/>
  <c r="BK343" i="2"/>
  <c r="BK341" i="2"/>
  <c r="BK339" i="2"/>
  <c r="BK338" i="2"/>
  <c r="J335" i="2"/>
  <c r="J333" i="2"/>
  <c r="BK326" i="2"/>
  <c r="BK320" i="2"/>
  <c r="J316" i="2"/>
  <c r="BK311" i="2"/>
  <c r="BK308" i="2"/>
  <c r="BK303" i="2"/>
  <c r="J298" i="2"/>
  <c r="J287" i="2"/>
  <c r="J279" i="2"/>
  <c r="BK273" i="2"/>
  <c r="J256" i="2"/>
  <c r="BK246" i="2"/>
  <c r="BK240" i="2"/>
  <c r="BK227" i="2"/>
  <c r="J216" i="2"/>
  <c r="BK204" i="2"/>
  <c r="J190" i="2"/>
  <c r="BK184" i="2"/>
  <c r="BK168" i="2"/>
  <c r="J164" i="2"/>
  <c r="J158" i="2"/>
  <c r="BK140" i="2"/>
  <c r="BK386" i="2"/>
  <c r="J328" i="2"/>
  <c r="J323" i="2"/>
  <c r="J320" i="2"/>
  <c r="J297" i="2"/>
  <c r="J289" i="2"/>
  <c r="J283" i="2"/>
  <c r="J277" i="2"/>
  <c r="J268" i="2"/>
  <c r="BK260" i="2"/>
  <c r="BK249" i="2"/>
  <c r="BK241" i="2"/>
  <c r="J232" i="2"/>
  <c r="J206" i="2"/>
  <c r="BK194" i="2"/>
  <c r="BK192" i="2"/>
  <c r="J185" i="2"/>
  <c r="J180" i="2"/>
  <c r="BK175" i="2"/>
  <c r="BK165" i="2"/>
  <c r="J156" i="2"/>
  <c r="J144" i="2"/>
  <c r="J137" i="2"/>
  <c r="BK133" i="2"/>
  <c r="J385" i="2"/>
  <c r="BK328" i="2"/>
  <c r="J305" i="2"/>
  <c r="BK301" i="2"/>
  <c r="J294" i="2"/>
  <c r="BK291" i="2"/>
  <c r="J284" i="2"/>
  <c r="BK271" i="2"/>
  <c r="J266" i="2"/>
  <c r="J254" i="2"/>
  <c r="BK250" i="2"/>
  <c r="J246" i="2"/>
  <c r="J238" i="2"/>
  <c r="BK228" i="2"/>
  <c r="J220" i="2"/>
  <c r="BK206" i="2"/>
  <c r="J201" i="2"/>
  <c r="BK197" i="2"/>
  <c r="BK193" i="2"/>
  <c r="BK188" i="2"/>
  <c r="BK178" i="2"/>
  <c r="J170" i="2"/>
  <c r="BK161" i="2"/>
  <c r="J155" i="2"/>
  <c r="J146" i="2"/>
  <c r="BK135" i="2"/>
  <c r="BK385" i="2"/>
  <c r="BK378" i="2"/>
  <c r="J307" i="2"/>
  <c r="BK286" i="2"/>
  <c r="BK280" i="2"/>
  <c r="BK272" i="2"/>
  <c r="BK265" i="2"/>
  <c r="J262" i="2"/>
  <c r="BK247" i="2"/>
  <c r="J236" i="2"/>
  <c r="J212" i="2"/>
  <c r="BK201" i="2"/>
  <c r="BK191" i="2"/>
  <c r="BK185" i="2"/>
  <c r="BK171" i="2"/>
  <c r="BK164" i="2"/>
  <c r="BK156" i="2"/>
  <c r="BK138" i="2"/>
  <c r="P132" i="2" l="1"/>
  <c r="BK145" i="2"/>
  <c r="J145" i="2"/>
  <c r="J100" i="2"/>
  <c r="R145" i="2"/>
  <c r="P150" i="2"/>
  <c r="T154" i="2"/>
  <c r="P235" i="2"/>
  <c r="P325" i="2"/>
  <c r="BK332" i="2"/>
  <c r="J332" i="2"/>
  <c r="J106" i="2"/>
  <c r="R336" i="2"/>
  <c r="BK132" i="2"/>
  <c r="J132" i="2"/>
  <c r="J98" i="2"/>
  <c r="P145" i="2"/>
  <c r="R150" i="2"/>
  <c r="BK154" i="2"/>
  <c r="BK235" i="2"/>
  <c r="J235" i="2" s="1"/>
  <c r="J104" i="2" s="1"/>
  <c r="BK325" i="2"/>
  <c r="J325" i="2"/>
  <c r="J105" i="2" s="1"/>
  <c r="T325" i="2"/>
  <c r="R332" i="2"/>
  <c r="P336" i="2"/>
  <c r="R132" i="2"/>
  <c r="R131" i="2"/>
  <c r="BK150" i="2"/>
  <c r="J150" i="2"/>
  <c r="J101" i="2" s="1"/>
  <c r="T150" i="2"/>
  <c r="P154" i="2"/>
  <c r="R235" i="2"/>
  <c r="R325" i="2"/>
  <c r="P332" i="2"/>
  <c r="T332" i="2"/>
  <c r="T132" i="2"/>
  <c r="T131" i="2" s="1"/>
  <c r="T145" i="2"/>
  <c r="R154" i="2"/>
  <c r="T235" i="2"/>
  <c r="BK336" i="2"/>
  <c r="J336" i="2"/>
  <c r="J107" i="2"/>
  <c r="T336" i="2"/>
  <c r="BK369" i="2"/>
  <c r="J369" i="2"/>
  <c r="J108" i="2"/>
  <c r="P369" i="2"/>
  <c r="R369" i="2"/>
  <c r="T369" i="2"/>
  <c r="BK376" i="2"/>
  <c r="J376" i="2"/>
  <c r="J109" i="2" s="1"/>
  <c r="P376" i="2"/>
  <c r="R376" i="2"/>
  <c r="T376" i="2"/>
  <c r="BK383" i="2"/>
  <c r="J383" i="2"/>
  <c r="J110" i="2"/>
  <c r="P383" i="2"/>
  <c r="R383" i="2"/>
  <c r="T383" i="2"/>
  <c r="BK143" i="2"/>
  <c r="J143" i="2"/>
  <c r="J99" i="2" s="1"/>
  <c r="E85" i="2"/>
  <c r="F91" i="2"/>
  <c r="J92" i="2"/>
  <c r="F127" i="2"/>
  <c r="BE134" i="2"/>
  <c r="BE139" i="2"/>
  <c r="BE141" i="2"/>
  <c r="BE144" i="2"/>
  <c r="BE149" i="2"/>
  <c r="BE151" i="2"/>
  <c r="BE157" i="2"/>
  <c r="BE161" i="2"/>
  <c r="BE162" i="2"/>
  <c r="BE175" i="2"/>
  <c r="BE177" i="2"/>
  <c r="BE181" i="2"/>
  <c r="BE183" i="2"/>
  <c r="BE188" i="2"/>
  <c r="BE189" i="2"/>
  <c r="BE193" i="2"/>
  <c r="BE194" i="2"/>
  <c r="BE197" i="2"/>
  <c r="BE204" i="2"/>
  <c r="BE206" i="2"/>
  <c r="BE214" i="2"/>
  <c r="BE216" i="2"/>
  <c r="BE221" i="2"/>
  <c r="BE223" i="2"/>
  <c r="BE227" i="2"/>
  <c r="BE233" i="2"/>
  <c r="BE239" i="2"/>
  <c r="BE241" i="2"/>
  <c r="BE244" i="2"/>
  <c r="BE246" i="2"/>
  <c r="BE248" i="2"/>
  <c r="BE251" i="2"/>
  <c r="BE253" i="2"/>
  <c r="BE254" i="2"/>
  <c r="BE269" i="2"/>
  <c r="BE273" i="2"/>
  <c r="BE276" i="2"/>
  <c r="BE277" i="2"/>
  <c r="BE281" i="2"/>
  <c r="BE287" i="2"/>
  <c r="BE290" i="2"/>
  <c r="BE291" i="2"/>
  <c r="BE293" i="2"/>
  <c r="BE297" i="2"/>
  <c r="BE299" i="2"/>
  <c r="BE300" i="2"/>
  <c r="BE303" i="2"/>
  <c r="BE304" i="2"/>
  <c r="BE308" i="2"/>
  <c r="BE309" i="2"/>
  <c r="BE310" i="2"/>
  <c r="BE312" i="2"/>
  <c r="BE327" i="2"/>
  <c r="BE382" i="2"/>
  <c r="BE138" i="2"/>
  <c r="BE164" i="2"/>
  <c r="BE165" i="2"/>
  <c r="BE168" i="2"/>
  <c r="BE172" i="2"/>
  <c r="BE173" i="2"/>
  <c r="BE174" i="2"/>
  <c r="BE184" i="2"/>
  <c r="BE185" i="2"/>
  <c r="BE186" i="2"/>
  <c r="BE190" i="2"/>
  <c r="BE202" i="2"/>
  <c r="BE212" i="2"/>
  <c r="BE224" i="2"/>
  <c r="BE226" i="2"/>
  <c r="BE232" i="2"/>
  <c r="BE260" i="2"/>
  <c r="BE263" i="2"/>
  <c r="BE267" i="2"/>
  <c r="BE278" i="2"/>
  <c r="BE280" i="2"/>
  <c r="BE289" i="2"/>
  <c r="BE298" i="2"/>
  <c r="BE302" i="2"/>
  <c r="BE305" i="2"/>
  <c r="BE323" i="2"/>
  <c r="BE381" i="2"/>
  <c r="BE384" i="2"/>
  <c r="BE386" i="2"/>
  <c r="J89" i="2"/>
  <c r="BE135" i="2"/>
  <c r="BE140" i="2"/>
  <c r="BE158" i="2"/>
  <c r="BE159" i="2"/>
  <c r="BE163" i="2"/>
  <c r="BE166" i="2"/>
  <c r="BE169" i="2"/>
  <c r="BE170" i="2"/>
  <c r="BE180" i="2"/>
  <c r="BE187" i="2"/>
  <c r="BE196" i="2"/>
  <c r="BE201" i="2"/>
  <c r="BE203" i="2"/>
  <c r="BE208" i="2"/>
  <c r="BE210" i="2"/>
  <c r="BE228" i="2"/>
  <c r="BE236" i="2"/>
  <c r="BE240" i="2"/>
  <c r="BE242" i="2"/>
  <c r="BE245" i="2"/>
  <c r="BE250" i="2"/>
  <c r="BE255" i="2"/>
  <c r="BE256" i="2"/>
  <c r="BE264" i="2"/>
  <c r="BE270" i="2"/>
  <c r="BE272" i="2"/>
  <c r="BE279" i="2"/>
  <c r="BE284" i="2"/>
  <c r="BE286" i="2"/>
  <c r="BE292" i="2"/>
  <c r="BE295" i="2"/>
  <c r="BE301" i="2"/>
  <c r="BE322" i="2"/>
  <c r="BE326" i="2"/>
  <c r="BE378" i="2"/>
  <c r="BE379" i="2"/>
  <c r="BE380" i="2"/>
  <c r="J91" i="2"/>
  <c r="BE133" i="2"/>
  <c r="BE136" i="2"/>
  <c r="BE137" i="2"/>
  <c r="BE146" i="2"/>
  <c r="BE147" i="2"/>
  <c r="BE152" i="2"/>
  <c r="BE155" i="2"/>
  <c r="BE156" i="2"/>
  <c r="BE160" i="2"/>
  <c r="BE167" i="2"/>
  <c r="BE171" i="2"/>
  <c r="BE176" i="2"/>
  <c r="BE178" i="2"/>
  <c r="BE179" i="2"/>
  <c r="BE182" i="2"/>
  <c r="BE191" i="2"/>
  <c r="BE192" i="2"/>
  <c r="BE195" i="2"/>
  <c r="BE198" i="2"/>
  <c r="BE199" i="2"/>
  <c r="BE200" i="2"/>
  <c r="BE205" i="2"/>
  <c r="BE218" i="2"/>
  <c r="BE220" i="2"/>
  <c r="BE222" i="2"/>
  <c r="BE230" i="2"/>
  <c r="BE234" i="2"/>
  <c r="BE238" i="2"/>
  <c r="BE243" i="2"/>
  <c r="BE247" i="2"/>
  <c r="BE249" i="2"/>
  <c r="BE252" i="2"/>
  <c r="BE258" i="2"/>
  <c r="BE262" i="2"/>
  <c r="BE265" i="2"/>
  <c r="BE266" i="2"/>
  <c r="BE268" i="2"/>
  <c r="BE271" i="2"/>
  <c r="BE274" i="2"/>
  <c r="BE275" i="2"/>
  <c r="BE282" i="2"/>
  <c r="BE283" i="2"/>
  <c r="BE285" i="2"/>
  <c r="BE288" i="2"/>
  <c r="BE294" i="2"/>
  <c r="BE296" i="2"/>
  <c r="BE306" i="2"/>
  <c r="BE307" i="2"/>
  <c r="BE311" i="2"/>
  <c r="BE314" i="2"/>
  <c r="BE315" i="2"/>
  <c r="BE316" i="2"/>
  <c r="BE318" i="2"/>
  <c r="BE320" i="2"/>
  <c r="BE321" i="2"/>
  <c r="BE324" i="2"/>
  <c r="BE328" i="2"/>
  <c r="BE329" i="2"/>
  <c r="BE330" i="2"/>
  <c r="BE331" i="2"/>
  <c r="BE333" i="2"/>
  <c r="BE334" i="2"/>
  <c r="BE335" i="2"/>
  <c r="BE337" i="2"/>
  <c r="BE338" i="2"/>
  <c r="BE339" i="2"/>
  <c r="BE340" i="2"/>
  <c r="BE341" i="2"/>
  <c r="BE342" i="2"/>
  <c r="BE343" i="2"/>
  <c r="BE344" i="2"/>
  <c r="BE345" i="2"/>
  <c r="BE346" i="2"/>
  <c r="BE347" i="2"/>
  <c r="BE348" i="2"/>
  <c r="BE349" i="2"/>
  <c r="BE350" i="2"/>
  <c r="BE351" i="2"/>
  <c r="BE352" i="2"/>
  <c r="BE353" i="2"/>
  <c r="BE354" i="2"/>
  <c r="BE355" i="2"/>
  <c r="BE356" i="2"/>
  <c r="BE357" i="2"/>
  <c r="BE358" i="2"/>
  <c r="BE359" i="2"/>
  <c r="BE360" i="2"/>
  <c r="BE361" i="2"/>
  <c r="BE362" i="2"/>
  <c r="BE363" i="2"/>
  <c r="BE364" i="2"/>
  <c r="BE365" i="2"/>
  <c r="BE366" i="2"/>
  <c r="BE367" i="2"/>
  <c r="BE368" i="2"/>
  <c r="BE370" i="2"/>
  <c r="BE371" i="2"/>
  <c r="BE372" i="2"/>
  <c r="BE374" i="2"/>
  <c r="BE375" i="2"/>
  <c r="BE377" i="2"/>
  <c r="BE385" i="2"/>
  <c r="F37" i="2"/>
  <c r="BD95" i="1"/>
  <c r="BD94" i="1"/>
  <c r="W33" i="1" s="1"/>
  <c r="F34" i="2"/>
  <c r="BA95" i="1"/>
  <c r="BA94" i="1"/>
  <c r="AW94" i="1" s="1"/>
  <c r="AK30" i="1" s="1"/>
  <c r="F35" i="2"/>
  <c r="BB95" i="1"/>
  <c r="BB94" i="1" s="1"/>
  <c r="AX94" i="1" s="1"/>
  <c r="F36" i="2"/>
  <c r="BC95" i="1"/>
  <c r="BC94" i="1" s="1"/>
  <c r="AY94" i="1" s="1"/>
  <c r="J34" i="2"/>
  <c r="AW95" i="1"/>
  <c r="R153" i="2" l="1"/>
  <c r="T153" i="2"/>
  <c r="P153" i="2"/>
  <c r="P130" i="2" s="1"/>
  <c r="AU95" i="1" s="1"/>
  <c r="AU94" i="1" s="1"/>
  <c r="T130" i="2"/>
  <c r="R130" i="2"/>
  <c r="BK153" i="2"/>
  <c r="J153" i="2"/>
  <c r="J102" i="2"/>
  <c r="P131" i="2"/>
  <c r="BK131" i="2"/>
  <c r="J131" i="2" s="1"/>
  <c r="J97" i="2" s="1"/>
  <c r="J154" i="2"/>
  <c r="J103" i="2"/>
  <c r="W32" i="1"/>
  <c r="W30" i="1"/>
  <c r="J33" i="2"/>
  <c r="AV95" i="1" s="1"/>
  <c r="AT95" i="1" s="1"/>
  <c r="F33" i="2"/>
  <c r="AZ95" i="1"/>
  <c r="AZ94" i="1" s="1"/>
  <c r="AV94" i="1" s="1"/>
  <c r="AK29" i="1" s="1"/>
  <c r="W31" i="1"/>
  <c r="BK130" i="2" l="1"/>
  <c r="J130" i="2"/>
  <c r="J96" i="2"/>
  <c r="AT94" i="1"/>
  <c r="W29" i="1"/>
  <c r="J30" i="2" l="1"/>
  <c r="AG95" i="1"/>
  <c r="AG94" i="1"/>
  <c r="AK26" i="1"/>
  <c r="AK35" i="1" s="1"/>
  <c r="AN94" i="1" l="1"/>
  <c r="J39" i="2"/>
  <c r="AN95" i="1"/>
</calcChain>
</file>

<file path=xl/sharedStrings.xml><?xml version="1.0" encoding="utf-8"?>
<sst xmlns="http://schemas.openxmlformats.org/spreadsheetml/2006/main" count="3541" uniqueCount="1059">
  <si>
    <t>Export Komplet</t>
  </si>
  <si>
    <t/>
  </si>
  <si>
    <t>2.0</t>
  </si>
  <si>
    <t>ZAMOK</t>
  </si>
  <si>
    <t>False</t>
  </si>
  <si>
    <t>{b80a485b-af52-4929-8d2d-f9de0129e4a5}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</si>
  <si>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</si>
  <si>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</si>
  <si>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</si>
  <si>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</si>
  <si>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</si>
  <si>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</si>
  <si>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</si>
  <si>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</si>
  <si>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NEMOCNICE_BRECLAV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</si>
  <si>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</si>
  <si>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</si>
  <si>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Břeclav - stravovací provoz</t>
  </si>
  <si>
    <t>KSO:</t>
  </si>
  <si>
    <t>CC-CZ:</t>
  </si>
  <si>
    <t>Místo:</t>
  </si>
  <si>
    <t xml:space="preserve"> </t>
  </si>
  <si>
    <t>Datum:</t>
  </si>
  <si>
    <t>1. 6. 2020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</si>
  <si>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</si>
  <si>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</si>
  <si>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</si>
  <si>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</si>
  <si>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</si>
  <si>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</si>
  <si>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</si>
  <si>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</si>
  <si>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</si>
  <si>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</si>
  <si>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</si>
  <si>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</si>
  <si>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</si>
  <si>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</si>
  <si>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</si>
  <si>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</si>
  <si>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</si>
  <si>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</si>
  <si>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</si>
  <si>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</si>
  <si>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</si>
  <si>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</si>
  <si>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</si>
  <si>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</si>
  <si>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</si>
  <si>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</si>
  <si>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</si>
  <si>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</si>
  <si>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</si>
  <si>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</si>
  <si>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</si>
  <si>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</si>
  <si>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</si>
  <si>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</si>
  <si>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</si>
  <si>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</si>
  <si>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</si>
  <si>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</si>
  <si>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</si>
  <si>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</si>
  <si>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</si>
  <si>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</si>
  <si>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</si>
  <si>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</si>
  <si>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</si>
  <si>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</si>
  <si>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</si>
  <si>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</si>
  <si>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</si>
  <si>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</si>
  <si>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</si>
  <si>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</si>
  <si>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</si>
  <si>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</si>
  <si>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D.1.5</t>
  </si>
  <si>
    <t>ZDRAVOTNĚ TECHNICKÉ INSTALACE</t>
  </si>
  <si>
    <t>STA</t>
  </si>
  <si>
    <t>1</t>
  </si>
  <si>
    <t>{2dc1e5a7-32cd-46e0-a2e4-2e70ac6c0a4d}</t>
  </si>
  <si>
    <t>2</t>
  </si>
  <si>
    <t>KRYCÍ LIST SOUPISU PRACÍ</t>
  </si>
  <si>
    <t>Objekt:</t>
  </si>
  <si>
    <t>D.1.5 -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</si>
  <si>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</si>
  <si>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</si>
  <si>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</si>
  <si>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</si>
  <si>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</si>
  <si>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</si>
  <si>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</si>
  <si>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</si>
  <si>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</si>
  <si>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</si>
  <si>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</si>
  <si>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</si>
  <si>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</si>
  <si>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</si>
  <si>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</si>
  <si>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</si>
  <si>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</si>
  <si>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</si>
  <si>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</si>
  <si>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</si>
  <si>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</si>
  <si>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</si>
  <si>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</si>
  <si>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</si>
  <si>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</si>
  <si>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</si>
  <si>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</si>
  <si>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</si>
  <si>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</si>
  <si>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</si>
  <si>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</si>
  <si>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</si>
  <si>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</si>
  <si>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</si>
  <si>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</si>
  <si>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</si>
  <si>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72</t>
  </si>
  <si>
    <t>K</t>
  </si>
  <si>
    <t>132212111</t>
  </si>
  <si>
    <t>Hloubení rýh šířky do 800 mm ručně zapažených i nezapažených, s urovnáním dna do předepsaného profilu a spádu v hornině třídy těžitelnosti I skupiny 3 soudržných</t>
  </si>
  <si>
    <t>m3</t>
  </si>
  <si>
    <t>4</t>
  </si>
  <si>
    <t>-1284394055</t>
  </si>
  <si>
    <t>73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</si>
  <si>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</si>
  <si>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</si>
  <si>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-897428271</t>
  </si>
  <si>
    <t>74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</si>
  <si>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</si>
  <si>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</si>
  <si>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-814833092</t>
  </si>
  <si>
    <t>75</t>
  </si>
  <si>
    <t>167151101</t>
  </si>
  <si>
    <t>Nakládání, skládání a překládání neulehlého výkopku nebo sypaniny strojně nakládání, množství do 100 m3, z horniny třídy těžitelnosti I, skupiny 1 až 3</t>
  </si>
  <si>
    <t>-1931890404</t>
  </si>
  <si>
    <t>76</t>
  </si>
  <si>
    <t>171201221</t>
  </si>
  <si>
    <t>Poplatek za uložení stavebního odpadu na skládce (skládkovné) zeminy a kamení zatříděného do Katalogu odpadů pod kódem 17 05 04</t>
  </si>
  <si>
    <t>t</t>
  </si>
  <si>
    <t>-627199871</t>
  </si>
  <si>
    <t>77</t>
  </si>
  <si>
    <t>171251201</t>
  </si>
  <si>
    <t>Uložení sypaniny na skládky nebo meziskládky bez hutnění s upravením uložené sypaniny do předepsaného tvaru</t>
  </si>
  <si>
    <t>722294229</t>
  </si>
  <si>
    <t>78</t>
  </si>
  <si>
    <t>174151101</t>
  </si>
  <si>
    <t>Zásyp sypaninou z jakékoliv horniny strojně s uložením výkopku ve vrstvách se zhutněním jam, šachet, rýh nebo kolem objektů v těchto vykopávkách</t>
  </si>
  <si>
    <t>-487080987</t>
  </si>
  <si>
    <t>79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</si>
  <si>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</si>
  <si>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</si>
  <si>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1971237446</t>
  </si>
  <si>
    <t>80</t>
  </si>
  <si>
    <t>M</t>
  </si>
  <si>
    <t>58337310</t>
  </si>
  <si>
    <t>štěrkopísek frakce 0/4</t>
  </si>
  <si>
    <t>8</t>
  </si>
  <si>
    <t>111879853</t>
  </si>
  <si>
    <t>VV</t>
  </si>
  <si>
    <t>9,525*2 'Přepočtené koeficientem množství</t>
  </si>
  <si>
    <t>Vodorovné konstrukce</t>
  </si>
  <si>
    <t>81</t>
  </si>
  <si>
    <t>451572111</t>
  </si>
  <si>
    <t>Lože pod potrubí, stoky a drobné objekty v otevřeném výkopu z kameniva drobného těženého 0 až 4 mm</t>
  </si>
  <si>
    <t>1471660658</t>
  </si>
  <si>
    <t>Trubní vedení</t>
  </si>
  <si>
    <t>205</t>
  </si>
  <si>
    <t>899101211</t>
  </si>
  <si>
    <t>Demontáž poklopů litinových a ocelových včetně rámů, hmotnosti jednotlivě do 50 kg</t>
  </si>
  <si>
    <t>kus</t>
  </si>
  <si>
    <t>-1782316672</t>
  </si>
  <si>
    <t>206</t>
  </si>
  <si>
    <t>56230603.R</t>
  </si>
  <si>
    <t>kovový šachtový poklop na zadláždění vodotěsný s nosností 3 tuny, 600x600 mm</t>
  </si>
  <si>
    <t>1765865167</t>
  </si>
  <si>
    <t>P</t>
  </si>
  <si>
    <t>Poznámka k položce:_x000D_
- zakrytí inspekčních šachet uvnitř objektů_x000D_
- v rozích poklopu jsou umístěny závitové sloupce se šroubem určené ke zvedání a zamykání.</t>
  </si>
  <si>
    <t>210</t>
  </si>
  <si>
    <t>899311111</t>
  </si>
  <si>
    <t>Osazení ocelových nebo litinových poklopů s rámem na šachtách tunelové stoky  hmotnosti jednotlivě do 50 kg</t>
  </si>
  <si>
    <t>-1385369657</t>
  </si>
  <si>
    <t>9</t>
  </si>
  <si>
    <t>Ostatní konstrukce a práce, bourání</t>
  </si>
  <si>
    <t>71</t>
  </si>
  <si>
    <t>89290010R</t>
  </si>
  <si>
    <t>Jádrový odvrt prostupů potrubí stropem, stěnou</t>
  </si>
  <si>
    <t>-1950191324</t>
  </si>
  <si>
    <t>70</t>
  </si>
  <si>
    <t>R-9709001</t>
  </si>
  <si>
    <t>Stavební výpomoce, pomocné zednické práce, montážní práce a nespecifikované práce</t>
  </si>
  <si>
    <t>hod</t>
  </si>
  <si>
    <t>165599292</t>
  </si>
  <si>
    <t>PSV</t>
  </si>
  <si>
    <t>Práce a dodávky PSV</t>
  </si>
  <si>
    <t>721</t>
  </si>
  <si>
    <t>Zdravotechnika - vnitřní kanalizace</t>
  </si>
  <si>
    <t>721110806</t>
  </si>
  <si>
    <t>Demontáž potrubí z kameninových trub  normálních nebo kyselinovzdorných přes 100 do DN 200</t>
  </si>
  <si>
    <t>m</t>
  </si>
  <si>
    <t>16</t>
  </si>
  <si>
    <t>1293706456</t>
  </si>
  <si>
    <t>5</t>
  </si>
  <si>
    <t>721110953</t>
  </si>
  <si>
    <t>Opravy odpadního potrubí kameninového  vsazení odbočky do potrubí DN 150</t>
  </si>
  <si>
    <t>2092813785</t>
  </si>
  <si>
    <t>6</t>
  </si>
  <si>
    <t>721110962</t>
  </si>
  <si>
    <t>Opravy odpadního potrubí kameninového  propojení dosavadního potrubí DN 125</t>
  </si>
  <si>
    <t>738725998</t>
  </si>
  <si>
    <t>7</t>
  </si>
  <si>
    <t>721110963</t>
  </si>
  <si>
    <t>Opravy odpadního potrubí kameninového  propojení dosavadního potrubí DN 150</t>
  </si>
  <si>
    <t>-1901645528</t>
  </si>
  <si>
    <t>721110972</t>
  </si>
  <si>
    <t>Opravy odpadního potrubí kameninového  krácení trub DN 125</t>
  </si>
  <si>
    <t>-986935884</t>
  </si>
  <si>
    <t>721110973</t>
  </si>
  <si>
    <t>Opravy odpadního potrubí kameninového  krácení trub DN 150</t>
  </si>
  <si>
    <t>-1144837973</t>
  </si>
  <si>
    <t>721140802</t>
  </si>
  <si>
    <t>Demontáž potrubí z litinových trub  odpadních nebo dešťových do DN 100</t>
  </si>
  <si>
    <t>162929577</t>
  </si>
  <si>
    <t>3</t>
  </si>
  <si>
    <t>721140806</t>
  </si>
  <si>
    <t>Demontáž potrubí z litinových trub  odpadních nebo dešťových přes 100 do DN 200</t>
  </si>
  <si>
    <t>1328761811</t>
  </si>
  <si>
    <t>10</t>
  </si>
  <si>
    <t>721140913</t>
  </si>
  <si>
    <t>Opravy odpadního potrubí litinového  propojení dosavadního potrubí DN 75</t>
  </si>
  <si>
    <t>380101448</t>
  </si>
  <si>
    <t>11</t>
  </si>
  <si>
    <t>721140915</t>
  </si>
  <si>
    <t>Opravy odpadního potrubí litinového  propojení dosavadního potrubí DN 100</t>
  </si>
  <si>
    <t>-508505044</t>
  </si>
  <si>
    <t>12</t>
  </si>
  <si>
    <t>721140916</t>
  </si>
  <si>
    <t>Opravy odpadního potrubí litinového  propojení dosavadního potrubí DN 125</t>
  </si>
  <si>
    <t>2062514741</t>
  </si>
  <si>
    <t>721171808</t>
  </si>
  <si>
    <t>Demontáž potrubí z novodurových trub  odpadních nebo připojovacích přes 75 do D 114</t>
  </si>
  <si>
    <t>1378738967</t>
  </si>
  <si>
    <t>721173402</t>
  </si>
  <si>
    <t>Potrubí z trub PVC SN4 svodné (ležaté) DN 125</t>
  </si>
  <si>
    <t>1885772514</t>
  </si>
  <si>
    <t>17</t>
  </si>
  <si>
    <t>28611618</t>
  </si>
  <si>
    <t>čistící kus kanalizace plastové KG DN 125 se 4 šrouby</t>
  </si>
  <si>
    <t>32</t>
  </si>
  <si>
    <t>-429091047</t>
  </si>
  <si>
    <t>18</t>
  </si>
  <si>
    <t>28611542</t>
  </si>
  <si>
    <t>přechod kanalizační PVC na kameninové hrdlo DN 125</t>
  </si>
  <si>
    <t>-2063277947</t>
  </si>
  <si>
    <t>19</t>
  </si>
  <si>
    <t>28611546</t>
  </si>
  <si>
    <t>přechod kanalizační PVC na kameninové hrdlo DN 160</t>
  </si>
  <si>
    <t>-725912295</t>
  </si>
  <si>
    <t>20</t>
  </si>
  <si>
    <t>28611526</t>
  </si>
  <si>
    <t>přechod kanalizační KG kamenina-plast DN 125</t>
  </si>
  <si>
    <t>2074888511</t>
  </si>
  <si>
    <t>28611528</t>
  </si>
  <si>
    <t>přechod kanalizační KG kamenina-plast DN 160</t>
  </si>
  <si>
    <t>436500979</t>
  </si>
  <si>
    <t>22</t>
  </si>
  <si>
    <t>28615746</t>
  </si>
  <si>
    <t>těsnění pro HTUG HT-GA set DN 75</t>
  </si>
  <si>
    <t>-1317951980</t>
  </si>
  <si>
    <t>23</t>
  </si>
  <si>
    <t>28615747</t>
  </si>
  <si>
    <t>těsnění pro HTUG HT-GA set DN 110</t>
  </si>
  <si>
    <t>1508050686</t>
  </si>
  <si>
    <t>26</t>
  </si>
  <si>
    <t>28611696.R</t>
  </si>
  <si>
    <t>těsnění pro KGUG 125 set-DN 125</t>
  </si>
  <si>
    <t>-2077034109</t>
  </si>
  <si>
    <t>24</t>
  </si>
  <si>
    <t>28611696</t>
  </si>
  <si>
    <t>těsnění přechodky kanalizační kamenina-plast set-DN 125</t>
  </si>
  <si>
    <t>1156284301</t>
  </si>
  <si>
    <t>25</t>
  </si>
  <si>
    <t>28611698</t>
  </si>
  <si>
    <t>těsnění přechodky kanalizační  kamenina-plast set-DN 160</t>
  </si>
  <si>
    <t>91329689</t>
  </si>
  <si>
    <t>102</t>
  </si>
  <si>
    <t>721173736</t>
  </si>
  <si>
    <t>Potrubí z trub polyetylenových svařované dešťové DN 100</t>
  </si>
  <si>
    <t>434515263</t>
  </si>
  <si>
    <t>41</t>
  </si>
  <si>
    <t>721173737</t>
  </si>
  <si>
    <t>Potrubí z trub polyetylenových svařované dešťové DN 125</t>
  </si>
  <si>
    <t>-1225627286</t>
  </si>
  <si>
    <t>42</t>
  </si>
  <si>
    <t>28619444</t>
  </si>
  <si>
    <t>tvarovka čisticí PE-HD 90° s kruhovým otvorem D 125</t>
  </si>
  <si>
    <t>-356155416</t>
  </si>
  <si>
    <t>27</t>
  </si>
  <si>
    <t>721174004</t>
  </si>
  <si>
    <t>Potrubí z trub polypropylenových svodné (ležaté) zavěšené DN 75</t>
  </si>
  <si>
    <t>-282693705</t>
  </si>
  <si>
    <t>28</t>
  </si>
  <si>
    <t>721174005</t>
  </si>
  <si>
    <t>Potrubí z trub polypropylenových svodné (ležaté) zavěšené DN 110</t>
  </si>
  <si>
    <t>-1726315021</t>
  </si>
  <si>
    <t>29</t>
  </si>
  <si>
    <t>721174006</t>
  </si>
  <si>
    <t>Potrubí z trub polypropylenových svodné (ležaté) zavěšené DN 125</t>
  </si>
  <si>
    <t>-526932600</t>
  </si>
  <si>
    <t>30</t>
  </si>
  <si>
    <t>721174007</t>
  </si>
  <si>
    <t>Potrubí z trub polypropylenových svodné (ležaté) zavěšené DN 160</t>
  </si>
  <si>
    <t>1741489852</t>
  </si>
  <si>
    <t>31</t>
  </si>
  <si>
    <t>721174024</t>
  </si>
  <si>
    <t>Potrubí z trub polypropylenových odpadní (svislé) DN 75</t>
  </si>
  <si>
    <t>-1844832457</t>
  </si>
  <si>
    <t>39</t>
  </si>
  <si>
    <t>721174024.nerez</t>
  </si>
  <si>
    <t>Potrubí z trub nerezových hrdlových odpadní (svislé) DN 75</t>
  </si>
  <si>
    <t>1480424297</t>
  </si>
  <si>
    <t>721174025</t>
  </si>
  <si>
    <t>Potrubí z trub polypropylenových odpadní (svislé) DN 110</t>
  </si>
  <si>
    <t>-378966189</t>
  </si>
  <si>
    <t>40</t>
  </si>
  <si>
    <t>721174025.nerez</t>
  </si>
  <si>
    <t>Potrubí z trub nerezových hrdlových odpadní (svislé) DN 110</t>
  </si>
  <si>
    <t>-1046662172</t>
  </si>
  <si>
    <t>33</t>
  </si>
  <si>
    <t>721174026</t>
  </si>
  <si>
    <t>Potrubí z trub polypropylenových odpadní (svislé) DN 125</t>
  </si>
  <si>
    <t>-431481114</t>
  </si>
  <si>
    <t>35</t>
  </si>
  <si>
    <t>721174042</t>
  </si>
  <si>
    <t>Potrubí z trub polypropylenových připojovací DN 40</t>
  </si>
  <si>
    <t>-1129511801</t>
  </si>
  <si>
    <t>34</t>
  </si>
  <si>
    <t>721174042.R</t>
  </si>
  <si>
    <t>Potrubí z trub polypropylenových připojovací DN 32</t>
  </si>
  <si>
    <t>213422224</t>
  </si>
  <si>
    <t>36</t>
  </si>
  <si>
    <t>721174043</t>
  </si>
  <si>
    <t>Potrubí z trub polypropylenových připojovací DN 50</t>
  </si>
  <si>
    <t>-955251735</t>
  </si>
  <si>
    <t>37</t>
  </si>
  <si>
    <t>721174044</t>
  </si>
  <si>
    <t>Potrubí z trub polypropylenových připojovací DN 75</t>
  </si>
  <si>
    <t>866540669</t>
  </si>
  <si>
    <t>38</t>
  </si>
  <si>
    <t>721174045</t>
  </si>
  <si>
    <t>Potrubí z trub polypropylenových připojovací DN 110</t>
  </si>
  <si>
    <t>-454193705</t>
  </si>
  <si>
    <t>43</t>
  </si>
  <si>
    <t>721194104</t>
  </si>
  <si>
    <t>Vyměření přípojek na potrubí vyvedení a upevnění odpadních výpustek DN 40</t>
  </si>
  <si>
    <t>1590643068</t>
  </si>
  <si>
    <t>44</t>
  </si>
  <si>
    <t>721194105</t>
  </si>
  <si>
    <t>Vyměření přípojek na potrubí vyvedení a upevnění odpadních výpustek DN 50</t>
  </si>
  <si>
    <t>753016247</t>
  </si>
  <si>
    <t>45</t>
  </si>
  <si>
    <t>721194107</t>
  </si>
  <si>
    <t>Vyměření přípojek na potrubí vyvedení a upevnění odpadních výpustek DN 70</t>
  </si>
  <si>
    <t>-1120550949</t>
  </si>
  <si>
    <t>46</t>
  </si>
  <si>
    <t>721194109</t>
  </si>
  <si>
    <t>Vyměření přípojek na potrubí vyvedení a upevnění odpadních výpustek DN 100</t>
  </si>
  <si>
    <t>-1323430426</t>
  </si>
  <si>
    <t>47</t>
  </si>
  <si>
    <t>28615602</t>
  </si>
  <si>
    <t>čistící tvarovka odpadní PP DN 75 pro vysoké teploty</t>
  </si>
  <si>
    <t>1482722778</t>
  </si>
  <si>
    <t>48</t>
  </si>
  <si>
    <t>28615603</t>
  </si>
  <si>
    <t>čistící tvarovka odpadní PP DN 110 pro vysoké teploty</t>
  </si>
  <si>
    <t>-532156330</t>
  </si>
  <si>
    <t>49</t>
  </si>
  <si>
    <t>28615604</t>
  </si>
  <si>
    <t>čistící tvarovka odpadní PP DN 125 pro vysoké teploty</t>
  </si>
  <si>
    <t>924260752</t>
  </si>
  <si>
    <t>50</t>
  </si>
  <si>
    <t>28615605</t>
  </si>
  <si>
    <t>čistící tvarovka odpadní PP DN 160 pro vysoké teploty</t>
  </si>
  <si>
    <t>-2012494956</t>
  </si>
  <si>
    <t>203</t>
  </si>
  <si>
    <t>721210813</t>
  </si>
  <si>
    <t>Demontáž kanalizačního příslušenství  vpustí podlahových z kyselinovzdorné kameniny DN 100</t>
  </si>
  <si>
    <t>1472785579</t>
  </si>
  <si>
    <t>14</t>
  </si>
  <si>
    <t>721210823</t>
  </si>
  <si>
    <t>Demontáž kanalizačního příslušenství  střešních vtoků DN 125</t>
  </si>
  <si>
    <t>-1798827880</t>
  </si>
  <si>
    <t>103</t>
  </si>
  <si>
    <t>721242105</t>
  </si>
  <si>
    <t>Lapače střešních splavenin polypropylenové (PP) se svislým odtokem DN 110</t>
  </si>
  <si>
    <t>-1344208222</t>
  </si>
  <si>
    <t>61</t>
  </si>
  <si>
    <t>Žlab nerezový 01</t>
  </si>
  <si>
    <t xml:space="preserve">Nerezový podlahový žlab 300x600 mm se svislým odtokem DN 100 </t>
  </si>
  <si>
    <t>1591368060</t>
  </si>
  <si>
    <t>Poznámka k položce:_x000D_
- R´0200 samostatná vpusť DN100 pro krabicový žlab, svislý odtok_x000D_
- R´0200 koš svislý pro vpusť DN100, oka pr. 6mm_x000D_
- R´0200 sifon svislý pro vpusť DN100, bez těsnícího kroužku_x000D_
- R´0200, R´0100 těsnící kroužek na sifon DN100_x000D_
- R´7000 vana nerez 300x600x80 mm včetně příslušenství_x000D_
- R´7000 mřížkový rošt 250x550 mm, 30/2 mm, 23x23 mm protiskluz pro vanu 300x600 mm_x000D_
- R-Úprava žlabu pro dlažbu (obě strany žlabu)</t>
  </si>
  <si>
    <t>62</t>
  </si>
  <si>
    <t>Žlab nerezový 02</t>
  </si>
  <si>
    <t xml:space="preserve">Nerezový podlahový žlab 300x2300 mm se svislým odtokem DN 100 </t>
  </si>
  <si>
    <t>1510061174</t>
  </si>
  <si>
    <t>Poznámka k položce:_x000D_
- R´0200 samostatná vpusť DN100 pro krabicový žlab, svislý odtok_x000D_
- R´0200 koš svislý pro vpusť DN100, oka pr. 6mm_x000D_
- R´0200 sifon svislý pro vpusť DN100, bez těsnícího kroužku_x000D_
- R´0200, R´0100 těsnící kroužek na sifon DN100_x000D_
- R´3200 krabicový žlab š.300 mm, tl. 1,5 mm_x000D_
- R´3200 mřížkový rošt š.250 mm, 30/2 mm, 23x23 mm, protiskluz_x000D_
- R-Úprava žlabu pro dlažbu (obě strany žlabu)</t>
  </si>
  <si>
    <t>63</t>
  </si>
  <si>
    <t>Žlab nerezový 03</t>
  </si>
  <si>
    <t xml:space="preserve">Nerezový podlahový žlab 300x800 mm se svislým odtokem DN 100 </t>
  </si>
  <si>
    <t>1681003254</t>
  </si>
  <si>
    <t>Poznámka k položce:_x000D_
- R´0200 samostatná vpusť DN100 pro krabicový žlab, svislý odtok_x000D_
- R´0200 koš svislý pro vpusť DN100, oka pr. 6mm_x000D_
- R´0200 sifon svislý pro vpusť DN100, bez těsnícího kroužku_x000D_
- R´0200, R´0100 těsnící kroužek na sifon DN100_x000D_
- R´7000 vana nerez 300x800x80 mm včetně příslušenství_x000D_
- R´7000 mřížkový rošt 250x750 mm, 30/2 mm, 23x23 mm protiskluz pro vanu 300x800 mm_x000D_
- R-Úprava žlabu pro dlažbu (obě strany žlabu)</t>
  </si>
  <si>
    <t>64</t>
  </si>
  <si>
    <t>Žlab nerezový 04</t>
  </si>
  <si>
    <t xml:space="preserve">Nerezový podlahový žlab 300x1000 mm se svislým odtokem DN 100 </t>
  </si>
  <si>
    <t>-512774500</t>
  </si>
  <si>
    <t>Poznámka k položce:_x000D_
- R´0200 samostatná vpusť DN100 pro krabicový žlab, svislý odtok_x000D_
- R´0200 koš svislý pro vpusť DN100, oka pr. 6mm_x000D_
- R´0200 sifon svislý pro vpusť DN100, bez těsnícího kroužku_x000D_
- R´0200, R´0100 těsnící kroužek na sifon DN100_x000D_
- R´7000 vana nerez 300x1000x80 mm včetně příslušenství_x000D_
- R´7000 mřížkový rošt 250x950 mm, 30/2 mm, 23x23 mm protiskluz pro vanu 300x1000 mm_x000D_
- R-Úprava žlabu pro dlažbu (obě strany žlabu)</t>
  </si>
  <si>
    <t>65</t>
  </si>
  <si>
    <t>Žlab nerezový 05</t>
  </si>
  <si>
    <t xml:space="preserve">Nerezový podlahový žlab 600x900 mm se svislým odtokem DN 100 </t>
  </si>
  <si>
    <t>249823939</t>
  </si>
  <si>
    <t>Poznámka k položce:_x000D_
- R´0200 samostatná vpusť DN100 pro krabicový žlab, svislý odtok_x000D_
- R´0200 koš svislý pro vpusť DN100, oka pr. 6mm_x000D_
- R´0200 sifon svislý pro vpusť DN100, bez těsnícího kroužku_x000D_
- R´0200, R´0100 těsnící kroužek na sifon DN100_x000D_
- R´7000 vana nerez 600x900x80 mm včetně příslušenství_x000D_
- R´7000 mřížkový rošt 550x850 mm, 30/2 mm, 25x25 mm protiskluz _x000D_
- R-Úprava žlabu pro dlažbu (obě strany žlabu)</t>
  </si>
  <si>
    <t>60</t>
  </si>
  <si>
    <t>Vpust celonerezová</t>
  </si>
  <si>
    <t xml:space="preserve">Podlahové vpusti celonerezové se svislým odtokem DN 100 </t>
  </si>
  <si>
    <t>-1113063972</t>
  </si>
  <si>
    <t>Poznámka k položce:_x000D_
- R´0200 samostatná vpusť DN100 s rámečkem pro rošt, svislý odtok_x000D_
- R´0200 koš svislý pro vpusť DN100, oka pr. 6mm_x000D_
- R´0200 sifon svislý pro vpusť DN100, bez těsnícího kroužku_x000D_
- R´0200 mřížka na vpusť DN100, 23x23 mm, 30/2 mm, protiskluz,223x223mm_x000D_
- R´0200, R´0100 těsnící kroužek na sifon DN100_x000D_
- R-Úprava žlabu pro dlažbu (obě strany žlabu)</t>
  </si>
  <si>
    <t>51</t>
  </si>
  <si>
    <t>721211421R</t>
  </si>
  <si>
    <t>Podlahové vpusti se svislým odtokem DN 50/75/110</t>
  </si>
  <si>
    <t>-1629836703</t>
  </si>
  <si>
    <t>Poznámka k položce:_x000D_
 - podlahová vpust se zápachovou uzávěrkou proti vyschnutí_x000D_
- vtoková mřížka z nerezové oceli 115 x 115 mm</t>
  </si>
  <si>
    <t>52</t>
  </si>
  <si>
    <t>721211912</t>
  </si>
  <si>
    <t>Podlahové vpusti montáž podlahových vpustí DN 50/75</t>
  </si>
  <si>
    <t>207702362</t>
  </si>
  <si>
    <t>54</t>
  </si>
  <si>
    <t>56231109</t>
  </si>
  <si>
    <t>vtok střešní svislý s manžetou pro PVC-P hydroizolaci plochých střech DN 125</t>
  </si>
  <si>
    <t>-1141420318</t>
  </si>
  <si>
    <t>55</t>
  </si>
  <si>
    <t>721273152</t>
  </si>
  <si>
    <t>Ventilační hlavice z polypropylenu (PP) DN 75</t>
  </si>
  <si>
    <t>-459406291</t>
  </si>
  <si>
    <t>56</t>
  </si>
  <si>
    <t>721273153</t>
  </si>
  <si>
    <t>Ventilační hlavice z polypropylenu (PP) DN 110</t>
  </si>
  <si>
    <t>573585599</t>
  </si>
  <si>
    <t>57</t>
  </si>
  <si>
    <t>721274122R</t>
  </si>
  <si>
    <t>Přivzdušňovací ventil vnitřní odpadních potrubí DN 50/75 - podomítková verze</t>
  </si>
  <si>
    <t>-629042712</t>
  </si>
  <si>
    <t>Poznámka k položce:_x000D_
- kompletní se stavební ochrannou zátkou a krytem</t>
  </si>
  <si>
    <t>721290822</t>
  </si>
  <si>
    <t>Vnitrostaveništní přemístění vybouraných (demontovaných) hmot  vnitřní kanalizace vodorovně do 100 m v objektech výšky přes 6 do 12 m</t>
  </si>
  <si>
    <t>1768526978</t>
  </si>
  <si>
    <t>13</t>
  </si>
  <si>
    <t>721300922</t>
  </si>
  <si>
    <t>Pročištění  ležatých svodů do DN 300</t>
  </si>
  <si>
    <t>-720243189</t>
  </si>
  <si>
    <t>58</t>
  </si>
  <si>
    <t>Kondenz 01</t>
  </si>
  <si>
    <t xml:space="preserve">Zápachová uzávěrka podomítková plastová pro odvod kondenzátu s přídavnou mechanickou uzávěrkou. </t>
  </si>
  <si>
    <t>-622552772</t>
  </si>
  <si>
    <t>Poznámka k položce:_x000D_
- připojovací potrubí s vnějším rozměrem DN20-32 mm a minimálním průběžným vnitřním DN18_x000D_
- odtok DN32_x000D_
- těsnost proti zápachu i bez vody v zápachové uzávěrce, vyjímatelná kazeta se zápachovou uzávěrkou pro inspekci ( například HL138, Alcaplast AKS4 .......)</t>
  </si>
  <si>
    <t>59</t>
  </si>
  <si>
    <t>Kondenz 02</t>
  </si>
  <si>
    <t>Vodní zápachová uzávěrka pro odvod kondenzátu DN40 s přídavnou mechanickou zápachovou uzávěrkou</t>
  </si>
  <si>
    <t>-1592371766</t>
  </si>
  <si>
    <t>Poznámka k položce:_x000D_
- převlečná matice ( svěrné těsnění ) pro potrubí DN32, pryžové těsnění k nasunutí potrubí DN12 - 18 mm_x000D_
- odtok DN40_x000D_
- těsnost proti zápachu i bez vody v zápachové uzávěrce, možný ležatý i svislý přívod ( například HL136N, Alcaplast AKS2 .......)</t>
  </si>
  <si>
    <t>67</t>
  </si>
  <si>
    <t>721290111</t>
  </si>
  <si>
    <t>Zkouška těsnosti kanalizace  v objektech vodou do DN 125</t>
  </si>
  <si>
    <t>1417209325</t>
  </si>
  <si>
    <t>68</t>
  </si>
  <si>
    <t>721290112</t>
  </si>
  <si>
    <t>Zkouška těsnosti kanalizace  v objektech vodou DN 150 nebo DN 200</t>
  </si>
  <si>
    <t>-1082701444</t>
  </si>
  <si>
    <t>69</t>
  </si>
  <si>
    <t>998721202</t>
  </si>
  <si>
    <t>Přesun hmot pro vnitřní kanalizace  stanovený procentní sazbou (%) z ceny vodorovná dopravní vzdálenost do 50 m v objektech výšky přes 6 do 12 m</t>
  </si>
  <si>
    <t>%</t>
  </si>
  <si>
    <t>1816870957</t>
  </si>
  <si>
    <t>722</t>
  </si>
  <si>
    <t>Zdravotechnika - vnitřní vodovod</t>
  </si>
  <si>
    <t>204</t>
  </si>
  <si>
    <t>45820001R</t>
  </si>
  <si>
    <t>kotevní prvky pro potrubí vodovodu pod stropem, po stěně</t>
  </si>
  <si>
    <t>406278033</t>
  </si>
  <si>
    <t>Poznámka k položce:_x000D_
- cena za dodávku kompletního úchytného, závěsného a kotevního materiálu</t>
  </si>
  <si>
    <t>227</t>
  </si>
  <si>
    <t>722131935</t>
  </si>
  <si>
    <t>Opravy vodovodního potrubí z ocelových trubek pozinkovaných závitových propojení dosavadního potrubí DN 40</t>
  </si>
  <si>
    <t>-1369537973</t>
  </si>
  <si>
    <t>229</t>
  </si>
  <si>
    <t>31944408</t>
  </si>
  <si>
    <t>zátka litinová s vnějším závitem zinkovaná DN 6/4"</t>
  </si>
  <si>
    <t>-894461594</t>
  </si>
  <si>
    <t>230</t>
  </si>
  <si>
    <t>31944409</t>
  </si>
  <si>
    <t>zátka litinová s vnějším závitem zinkovaná DN 2"</t>
  </si>
  <si>
    <t>-1927816243</t>
  </si>
  <si>
    <t>231</t>
  </si>
  <si>
    <t>31944038</t>
  </si>
  <si>
    <t>nátrubek jednoznačný s vnitřním závitem zinkovaný DN 6/4"</t>
  </si>
  <si>
    <t>-951329181</t>
  </si>
  <si>
    <t>232</t>
  </si>
  <si>
    <t>31944039</t>
  </si>
  <si>
    <t>nátrubek jednoznačný s vnitřním závitem zinkovaný DN 2"</t>
  </si>
  <si>
    <t>1288663181</t>
  </si>
  <si>
    <t>228</t>
  </si>
  <si>
    <t>722131936</t>
  </si>
  <si>
    <t>Opravy vodovodního potrubí z ocelových trubek pozinkovaných závitových propojení dosavadního potrubí DN 50</t>
  </si>
  <si>
    <t>1443049329</t>
  </si>
  <si>
    <t>207</t>
  </si>
  <si>
    <t>722171917</t>
  </si>
  <si>
    <t>Odříznutí trubky nebo tvarovky u rozvodů vody z plastů  D přes 50 do 63 mm</t>
  </si>
  <si>
    <t>1869352485</t>
  </si>
  <si>
    <t>208</t>
  </si>
  <si>
    <t>722171937</t>
  </si>
  <si>
    <t>Výměna trubky, tvarovky, vsazení odbočky  na rozvodech vody z plastů D přes 50 do 63 mm</t>
  </si>
  <si>
    <t>1498879778</t>
  </si>
  <si>
    <t>209</t>
  </si>
  <si>
    <t>28654122</t>
  </si>
  <si>
    <t>T-kus redukovaný PPR D 63x50x63mm</t>
  </si>
  <si>
    <t>-1064528771</t>
  </si>
  <si>
    <t>85</t>
  </si>
  <si>
    <t>722254116.R</t>
  </si>
  <si>
    <t>Demontáž hydrantové skříně vnitřní s výzbrojí C 52 (polyesterová hadice)</t>
  </si>
  <si>
    <t>soubor</t>
  </si>
  <si>
    <t>-249059395</t>
  </si>
  <si>
    <t>82</t>
  </si>
  <si>
    <t>722130801</t>
  </si>
  <si>
    <t>Demontáž potrubí z ocelových trubek pozinkovaných  závitových do DN 25</t>
  </si>
  <si>
    <t>1390055427</t>
  </si>
  <si>
    <t>83</t>
  </si>
  <si>
    <t>722130803</t>
  </si>
  <si>
    <t>Demontáž potrubí z ocelových trubek pozinkovaných  závitových přes 40 do DN 50</t>
  </si>
  <si>
    <t>45966454</t>
  </si>
  <si>
    <t>221</t>
  </si>
  <si>
    <t>722130901</t>
  </si>
  <si>
    <t>Opravy vodovodního potrubí z ocelových trubek pozinkovaných závitových zazátkování vývodu</t>
  </si>
  <si>
    <t>-2092350195</t>
  </si>
  <si>
    <t>86</t>
  </si>
  <si>
    <t>722130916</t>
  </si>
  <si>
    <t>Opravy vodovodního potrubí z ocelových trubek pozinkovaných závitových přeřezání ocelové trubky přes 25 do DN 50</t>
  </si>
  <si>
    <t>1361937026</t>
  </si>
  <si>
    <t>87</t>
  </si>
  <si>
    <t>722130919</t>
  </si>
  <si>
    <t>Opravy vodovodního potrubí z ocelových trubek pozinkovaných závitových přeřezání ocelové trubky přes 50 do DN 100</t>
  </si>
  <si>
    <t>1957894840</t>
  </si>
  <si>
    <t>101</t>
  </si>
  <si>
    <t>722131912</t>
  </si>
  <si>
    <t>Opravy vodovodního potrubí z ocelových trubek pozinkovaných závitových vsazení odbočky do potrubí DN 20</t>
  </si>
  <si>
    <t>-1729330917</t>
  </si>
  <si>
    <t>100</t>
  </si>
  <si>
    <t>722131932</t>
  </si>
  <si>
    <t>Opravy vodovodního potrubí z ocelových trubek pozinkovaných závitových propojení dosavadního potrubí DN 20</t>
  </si>
  <si>
    <t>1990258476</t>
  </si>
  <si>
    <t>90</t>
  </si>
  <si>
    <t>722131938</t>
  </si>
  <si>
    <t>Opravy vodovodního potrubí z ocelových trubek pozinkovaných závitových propojení dosavadního potrubí DN 80</t>
  </si>
  <si>
    <t>-486357751</t>
  </si>
  <si>
    <t>91</t>
  </si>
  <si>
    <t>722140104.R</t>
  </si>
  <si>
    <t>Potrubí vodovodní z uhlíkové oceli uvnitř i vně pozinkované spojované lisováním DN 25</t>
  </si>
  <si>
    <t>1291869095</t>
  </si>
  <si>
    <t>Poznámka k položce:_x000D_
- systémová trubka z uhlíkové oceli uvnitř a vně pozinkovaná, nelegovaná ocel 1.0215 E 220_x000D_
- systém je určený pro sprinklerové hasící systémy a pro požární vodovody_x000D_
- systém není vhodný pro rozvod pitné vody</t>
  </si>
  <si>
    <t>92</t>
  </si>
  <si>
    <t>722140105.R</t>
  </si>
  <si>
    <t>Potrubí vodovodní z uhlíkové oceli uvnitř i vně pozinkované spojované lisováním DN 32</t>
  </si>
  <si>
    <t>-346030516</t>
  </si>
  <si>
    <t>93</t>
  </si>
  <si>
    <t>722140106.R</t>
  </si>
  <si>
    <t>Potrubí vodovodní z uhlíkové oceli uvnitř i vně pozinkované spojované lisováním DN 40</t>
  </si>
  <si>
    <t>294426691</t>
  </si>
  <si>
    <t>104</t>
  </si>
  <si>
    <t>55261204R</t>
  </si>
  <si>
    <t>Přechodka s vnějším závitem lisovací spoj DN25/1"</t>
  </si>
  <si>
    <t>-445437095</t>
  </si>
  <si>
    <t>105</t>
  </si>
  <si>
    <t>55261205R</t>
  </si>
  <si>
    <t>Přechodka s vnějším závitem lisovací spoj DN 32/5/4"</t>
  </si>
  <si>
    <t>747532133</t>
  </si>
  <si>
    <t>106</t>
  </si>
  <si>
    <t>55261206R</t>
  </si>
  <si>
    <t>Přechodka s vnějším závitem lisovací spoj DN 40/6/4"</t>
  </si>
  <si>
    <t>-883252206</t>
  </si>
  <si>
    <t>94</t>
  </si>
  <si>
    <t>722174022.STRFB020TR</t>
  </si>
  <si>
    <t>Potrubí vodovodní plastové PPR S 3.2 svar polyfuze PN 20 D 20 x 2,8 mm</t>
  </si>
  <si>
    <t>1097367355</t>
  </si>
  <si>
    <t>95</t>
  </si>
  <si>
    <t>722174023.STRFB025TR</t>
  </si>
  <si>
    <t>Potrubí vodovodní plastové PPR S 3,2 svar polyfuze PN 20 D 25 x 3,5 mm</t>
  </si>
  <si>
    <t>-2121572550</t>
  </si>
  <si>
    <t>96</t>
  </si>
  <si>
    <t>722174024.STRFB032TR</t>
  </si>
  <si>
    <t>Potrubí vodovodní plastové PPR S 3.2 svar polyfuze PN 20 D 32 x4,4 mm</t>
  </si>
  <si>
    <t>419996288</t>
  </si>
  <si>
    <t>97</t>
  </si>
  <si>
    <t>722174025.STRFB040TR</t>
  </si>
  <si>
    <t>Potrubí vodovodní plastové PPR S 3.2 svar polyfuze PN 20 D 40 x 5,5 mm</t>
  </si>
  <si>
    <t>-1594749007</t>
  </si>
  <si>
    <t>98</t>
  </si>
  <si>
    <t>722174026.STRFB050TR</t>
  </si>
  <si>
    <t>Potrubí vodovodní plastové PPR S 3.2 svar polyfuze PN 20 D 50 x 6,9 mm</t>
  </si>
  <si>
    <t>1605540776</t>
  </si>
  <si>
    <t>99</t>
  </si>
  <si>
    <t>722174027.STRFB063TR</t>
  </si>
  <si>
    <t>Potrubí vodovodní plastové PPR S 3.2 svar polyfuze PN 20 D 63 x 8,6 mm</t>
  </si>
  <si>
    <t>-1202696810</t>
  </si>
  <si>
    <t>107</t>
  </si>
  <si>
    <t>722181221</t>
  </si>
  <si>
    <t>Ochrana potrubí  termoizolačními trubicemi z pěnového polyetylenu PE přilepenými v příčných a podélných spojích, tloušťky izolace přes 6 do 9 mm, vnitřního průměru izolace DN do 22 mm</t>
  </si>
  <si>
    <t>221887144</t>
  </si>
  <si>
    <t>108</t>
  </si>
  <si>
    <t>722181222</t>
  </si>
  <si>
    <t>Ochrana potrubí  termoizolačními trubicemi z pěnového polyetylenu PE přilepenými v příčných a podélných spojích, tloušťky izolace přes 6 do 9 mm, vnitřního průměru izolace DN přes 22 do 45 mm</t>
  </si>
  <si>
    <t>-1975403809</t>
  </si>
  <si>
    <t>109</t>
  </si>
  <si>
    <t>722181223</t>
  </si>
  <si>
    <t>Ochrana potrubí  termoizolačními trubicemi z pěnového polyetylenu PE přilepenými v příčných a podélných spojích, tloušťky izolace přes 6 do 9 mm, vnitřního průměru izolace DN přes 45 do 63mm</t>
  </si>
  <si>
    <t>1558552056</t>
  </si>
  <si>
    <t>110</t>
  </si>
  <si>
    <t>722181241</t>
  </si>
  <si>
    <t>Ochrana potrubí  termoizolačními trubicemi z pěnového polyetylenu PE přilepenými v příčných a podélných spojích, tloušťky izolace přes 13 do 20 mm, vnitřního průměru izolace DN do 22 mm</t>
  </si>
  <si>
    <t>400712092</t>
  </si>
  <si>
    <t>111</t>
  </si>
  <si>
    <t>722181242</t>
  </si>
  <si>
    <t>Ochrana potrubí  termoizolačními trubicemi z pěnového polyetylenu PE přilepenými v příčných a podélných spojích, tloušťky izolace přes 13 do 20 mm, vnitřního průměru izolace DN přes 22 do 45 mm</t>
  </si>
  <si>
    <t>383506501</t>
  </si>
  <si>
    <t>112</t>
  </si>
  <si>
    <t>722181251</t>
  </si>
  <si>
    <t>Ochrana potrubí  termoizolačními trubicemi z pěnového polyetylenu PE přilepenými v příčných a podélných spojích, tloušťky izolace přes 20 do 25 mm, vnitřního průměru izolace DN do 22 mm</t>
  </si>
  <si>
    <t>-780933830</t>
  </si>
  <si>
    <t>113</t>
  </si>
  <si>
    <t>722181252</t>
  </si>
  <si>
    <t>Ochrana potrubí  termoizolačními trubicemi z pěnového polyetylenu PE přilepenými v příčných a podélných spojích, tloušťky izolace přes 20 do 25 mm, vnitřního průměru izolace DN přes 22 do 45 mm</t>
  </si>
  <si>
    <t>-1576494128</t>
  </si>
  <si>
    <t>114</t>
  </si>
  <si>
    <t>722181253</t>
  </si>
  <si>
    <t>Ochrana potrubí  termoizolačními trubicemi z pěnového polyetylenu PE přilepenými v příčných a podélných spojích, tloušťky izolace přes 20 do 25 mm, vnitřního průměru izolace DN přes 45 do 63 mm</t>
  </si>
  <si>
    <t>-1660398936</t>
  </si>
  <si>
    <t>115</t>
  </si>
  <si>
    <t>722182011</t>
  </si>
  <si>
    <t>Podpůrný žlab pro potrubí průměru D 20</t>
  </si>
  <si>
    <t>1439077351</t>
  </si>
  <si>
    <t>116</t>
  </si>
  <si>
    <t>722182012</t>
  </si>
  <si>
    <t>Podpůrný žlab pro potrubí průměru D 25</t>
  </si>
  <si>
    <t>1320095538</t>
  </si>
  <si>
    <t>117</t>
  </si>
  <si>
    <t>722182013</t>
  </si>
  <si>
    <t>Podpůrný žlab pro potrubí průměru D 32</t>
  </si>
  <si>
    <t>-2026926244</t>
  </si>
  <si>
    <t>118</t>
  </si>
  <si>
    <t>722182014</t>
  </si>
  <si>
    <t>Podpůrný žlab pro potrubí průměru D 40</t>
  </si>
  <si>
    <t>-1345279944</t>
  </si>
  <si>
    <t>119</t>
  </si>
  <si>
    <t>722182015</t>
  </si>
  <si>
    <t>Podpůrný žlab pro potrubí průměru D 50</t>
  </si>
  <si>
    <t>146990097</t>
  </si>
  <si>
    <t>120</t>
  </si>
  <si>
    <t>722182016</t>
  </si>
  <si>
    <t>Podpůrný žlab pro potrubí průměru D 63</t>
  </si>
  <si>
    <t>495292393</t>
  </si>
  <si>
    <t>121</t>
  </si>
  <si>
    <t>722190401</t>
  </si>
  <si>
    <t>Zřízení přípojek na potrubí  vyvedení a upevnění výpustek do DN 25</t>
  </si>
  <si>
    <t>-1285485293</t>
  </si>
  <si>
    <t>122</t>
  </si>
  <si>
    <t>722220152</t>
  </si>
  <si>
    <t>Armatury s jedním závitem plastové (PPR) PN 20 (SDR 6) DN 20 x G 1/2</t>
  </si>
  <si>
    <t>1860301535</t>
  </si>
  <si>
    <t>123</t>
  </si>
  <si>
    <t>722220231</t>
  </si>
  <si>
    <t>Armatury s jedním závitem přechodové tvarovky PPR, PN 20 (SDR 6) s kovovým závitem vnitřním přechodky dGK D 20 x G 1/2</t>
  </si>
  <si>
    <t>1947504439</t>
  </si>
  <si>
    <t>124</t>
  </si>
  <si>
    <t>722220232</t>
  </si>
  <si>
    <t>Armatury s jedním závitem přechodové tvarovky PPR, PN 20 (SDR 6) s kovovým závitem vnitřním přechodky dGK D 25 x G 3/4</t>
  </si>
  <si>
    <t>1840949347</t>
  </si>
  <si>
    <t>125</t>
  </si>
  <si>
    <t>722220233</t>
  </si>
  <si>
    <t>Armatury s jedním závitem přechodové tvarovky PPR, PN 20 (SDR 6) s kovovým závitem vnitřním přechodky dGK D 32 x G 1</t>
  </si>
  <si>
    <t>-1847594077</t>
  </si>
  <si>
    <t>126</t>
  </si>
  <si>
    <t>722220234</t>
  </si>
  <si>
    <t>Armatury s jedním závitem přechodové tvarovky PPR, PN 20 (SDR 6) s kovovým závitem vnitřním přechodky dGK D 40 x G 5/4</t>
  </si>
  <si>
    <t>1567692451</t>
  </si>
  <si>
    <t>127</t>
  </si>
  <si>
    <t>722220235</t>
  </si>
  <si>
    <t>Armatury s jedním závitem přechodové tvarovky PPR, PN 20 (SDR 6) s kovovým závitem vnitřním přechodky dGK D 50 x G 6/4</t>
  </si>
  <si>
    <t>1590772538</t>
  </si>
  <si>
    <t>128</t>
  </si>
  <si>
    <t>722220236</t>
  </si>
  <si>
    <t>Armatury s jedním závitem přechodové tvarovky PPR, PN 20 (SDR 6) s kovovým závitem vnitřním přechodky dGK D 63 x G 2</t>
  </si>
  <si>
    <t>1936383649</t>
  </si>
  <si>
    <t>130</t>
  </si>
  <si>
    <t>722224115</t>
  </si>
  <si>
    <t>Armatury s jedním závitem kohouty plnicí a vypouštěcí PN 10 G 1/2</t>
  </si>
  <si>
    <t>157779058</t>
  </si>
  <si>
    <t>129</t>
  </si>
  <si>
    <t>722224152</t>
  </si>
  <si>
    <t>Armatury s jedním závitem ventily kulové zahradní uzávěry PN 15 do 120° C G 1/2 - 3/4</t>
  </si>
  <si>
    <t>849741425</t>
  </si>
  <si>
    <t>131</t>
  </si>
  <si>
    <t>722225302</t>
  </si>
  <si>
    <t>Armatury s jedním závitem přechodová šroubení krátká s vnitřním závitem D 20 x R 1/2</t>
  </si>
  <si>
    <t>1229304268</t>
  </si>
  <si>
    <t>132</t>
  </si>
  <si>
    <t>722225303</t>
  </si>
  <si>
    <t>Armatury s jedním závitem přechodová šroubení krátká s vnitřním závitem D 25 x R 3/4</t>
  </si>
  <si>
    <t>1097583222</t>
  </si>
  <si>
    <t>133</t>
  </si>
  <si>
    <t>722225304</t>
  </si>
  <si>
    <t>Armatury s jedním závitem přechodová šroubení krátká s vnitřním závitem D 32 x R 1</t>
  </si>
  <si>
    <t>1275964110</t>
  </si>
  <si>
    <t>134</t>
  </si>
  <si>
    <t>722225305</t>
  </si>
  <si>
    <t>Armatury s jedním závitem přechodová šroubení krátká s vnitřním závitem D 40 x R 1/4</t>
  </si>
  <si>
    <t>-2124349633</t>
  </si>
  <si>
    <t>135</t>
  </si>
  <si>
    <t>722225306</t>
  </si>
  <si>
    <t>Armatury s jedním závitem přechodová šroubení krátká s vnitřním závitem D 50 x R 1/2</t>
  </si>
  <si>
    <t>-1944558762</t>
  </si>
  <si>
    <t>136</t>
  </si>
  <si>
    <t>722225307</t>
  </si>
  <si>
    <t>Armatury s jedním závitem přechodová šroubení krátká s vnitřním závitem D 63 x R 2</t>
  </si>
  <si>
    <t>-1219306093</t>
  </si>
  <si>
    <t>137</t>
  </si>
  <si>
    <t>722230101</t>
  </si>
  <si>
    <t>Armatury se dvěma závity ventily přímé G 1/2</t>
  </si>
  <si>
    <t>1053097162</t>
  </si>
  <si>
    <t>138</t>
  </si>
  <si>
    <t>722230102</t>
  </si>
  <si>
    <t>Armatury se dvěma závity ventily přímé G 3/4</t>
  </si>
  <si>
    <t>1877461518</t>
  </si>
  <si>
    <t>139</t>
  </si>
  <si>
    <t>722230103</t>
  </si>
  <si>
    <t>Armatury se dvěma závity ventily přímé G 1</t>
  </si>
  <si>
    <t>1143890814</t>
  </si>
  <si>
    <t>140</t>
  </si>
  <si>
    <t>722230104</t>
  </si>
  <si>
    <t>Armatury se dvěma závity ventily přímé G 5/4</t>
  </si>
  <si>
    <t>-1591569186</t>
  </si>
  <si>
    <t>141</t>
  </si>
  <si>
    <t>722230105</t>
  </si>
  <si>
    <t>Armatury se dvěma závity ventily přímé G 6/4</t>
  </si>
  <si>
    <t>-1114633797</t>
  </si>
  <si>
    <t>142</t>
  </si>
  <si>
    <t>722230106</t>
  </si>
  <si>
    <t>Armatury se dvěma závity ventily přímé G 2</t>
  </si>
  <si>
    <t>1907187097</t>
  </si>
  <si>
    <t>143</t>
  </si>
  <si>
    <t>722231076</t>
  </si>
  <si>
    <t>Armatury se dvěma závity ventily zpětné mosazné PN 10 do 110°C G 6/4</t>
  </si>
  <si>
    <t>1725849495</t>
  </si>
  <si>
    <t>211</t>
  </si>
  <si>
    <t>722231075</t>
  </si>
  <si>
    <t>Armatury se dvěma závity ventily zpětné mosazné PN 10 do 110°C G 5/4</t>
  </si>
  <si>
    <t>1468821280</t>
  </si>
  <si>
    <t>212</t>
  </si>
  <si>
    <t>722234266</t>
  </si>
  <si>
    <t>Armatury se dvěma závity filtry mosazný PN 20 do 80 °C G 5/4</t>
  </si>
  <si>
    <t>2097789981</t>
  </si>
  <si>
    <t>144</t>
  </si>
  <si>
    <t>Vyvažovací ventil 01</t>
  </si>
  <si>
    <t>Automatický vyvažovací ventil regulační termostatický 1/2"</t>
  </si>
  <si>
    <t>-115223950</t>
  </si>
  <si>
    <t>220</t>
  </si>
  <si>
    <t>722231144</t>
  </si>
  <si>
    <t>Armatury se dvěma závity ventily pojistné rohové G 5/4</t>
  </si>
  <si>
    <t>-269984415</t>
  </si>
  <si>
    <t>213</t>
  </si>
  <si>
    <t>IVR.MR50016BB</t>
  </si>
  <si>
    <t>Manometr radiální - spodní napojení 1/4"M; pr. 50mm; 0-16bar</t>
  </si>
  <si>
    <t>810258497</t>
  </si>
  <si>
    <t>Poznámka k položce:_x000D_
IVAR.MR 50,</t>
  </si>
  <si>
    <t>226</t>
  </si>
  <si>
    <t>31940003</t>
  </si>
  <si>
    <t>šroubení mosazné k vodoměrům 1"</t>
  </si>
  <si>
    <t>sada</t>
  </si>
  <si>
    <t>1337654264</t>
  </si>
  <si>
    <t>224</t>
  </si>
  <si>
    <t>31940002</t>
  </si>
  <si>
    <t>šroubení mosazné k vodoměrům 3/4"</t>
  </si>
  <si>
    <t>1092756707</t>
  </si>
  <si>
    <t>225</t>
  </si>
  <si>
    <t>38821517</t>
  </si>
  <si>
    <t>vodoměr domovní tlak PN25 Qn 3,5 DN 25 260mm, dálkový odečet</t>
  </si>
  <si>
    <t>2138229504</t>
  </si>
  <si>
    <t>Poznámka k položce:_x000D_
- podružné měření spotřeby studené vody_x000D_
- přívodní potrubí DN50</t>
  </si>
  <si>
    <t>222</t>
  </si>
  <si>
    <t>38821516</t>
  </si>
  <si>
    <t>vodoměr domovní tlak PN25 Qn 2,5 DN 20 190mm, dálkový odečet</t>
  </si>
  <si>
    <t>643646883</t>
  </si>
  <si>
    <t xml:space="preserve">Poznámka k položce:_x000D_
- podružné měření spotřeby teplé vody_x000D_
- osazen na přívodu SV do zásobníku TV_x000D_
</t>
  </si>
  <si>
    <t>145</t>
  </si>
  <si>
    <t>722250133</t>
  </si>
  <si>
    <t>Požární příslušenství a armatury  hydrantový systém s tvarově stálou hadicí celoplechový D 25 x 30 m</t>
  </si>
  <si>
    <t>-1424951141</t>
  </si>
  <si>
    <t>84</t>
  </si>
  <si>
    <t>722290822</t>
  </si>
  <si>
    <t>Vnitrostaveništní přemístění vybouraných (demontovaných) hmot  vnitřní vodovod vodorovně do 100 m v objektech výšky přes 6 do 12 m</t>
  </si>
  <si>
    <t>1855228477</t>
  </si>
  <si>
    <t>151</t>
  </si>
  <si>
    <t>722290226</t>
  </si>
  <si>
    <t>Zkoušky, proplach a desinfekce vodovodního potrubí  zkoušky těsnosti vodovodního potrubí závitového do DN 50</t>
  </si>
  <si>
    <t>-1964602497</t>
  </si>
  <si>
    <t>152</t>
  </si>
  <si>
    <t>722290234</t>
  </si>
  <si>
    <t>Zkoušky, proplach a desinfekce vodovodního potrubí  proplach a desinfekce vodovodního potrubí do DN 80</t>
  </si>
  <si>
    <t>233875782</t>
  </si>
  <si>
    <t>153</t>
  </si>
  <si>
    <t>998722202</t>
  </si>
  <si>
    <t>Přesun hmot pro vnitřní vodovod  stanovený procentní sazbou (%) z ceny vodorovná dopravní vzdálenost do 50 m v objektech výšky přes 6 do 12 m</t>
  </si>
  <si>
    <t>980878707</t>
  </si>
  <si>
    <t>723</t>
  </si>
  <si>
    <t>Zdravotechnika - vnitřní plynovod</t>
  </si>
  <si>
    <t>188</t>
  </si>
  <si>
    <t>723120804</t>
  </si>
  <si>
    <t>Demontáž potrubí svařovaného z ocelových trubek závitových  do DN 25</t>
  </si>
  <si>
    <t>-556098928</t>
  </si>
  <si>
    <t>189</t>
  </si>
  <si>
    <t>723120805</t>
  </si>
  <si>
    <t>Demontáž potrubí svařovaného z ocelových trubek závitových  přes 25 do DN 50</t>
  </si>
  <si>
    <t>-661239228</t>
  </si>
  <si>
    <t>190</t>
  </si>
  <si>
    <t>723120809</t>
  </si>
  <si>
    <t>Demontáž potrubí svařovaného z ocelových trubek závitových  přes 50 do DN 80</t>
  </si>
  <si>
    <t>-713627578</t>
  </si>
  <si>
    <t>191</t>
  </si>
  <si>
    <t>723160807</t>
  </si>
  <si>
    <t>Demontáž přípojek k plynoměrům  spojovaných na závit bez ochozu G 2</t>
  </si>
  <si>
    <t>pár</t>
  </si>
  <si>
    <t>-1485383504</t>
  </si>
  <si>
    <t>192</t>
  </si>
  <si>
    <t>723260816</t>
  </si>
  <si>
    <t xml:space="preserve">Demontáž plynoměrů G 50_x000D_
</t>
  </si>
  <si>
    <t>-1034344135</t>
  </si>
  <si>
    <t>193</t>
  </si>
  <si>
    <t>723290822</t>
  </si>
  <si>
    <t>Vnitrostaveništní přemítění vybouraných (demontovaných) hmot  vnitřní plynovod vodorovně do 100 m v objektech výšky přes 6 do 12 m</t>
  </si>
  <si>
    <t>1639392301</t>
  </si>
  <si>
    <t>724</t>
  </si>
  <si>
    <t>Zdravotechnika - strojní vybavení</t>
  </si>
  <si>
    <t>214</t>
  </si>
  <si>
    <t>724234107.RFX.R</t>
  </si>
  <si>
    <t>Nádoba tlaková typ 18/10 s průtočnou armaturou flowjet 3/4"</t>
  </si>
  <si>
    <t>95937224</t>
  </si>
  <si>
    <t>216</t>
  </si>
  <si>
    <t>724246020.R</t>
  </si>
  <si>
    <t>Dávkovací stanice s nádrží pro odstraňování bakterie Legionelly</t>
  </si>
  <si>
    <t>-1426306318</t>
  </si>
  <si>
    <t>215</t>
  </si>
  <si>
    <t>998724201</t>
  </si>
  <si>
    <t>Přesun hmot pro strojní vybavení  stanovený procentní sazbou (%) z ceny vodorovná dopravní vzdálenost do 50 m v objektech výšky do 6 m</t>
  </si>
  <si>
    <t>-1021600804</t>
  </si>
  <si>
    <t>725</t>
  </si>
  <si>
    <t>Zdravotechnika - zařizovací předměty</t>
  </si>
  <si>
    <t>194</t>
  </si>
  <si>
    <t>725110811</t>
  </si>
  <si>
    <t>Demontáž klozetů  splachovacích s nádrží nebo tlakovým splachovačem</t>
  </si>
  <si>
    <t>-51527700</t>
  </si>
  <si>
    <t>154</t>
  </si>
  <si>
    <t>725111132</t>
  </si>
  <si>
    <t>Zařízení záchodů splachovače nádržkové plastové nízkopoložené nebo vysokopoložené</t>
  </si>
  <si>
    <t>-2098316729</t>
  </si>
  <si>
    <t>155</t>
  </si>
  <si>
    <t>725112022</t>
  </si>
  <si>
    <t>Zařízení záchodů klozety keramické závěsné na nosné stěny s hlubokým splachováním odpad vodorovný</t>
  </si>
  <si>
    <t>1838140873</t>
  </si>
  <si>
    <t>195</t>
  </si>
  <si>
    <t>725210821</t>
  </si>
  <si>
    <t>Demontáž umyvadel  bez výtokových armatur umyvadel</t>
  </si>
  <si>
    <t>874754944</t>
  </si>
  <si>
    <t>156</t>
  </si>
  <si>
    <t>725211602</t>
  </si>
  <si>
    <t>Umyvadla keramická bílá bez výtokových armatur připevněná na stěnu šrouby bez sloupu nebo krytu na sifon 550 mm</t>
  </si>
  <si>
    <t>-471055063</t>
  </si>
  <si>
    <t>171</t>
  </si>
  <si>
    <t>725211651</t>
  </si>
  <si>
    <t>Umyvadla keramická bílá bez výtokových armatur do desky polozápustná šířky 560 mm</t>
  </si>
  <si>
    <t>2092349556</t>
  </si>
  <si>
    <t>157</t>
  </si>
  <si>
    <t>725244124</t>
  </si>
  <si>
    <t>Sprchové dveře a zástěny dveře sprchové do niky rámové se skleněnou výplní tl. 5 mm otvíravé dvoukřídlové, na vaničku šířky 1000 mm</t>
  </si>
  <si>
    <t>-597745372</t>
  </si>
  <si>
    <t>196</t>
  </si>
  <si>
    <t>725310828</t>
  </si>
  <si>
    <t>Demontáž dřezů jednodílných  bez výtokových armatur velkokuchyňských</t>
  </si>
  <si>
    <t>1048987888</t>
  </si>
  <si>
    <t>197</t>
  </si>
  <si>
    <t>725330820</t>
  </si>
  <si>
    <t>Demontáž výlevek  bez výtokových armatur a bez nádrže a splachovacího potrubí diturvitových</t>
  </si>
  <si>
    <t>269671987</t>
  </si>
  <si>
    <t>158</t>
  </si>
  <si>
    <t>725331111</t>
  </si>
  <si>
    <t>Výlevky bez výtokových armatur a splachovací nádrže keramické se sklopnou plastovou mřížkou 425 mm</t>
  </si>
  <si>
    <t>172130518</t>
  </si>
  <si>
    <t>202</t>
  </si>
  <si>
    <t>725590812</t>
  </si>
  <si>
    <t>Vnitrostaveništní přemístění vybouraných (demontovaných) hmot  zařizovacích předmětů vodorovně do 100 m v objektech výšky přes 6 do 12 m</t>
  </si>
  <si>
    <t>-894111140</t>
  </si>
  <si>
    <t>159</t>
  </si>
  <si>
    <t>725813111</t>
  </si>
  <si>
    <t>Ventily rohové bez připojovací trubičky nebo flexi hadičky G 1/2</t>
  </si>
  <si>
    <t>909434393</t>
  </si>
  <si>
    <t>160</t>
  </si>
  <si>
    <t>725813112</t>
  </si>
  <si>
    <t>Ventily rohové bez připojovací trubičky nebo flexi hadičky pračkové G 3/4</t>
  </si>
  <si>
    <t>2009286386</t>
  </si>
  <si>
    <t>198</t>
  </si>
  <si>
    <t>725820801</t>
  </si>
  <si>
    <t>Demontáž baterií  nástěnných do G 3/4</t>
  </si>
  <si>
    <t>1922897027</t>
  </si>
  <si>
    <t>164</t>
  </si>
  <si>
    <t>725821315</t>
  </si>
  <si>
    <t>Baterie dřezové nástěnné pákové s otáčivým plochým ústím a délkou ramínka 200 mm</t>
  </si>
  <si>
    <t>1609411782</t>
  </si>
  <si>
    <t>161</t>
  </si>
  <si>
    <t>725821316</t>
  </si>
  <si>
    <t>Baterie dřezové nástěnné pákové s otáčivým plochým ústím a délkou ramínka 300 mm</t>
  </si>
  <si>
    <t>1015590070</t>
  </si>
  <si>
    <t>162</t>
  </si>
  <si>
    <t>725821325</t>
  </si>
  <si>
    <t>Baterie dřezové stojánkové pákové s otáčivým ústím a délkou ramínka 220 mm</t>
  </si>
  <si>
    <t>1822105346</t>
  </si>
  <si>
    <t>163</t>
  </si>
  <si>
    <t>725822613</t>
  </si>
  <si>
    <t>Baterie umyvadlové stojánkové pákové s výpustí</t>
  </si>
  <si>
    <t>-1965112986</t>
  </si>
  <si>
    <t>199</t>
  </si>
  <si>
    <t>725840850</t>
  </si>
  <si>
    <t>Demontáž baterií sprchových  diferenciálních do G 3/4 x 1</t>
  </si>
  <si>
    <t>-1613602110</t>
  </si>
  <si>
    <t>165</t>
  </si>
  <si>
    <t>725841322</t>
  </si>
  <si>
    <t>Baterie sprchové klasické s roztečí 150 mm</t>
  </si>
  <si>
    <t>1598053520</t>
  </si>
  <si>
    <t>166</t>
  </si>
  <si>
    <t>55145002</t>
  </si>
  <si>
    <t>kompletní sprchový set 050/1,0</t>
  </si>
  <si>
    <t>1301158638</t>
  </si>
  <si>
    <t>167</t>
  </si>
  <si>
    <t>725851305</t>
  </si>
  <si>
    <t>Ventily odpadní pro zařizovací předměty dřezové bez přepadu G 6/4</t>
  </si>
  <si>
    <t>1759575738</t>
  </si>
  <si>
    <t>168</t>
  </si>
  <si>
    <t>725851325</t>
  </si>
  <si>
    <t>Ventily odpadní pro zařizovací předměty umyvadlové bez přepadu G 5/4</t>
  </si>
  <si>
    <t>-325791119</t>
  </si>
  <si>
    <t>169</t>
  </si>
  <si>
    <t>725859102</t>
  </si>
  <si>
    <t>Ventily odpadní pro zařizovací předměty montáž ventilů přes 32 do DN 50</t>
  </si>
  <si>
    <t>1496872169</t>
  </si>
  <si>
    <t>200</t>
  </si>
  <si>
    <t>725860811</t>
  </si>
  <si>
    <t>Demontáž zápachových uzávěrek pro zařizovací předměty  jednoduchých</t>
  </si>
  <si>
    <t>-326732989</t>
  </si>
  <si>
    <t>201</t>
  </si>
  <si>
    <t>725860812</t>
  </si>
  <si>
    <t>Demontáž zápachových uzávěrek pro zařizovací předměty  dvojitých</t>
  </si>
  <si>
    <t>1752867722</t>
  </si>
  <si>
    <t>170</t>
  </si>
  <si>
    <t>725861102</t>
  </si>
  <si>
    <t>Zápachové uzávěrky zařizovacích předmětů pro umyvadla DN 40</t>
  </si>
  <si>
    <t>-1701224868</t>
  </si>
  <si>
    <t>172</t>
  </si>
  <si>
    <t>725862103</t>
  </si>
  <si>
    <t>Zápachové uzávěrky zařizovacích předmětů pro dřezy DN 40/50</t>
  </si>
  <si>
    <t>-753496185</t>
  </si>
  <si>
    <t>173</t>
  </si>
  <si>
    <t>725869101</t>
  </si>
  <si>
    <t>Zápachové uzávěrky zařizovacích předmětů montáž zápachových uzávěrek umyvadlových do DN 40</t>
  </si>
  <si>
    <t>-1194934080</t>
  </si>
  <si>
    <t>174</t>
  </si>
  <si>
    <t>725869204</t>
  </si>
  <si>
    <t>Zápachové uzávěrky zařizovacích předmětů montáž zápachových uzávěrek dřezových jednodílných DN 50</t>
  </si>
  <si>
    <t>-726241017</t>
  </si>
  <si>
    <t>175</t>
  </si>
  <si>
    <t>725980122</t>
  </si>
  <si>
    <t>Dvířka  15/20</t>
  </si>
  <si>
    <t>1824230322</t>
  </si>
  <si>
    <t>176</t>
  </si>
  <si>
    <t>998725202</t>
  </si>
  <si>
    <t>Přesun hmot pro zařizovací předměty  stanovený procentní sazbou (%) z ceny vodorovná dopravní vzdálenost do 50 m v objektech výšky přes 6 do 12 m</t>
  </si>
  <si>
    <t>1896729074</t>
  </si>
  <si>
    <t>726</t>
  </si>
  <si>
    <t>Zdravotechnika - předstěnové instalace</t>
  </si>
  <si>
    <t>177</t>
  </si>
  <si>
    <t>726111031</t>
  </si>
  <si>
    <t>Předstěnové instalační systémy pro zazdění do masivních zděných konstrukcí pro závěsné klozety ovládání zepředu, stavební výška 1080 mm</t>
  </si>
  <si>
    <t>-1181967675</t>
  </si>
  <si>
    <t>178</t>
  </si>
  <si>
    <t>726191001</t>
  </si>
  <si>
    <t>Ostatní příslušenství instalačních systémů  zvukoizolační souprava pro WC a bidet</t>
  </si>
  <si>
    <t>2035790756</t>
  </si>
  <si>
    <t>179</t>
  </si>
  <si>
    <t>55281002GB01</t>
  </si>
  <si>
    <t>Podpěry pozinkované pro závěsné WC a bidety</t>
  </si>
  <si>
    <t>-2029598995</t>
  </si>
  <si>
    <t>Poznámka k položce:_x000D_
Pozinkované podpěry pro stabilní montáž prvků pro závěsná WC do masivní zděné kce_x000D_
Pro tloušťku podlahy od 0 - 15 cm_x000D_
Nevhodný pro zabudování do lehkých příček</t>
  </si>
  <si>
    <t>180</t>
  </si>
  <si>
    <t>55281800</t>
  </si>
  <si>
    <t>tlačítko pro ovládání WC zepředu dvě vody bílé 246x164mm</t>
  </si>
  <si>
    <t>-620673749</t>
  </si>
  <si>
    <t>181</t>
  </si>
  <si>
    <t>998726212</t>
  </si>
  <si>
    <t>Přesun hmot pro instalační prefabrikáty  stanovený procentní sazbou (%) z ceny vodorovná dopravní vzdálenost do 50 m v objektech výšky přes 6 do 12 m</t>
  </si>
  <si>
    <t>-1808479383</t>
  </si>
  <si>
    <t>727</t>
  </si>
  <si>
    <t>Zdravotechnika - požární ochrana</t>
  </si>
  <si>
    <t>182</t>
  </si>
  <si>
    <t>727121101</t>
  </si>
  <si>
    <t>Protipožární ochranné manžety z jedné strany dělící konstrukce požární odolnost EI 90 D 32</t>
  </si>
  <si>
    <t>943811023</t>
  </si>
  <si>
    <t>183</t>
  </si>
  <si>
    <t>727121102</t>
  </si>
  <si>
    <t>Protipožární ochranné manžety z jedné strany dělící konstrukce požární odolnost EI 90 D 40</t>
  </si>
  <si>
    <t>1430909980</t>
  </si>
  <si>
    <t>184</t>
  </si>
  <si>
    <t>727121103</t>
  </si>
  <si>
    <t>Protipožární ochranné manžety z jedné strany dělící konstrukce požární odolnost EI 90 D 50</t>
  </si>
  <si>
    <t>-163874744</t>
  </si>
  <si>
    <t>185</t>
  </si>
  <si>
    <t>727121105</t>
  </si>
  <si>
    <t>Protipožární ochranné manžety z jedné strany dělící konstrukce požární odolnost EI 90 D 75</t>
  </si>
  <si>
    <t>2046142358</t>
  </si>
  <si>
    <t>186</t>
  </si>
  <si>
    <t>727121107</t>
  </si>
  <si>
    <t>Protipožární ochranné manžety z jedné strany dělící konstrukce požární odolnost EI 90 D 110</t>
  </si>
  <si>
    <t>1695596646</t>
  </si>
  <si>
    <t>187</t>
  </si>
  <si>
    <t>727121141</t>
  </si>
  <si>
    <t>Protipožární ochranné manžety z jedné strany dělící konstrukce požární odolnost EI 120 D 125</t>
  </si>
  <si>
    <t>-728611533</t>
  </si>
  <si>
    <t>732</t>
  </si>
  <si>
    <t>Ústřední vytápění - strojovny</t>
  </si>
  <si>
    <t>217</t>
  </si>
  <si>
    <t>732429215</t>
  </si>
  <si>
    <t>Čerpadla teplovodní montáž čerpadel (do potrubí) ostatních typů mokroběžných závitových DN 32</t>
  </si>
  <si>
    <t>1837636969</t>
  </si>
  <si>
    <t>218</t>
  </si>
  <si>
    <t>42610592</t>
  </si>
  <si>
    <t>čerpadlo oběhové teplovodní závitové DN 32 cirkulační pro TUV výtlak 6m Qmax 3m3/h PN 10 nerezové T 80°C</t>
  </si>
  <si>
    <t>1758864121</t>
  </si>
  <si>
    <t>219</t>
  </si>
  <si>
    <t>998732201</t>
  </si>
  <si>
    <t>Přesun hmot pro strojovny  stanovený procentní sazbou (%) z ceny vodorovná dopravní vzdálenost do 50 m v objektech výšky do 6 m</t>
  </si>
  <si>
    <t>1783250799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</si>
</sst>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0"/>
      <c r="AQ5" s="20"/>
      <c r="AR5" s="18"/>
      <c r="BE5" s="227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0"/>
      <c r="AQ6" s="20"/>
      <c r="AR6" s="18"/>
      <c r="BE6" s="228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8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8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28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2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8"/>
      <c r="BS12" s="15" t="s">
        <v>6</v>
      </c>
    </row>
    <row r="13" spans="1:74" s="1" customFormat="1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28"/>
      <c r="BS13" s="15" t="s">
        <v>6</v>
      </c>
    </row>
    <row r="14" spans="1:74" ht="12.75">
      <c r="B14" s="19"/>
      <c r="C14" s="20"/>
      <c r="D14" s="20"/>
      <c r="E14" s="233" t="s">
        <v>28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2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8"/>
      <c r="BS15" s="15" t="s">
        <v>4</v>
      </c>
    </row>
    <row r="16" spans="1:74" s="1" customFormat="1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8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28"/>
      <c r="BS17" s="15" t="s">
        <v>30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8"/>
      <c r="BS18" s="15" t="s">
        <v>6</v>
      </c>
    </row>
    <row r="19" spans="1:71" s="1" customFormat="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8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28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8"/>
    </row>
    <row r="22" spans="1:71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8"/>
    </row>
    <row r="23" spans="1:71" s="1" customFormat="1" ht="16.5" customHeight="1">
      <c r="B23" s="19"/>
      <c r="C23" s="20"/>
      <c r="D23" s="20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0"/>
      <c r="AP23" s="20"/>
      <c r="AQ23" s="20"/>
      <c r="AR23" s="18"/>
      <c r="BE23" s="22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8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8"/>
    </row>
    <row r="26" spans="1:71" s="2" customFormat="1" ht="25.9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6">
        <f>ROUND(AG94,2)</f>
        <v>0</v>
      </c>
      <c r="AL26" s="237"/>
      <c r="AM26" s="237"/>
      <c r="AN26" s="237"/>
      <c r="AO26" s="237"/>
      <c r="AP26" s="34"/>
      <c r="AQ26" s="34"/>
      <c r="AR26" s="37"/>
      <c r="BE26" s="228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8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8" t="s">
        <v>34</v>
      </c>
      <c r="M28" s="238"/>
      <c r="N28" s="238"/>
      <c r="O28" s="238"/>
      <c r="P28" s="238"/>
      <c r="Q28" s="34"/>
      <c r="R28" s="34"/>
      <c r="S28" s="34"/>
      <c r="T28" s="34"/>
      <c r="U28" s="34"/>
      <c r="V28" s="34"/>
      <c r="W28" s="238" t="s">
        <v>35</v>
      </c>
      <c r="X28" s="238"/>
      <c r="Y28" s="238"/>
      <c r="Z28" s="238"/>
      <c r="AA28" s="238"/>
      <c r="AB28" s="238"/>
      <c r="AC28" s="238"/>
      <c r="AD28" s="238"/>
      <c r="AE28" s="238"/>
      <c r="AF28" s="34"/>
      <c r="AG28" s="34"/>
      <c r="AH28" s="34"/>
      <c r="AI28" s="34"/>
      <c r="AJ28" s="34"/>
      <c r="AK28" s="238" t="s">
        <v>36</v>
      </c>
      <c r="AL28" s="238"/>
      <c r="AM28" s="238"/>
      <c r="AN28" s="238"/>
      <c r="AO28" s="238"/>
      <c r="AP28" s="34"/>
      <c r="AQ28" s="34"/>
      <c r="AR28" s="37"/>
      <c r="BE28" s="228"/>
    </row>
    <row r="29" spans="1:71" s="3" customFormat="1" ht="14.45" customHeight="1">
      <c r="B29" s="38"/>
      <c r="C29" s="39"/>
      <c r="D29" s="27" t="s">
        <v>37</v>
      </c>
      <c r="E29" s="39"/>
      <c r="F29" s="27" t="s">
        <v>38</v>
      </c>
      <c r="G29" s="39"/>
      <c r="H29" s="39"/>
      <c r="I29" s="39"/>
      <c r="J29" s="39"/>
      <c r="K29" s="39"/>
      <c r="L29" s="241">
        <v>0.21</v>
      </c>
      <c r="M29" s="240"/>
      <c r="N29" s="240"/>
      <c r="O29" s="240"/>
      <c r="P29" s="240"/>
      <c r="Q29" s="39"/>
      <c r="R29" s="39"/>
      <c r="S29" s="39"/>
      <c r="T29" s="39"/>
      <c r="U29" s="39"/>
      <c r="V29" s="39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9"/>
      <c r="AG29" s="39"/>
      <c r="AH29" s="39"/>
      <c r="AI29" s="39"/>
      <c r="AJ29" s="39"/>
      <c r="AK29" s="239">
        <f>ROUND(AV94, 2)</f>
        <v>0</v>
      </c>
      <c r="AL29" s="240"/>
      <c r="AM29" s="240"/>
      <c r="AN29" s="240"/>
      <c r="AO29" s="240"/>
      <c r="AP29" s="39"/>
      <c r="AQ29" s="39"/>
      <c r="AR29" s="40"/>
      <c r="BE29" s="229"/>
    </row>
    <row r="30" spans="1:71" s="3" customFormat="1" ht="14.45" customHeight="1">
      <c r="B30" s="38"/>
      <c r="C30" s="39"/>
      <c r="D30" s="39"/>
      <c r="E30" s="39"/>
      <c r="F30" s="27" t="s">
        <v>39</v>
      </c>
      <c r="G30" s="39"/>
      <c r="H30" s="39"/>
      <c r="I30" s="39"/>
      <c r="J30" s="39"/>
      <c r="K30" s="39"/>
      <c r="L30" s="241">
        <v>0.15</v>
      </c>
      <c r="M30" s="240"/>
      <c r="N30" s="240"/>
      <c r="O30" s="240"/>
      <c r="P30" s="240"/>
      <c r="Q30" s="39"/>
      <c r="R30" s="39"/>
      <c r="S30" s="39"/>
      <c r="T30" s="39"/>
      <c r="U30" s="39"/>
      <c r="V30" s="39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9"/>
      <c r="AG30" s="39"/>
      <c r="AH30" s="39"/>
      <c r="AI30" s="39"/>
      <c r="AJ30" s="39"/>
      <c r="AK30" s="239">
        <f>ROUND(AW94, 2)</f>
        <v>0</v>
      </c>
      <c r="AL30" s="240"/>
      <c r="AM30" s="240"/>
      <c r="AN30" s="240"/>
      <c r="AO30" s="240"/>
      <c r="AP30" s="39"/>
      <c r="AQ30" s="39"/>
      <c r="AR30" s="40"/>
      <c r="BE30" s="229"/>
    </row>
    <row r="31" spans="1:71" s="3" customFormat="1" ht="14.45" hidden="1" customHeight="1">
      <c r="B31" s="38"/>
      <c r="C31" s="39"/>
      <c r="D31" s="39"/>
      <c r="E31" s="39"/>
      <c r="F31" s="27" t="s">
        <v>40</v>
      </c>
      <c r="G31" s="39"/>
      <c r="H31" s="39"/>
      <c r="I31" s="39"/>
      <c r="J31" s="39"/>
      <c r="K31" s="39"/>
      <c r="L31" s="241">
        <v>0.21</v>
      </c>
      <c r="M31" s="240"/>
      <c r="N31" s="240"/>
      <c r="O31" s="240"/>
      <c r="P31" s="240"/>
      <c r="Q31" s="39"/>
      <c r="R31" s="39"/>
      <c r="S31" s="39"/>
      <c r="T31" s="39"/>
      <c r="U31" s="39"/>
      <c r="V31" s="39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9"/>
      <c r="AG31" s="39"/>
      <c r="AH31" s="39"/>
      <c r="AI31" s="39"/>
      <c r="AJ31" s="39"/>
      <c r="AK31" s="239">
        <v>0</v>
      </c>
      <c r="AL31" s="240"/>
      <c r="AM31" s="240"/>
      <c r="AN31" s="240"/>
      <c r="AO31" s="240"/>
      <c r="AP31" s="39"/>
      <c r="AQ31" s="39"/>
      <c r="AR31" s="40"/>
      <c r="BE31" s="229"/>
    </row>
    <row r="32" spans="1:71" s="3" customFormat="1" ht="14.45" hidden="1" customHeight="1">
      <c r="B32" s="38"/>
      <c r="C32" s="39"/>
      <c r="D32" s="39"/>
      <c r="E32" s="39"/>
      <c r="F32" s="27" t="s">
        <v>41</v>
      </c>
      <c r="G32" s="39"/>
      <c r="H32" s="39"/>
      <c r="I32" s="39"/>
      <c r="J32" s="39"/>
      <c r="K32" s="39"/>
      <c r="L32" s="241">
        <v>0.15</v>
      </c>
      <c r="M32" s="240"/>
      <c r="N32" s="240"/>
      <c r="O32" s="240"/>
      <c r="P32" s="240"/>
      <c r="Q32" s="39"/>
      <c r="R32" s="39"/>
      <c r="S32" s="39"/>
      <c r="T32" s="39"/>
      <c r="U32" s="39"/>
      <c r="V32" s="39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9"/>
      <c r="AG32" s="39"/>
      <c r="AH32" s="39"/>
      <c r="AI32" s="39"/>
      <c r="AJ32" s="39"/>
      <c r="AK32" s="239">
        <v>0</v>
      </c>
      <c r="AL32" s="240"/>
      <c r="AM32" s="240"/>
      <c r="AN32" s="240"/>
      <c r="AO32" s="240"/>
      <c r="AP32" s="39"/>
      <c r="AQ32" s="39"/>
      <c r="AR32" s="40"/>
      <c r="BE32" s="229"/>
    </row>
    <row r="33" spans="1:57" s="3" customFormat="1" ht="14.45" hidden="1" customHeight="1">
      <c r="B33" s="38"/>
      <c r="C33" s="39"/>
      <c r="D33" s="39"/>
      <c r="E33" s="39"/>
      <c r="F33" s="27" t="s">
        <v>42</v>
      </c>
      <c r="G33" s="39"/>
      <c r="H33" s="39"/>
      <c r="I33" s="39"/>
      <c r="J33" s="39"/>
      <c r="K33" s="39"/>
      <c r="L33" s="241">
        <v>0</v>
      </c>
      <c r="M33" s="240"/>
      <c r="N33" s="240"/>
      <c r="O33" s="240"/>
      <c r="P33" s="240"/>
      <c r="Q33" s="39"/>
      <c r="R33" s="39"/>
      <c r="S33" s="39"/>
      <c r="T33" s="39"/>
      <c r="U33" s="39"/>
      <c r="V33" s="39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9"/>
      <c r="AG33" s="39"/>
      <c r="AH33" s="39"/>
      <c r="AI33" s="39"/>
      <c r="AJ33" s="39"/>
      <c r="AK33" s="239">
        <v>0</v>
      </c>
      <c r="AL33" s="240"/>
      <c r="AM33" s="240"/>
      <c r="AN33" s="240"/>
      <c r="AO33" s="240"/>
      <c r="AP33" s="39"/>
      <c r="AQ33" s="39"/>
      <c r="AR33" s="40"/>
      <c r="BE33" s="229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8"/>
    </row>
    <row r="35" spans="1:57" s="2" customFormat="1" ht="25.9" customHeight="1">
      <c r="A35" s="32"/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42" t="s">
        <v>45</v>
      </c>
      <c r="Y35" s="243"/>
      <c r="Z35" s="243"/>
      <c r="AA35" s="243"/>
      <c r="AB35" s="243"/>
      <c r="AC35" s="43"/>
      <c r="AD35" s="43"/>
      <c r="AE35" s="43"/>
      <c r="AF35" s="43"/>
      <c r="AG35" s="43"/>
      <c r="AH35" s="43"/>
      <c r="AI35" s="43"/>
      <c r="AJ35" s="43"/>
      <c r="AK35" s="244">
        <f>SUM(AK26:AK33)</f>
        <v>0</v>
      </c>
      <c r="AL35" s="243"/>
      <c r="AM35" s="243"/>
      <c r="AN35" s="243"/>
      <c r="AO35" s="245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47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48</v>
      </c>
      <c r="AI60" s="36"/>
      <c r="AJ60" s="36"/>
      <c r="AK60" s="36"/>
      <c r="AL60" s="36"/>
      <c r="AM60" s="50" t="s">
        <v>49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51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48</v>
      </c>
      <c r="AI75" s="36"/>
      <c r="AJ75" s="36"/>
      <c r="AK75" s="36"/>
      <c r="AL75" s="36"/>
      <c r="AM75" s="50" t="s">
        <v>49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NEMOCNICE_BRECLAV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6" t="str">
        <f>K6</f>
        <v>Nemocnice Břeclav - stravovací provoz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8" t="str">
        <f>IF(AN8= "","",AN8)</f>
        <v>1. 6. 2020</v>
      </c>
      <c r="AN87" s="248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29</v>
      </c>
      <c r="AJ89" s="34"/>
      <c r="AK89" s="34"/>
      <c r="AL89" s="34"/>
      <c r="AM89" s="249" t="str">
        <f>IF(E17="","",E17)</f>
        <v xml:space="preserve"> </v>
      </c>
      <c r="AN89" s="250"/>
      <c r="AO89" s="250"/>
      <c r="AP89" s="250"/>
      <c r="AQ89" s="34"/>
      <c r="AR89" s="37"/>
      <c r="AS89" s="251" t="s">
        <v>53</v>
      </c>
      <c r="AT89" s="252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27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31</v>
      </c>
      <c r="AJ90" s="34"/>
      <c r="AK90" s="34"/>
      <c r="AL90" s="34"/>
      <c r="AM90" s="249" t="str">
        <f>IF(E20="","",E20)</f>
        <v xml:space="preserve"> </v>
      </c>
      <c r="AN90" s="250"/>
      <c r="AO90" s="250"/>
      <c r="AP90" s="250"/>
      <c r="AQ90" s="34"/>
      <c r="AR90" s="37"/>
      <c r="AS90" s="253"/>
      <c r="AT90" s="254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5"/>
      <c r="AT91" s="256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7" t="s">
        <v>54</v>
      </c>
      <c r="D92" s="258"/>
      <c r="E92" s="258"/>
      <c r="F92" s="258"/>
      <c r="G92" s="258"/>
      <c r="H92" s="71"/>
      <c r="I92" s="259" t="s">
        <v>55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60" t="s">
        <v>56</v>
      </c>
      <c r="AH92" s="258"/>
      <c r="AI92" s="258"/>
      <c r="AJ92" s="258"/>
      <c r="AK92" s="258"/>
      <c r="AL92" s="258"/>
      <c r="AM92" s="258"/>
      <c r="AN92" s="259" t="s">
        <v>57</v>
      </c>
      <c r="AO92" s="258"/>
      <c r="AP92" s="261"/>
      <c r="AQ92" s="72" t="s">
        <v>58</v>
      </c>
      <c r="AR92" s="37"/>
      <c r="AS92" s="73" t="s">
        <v>59</v>
      </c>
      <c r="AT92" s="74" t="s">
        <v>60</v>
      </c>
      <c r="AU92" s="74" t="s">
        <v>61</v>
      </c>
      <c r="AV92" s="74" t="s">
        <v>62</v>
      </c>
      <c r="AW92" s="74" t="s">
        <v>63</v>
      </c>
      <c r="AX92" s="74" t="s">
        <v>64</v>
      </c>
      <c r="AY92" s="74" t="s">
        <v>65</v>
      </c>
      <c r="AZ92" s="74" t="s">
        <v>66</v>
      </c>
      <c r="BA92" s="74" t="s">
        <v>67</v>
      </c>
      <c r="BB92" s="74" t="s">
        <v>68</v>
      </c>
      <c r="BC92" s="74" t="s">
        <v>69</v>
      </c>
      <c r="BD92" s="75" t="s">
        <v>70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71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5">
        <f>ROUND(AG95,2)</f>
        <v>0</v>
      </c>
      <c r="AH94" s="265"/>
      <c r="AI94" s="265"/>
      <c r="AJ94" s="265"/>
      <c r="AK94" s="265"/>
      <c r="AL94" s="265"/>
      <c r="AM94" s="265"/>
      <c r="AN94" s="266">
        <f>SUM(AG94,AT94)</f>
        <v>0</v>
      </c>
      <c r="AO94" s="266"/>
      <c r="AP94" s="266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72</v>
      </c>
      <c r="BT94" s="89" t="s">
        <v>73</v>
      </c>
      <c r="BU94" s="90" t="s">
        <v>74</v>
      </c>
      <c r="BV94" s="89" t="s">
        <v>75</v>
      </c>
      <c r="BW94" s="89" t="s">
        <v>5</v>
      </c>
      <c r="BX94" s="89" t="s">
        <v>76</v>
      </c>
      <c r="CL94" s="89" t="s">
        <v>1</v>
      </c>
    </row>
    <row r="95" spans="1:91" s="7" customFormat="1" ht="16.5" customHeight="1">
      <c r="A95" s="91" t="s">
        <v>77</v>
      </c>
      <c r="B95" s="92"/>
      <c r="C95" s="93"/>
      <c r="D95" s="264" t="s">
        <v>78</v>
      </c>
      <c r="E95" s="264"/>
      <c r="F95" s="264"/>
      <c r="G95" s="264"/>
      <c r="H95" s="264"/>
      <c r="I95" s="94"/>
      <c r="J95" s="264" t="s">
        <v>79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2">
        <f>'D.1.5 - ZDRAVOTNĚ TECHNIC...'!J30</f>
        <v>0</v>
      </c>
      <c r="AH95" s="263"/>
      <c r="AI95" s="263"/>
      <c r="AJ95" s="263"/>
      <c r="AK95" s="263"/>
      <c r="AL95" s="263"/>
      <c r="AM95" s="263"/>
      <c r="AN95" s="262">
        <f>SUM(AG95,AT95)</f>
        <v>0</v>
      </c>
      <c r="AO95" s="263"/>
      <c r="AP95" s="263"/>
      <c r="AQ95" s="95" t="s">
        <v>80</v>
      </c>
      <c r="AR95" s="96"/>
      <c r="AS95" s="97">
        <v>0</v>
      </c>
      <c r="AT95" s="98">
        <f>ROUND(SUM(AV95:AW95),2)</f>
        <v>0</v>
      </c>
      <c r="AU95" s="99">
        <f>'D.1.5 - ZDRAVOTNĚ TECHNIC...'!P130</f>
        <v>0</v>
      </c>
      <c r="AV95" s="98">
        <f>'D.1.5 - ZDRAVOTNĚ TECHNIC...'!J33</f>
        <v>0</v>
      </c>
      <c r="AW95" s="98">
        <f>'D.1.5 - ZDRAVOTNĚ TECHNIC...'!J34</f>
        <v>0</v>
      </c>
      <c r="AX95" s="98">
        <f>'D.1.5 - ZDRAVOTNĚ TECHNIC...'!J35</f>
        <v>0</v>
      </c>
      <c r="AY95" s="98">
        <f>'D.1.5 - ZDRAVOTNĚ TECHNIC...'!J36</f>
        <v>0</v>
      </c>
      <c r="AZ95" s="98">
        <f>'D.1.5 - ZDRAVOTNĚ TECHNIC...'!F33</f>
        <v>0</v>
      </c>
      <c r="BA95" s="98">
        <f>'D.1.5 - ZDRAVOTNĚ TECHNIC...'!F34</f>
        <v>0</v>
      </c>
      <c r="BB95" s="98">
        <f>'D.1.5 - ZDRAVOTNĚ TECHNIC...'!F35</f>
        <v>0</v>
      </c>
      <c r="BC95" s="98">
        <f>'D.1.5 - ZDRAVOTNĚ TECHNIC...'!F36</f>
        <v>0</v>
      </c>
      <c r="BD95" s="100">
        <f>'D.1.5 - ZDRAVOTNĚ TECHNIC...'!F37</f>
        <v>0</v>
      </c>
      <c r="BT95" s="101" t="s">
        <v>81</v>
      </c>
      <c r="BV95" s="101" t="s">
        <v>75</v>
      </c>
      <c r="BW95" s="101" t="s">
        <v>82</v>
      </c>
      <c r="BX95" s="101" t="s">
        <v>5</v>
      </c>
      <c r="CL95" s="101" t="s">
        <v>1</v>
      </c>
      <c r="CM95" s="101" t="s">
        <v>83</v>
      </c>
    </row>
    <row r="96" spans="1:91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1lCoihV6vJvBgwpcehhD3S1xbeAaKe5Davp9Qs3AVs+pfdeesudp8t9L5XyPlRa2MDERhGwd+Gp55Vi2WguFiA==" saltValue="8Xsh2O67EpHUB1dIV2b3DmxM/Lwub9RiBtipLRshCdD4qiLn+7YNr0mmDG3CSkk5/HOMg6IQA+HUE5kwRYbEV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5 - ZDRAVOTNĚ TECHNIC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5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8"/>
      <c r="AT3" s="15" t="s">
        <v>83</v>
      </c>
    </row>
    <row r="4" spans="1:46" s="1" customFormat="1" ht="24.95" customHeight="1">
      <c r="B4" s="18"/>
      <c r="D4" s="104" t="s">
        <v>84</v>
      </c>
      <c r="L4" s="18"/>
      <c r="M4" s="105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6" t="s">
        <v>16</v>
      </c>
      <c r="L6" s="18"/>
    </row>
    <row r="7" spans="1:46" s="1" customFormat="1" ht="16.5" customHeight="1">
      <c r="B7" s="18"/>
      <c r="E7" s="268" t="str">
        <f>'Rekapitulace stavby'!K6</f>
        <v>Nemocnice Břeclav - stravovací provoz</v>
      </c>
      <c r="F7" s="269"/>
      <c r="G7" s="269"/>
      <c r="H7" s="269"/>
      <c r="L7" s="18"/>
    </row>
    <row r="8" spans="1:46" s="2" customFormat="1" ht="12" customHeight="1">
      <c r="A8" s="32"/>
      <c r="B8" s="37"/>
      <c r="C8" s="32"/>
      <c r="D8" s="106" t="s">
        <v>85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0" t="s">
        <v>86</v>
      </c>
      <c r="F9" s="271"/>
      <c r="G9" s="271"/>
      <c r="H9" s="271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6" t="s">
        <v>18</v>
      </c>
      <c r="E11" s="32"/>
      <c r="F11" s="107" t="s">
        <v>1</v>
      </c>
      <c r="G11" s="32"/>
      <c r="H11" s="32"/>
      <c r="I11" s="106" t="s">
        <v>19</v>
      </c>
      <c r="J11" s="107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6" t="s">
        <v>20</v>
      </c>
      <c r="E12" s="32"/>
      <c r="F12" s="107" t="s">
        <v>21</v>
      </c>
      <c r="G12" s="32"/>
      <c r="H12" s="32"/>
      <c r="I12" s="106" t="s">
        <v>22</v>
      </c>
      <c r="J12" s="108" t="str">
        <f>'Rekapitulace stavby'!AN8</f>
        <v>1. 6. 2020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6" t="s">
        <v>24</v>
      </c>
      <c r="E14" s="32"/>
      <c r="F14" s="32"/>
      <c r="G14" s="32"/>
      <c r="H14" s="32"/>
      <c r="I14" s="106" t="s">
        <v>25</v>
      </c>
      <c r="J14" s="107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7" t="str">
        <f>IF('Rekapitulace stavby'!E11="","",'Rekapitulace stavby'!E11)</f>
        <v xml:space="preserve"> </v>
      </c>
      <c r="F15" s="32"/>
      <c r="G15" s="32"/>
      <c r="H15" s="32"/>
      <c r="I15" s="106" t="s">
        <v>26</v>
      </c>
      <c r="J15" s="107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6" t="s">
        <v>27</v>
      </c>
      <c r="E17" s="32"/>
      <c r="F17" s="32"/>
      <c r="G17" s="32"/>
      <c r="H17" s="32"/>
      <c r="I17" s="10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2" t="str">
        <f>'Rekapitulace stavby'!E14</f>
        <v>Vyplň údaj</v>
      </c>
      <c r="F18" s="273"/>
      <c r="G18" s="273"/>
      <c r="H18" s="273"/>
      <c r="I18" s="106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6" t="s">
        <v>29</v>
      </c>
      <c r="E20" s="32"/>
      <c r="F20" s="32"/>
      <c r="G20" s="32"/>
      <c r="H20" s="32"/>
      <c r="I20" s="106" t="s">
        <v>25</v>
      </c>
      <c r="J20" s="107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7" t="str">
        <f>IF('Rekapitulace stavby'!E17="","",'Rekapitulace stavby'!E17)</f>
        <v xml:space="preserve"> </v>
      </c>
      <c r="F21" s="32"/>
      <c r="G21" s="32"/>
      <c r="H21" s="32"/>
      <c r="I21" s="106" t="s">
        <v>26</v>
      </c>
      <c r="J21" s="107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6" t="s">
        <v>31</v>
      </c>
      <c r="E23" s="32"/>
      <c r="F23" s="32"/>
      <c r="G23" s="32"/>
      <c r="H23" s="32"/>
      <c r="I23" s="106" t="s">
        <v>25</v>
      </c>
      <c r="J23" s="107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7" t="str">
        <f>IF('Rekapitulace stavby'!E20="","",'Rekapitulace stavby'!E20)</f>
        <v xml:space="preserve"> </v>
      </c>
      <c r="F24" s="32"/>
      <c r="G24" s="32"/>
      <c r="H24" s="32"/>
      <c r="I24" s="106" t="s">
        <v>26</v>
      </c>
      <c r="J24" s="107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6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9"/>
      <c r="B27" s="110"/>
      <c r="C27" s="109"/>
      <c r="D27" s="109"/>
      <c r="E27" s="274" t="s">
        <v>1</v>
      </c>
      <c r="F27" s="274"/>
      <c r="G27" s="274"/>
      <c r="H27" s="274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2"/>
      <c r="E29" s="112"/>
      <c r="F29" s="112"/>
      <c r="G29" s="112"/>
      <c r="H29" s="112"/>
      <c r="I29" s="112"/>
      <c r="J29" s="112"/>
      <c r="K29" s="112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3" t="s">
        <v>33</v>
      </c>
      <c r="E30" s="32"/>
      <c r="F30" s="32"/>
      <c r="G30" s="32"/>
      <c r="H30" s="32"/>
      <c r="I30" s="32"/>
      <c r="J30" s="114">
        <f>ROUND(J130,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2"/>
      <c r="E31" s="112"/>
      <c r="F31" s="112"/>
      <c r="G31" s="112"/>
      <c r="H31" s="112"/>
      <c r="I31" s="112"/>
      <c r="J31" s="112"/>
      <c r="K31" s="11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5" t="s">
        <v>35</v>
      </c>
      <c r="G32" s="32"/>
      <c r="H32" s="32"/>
      <c r="I32" s="115" t="s">
        <v>34</v>
      </c>
      <c r="J32" s="115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6" t="s">
        <v>37</v>
      </c>
      <c r="E33" s="106" t="s">
        <v>38</v>
      </c>
      <c r="F33" s="117">
        <f>ROUND((SUM(BE130:BE386)),  2)</f>
        <v>0</v>
      </c>
      <c r="G33" s="32"/>
      <c r="H33" s="32"/>
      <c r="I33" s="118">
        <v>0.21</v>
      </c>
      <c r="J33" s="117">
        <f>ROUND(((SUM(BE130:BE386))*I33),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6" t="s">
        <v>39</v>
      </c>
      <c r="F34" s="117">
        <f>ROUND((SUM(BF130:BF386)),  2)</f>
        <v>0</v>
      </c>
      <c r="G34" s="32"/>
      <c r="H34" s="32"/>
      <c r="I34" s="118">
        <v>0.15</v>
      </c>
      <c r="J34" s="117">
        <f>ROUND(((SUM(BF130:BF386))*I34),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6" t="s">
        <v>40</v>
      </c>
      <c r="F35" s="117">
        <f>ROUND((SUM(BG130:BG386)),  2)</f>
        <v>0</v>
      </c>
      <c r="G35" s="32"/>
      <c r="H35" s="32"/>
      <c r="I35" s="118">
        <v>0.21</v>
      </c>
      <c r="J35" s="117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6" t="s">
        <v>41</v>
      </c>
      <c r="F36" s="117">
        <f>ROUND((SUM(BH130:BH386)),  2)</f>
        <v>0</v>
      </c>
      <c r="G36" s="32"/>
      <c r="H36" s="32"/>
      <c r="I36" s="118">
        <v>0.15</v>
      </c>
      <c r="J36" s="117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6" t="s">
        <v>42</v>
      </c>
      <c r="F37" s="117">
        <f>ROUND((SUM(BI130:BI386)),  2)</f>
        <v>0</v>
      </c>
      <c r="G37" s="32"/>
      <c r="H37" s="32"/>
      <c r="I37" s="118">
        <v>0</v>
      </c>
      <c r="J37" s="117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9"/>
      <c r="D39" s="120" t="s">
        <v>43</v>
      </c>
      <c r="E39" s="121"/>
      <c r="F39" s="121"/>
      <c r="G39" s="122" t="s">
        <v>44</v>
      </c>
      <c r="H39" s="123" t="s">
        <v>45</v>
      </c>
      <c r="I39" s="121"/>
      <c r="J39" s="124">
        <f>SUM(J30:J37)</f>
        <v>0</v>
      </c>
      <c r="K39" s="125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87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75" t="str">
        <f>E7</f>
        <v>Nemocnice Břeclav - stravovací provoz</v>
      </c>
      <c r="F85" s="276"/>
      <c r="G85" s="276"/>
      <c r="H85" s="276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85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6" t="str">
        <f>E9</f>
        <v>D.1.5 - ZDRAVOTNĚ TECHNICKÉ INSTALACE</v>
      </c>
      <c r="F87" s="277"/>
      <c r="G87" s="277"/>
      <c r="H87" s="277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37" t="s">
        <v>88</v>
      </c>
      <c r="D94" s="138"/>
      <c r="E94" s="138"/>
      <c r="F94" s="138"/>
      <c r="G94" s="138"/>
      <c r="H94" s="138"/>
      <c r="I94" s="138"/>
      <c r="J94" s="139" t="s">
        <v>89</v>
      </c>
      <c r="K94" s="138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0" t="s">
        <v>90</v>
      </c>
      <c r="D96" s="34"/>
      <c r="E96" s="34"/>
      <c r="F96" s="34"/>
      <c r="G96" s="34"/>
      <c r="H96" s="34"/>
      <c r="I96" s="34"/>
      <c r="J96" s="82">
        <f>J130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1:31" s="9" customFormat="1" ht="24.95" customHeight="1">
      <c r="B97" s="141"/>
      <c r="C97" s="142"/>
      <c r="D97" s="143" t="s">
        <v>92</v>
      </c>
      <c r="E97" s="144"/>
      <c r="F97" s="144"/>
      <c r="G97" s="144"/>
      <c r="H97" s="144"/>
      <c r="I97" s="144"/>
      <c r="J97" s="145">
        <f>J131</f>
        <v>0</v>
      </c>
      <c r="K97" s="142"/>
      <c r="L97" s="146"/>
    </row>
    <row r="98" spans="1:31" s="10" customFormat="1" ht="19.899999999999999" customHeight="1">
      <c r="B98" s="147"/>
      <c r="C98" s="148"/>
      <c r="D98" s="149" t="s">
        <v>93</v>
      </c>
      <c r="E98" s="150"/>
      <c r="F98" s="150"/>
      <c r="G98" s="150"/>
      <c r="H98" s="150"/>
      <c r="I98" s="150"/>
      <c r="J98" s="151">
        <f>J132</f>
        <v>0</v>
      </c>
      <c r="K98" s="148"/>
      <c r="L98" s="152"/>
    </row>
    <row r="99" spans="1:31" s="10" customFormat="1" ht="19.899999999999999" customHeight="1">
      <c r="B99" s="147"/>
      <c r="C99" s="148"/>
      <c r="D99" s="149" t="s">
        <v>94</v>
      </c>
      <c r="E99" s="150"/>
      <c r="F99" s="150"/>
      <c r="G99" s="150"/>
      <c r="H99" s="150"/>
      <c r="I99" s="150"/>
      <c r="J99" s="151">
        <f>J143</f>
        <v>0</v>
      </c>
      <c r="K99" s="148"/>
      <c r="L99" s="152"/>
    </row>
    <row r="100" spans="1:31" s="10" customFormat="1" ht="19.899999999999999" customHeight="1">
      <c r="B100" s="147"/>
      <c r="C100" s="148"/>
      <c r="D100" s="149" t="s">
        <v>95</v>
      </c>
      <c r="E100" s="150"/>
      <c r="F100" s="150"/>
      <c r="G100" s="150"/>
      <c r="H100" s="150"/>
      <c r="I100" s="150"/>
      <c r="J100" s="151">
        <f>J145</f>
        <v>0</v>
      </c>
      <c r="K100" s="148"/>
      <c r="L100" s="152"/>
    </row>
    <row r="101" spans="1:31" s="10" customFormat="1" ht="19.899999999999999" customHeight="1">
      <c r="B101" s="147"/>
      <c r="C101" s="148"/>
      <c r="D101" s="149" t="s">
        <v>96</v>
      </c>
      <c r="E101" s="150"/>
      <c r="F101" s="150"/>
      <c r="G101" s="150"/>
      <c r="H101" s="150"/>
      <c r="I101" s="150"/>
      <c r="J101" s="151">
        <f>J150</f>
        <v>0</v>
      </c>
      <c r="K101" s="148"/>
      <c r="L101" s="152"/>
    </row>
    <row r="102" spans="1:31" s="9" customFormat="1" ht="24.95" customHeight="1">
      <c r="B102" s="141"/>
      <c r="C102" s="142"/>
      <c r="D102" s="143" t="s">
        <v>97</v>
      </c>
      <c r="E102" s="144"/>
      <c r="F102" s="144"/>
      <c r="G102" s="144"/>
      <c r="H102" s="144"/>
      <c r="I102" s="144"/>
      <c r="J102" s="145">
        <f>J153</f>
        <v>0</v>
      </c>
      <c r="K102" s="142"/>
      <c r="L102" s="146"/>
    </row>
    <row r="103" spans="1:31" s="10" customFormat="1" ht="19.899999999999999" customHeight="1">
      <c r="B103" s="147"/>
      <c r="C103" s="148"/>
      <c r="D103" s="149" t="s">
        <v>98</v>
      </c>
      <c r="E103" s="150"/>
      <c r="F103" s="150"/>
      <c r="G103" s="150"/>
      <c r="H103" s="150"/>
      <c r="I103" s="150"/>
      <c r="J103" s="151">
        <f>J154</f>
        <v>0</v>
      </c>
      <c r="K103" s="148"/>
      <c r="L103" s="152"/>
    </row>
    <row r="104" spans="1:31" s="10" customFormat="1" ht="19.899999999999999" customHeight="1">
      <c r="B104" s="147"/>
      <c r="C104" s="148"/>
      <c r="D104" s="149" t="s">
        <v>99</v>
      </c>
      <c r="E104" s="150"/>
      <c r="F104" s="150"/>
      <c r="G104" s="150"/>
      <c r="H104" s="150"/>
      <c r="I104" s="150"/>
      <c r="J104" s="151">
        <f>J235</f>
        <v>0</v>
      </c>
      <c r="K104" s="148"/>
      <c r="L104" s="152"/>
    </row>
    <row r="105" spans="1:31" s="10" customFormat="1" ht="19.899999999999999" customHeight="1">
      <c r="B105" s="147"/>
      <c r="C105" s="148"/>
      <c r="D105" s="149" t="s">
        <v>100</v>
      </c>
      <c r="E105" s="150"/>
      <c r="F105" s="150"/>
      <c r="G105" s="150"/>
      <c r="H105" s="150"/>
      <c r="I105" s="150"/>
      <c r="J105" s="151">
        <f>J325</f>
        <v>0</v>
      </c>
      <c r="K105" s="148"/>
      <c r="L105" s="152"/>
    </row>
    <row r="106" spans="1:31" s="10" customFormat="1" ht="19.899999999999999" customHeight="1">
      <c r="B106" s="147"/>
      <c r="C106" s="148"/>
      <c r="D106" s="149" t="s">
        <v>101</v>
      </c>
      <c r="E106" s="150"/>
      <c r="F106" s="150"/>
      <c r="G106" s="150"/>
      <c r="H106" s="150"/>
      <c r="I106" s="150"/>
      <c r="J106" s="151">
        <f>J332</f>
        <v>0</v>
      </c>
      <c r="K106" s="148"/>
      <c r="L106" s="152"/>
    </row>
    <row r="107" spans="1:31" s="10" customFormat="1" ht="19.899999999999999" customHeight="1">
      <c r="B107" s="147"/>
      <c r="C107" s="148"/>
      <c r="D107" s="149" t="s">
        <v>102</v>
      </c>
      <c r="E107" s="150"/>
      <c r="F107" s="150"/>
      <c r="G107" s="150"/>
      <c r="H107" s="150"/>
      <c r="I107" s="150"/>
      <c r="J107" s="151">
        <f>J336</f>
        <v>0</v>
      </c>
      <c r="K107" s="148"/>
      <c r="L107" s="152"/>
    </row>
    <row r="108" spans="1:31" s="10" customFormat="1" ht="19.899999999999999" customHeight="1">
      <c r="B108" s="147"/>
      <c r="C108" s="148"/>
      <c r="D108" s="149" t="s">
        <v>103</v>
      </c>
      <c r="E108" s="150"/>
      <c r="F108" s="150"/>
      <c r="G108" s="150"/>
      <c r="H108" s="150"/>
      <c r="I108" s="150"/>
      <c r="J108" s="151">
        <f>J369</f>
        <v>0</v>
      </c>
      <c r="K108" s="148"/>
      <c r="L108" s="152"/>
    </row>
    <row r="109" spans="1:31" s="10" customFormat="1" ht="19.899999999999999" customHeight="1">
      <c r="B109" s="147"/>
      <c r="C109" s="148"/>
      <c r="D109" s="149" t="s">
        <v>104</v>
      </c>
      <c r="E109" s="150"/>
      <c r="F109" s="150"/>
      <c r="G109" s="150"/>
      <c r="H109" s="150"/>
      <c r="I109" s="150"/>
      <c r="J109" s="151">
        <f>J376</f>
        <v>0</v>
      </c>
      <c r="K109" s="148"/>
      <c r="L109" s="152"/>
    </row>
    <row r="110" spans="1:31" s="10" customFormat="1" ht="19.899999999999999" customHeight="1">
      <c r="B110" s="147"/>
      <c r="C110" s="148"/>
      <c r="D110" s="149" t="s">
        <v>105</v>
      </c>
      <c r="E110" s="150"/>
      <c r="F110" s="150"/>
      <c r="G110" s="150"/>
      <c r="H110" s="150"/>
      <c r="I110" s="150"/>
      <c r="J110" s="151">
        <f>J383</f>
        <v>0</v>
      </c>
      <c r="K110" s="148"/>
      <c r="L110" s="152"/>
    </row>
    <row r="111" spans="1:31" s="2" customFormat="1" ht="21.7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52"/>
      <c r="C112" s="53"/>
      <c r="D112" s="53"/>
      <c r="E112" s="53"/>
      <c r="F112" s="53"/>
      <c r="G112" s="53"/>
      <c r="H112" s="53"/>
      <c r="I112" s="53"/>
      <c r="J112" s="53"/>
      <c r="K112" s="53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5" customHeight="1">
      <c r="A116" s="32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5" customHeight="1">
      <c r="A117" s="32"/>
      <c r="B117" s="33"/>
      <c r="C117" s="21" t="s">
        <v>106</v>
      </c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16</v>
      </c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4"/>
      <c r="D120" s="34"/>
      <c r="E120" s="275" t="str">
        <f>E7</f>
        <v>Nemocnice Břeclav - stravovací provoz</v>
      </c>
      <c r="F120" s="276"/>
      <c r="G120" s="276"/>
      <c r="H120" s="276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85</v>
      </c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4"/>
      <c r="D122" s="34"/>
      <c r="E122" s="246" t="str">
        <f>E9</f>
        <v>D.1.5 - ZDRAVOTNĚ TECHNICKÉ INSTALACE</v>
      </c>
      <c r="F122" s="277"/>
      <c r="G122" s="277"/>
      <c r="H122" s="277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4"/>
      <c r="E124" s="34"/>
      <c r="F124" s="25" t="str">
        <f>F12</f>
        <v xml:space="preserve"> </v>
      </c>
      <c r="G124" s="34"/>
      <c r="H124" s="34"/>
      <c r="I124" s="27" t="s">
        <v>22</v>
      </c>
      <c r="J124" s="64" t="str">
        <f>IF(J12="","",J12)</f>
        <v>1. 6. 2020</v>
      </c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4"/>
      <c r="E126" s="34"/>
      <c r="F126" s="25" t="str">
        <f>E15</f>
        <v xml:space="preserve"> </v>
      </c>
      <c r="G126" s="34"/>
      <c r="H126" s="34"/>
      <c r="I126" s="27" t="s">
        <v>29</v>
      </c>
      <c r="J126" s="30" t="str">
        <f>E21</f>
        <v xml:space="preserve"> 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4"/>
      <c r="E127" s="34"/>
      <c r="F127" s="25" t="str">
        <f>IF(E18="","",E18)</f>
        <v>Vyplň údaj</v>
      </c>
      <c r="G127" s="34"/>
      <c r="H127" s="34"/>
      <c r="I127" s="27" t="s">
        <v>31</v>
      </c>
      <c r="J127" s="30" t="str">
        <f>E24</f>
        <v xml:space="preserve"> </v>
      </c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4"/>
      <c r="D128" s="34"/>
      <c r="E128" s="34"/>
      <c r="F128" s="34"/>
      <c r="G128" s="34"/>
      <c r="H128" s="34"/>
      <c r="I128" s="34"/>
      <c r="J128" s="34"/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53"/>
      <c r="B129" s="154"/>
      <c r="C129" s="155" t="s">
        <v>107</v>
      </c>
      <c r="D129" s="156" t="s">
        <v>58</v>
      </c>
      <c r="E129" s="156" t="s">
        <v>54</v>
      </c>
      <c r="F129" s="156" t="s">
        <v>55</v>
      </c>
      <c r="G129" s="156" t="s">
        <v>108</v>
      </c>
      <c r="H129" s="156" t="s">
        <v>109</v>
      </c>
      <c r="I129" s="156" t="s">
        <v>110</v>
      </c>
      <c r="J129" s="157" t="s">
        <v>89</v>
      </c>
      <c r="K129" s="158" t="s">
        <v>111</v>
      </c>
      <c r="L129" s="159"/>
      <c r="M129" s="73" t="s">
        <v>1</v>
      </c>
      <c r="N129" s="74" t="s">
        <v>37</v>
      </c>
      <c r="O129" s="74" t="s">
        <v>112</v>
      </c>
      <c r="P129" s="74" t="s">
        <v>113</v>
      </c>
      <c r="Q129" s="74" t="s">
        <v>114</v>
      </c>
      <c r="R129" s="74" t="s">
        <v>115</v>
      </c>
      <c r="S129" s="74" t="s">
        <v>116</v>
      </c>
      <c r="T129" s="75" t="s">
        <v>117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9" customHeight="1">
      <c r="A130" s="32"/>
      <c r="B130" s="33"/>
      <c r="C130" s="80" t="s">
        <v>118</v>
      </c>
      <c r="D130" s="34"/>
      <c r="E130" s="34"/>
      <c r="F130" s="34"/>
      <c r="G130" s="34"/>
      <c r="H130" s="34"/>
      <c r="I130" s="34"/>
      <c r="J130" s="160">
        <f>BK130</f>
        <v>0</v>
      </c>
      <c r="K130" s="34"/>
      <c r="L130" s="37"/>
      <c r="M130" s="76"/>
      <c r="N130" s="161"/>
      <c r="O130" s="77"/>
      <c r="P130" s="162">
        <f>P131+P153</f>
        <v>0</v>
      </c>
      <c r="Q130" s="77"/>
      <c r="R130" s="162">
        <f>R131+R153</f>
        <v>27.3157</v>
      </c>
      <c r="S130" s="77"/>
      <c r="T130" s="163">
        <f>T131+T153</f>
        <v>11.79264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72</v>
      </c>
      <c r="AU130" s="15" t="s">
        <v>91</v>
      </c>
      <c r="BK130" s="164">
        <f>BK131+BK153</f>
        <v>0</v>
      </c>
    </row>
    <row r="131" spans="1:65" s="12" customFormat="1" ht="25.9" customHeight="1">
      <c r="B131" s="165"/>
      <c r="C131" s="166"/>
      <c r="D131" s="167" t="s">
        <v>72</v>
      </c>
      <c r="E131" s="168" t="s">
        <v>119</v>
      </c>
      <c r="F131" s="168" t="s">
        <v>120</v>
      </c>
      <c r="G131" s="166"/>
      <c r="H131" s="166"/>
      <c r="I131" s="169"/>
      <c r="J131" s="170">
        <f>BK131</f>
        <v>0</v>
      </c>
      <c r="K131" s="166"/>
      <c r="L131" s="171"/>
      <c r="M131" s="172"/>
      <c r="N131" s="173"/>
      <c r="O131" s="173"/>
      <c r="P131" s="174">
        <f>P132+P143+P145+P150</f>
        <v>0</v>
      </c>
      <c r="Q131" s="173"/>
      <c r="R131" s="174">
        <f>R132+R143+R145+R150</f>
        <v>19.09704</v>
      </c>
      <c r="S131" s="173"/>
      <c r="T131" s="175">
        <f>T132+T143+T145+T150</f>
        <v>0.15000000000000002</v>
      </c>
      <c r="AR131" s="176" t="s">
        <v>81</v>
      </c>
      <c r="AT131" s="177" t="s">
        <v>72</v>
      </c>
      <c r="AU131" s="177" t="s">
        <v>73</v>
      </c>
      <c r="AY131" s="176" t="s">
        <v>121</v>
      </c>
      <c r="BK131" s="178">
        <f>BK132+BK143+BK145+BK150</f>
        <v>0</v>
      </c>
    </row>
    <row r="132" spans="1:65" s="12" customFormat="1" ht="22.9" customHeight="1">
      <c r="B132" s="165"/>
      <c r="C132" s="166"/>
      <c r="D132" s="167" t="s">
        <v>72</v>
      </c>
      <c r="E132" s="179" t="s">
        <v>81</v>
      </c>
      <c r="F132" s="179" t="s">
        <v>122</v>
      </c>
      <c r="G132" s="166"/>
      <c r="H132" s="166"/>
      <c r="I132" s="169"/>
      <c r="J132" s="180">
        <f>BK132</f>
        <v>0</v>
      </c>
      <c r="K132" s="166"/>
      <c r="L132" s="171"/>
      <c r="M132" s="172"/>
      <c r="N132" s="173"/>
      <c r="O132" s="173"/>
      <c r="P132" s="174">
        <f>SUM(P133:P142)</f>
        <v>0</v>
      </c>
      <c r="Q132" s="173"/>
      <c r="R132" s="174">
        <f>SUM(R133:R142)</f>
        <v>19.05</v>
      </c>
      <c r="S132" s="173"/>
      <c r="T132" s="175">
        <f>SUM(T133:T142)</f>
        <v>0</v>
      </c>
      <c r="AR132" s="176" t="s">
        <v>81</v>
      </c>
      <c r="AT132" s="177" t="s">
        <v>72</v>
      </c>
      <c r="AU132" s="177" t="s">
        <v>81</v>
      </c>
      <c r="AY132" s="176" t="s">
        <v>121</v>
      </c>
      <c r="BK132" s="178">
        <f>SUM(BK133:BK142)</f>
        <v>0</v>
      </c>
    </row>
    <row r="133" spans="1:65" s="2" customFormat="1" ht="49.15" customHeight="1">
      <c r="A133" s="32"/>
      <c r="B133" s="33"/>
      <c r="C133" s="181" t="s">
        <v>123</v>
      </c>
      <c r="D133" s="181" t="s">
        <v>124</v>
      </c>
      <c r="E133" s="182" t="s">
        <v>125</v>
      </c>
      <c r="F133" s="183" t="s">
        <v>126</v>
      </c>
      <c r="G133" s="184" t="s">
        <v>127</v>
      </c>
      <c r="H133" s="185">
        <v>22.2</v>
      </c>
      <c r="I133" s="186"/>
      <c r="J133" s="187">
        <f t="shared" ref="J133:J141" si="0">ROUND(I133*H133,2)</f>
        <v>0</v>
      </c>
      <c r="K133" s="188"/>
      <c r="L133" s="37"/>
      <c r="M133" s="189" t="s">
        <v>1</v>
      </c>
      <c r="N133" s="190" t="s">
        <v>38</v>
      </c>
      <c r="O133" s="69"/>
      <c r="P133" s="191">
        <f t="shared" ref="P133:P141" si="1">O133*H133</f>
        <v>0</v>
      </c>
      <c r="Q133" s="191">
        <v>0</v>
      </c>
      <c r="R133" s="191">
        <f t="shared" ref="R133:R141" si="2">Q133*H133</f>
        <v>0</v>
      </c>
      <c r="S133" s="191">
        <v>0</v>
      </c>
      <c r="T133" s="192">
        <f t="shared" ref="T133:T141" si="3"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128</v>
      </c>
      <c r="AT133" s="193" t="s">
        <v>124</v>
      </c>
      <c r="AU133" s="193" t="s">
        <v>83</v>
      </c>
      <c r="AY133" s="15" t="s">
        <v>121</v>
      </c>
      <c r="BE133" s="194">
        <f t="shared" ref="BE133:BE141" si="4">IF(N133="základní",J133,0)</f>
        <v>0</v>
      </c>
      <c r="BF133" s="194">
        <f t="shared" ref="BF133:BF141" si="5">IF(N133="snížená",J133,0)</f>
        <v>0</v>
      </c>
      <c r="BG133" s="194">
        <f t="shared" ref="BG133:BG141" si="6">IF(N133="zákl. přenesená",J133,0)</f>
        <v>0</v>
      </c>
      <c r="BH133" s="194">
        <f t="shared" ref="BH133:BH141" si="7">IF(N133="sníž. přenesená",J133,0)</f>
        <v>0</v>
      </c>
      <c r="BI133" s="194">
        <f t="shared" ref="BI133:BI141" si="8">IF(N133="nulová",J133,0)</f>
        <v>0</v>
      </c>
      <c r="BJ133" s="15" t="s">
        <v>81</v>
      </c>
      <c r="BK133" s="194">
        <f t="shared" ref="BK133:BK141" si="9">ROUND(I133*H133,2)</f>
        <v>0</v>
      </c>
      <c r="BL133" s="15" t="s">
        <v>128</v>
      </c>
      <c r="BM133" s="193" t="s">
        <v>129</v>
      </c>
    </row>
    <row r="134" spans="1:65" s="2" customFormat="1" ht="62.65" customHeight="1">
      <c r="A134" s="32"/>
      <c r="B134" s="33"/>
      <c r="C134" s="181" t="s">
        <v>130</v>
      </c>
      <c r="D134" s="181" t="s">
        <v>124</v>
      </c>
      <c r="E134" s="182" t="s">
        <v>131</v>
      </c>
      <c r="F134" s="183" t="s">
        <v>132</v>
      </c>
      <c r="G134" s="184" t="s">
        <v>127</v>
      </c>
      <c r="H134" s="185">
        <v>11.55</v>
      </c>
      <c r="I134" s="186"/>
      <c r="J134" s="187">
        <f t="shared" si="0"/>
        <v>0</v>
      </c>
      <c r="K134" s="188"/>
      <c r="L134" s="37"/>
      <c r="M134" s="189" t="s">
        <v>1</v>
      </c>
      <c r="N134" s="190" t="s">
        <v>38</v>
      </c>
      <c r="O134" s="69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3" t="s">
        <v>128</v>
      </c>
      <c r="AT134" s="193" t="s">
        <v>124</v>
      </c>
      <c r="AU134" s="193" t="s">
        <v>83</v>
      </c>
      <c r="AY134" s="15" t="s">
        <v>121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5" t="s">
        <v>81</v>
      </c>
      <c r="BK134" s="194">
        <f t="shared" si="9"/>
        <v>0</v>
      </c>
      <c r="BL134" s="15" t="s">
        <v>128</v>
      </c>
      <c r="BM134" s="193" t="s">
        <v>133</v>
      </c>
    </row>
    <row r="135" spans="1:65" s="2" customFormat="1" ht="66.75" customHeight="1">
      <c r="A135" s="32"/>
      <c r="B135" s="33"/>
      <c r="C135" s="181" t="s">
        <v>134</v>
      </c>
      <c r="D135" s="181" t="s">
        <v>124</v>
      </c>
      <c r="E135" s="182" t="s">
        <v>135</v>
      </c>
      <c r="F135" s="183" t="s">
        <v>136</v>
      </c>
      <c r="G135" s="184" t="s">
        <v>127</v>
      </c>
      <c r="H135" s="185">
        <v>231</v>
      </c>
      <c r="I135" s="186"/>
      <c r="J135" s="187">
        <f t="shared" si="0"/>
        <v>0</v>
      </c>
      <c r="K135" s="188"/>
      <c r="L135" s="37"/>
      <c r="M135" s="189" t="s">
        <v>1</v>
      </c>
      <c r="N135" s="190" t="s">
        <v>38</v>
      </c>
      <c r="O135" s="69"/>
      <c r="P135" s="191">
        <f t="shared" si="1"/>
        <v>0</v>
      </c>
      <c r="Q135" s="191">
        <v>0</v>
      </c>
      <c r="R135" s="191">
        <f t="shared" si="2"/>
        <v>0</v>
      </c>
      <c r="S135" s="191">
        <v>0</v>
      </c>
      <c r="T135" s="192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3" t="s">
        <v>128</v>
      </c>
      <c r="AT135" s="193" t="s">
        <v>124</v>
      </c>
      <c r="AU135" s="193" t="s">
        <v>83</v>
      </c>
      <c r="AY135" s="15" t="s">
        <v>121</v>
      </c>
      <c r="BE135" s="194">
        <f t="shared" si="4"/>
        <v>0</v>
      </c>
      <c r="BF135" s="194">
        <f t="shared" si="5"/>
        <v>0</v>
      </c>
      <c r="BG135" s="194">
        <f t="shared" si="6"/>
        <v>0</v>
      </c>
      <c r="BH135" s="194">
        <f t="shared" si="7"/>
        <v>0</v>
      </c>
      <c r="BI135" s="194">
        <f t="shared" si="8"/>
        <v>0</v>
      </c>
      <c r="BJ135" s="15" t="s">
        <v>81</v>
      </c>
      <c r="BK135" s="194">
        <f t="shared" si="9"/>
        <v>0</v>
      </c>
      <c r="BL135" s="15" t="s">
        <v>128</v>
      </c>
      <c r="BM135" s="193" t="s">
        <v>137</v>
      </c>
    </row>
    <row r="136" spans="1:65" s="2" customFormat="1" ht="44.25" customHeight="1">
      <c r="A136" s="32"/>
      <c r="B136" s="33"/>
      <c r="C136" s="181" t="s">
        <v>138</v>
      </c>
      <c r="D136" s="181" t="s">
        <v>124</v>
      </c>
      <c r="E136" s="182" t="s">
        <v>139</v>
      </c>
      <c r="F136" s="183" t="s">
        <v>140</v>
      </c>
      <c r="G136" s="184" t="s">
        <v>127</v>
      </c>
      <c r="H136" s="185">
        <v>11.55</v>
      </c>
      <c r="I136" s="186"/>
      <c r="J136" s="187">
        <f t="shared" si="0"/>
        <v>0</v>
      </c>
      <c r="K136" s="188"/>
      <c r="L136" s="37"/>
      <c r="M136" s="189" t="s">
        <v>1</v>
      </c>
      <c r="N136" s="190" t="s">
        <v>38</v>
      </c>
      <c r="O136" s="69"/>
      <c r="P136" s="191">
        <f t="shared" si="1"/>
        <v>0</v>
      </c>
      <c r="Q136" s="191">
        <v>0</v>
      </c>
      <c r="R136" s="191">
        <f t="shared" si="2"/>
        <v>0</v>
      </c>
      <c r="S136" s="191">
        <v>0</v>
      </c>
      <c r="T136" s="192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128</v>
      </c>
      <c r="AT136" s="193" t="s">
        <v>124</v>
      </c>
      <c r="AU136" s="193" t="s">
        <v>83</v>
      </c>
      <c r="AY136" s="15" t="s">
        <v>121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15" t="s">
        <v>81</v>
      </c>
      <c r="BK136" s="194">
        <f t="shared" si="9"/>
        <v>0</v>
      </c>
      <c r="BL136" s="15" t="s">
        <v>128</v>
      </c>
      <c r="BM136" s="193" t="s">
        <v>141</v>
      </c>
    </row>
    <row r="137" spans="1:65" s="2" customFormat="1" ht="44.25" customHeight="1">
      <c r="A137" s="32"/>
      <c r="B137" s="33"/>
      <c r="C137" s="181" t="s">
        <v>142</v>
      </c>
      <c r="D137" s="181" t="s">
        <v>124</v>
      </c>
      <c r="E137" s="182" t="s">
        <v>143</v>
      </c>
      <c r="F137" s="183" t="s">
        <v>144</v>
      </c>
      <c r="G137" s="184" t="s">
        <v>145</v>
      </c>
      <c r="H137" s="185">
        <v>17.32</v>
      </c>
      <c r="I137" s="186"/>
      <c r="J137" s="187">
        <f t="shared" si="0"/>
        <v>0</v>
      </c>
      <c r="K137" s="188"/>
      <c r="L137" s="37"/>
      <c r="M137" s="189" t="s">
        <v>1</v>
      </c>
      <c r="N137" s="190" t="s">
        <v>38</v>
      </c>
      <c r="O137" s="69"/>
      <c r="P137" s="191">
        <f t="shared" si="1"/>
        <v>0</v>
      </c>
      <c r="Q137" s="191">
        <v>0</v>
      </c>
      <c r="R137" s="191">
        <f t="shared" si="2"/>
        <v>0</v>
      </c>
      <c r="S137" s="191">
        <v>0</v>
      </c>
      <c r="T137" s="192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3" t="s">
        <v>128</v>
      </c>
      <c r="AT137" s="193" t="s">
        <v>124</v>
      </c>
      <c r="AU137" s="193" t="s">
        <v>83</v>
      </c>
      <c r="AY137" s="15" t="s">
        <v>121</v>
      </c>
      <c r="BE137" s="194">
        <f t="shared" si="4"/>
        <v>0</v>
      </c>
      <c r="BF137" s="194">
        <f t="shared" si="5"/>
        <v>0</v>
      </c>
      <c r="BG137" s="194">
        <f t="shared" si="6"/>
        <v>0</v>
      </c>
      <c r="BH137" s="194">
        <f t="shared" si="7"/>
        <v>0</v>
      </c>
      <c r="BI137" s="194">
        <f t="shared" si="8"/>
        <v>0</v>
      </c>
      <c r="BJ137" s="15" t="s">
        <v>81</v>
      </c>
      <c r="BK137" s="194">
        <f t="shared" si="9"/>
        <v>0</v>
      </c>
      <c r="BL137" s="15" t="s">
        <v>128</v>
      </c>
      <c r="BM137" s="193" t="s">
        <v>146</v>
      </c>
    </row>
    <row r="138" spans="1:65" s="2" customFormat="1" ht="37.9" customHeight="1">
      <c r="A138" s="32"/>
      <c r="B138" s="33"/>
      <c r="C138" s="181" t="s">
        <v>147</v>
      </c>
      <c r="D138" s="181" t="s">
        <v>124</v>
      </c>
      <c r="E138" s="182" t="s">
        <v>148</v>
      </c>
      <c r="F138" s="183" t="s">
        <v>149</v>
      </c>
      <c r="G138" s="184" t="s">
        <v>127</v>
      </c>
      <c r="H138" s="185">
        <v>11.55</v>
      </c>
      <c r="I138" s="186"/>
      <c r="J138" s="187">
        <f t="shared" si="0"/>
        <v>0</v>
      </c>
      <c r="K138" s="188"/>
      <c r="L138" s="37"/>
      <c r="M138" s="189" t="s">
        <v>1</v>
      </c>
      <c r="N138" s="190" t="s">
        <v>38</v>
      </c>
      <c r="O138" s="69"/>
      <c r="P138" s="191">
        <f t="shared" si="1"/>
        <v>0</v>
      </c>
      <c r="Q138" s="191">
        <v>0</v>
      </c>
      <c r="R138" s="191">
        <f t="shared" si="2"/>
        <v>0</v>
      </c>
      <c r="S138" s="191">
        <v>0</v>
      </c>
      <c r="T138" s="192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128</v>
      </c>
      <c r="AT138" s="193" t="s">
        <v>124</v>
      </c>
      <c r="AU138" s="193" t="s">
        <v>83</v>
      </c>
      <c r="AY138" s="15" t="s">
        <v>121</v>
      </c>
      <c r="BE138" s="194">
        <f t="shared" si="4"/>
        <v>0</v>
      </c>
      <c r="BF138" s="194">
        <f t="shared" si="5"/>
        <v>0</v>
      </c>
      <c r="BG138" s="194">
        <f t="shared" si="6"/>
        <v>0</v>
      </c>
      <c r="BH138" s="194">
        <f t="shared" si="7"/>
        <v>0</v>
      </c>
      <c r="BI138" s="194">
        <f t="shared" si="8"/>
        <v>0</v>
      </c>
      <c r="BJ138" s="15" t="s">
        <v>81</v>
      </c>
      <c r="BK138" s="194">
        <f t="shared" si="9"/>
        <v>0</v>
      </c>
      <c r="BL138" s="15" t="s">
        <v>128</v>
      </c>
      <c r="BM138" s="193" t="s">
        <v>150</v>
      </c>
    </row>
    <row r="139" spans="1:65" s="2" customFormat="1" ht="44.25" customHeight="1">
      <c r="A139" s="32"/>
      <c r="B139" s="33"/>
      <c r="C139" s="181" t="s">
        <v>151</v>
      </c>
      <c r="D139" s="181" t="s">
        <v>124</v>
      </c>
      <c r="E139" s="182" t="s">
        <v>152</v>
      </c>
      <c r="F139" s="183" t="s">
        <v>153</v>
      </c>
      <c r="G139" s="184" t="s">
        <v>127</v>
      </c>
      <c r="H139" s="185">
        <v>10.65</v>
      </c>
      <c r="I139" s="186"/>
      <c r="J139" s="187">
        <f t="shared" si="0"/>
        <v>0</v>
      </c>
      <c r="K139" s="188"/>
      <c r="L139" s="37"/>
      <c r="M139" s="189" t="s">
        <v>1</v>
      </c>
      <c r="N139" s="190" t="s">
        <v>38</v>
      </c>
      <c r="O139" s="69"/>
      <c r="P139" s="191">
        <f t="shared" si="1"/>
        <v>0</v>
      </c>
      <c r="Q139" s="191">
        <v>0</v>
      </c>
      <c r="R139" s="191">
        <f t="shared" si="2"/>
        <v>0</v>
      </c>
      <c r="S139" s="191">
        <v>0</v>
      </c>
      <c r="T139" s="192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128</v>
      </c>
      <c r="AT139" s="193" t="s">
        <v>124</v>
      </c>
      <c r="AU139" s="193" t="s">
        <v>83</v>
      </c>
      <c r="AY139" s="15" t="s">
        <v>121</v>
      </c>
      <c r="BE139" s="194">
        <f t="shared" si="4"/>
        <v>0</v>
      </c>
      <c r="BF139" s="194">
        <f t="shared" si="5"/>
        <v>0</v>
      </c>
      <c r="BG139" s="194">
        <f t="shared" si="6"/>
        <v>0</v>
      </c>
      <c r="BH139" s="194">
        <f t="shared" si="7"/>
        <v>0</v>
      </c>
      <c r="BI139" s="194">
        <f t="shared" si="8"/>
        <v>0</v>
      </c>
      <c r="BJ139" s="15" t="s">
        <v>81</v>
      </c>
      <c r="BK139" s="194">
        <f t="shared" si="9"/>
        <v>0</v>
      </c>
      <c r="BL139" s="15" t="s">
        <v>128</v>
      </c>
      <c r="BM139" s="193" t="s">
        <v>154</v>
      </c>
    </row>
    <row r="140" spans="1:65" s="2" customFormat="1" ht="66.75" customHeight="1">
      <c r="A140" s="32"/>
      <c r="B140" s="33"/>
      <c r="C140" s="181" t="s">
        <v>155</v>
      </c>
      <c r="D140" s="181" t="s">
        <v>124</v>
      </c>
      <c r="E140" s="182" t="s">
        <v>156</v>
      </c>
      <c r="F140" s="183" t="s">
        <v>157</v>
      </c>
      <c r="G140" s="184" t="s">
        <v>127</v>
      </c>
      <c r="H140" s="185">
        <v>9.4499999999999993</v>
      </c>
      <c r="I140" s="186"/>
      <c r="J140" s="187">
        <f t="shared" si="0"/>
        <v>0</v>
      </c>
      <c r="K140" s="188"/>
      <c r="L140" s="37"/>
      <c r="M140" s="189" t="s">
        <v>1</v>
      </c>
      <c r="N140" s="190" t="s">
        <v>38</v>
      </c>
      <c r="O140" s="69"/>
      <c r="P140" s="191">
        <f t="shared" si="1"/>
        <v>0</v>
      </c>
      <c r="Q140" s="191">
        <v>0</v>
      </c>
      <c r="R140" s="191">
        <f t="shared" si="2"/>
        <v>0</v>
      </c>
      <c r="S140" s="191">
        <v>0</v>
      </c>
      <c r="T140" s="192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3" t="s">
        <v>128</v>
      </c>
      <c r="AT140" s="193" t="s">
        <v>124</v>
      </c>
      <c r="AU140" s="193" t="s">
        <v>83</v>
      </c>
      <c r="AY140" s="15" t="s">
        <v>121</v>
      </c>
      <c r="BE140" s="194">
        <f t="shared" si="4"/>
        <v>0</v>
      </c>
      <c r="BF140" s="194">
        <f t="shared" si="5"/>
        <v>0</v>
      </c>
      <c r="BG140" s="194">
        <f t="shared" si="6"/>
        <v>0</v>
      </c>
      <c r="BH140" s="194">
        <f t="shared" si="7"/>
        <v>0</v>
      </c>
      <c r="BI140" s="194">
        <f t="shared" si="8"/>
        <v>0</v>
      </c>
      <c r="BJ140" s="15" t="s">
        <v>81</v>
      </c>
      <c r="BK140" s="194">
        <f t="shared" si="9"/>
        <v>0</v>
      </c>
      <c r="BL140" s="15" t="s">
        <v>128</v>
      </c>
      <c r="BM140" s="193" t="s">
        <v>158</v>
      </c>
    </row>
    <row r="141" spans="1:65" s="2" customFormat="1" ht="16.5" customHeight="1">
      <c r="A141" s="32"/>
      <c r="B141" s="33"/>
      <c r="C141" s="195" t="s">
        <v>159</v>
      </c>
      <c r="D141" s="195" t="s">
        <v>160</v>
      </c>
      <c r="E141" s="196" t="s">
        <v>161</v>
      </c>
      <c r="F141" s="197" t="s">
        <v>162</v>
      </c>
      <c r="G141" s="198" t="s">
        <v>145</v>
      </c>
      <c r="H141" s="199">
        <v>19.05</v>
      </c>
      <c r="I141" s="200"/>
      <c r="J141" s="201">
        <f t="shared" si="0"/>
        <v>0</v>
      </c>
      <c r="K141" s="202"/>
      <c r="L141" s="203"/>
      <c r="M141" s="204" t="s">
        <v>1</v>
      </c>
      <c r="N141" s="205" t="s">
        <v>38</v>
      </c>
      <c r="O141" s="69"/>
      <c r="P141" s="191">
        <f t="shared" si="1"/>
        <v>0</v>
      </c>
      <c r="Q141" s="191">
        <v>1</v>
      </c>
      <c r="R141" s="191">
        <f t="shared" si="2"/>
        <v>19.05</v>
      </c>
      <c r="S141" s="191">
        <v>0</v>
      </c>
      <c r="T141" s="192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3" t="s">
        <v>163</v>
      </c>
      <c r="AT141" s="193" t="s">
        <v>160</v>
      </c>
      <c r="AU141" s="193" t="s">
        <v>83</v>
      </c>
      <c r="AY141" s="15" t="s">
        <v>121</v>
      </c>
      <c r="BE141" s="194">
        <f t="shared" si="4"/>
        <v>0</v>
      </c>
      <c r="BF141" s="194">
        <f t="shared" si="5"/>
        <v>0</v>
      </c>
      <c r="BG141" s="194">
        <f t="shared" si="6"/>
        <v>0</v>
      </c>
      <c r="BH141" s="194">
        <f t="shared" si="7"/>
        <v>0</v>
      </c>
      <c r="BI141" s="194">
        <f t="shared" si="8"/>
        <v>0</v>
      </c>
      <c r="BJ141" s="15" t="s">
        <v>81</v>
      </c>
      <c r="BK141" s="194">
        <f t="shared" si="9"/>
        <v>0</v>
      </c>
      <c r="BL141" s="15" t="s">
        <v>128</v>
      </c>
      <c r="BM141" s="193" t="s">
        <v>164</v>
      </c>
    </row>
    <row r="142" spans="1:65" s="13" customFormat="1" ht="11.25">
      <c r="B142" s="206"/>
      <c r="C142" s="207"/>
      <c r="D142" s="208" t="s">
        <v>165</v>
      </c>
      <c r="E142" s="207"/>
      <c r="F142" s="209" t="s">
        <v>166</v>
      </c>
      <c r="G142" s="207"/>
      <c r="H142" s="210">
        <v>19.05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165</v>
      </c>
      <c r="AU142" s="216" t="s">
        <v>83</v>
      </c>
      <c r="AV142" s="13" t="s">
        <v>83</v>
      </c>
      <c r="AW142" s="13" t="s">
        <v>4</v>
      </c>
      <c r="AX142" s="13" t="s">
        <v>81</v>
      </c>
      <c r="AY142" s="216" t="s">
        <v>121</v>
      </c>
    </row>
    <row r="143" spans="1:65" s="12" customFormat="1" ht="22.9" customHeight="1">
      <c r="B143" s="165"/>
      <c r="C143" s="166"/>
      <c r="D143" s="167" t="s">
        <v>72</v>
      </c>
      <c r="E143" s="179" t="s">
        <v>128</v>
      </c>
      <c r="F143" s="179" t="s">
        <v>167</v>
      </c>
      <c r="G143" s="166"/>
      <c r="H143" s="166"/>
      <c r="I143" s="169"/>
      <c r="J143" s="180">
        <f>BK143</f>
        <v>0</v>
      </c>
      <c r="K143" s="166"/>
      <c r="L143" s="171"/>
      <c r="M143" s="172"/>
      <c r="N143" s="173"/>
      <c r="O143" s="173"/>
      <c r="P143" s="174">
        <f>P144</f>
        <v>0</v>
      </c>
      <c r="Q143" s="173"/>
      <c r="R143" s="174">
        <f>R144</f>
        <v>0</v>
      </c>
      <c r="S143" s="173"/>
      <c r="T143" s="175">
        <f>T144</f>
        <v>0</v>
      </c>
      <c r="AR143" s="176" t="s">
        <v>81</v>
      </c>
      <c r="AT143" s="177" t="s">
        <v>72</v>
      </c>
      <c r="AU143" s="177" t="s">
        <v>81</v>
      </c>
      <c r="AY143" s="176" t="s">
        <v>121</v>
      </c>
      <c r="BK143" s="178">
        <f>BK144</f>
        <v>0</v>
      </c>
    </row>
    <row r="144" spans="1:65" s="2" customFormat="1" ht="33" customHeight="1">
      <c r="A144" s="32"/>
      <c r="B144" s="33"/>
      <c r="C144" s="181" t="s">
        <v>168</v>
      </c>
      <c r="D144" s="181" t="s">
        <v>124</v>
      </c>
      <c r="E144" s="182" t="s">
        <v>169</v>
      </c>
      <c r="F144" s="183" t="s">
        <v>170</v>
      </c>
      <c r="G144" s="184" t="s">
        <v>127</v>
      </c>
      <c r="H144" s="185">
        <v>2.1</v>
      </c>
      <c r="I144" s="186"/>
      <c r="J144" s="187">
        <f>ROUND(I144*H144,2)</f>
        <v>0</v>
      </c>
      <c r="K144" s="188"/>
      <c r="L144" s="37"/>
      <c r="M144" s="189" t="s">
        <v>1</v>
      </c>
      <c r="N144" s="190" t="s">
        <v>38</v>
      </c>
      <c r="O144" s="69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128</v>
      </c>
      <c r="AT144" s="193" t="s">
        <v>124</v>
      </c>
      <c r="AU144" s="193" t="s">
        <v>83</v>
      </c>
      <c r="AY144" s="15" t="s">
        <v>121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5" t="s">
        <v>81</v>
      </c>
      <c r="BK144" s="194">
        <f>ROUND(I144*H144,2)</f>
        <v>0</v>
      </c>
      <c r="BL144" s="15" t="s">
        <v>128</v>
      </c>
      <c r="BM144" s="193" t="s">
        <v>171</v>
      </c>
    </row>
    <row r="145" spans="1:65" s="12" customFormat="1" ht="22.9" customHeight="1">
      <c r="B145" s="165"/>
      <c r="C145" s="166"/>
      <c r="D145" s="167" t="s">
        <v>72</v>
      </c>
      <c r="E145" s="179" t="s">
        <v>163</v>
      </c>
      <c r="F145" s="179" t="s">
        <v>172</v>
      </c>
      <c r="G145" s="166"/>
      <c r="H145" s="166"/>
      <c r="I145" s="169"/>
      <c r="J145" s="180">
        <f>BK145</f>
        <v>0</v>
      </c>
      <c r="K145" s="166"/>
      <c r="L145" s="171"/>
      <c r="M145" s="172"/>
      <c r="N145" s="173"/>
      <c r="O145" s="173"/>
      <c r="P145" s="174">
        <f>SUM(P146:P149)</f>
        <v>0</v>
      </c>
      <c r="Q145" s="173"/>
      <c r="R145" s="174">
        <f>SUM(R146:R149)</f>
        <v>4.7039999999999998E-2</v>
      </c>
      <c r="S145" s="173"/>
      <c r="T145" s="175">
        <f>SUM(T146:T149)</f>
        <v>0.15000000000000002</v>
      </c>
      <c r="AR145" s="176" t="s">
        <v>81</v>
      </c>
      <c r="AT145" s="177" t="s">
        <v>72</v>
      </c>
      <c r="AU145" s="177" t="s">
        <v>81</v>
      </c>
      <c r="AY145" s="176" t="s">
        <v>121</v>
      </c>
      <c r="BK145" s="178">
        <f>SUM(BK146:BK149)</f>
        <v>0</v>
      </c>
    </row>
    <row r="146" spans="1:65" s="2" customFormat="1" ht="24.2" customHeight="1">
      <c r="A146" s="32"/>
      <c r="B146" s="33"/>
      <c r="C146" s="181" t="s">
        <v>173</v>
      </c>
      <c r="D146" s="181" t="s">
        <v>124</v>
      </c>
      <c r="E146" s="182" t="s">
        <v>174</v>
      </c>
      <c r="F146" s="183" t="s">
        <v>175</v>
      </c>
      <c r="G146" s="184" t="s">
        <v>176</v>
      </c>
      <c r="H146" s="185">
        <v>3</v>
      </c>
      <c r="I146" s="186"/>
      <c r="J146" s="187">
        <f>ROUND(I146*H146,2)</f>
        <v>0</v>
      </c>
      <c r="K146" s="188"/>
      <c r="L146" s="37"/>
      <c r="M146" s="189" t="s">
        <v>1</v>
      </c>
      <c r="N146" s="190" t="s">
        <v>38</v>
      </c>
      <c r="O146" s="69"/>
      <c r="P146" s="191">
        <f>O146*H146</f>
        <v>0</v>
      </c>
      <c r="Q146" s="191">
        <v>0</v>
      </c>
      <c r="R146" s="191">
        <f>Q146*H146</f>
        <v>0</v>
      </c>
      <c r="S146" s="191">
        <v>0.05</v>
      </c>
      <c r="T146" s="192">
        <f>S146*H146</f>
        <v>0.15000000000000002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3" t="s">
        <v>128</v>
      </c>
      <c r="AT146" s="193" t="s">
        <v>124</v>
      </c>
      <c r="AU146" s="193" t="s">
        <v>83</v>
      </c>
      <c r="AY146" s="15" t="s">
        <v>121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5" t="s">
        <v>81</v>
      </c>
      <c r="BK146" s="194">
        <f>ROUND(I146*H146,2)</f>
        <v>0</v>
      </c>
      <c r="BL146" s="15" t="s">
        <v>128</v>
      </c>
      <c r="BM146" s="193" t="s">
        <v>177</v>
      </c>
    </row>
    <row r="147" spans="1:65" s="2" customFormat="1" ht="24.2" customHeight="1">
      <c r="A147" s="32"/>
      <c r="B147" s="33"/>
      <c r="C147" s="195" t="s">
        <v>178</v>
      </c>
      <c r="D147" s="195" t="s">
        <v>160</v>
      </c>
      <c r="E147" s="196" t="s">
        <v>179</v>
      </c>
      <c r="F147" s="197" t="s">
        <v>180</v>
      </c>
      <c r="G147" s="198" t="s">
        <v>176</v>
      </c>
      <c r="H147" s="199">
        <v>3</v>
      </c>
      <c r="I147" s="200"/>
      <c r="J147" s="201">
        <f>ROUND(I147*H147,2)</f>
        <v>0</v>
      </c>
      <c r="K147" s="202"/>
      <c r="L147" s="203"/>
      <c r="M147" s="204" t="s">
        <v>1</v>
      </c>
      <c r="N147" s="205" t="s">
        <v>38</v>
      </c>
      <c r="O147" s="69"/>
      <c r="P147" s="191">
        <f>O147*H147</f>
        <v>0</v>
      </c>
      <c r="Q147" s="191">
        <v>1.0999999999999999E-2</v>
      </c>
      <c r="R147" s="191">
        <f>Q147*H147</f>
        <v>3.3000000000000002E-2</v>
      </c>
      <c r="S147" s="191">
        <v>0</v>
      </c>
      <c r="T147" s="19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3" t="s">
        <v>163</v>
      </c>
      <c r="AT147" s="193" t="s">
        <v>160</v>
      </c>
      <c r="AU147" s="193" t="s">
        <v>83</v>
      </c>
      <c r="AY147" s="15" t="s">
        <v>121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5" t="s">
        <v>81</v>
      </c>
      <c r="BK147" s="194">
        <f>ROUND(I147*H147,2)</f>
        <v>0</v>
      </c>
      <c r="BL147" s="15" t="s">
        <v>128</v>
      </c>
      <c r="BM147" s="193" t="s">
        <v>181</v>
      </c>
    </row>
    <row r="148" spans="1:65" s="2" customFormat="1" ht="39">
      <c r="A148" s="32"/>
      <c r="B148" s="33"/>
      <c r="C148" s="34"/>
      <c r="D148" s="208" t="s">
        <v>182</v>
      </c>
      <c r="E148" s="34"/>
      <c r="F148" s="217" t="s">
        <v>183</v>
      </c>
      <c r="G148" s="34"/>
      <c r="H148" s="34"/>
      <c r="I148" s="218"/>
      <c r="J148" s="34"/>
      <c r="K148" s="34"/>
      <c r="L148" s="37"/>
      <c r="M148" s="219"/>
      <c r="N148" s="220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182</v>
      </c>
      <c r="AU148" s="15" t="s">
        <v>83</v>
      </c>
    </row>
    <row r="149" spans="1:65" s="2" customFormat="1" ht="33" customHeight="1">
      <c r="A149" s="32"/>
      <c r="B149" s="33"/>
      <c r="C149" s="181" t="s">
        <v>184</v>
      </c>
      <c r="D149" s="181" t="s">
        <v>124</v>
      </c>
      <c r="E149" s="182" t="s">
        <v>185</v>
      </c>
      <c r="F149" s="183" t="s">
        <v>186</v>
      </c>
      <c r="G149" s="184" t="s">
        <v>176</v>
      </c>
      <c r="H149" s="185">
        <v>3</v>
      </c>
      <c r="I149" s="186"/>
      <c r="J149" s="187">
        <f>ROUND(I149*H149,2)</f>
        <v>0</v>
      </c>
      <c r="K149" s="188"/>
      <c r="L149" s="37"/>
      <c r="M149" s="189" t="s">
        <v>1</v>
      </c>
      <c r="N149" s="190" t="s">
        <v>38</v>
      </c>
      <c r="O149" s="69"/>
      <c r="P149" s="191">
        <f>O149*H149</f>
        <v>0</v>
      </c>
      <c r="Q149" s="191">
        <v>4.6800000000000001E-3</v>
      </c>
      <c r="R149" s="191">
        <f>Q149*H149</f>
        <v>1.404E-2</v>
      </c>
      <c r="S149" s="191">
        <v>0</v>
      </c>
      <c r="T149" s="19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3" t="s">
        <v>128</v>
      </c>
      <c r="AT149" s="193" t="s">
        <v>124</v>
      </c>
      <c r="AU149" s="193" t="s">
        <v>83</v>
      </c>
      <c r="AY149" s="15" t="s">
        <v>121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5" t="s">
        <v>81</v>
      </c>
      <c r="BK149" s="194">
        <f>ROUND(I149*H149,2)</f>
        <v>0</v>
      </c>
      <c r="BL149" s="15" t="s">
        <v>128</v>
      </c>
      <c r="BM149" s="193" t="s">
        <v>187</v>
      </c>
    </row>
    <row r="150" spans="1:65" s="12" customFormat="1" ht="22.9" customHeight="1">
      <c r="B150" s="165"/>
      <c r="C150" s="166"/>
      <c r="D150" s="167" t="s">
        <v>72</v>
      </c>
      <c r="E150" s="179" t="s">
        <v>188</v>
      </c>
      <c r="F150" s="179" t="s">
        <v>189</v>
      </c>
      <c r="G150" s="166"/>
      <c r="H150" s="166"/>
      <c r="I150" s="169"/>
      <c r="J150" s="180">
        <f>BK150</f>
        <v>0</v>
      </c>
      <c r="K150" s="166"/>
      <c r="L150" s="171"/>
      <c r="M150" s="172"/>
      <c r="N150" s="173"/>
      <c r="O150" s="173"/>
      <c r="P150" s="174">
        <f>SUM(P151:P152)</f>
        <v>0</v>
      </c>
      <c r="Q150" s="173"/>
      <c r="R150" s="174">
        <f>SUM(R151:R152)</f>
        <v>0</v>
      </c>
      <c r="S150" s="173"/>
      <c r="T150" s="175">
        <f>SUM(T151:T152)</f>
        <v>0</v>
      </c>
      <c r="AR150" s="176" t="s">
        <v>81</v>
      </c>
      <c r="AT150" s="177" t="s">
        <v>72</v>
      </c>
      <c r="AU150" s="177" t="s">
        <v>81</v>
      </c>
      <c r="AY150" s="176" t="s">
        <v>121</v>
      </c>
      <c r="BK150" s="178">
        <f>SUM(BK151:BK152)</f>
        <v>0</v>
      </c>
    </row>
    <row r="151" spans="1:65" s="2" customFormat="1" ht="16.5" customHeight="1">
      <c r="A151" s="32"/>
      <c r="B151" s="33"/>
      <c r="C151" s="181" t="s">
        <v>190</v>
      </c>
      <c r="D151" s="181" t="s">
        <v>124</v>
      </c>
      <c r="E151" s="182" t="s">
        <v>191</v>
      </c>
      <c r="F151" s="183" t="s">
        <v>192</v>
      </c>
      <c r="G151" s="184" t="s">
        <v>176</v>
      </c>
      <c r="H151" s="185">
        <v>95</v>
      </c>
      <c r="I151" s="186"/>
      <c r="J151" s="187">
        <f>ROUND(I151*H151,2)</f>
        <v>0</v>
      </c>
      <c r="K151" s="188"/>
      <c r="L151" s="37"/>
      <c r="M151" s="189" t="s">
        <v>1</v>
      </c>
      <c r="N151" s="190" t="s">
        <v>38</v>
      </c>
      <c r="O151" s="69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128</v>
      </c>
      <c r="AT151" s="193" t="s">
        <v>124</v>
      </c>
      <c r="AU151" s="193" t="s">
        <v>83</v>
      </c>
      <c r="AY151" s="15" t="s">
        <v>121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5" t="s">
        <v>81</v>
      </c>
      <c r="BK151" s="194">
        <f>ROUND(I151*H151,2)</f>
        <v>0</v>
      </c>
      <c r="BL151" s="15" t="s">
        <v>128</v>
      </c>
      <c r="BM151" s="193" t="s">
        <v>193</v>
      </c>
    </row>
    <row r="152" spans="1:65" s="2" customFormat="1" ht="24.2" customHeight="1">
      <c r="A152" s="32"/>
      <c r="B152" s="33"/>
      <c r="C152" s="181" t="s">
        <v>194</v>
      </c>
      <c r="D152" s="181" t="s">
        <v>124</v>
      </c>
      <c r="E152" s="182" t="s">
        <v>195</v>
      </c>
      <c r="F152" s="183" t="s">
        <v>196</v>
      </c>
      <c r="G152" s="184" t="s">
        <v>197</v>
      </c>
      <c r="H152" s="185">
        <v>127.5</v>
      </c>
      <c r="I152" s="186"/>
      <c r="J152" s="187">
        <f>ROUND(I152*H152,2)</f>
        <v>0</v>
      </c>
      <c r="K152" s="188"/>
      <c r="L152" s="37"/>
      <c r="M152" s="189" t="s">
        <v>1</v>
      </c>
      <c r="N152" s="190" t="s">
        <v>38</v>
      </c>
      <c r="O152" s="69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3" t="s">
        <v>128</v>
      </c>
      <c r="AT152" s="193" t="s">
        <v>124</v>
      </c>
      <c r="AU152" s="193" t="s">
        <v>83</v>
      </c>
      <c r="AY152" s="15" t="s">
        <v>121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5" t="s">
        <v>81</v>
      </c>
      <c r="BK152" s="194">
        <f>ROUND(I152*H152,2)</f>
        <v>0</v>
      </c>
      <c r="BL152" s="15" t="s">
        <v>128</v>
      </c>
      <c r="BM152" s="193" t="s">
        <v>198</v>
      </c>
    </row>
    <row r="153" spans="1:65" s="12" customFormat="1" ht="25.9" customHeight="1">
      <c r="B153" s="165"/>
      <c r="C153" s="166"/>
      <c r="D153" s="167" t="s">
        <v>72</v>
      </c>
      <c r="E153" s="168" t="s">
        <v>199</v>
      </c>
      <c r="F153" s="168" t="s">
        <v>200</v>
      </c>
      <c r="G153" s="166"/>
      <c r="H153" s="166"/>
      <c r="I153" s="169"/>
      <c r="J153" s="170">
        <f>BK153</f>
        <v>0</v>
      </c>
      <c r="K153" s="166"/>
      <c r="L153" s="171"/>
      <c r="M153" s="172"/>
      <c r="N153" s="173"/>
      <c r="O153" s="173"/>
      <c r="P153" s="174">
        <f>P154+P235+P325+P332+P336+P369+P376+P383</f>
        <v>0</v>
      </c>
      <c r="Q153" s="173"/>
      <c r="R153" s="174">
        <f>R154+R235+R325+R332+R336+R369+R376+R383</f>
        <v>8.2186599999999981</v>
      </c>
      <c r="S153" s="173"/>
      <c r="T153" s="175">
        <f>T154+T235+T325+T332+T336+T369+T376+T383</f>
        <v>11.64264</v>
      </c>
      <c r="AR153" s="176" t="s">
        <v>83</v>
      </c>
      <c r="AT153" s="177" t="s">
        <v>72</v>
      </c>
      <c r="AU153" s="177" t="s">
        <v>73</v>
      </c>
      <c r="AY153" s="176" t="s">
        <v>121</v>
      </c>
      <c r="BK153" s="178">
        <f>BK154+BK235+BK325+BK332+BK336+BK369+BK376+BK383</f>
        <v>0</v>
      </c>
    </row>
    <row r="154" spans="1:65" s="12" customFormat="1" ht="22.9" customHeight="1">
      <c r="B154" s="165"/>
      <c r="C154" s="166"/>
      <c r="D154" s="167" t="s">
        <v>72</v>
      </c>
      <c r="E154" s="179" t="s">
        <v>201</v>
      </c>
      <c r="F154" s="179" t="s">
        <v>202</v>
      </c>
      <c r="G154" s="166"/>
      <c r="H154" s="166"/>
      <c r="I154" s="169"/>
      <c r="J154" s="180">
        <f>BK154</f>
        <v>0</v>
      </c>
      <c r="K154" s="166"/>
      <c r="L154" s="171"/>
      <c r="M154" s="172"/>
      <c r="N154" s="173"/>
      <c r="O154" s="173"/>
      <c r="P154" s="174">
        <f>SUM(P155:P234)</f>
        <v>0</v>
      </c>
      <c r="Q154" s="173"/>
      <c r="R154" s="174">
        <f>SUM(R155:R234)</f>
        <v>1.9172199999999997</v>
      </c>
      <c r="S154" s="173"/>
      <c r="T154" s="175">
        <f>SUM(T155:T234)</f>
        <v>7.26729</v>
      </c>
      <c r="AR154" s="176" t="s">
        <v>83</v>
      </c>
      <c r="AT154" s="177" t="s">
        <v>72</v>
      </c>
      <c r="AU154" s="177" t="s">
        <v>81</v>
      </c>
      <c r="AY154" s="176" t="s">
        <v>121</v>
      </c>
      <c r="BK154" s="178">
        <f>SUM(BK155:BK234)</f>
        <v>0</v>
      </c>
    </row>
    <row r="155" spans="1:65" s="2" customFormat="1" ht="33" customHeight="1">
      <c r="A155" s="32"/>
      <c r="B155" s="33"/>
      <c r="C155" s="181" t="s">
        <v>81</v>
      </c>
      <c r="D155" s="181" t="s">
        <v>124</v>
      </c>
      <c r="E155" s="182" t="s">
        <v>203</v>
      </c>
      <c r="F155" s="183" t="s">
        <v>204</v>
      </c>
      <c r="G155" s="184" t="s">
        <v>205</v>
      </c>
      <c r="H155" s="185">
        <v>25</v>
      </c>
      <c r="I155" s="186"/>
      <c r="J155" s="187">
        <f t="shared" ref="J155:J186" si="10">ROUND(I155*H155,2)</f>
        <v>0</v>
      </c>
      <c r="K155" s="188"/>
      <c r="L155" s="37"/>
      <c r="M155" s="189" t="s">
        <v>1</v>
      </c>
      <c r="N155" s="190" t="s">
        <v>38</v>
      </c>
      <c r="O155" s="69"/>
      <c r="P155" s="191">
        <f t="shared" ref="P155:P186" si="11">O155*H155</f>
        <v>0</v>
      </c>
      <c r="Q155" s="191">
        <v>0</v>
      </c>
      <c r="R155" s="191">
        <f t="shared" ref="R155:R186" si="12">Q155*H155</f>
        <v>0</v>
      </c>
      <c r="S155" s="191">
        <v>2.6700000000000002E-2</v>
      </c>
      <c r="T155" s="192">
        <f t="shared" ref="T155:T186" si="13">S155*H155</f>
        <v>0.66749999999999998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3" t="s">
        <v>206</v>
      </c>
      <c r="AT155" s="193" t="s">
        <v>124</v>
      </c>
      <c r="AU155" s="193" t="s">
        <v>83</v>
      </c>
      <c r="AY155" s="15" t="s">
        <v>121</v>
      </c>
      <c r="BE155" s="194">
        <f t="shared" ref="BE155:BE186" si="14">IF(N155="základní",J155,0)</f>
        <v>0</v>
      </c>
      <c r="BF155" s="194">
        <f t="shared" ref="BF155:BF186" si="15">IF(N155="snížená",J155,0)</f>
        <v>0</v>
      </c>
      <c r="BG155" s="194">
        <f t="shared" ref="BG155:BG186" si="16">IF(N155="zákl. přenesená",J155,0)</f>
        <v>0</v>
      </c>
      <c r="BH155" s="194">
        <f t="shared" ref="BH155:BH186" si="17">IF(N155="sníž. přenesená",J155,0)</f>
        <v>0</v>
      </c>
      <c r="BI155" s="194">
        <f t="shared" ref="BI155:BI186" si="18">IF(N155="nulová",J155,0)</f>
        <v>0</v>
      </c>
      <c r="BJ155" s="15" t="s">
        <v>81</v>
      </c>
      <c r="BK155" s="194">
        <f t="shared" ref="BK155:BK186" si="19">ROUND(I155*H155,2)</f>
        <v>0</v>
      </c>
      <c r="BL155" s="15" t="s">
        <v>206</v>
      </c>
      <c r="BM155" s="193" t="s">
        <v>207</v>
      </c>
    </row>
    <row r="156" spans="1:65" s="2" customFormat="1" ht="24.2" customHeight="1">
      <c r="A156" s="32"/>
      <c r="B156" s="33"/>
      <c r="C156" s="181" t="s">
        <v>208</v>
      </c>
      <c r="D156" s="181" t="s">
        <v>124</v>
      </c>
      <c r="E156" s="182" t="s">
        <v>209</v>
      </c>
      <c r="F156" s="183" t="s">
        <v>210</v>
      </c>
      <c r="G156" s="184" t="s">
        <v>176</v>
      </c>
      <c r="H156" s="185">
        <v>1</v>
      </c>
      <c r="I156" s="186"/>
      <c r="J156" s="187">
        <f t="shared" si="10"/>
        <v>0</v>
      </c>
      <c r="K156" s="188"/>
      <c r="L156" s="37"/>
      <c r="M156" s="189" t="s">
        <v>1</v>
      </c>
      <c r="N156" s="190" t="s">
        <v>38</v>
      </c>
      <c r="O156" s="69"/>
      <c r="P156" s="191">
        <f t="shared" si="11"/>
        <v>0</v>
      </c>
      <c r="Q156" s="191">
        <v>2.0029999999999999E-2</v>
      </c>
      <c r="R156" s="191">
        <f t="shared" si="12"/>
        <v>2.0029999999999999E-2</v>
      </c>
      <c r="S156" s="191">
        <v>0</v>
      </c>
      <c r="T156" s="192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3" t="s">
        <v>206</v>
      </c>
      <c r="AT156" s="193" t="s">
        <v>124</v>
      </c>
      <c r="AU156" s="193" t="s">
        <v>83</v>
      </c>
      <c r="AY156" s="15" t="s">
        <v>121</v>
      </c>
      <c r="BE156" s="194">
        <f t="shared" si="14"/>
        <v>0</v>
      </c>
      <c r="BF156" s="194">
        <f t="shared" si="15"/>
        <v>0</v>
      </c>
      <c r="BG156" s="194">
        <f t="shared" si="16"/>
        <v>0</v>
      </c>
      <c r="BH156" s="194">
        <f t="shared" si="17"/>
        <v>0</v>
      </c>
      <c r="BI156" s="194">
        <f t="shared" si="18"/>
        <v>0</v>
      </c>
      <c r="BJ156" s="15" t="s">
        <v>81</v>
      </c>
      <c r="BK156" s="194">
        <f t="shared" si="19"/>
        <v>0</v>
      </c>
      <c r="BL156" s="15" t="s">
        <v>206</v>
      </c>
      <c r="BM156" s="193" t="s">
        <v>211</v>
      </c>
    </row>
    <row r="157" spans="1:65" s="2" customFormat="1" ht="24.2" customHeight="1">
      <c r="A157" s="32"/>
      <c r="B157" s="33"/>
      <c r="C157" s="181" t="s">
        <v>212</v>
      </c>
      <c r="D157" s="181" t="s">
        <v>124</v>
      </c>
      <c r="E157" s="182" t="s">
        <v>213</v>
      </c>
      <c r="F157" s="183" t="s">
        <v>214</v>
      </c>
      <c r="G157" s="184" t="s">
        <v>176</v>
      </c>
      <c r="H157" s="185">
        <v>4</v>
      </c>
      <c r="I157" s="186"/>
      <c r="J157" s="187">
        <f t="shared" si="10"/>
        <v>0</v>
      </c>
      <c r="K157" s="188"/>
      <c r="L157" s="37"/>
      <c r="M157" s="189" t="s">
        <v>1</v>
      </c>
      <c r="N157" s="190" t="s">
        <v>38</v>
      </c>
      <c r="O157" s="69"/>
      <c r="P157" s="191">
        <f t="shared" si="11"/>
        <v>0</v>
      </c>
      <c r="Q157" s="191">
        <v>1.9019999999999999E-2</v>
      </c>
      <c r="R157" s="191">
        <f t="shared" si="12"/>
        <v>7.6079999999999995E-2</v>
      </c>
      <c r="S157" s="191">
        <v>0</v>
      </c>
      <c r="T157" s="192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3" t="s">
        <v>206</v>
      </c>
      <c r="AT157" s="193" t="s">
        <v>124</v>
      </c>
      <c r="AU157" s="193" t="s">
        <v>83</v>
      </c>
      <c r="AY157" s="15" t="s">
        <v>121</v>
      </c>
      <c r="BE157" s="194">
        <f t="shared" si="14"/>
        <v>0</v>
      </c>
      <c r="BF157" s="194">
        <f t="shared" si="15"/>
        <v>0</v>
      </c>
      <c r="BG157" s="194">
        <f t="shared" si="16"/>
        <v>0</v>
      </c>
      <c r="BH157" s="194">
        <f t="shared" si="17"/>
        <v>0</v>
      </c>
      <c r="BI157" s="194">
        <f t="shared" si="18"/>
        <v>0</v>
      </c>
      <c r="BJ157" s="15" t="s">
        <v>81</v>
      </c>
      <c r="BK157" s="194">
        <f t="shared" si="19"/>
        <v>0</v>
      </c>
      <c r="BL157" s="15" t="s">
        <v>206</v>
      </c>
      <c r="BM157" s="193" t="s">
        <v>215</v>
      </c>
    </row>
    <row r="158" spans="1:65" s="2" customFormat="1" ht="24.2" customHeight="1">
      <c r="A158" s="32"/>
      <c r="B158" s="33"/>
      <c r="C158" s="181" t="s">
        <v>216</v>
      </c>
      <c r="D158" s="181" t="s">
        <v>124</v>
      </c>
      <c r="E158" s="182" t="s">
        <v>217</v>
      </c>
      <c r="F158" s="183" t="s">
        <v>218</v>
      </c>
      <c r="G158" s="184" t="s">
        <v>176</v>
      </c>
      <c r="H158" s="185">
        <v>1</v>
      </c>
      <c r="I158" s="186"/>
      <c r="J158" s="187">
        <f t="shared" si="10"/>
        <v>0</v>
      </c>
      <c r="K158" s="188"/>
      <c r="L158" s="37"/>
      <c r="M158" s="189" t="s">
        <v>1</v>
      </c>
      <c r="N158" s="190" t="s">
        <v>38</v>
      </c>
      <c r="O158" s="69"/>
      <c r="P158" s="191">
        <f t="shared" si="11"/>
        <v>0</v>
      </c>
      <c r="Q158" s="191">
        <v>2.4029999999999999E-2</v>
      </c>
      <c r="R158" s="191">
        <f t="shared" si="12"/>
        <v>2.4029999999999999E-2</v>
      </c>
      <c r="S158" s="191">
        <v>0</v>
      </c>
      <c r="T158" s="192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3" t="s">
        <v>206</v>
      </c>
      <c r="AT158" s="193" t="s">
        <v>124</v>
      </c>
      <c r="AU158" s="193" t="s">
        <v>83</v>
      </c>
      <c r="AY158" s="15" t="s">
        <v>121</v>
      </c>
      <c r="BE158" s="194">
        <f t="shared" si="14"/>
        <v>0</v>
      </c>
      <c r="BF158" s="194">
        <f t="shared" si="15"/>
        <v>0</v>
      </c>
      <c r="BG158" s="194">
        <f t="shared" si="16"/>
        <v>0</v>
      </c>
      <c r="BH158" s="194">
        <f t="shared" si="17"/>
        <v>0</v>
      </c>
      <c r="BI158" s="194">
        <f t="shared" si="18"/>
        <v>0</v>
      </c>
      <c r="BJ158" s="15" t="s">
        <v>81</v>
      </c>
      <c r="BK158" s="194">
        <f t="shared" si="19"/>
        <v>0</v>
      </c>
      <c r="BL158" s="15" t="s">
        <v>206</v>
      </c>
      <c r="BM158" s="193" t="s">
        <v>219</v>
      </c>
    </row>
    <row r="159" spans="1:65" s="2" customFormat="1" ht="24.2" customHeight="1">
      <c r="A159" s="32"/>
      <c r="B159" s="33"/>
      <c r="C159" s="181" t="s">
        <v>163</v>
      </c>
      <c r="D159" s="181" t="s">
        <v>124</v>
      </c>
      <c r="E159" s="182" t="s">
        <v>220</v>
      </c>
      <c r="F159" s="183" t="s">
        <v>221</v>
      </c>
      <c r="G159" s="184" t="s">
        <v>176</v>
      </c>
      <c r="H159" s="185">
        <v>4</v>
      </c>
      <c r="I159" s="186"/>
      <c r="J159" s="187">
        <f t="shared" si="10"/>
        <v>0</v>
      </c>
      <c r="K159" s="188"/>
      <c r="L159" s="37"/>
      <c r="M159" s="189" t="s">
        <v>1</v>
      </c>
      <c r="N159" s="190" t="s">
        <v>38</v>
      </c>
      <c r="O159" s="69"/>
      <c r="P159" s="191">
        <f t="shared" si="11"/>
        <v>0</v>
      </c>
      <c r="Q159" s="191">
        <v>0</v>
      </c>
      <c r="R159" s="191">
        <f t="shared" si="12"/>
        <v>0</v>
      </c>
      <c r="S159" s="191">
        <v>0</v>
      </c>
      <c r="T159" s="192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3" t="s">
        <v>206</v>
      </c>
      <c r="AT159" s="193" t="s">
        <v>124</v>
      </c>
      <c r="AU159" s="193" t="s">
        <v>83</v>
      </c>
      <c r="AY159" s="15" t="s">
        <v>121</v>
      </c>
      <c r="BE159" s="194">
        <f t="shared" si="14"/>
        <v>0</v>
      </c>
      <c r="BF159" s="194">
        <f t="shared" si="15"/>
        <v>0</v>
      </c>
      <c r="BG159" s="194">
        <f t="shared" si="16"/>
        <v>0</v>
      </c>
      <c r="BH159" s="194">
        <f t="shared" si="17"/>
        <v>0</v>
      </c>
      <c r="BI159" s="194">
        <f t="shared" si="18"/>
        <v>0</v>
      </c>
      <c r="BJ159" s="15" t="s">
        <v>81</v>
      </c>
      <c r="BK159" s="194">
        <f t="shared" si="19"/>
        <v>0</v>
      </c>
      <c r="BL159" s="15" t="s">
        <v>206</v>
      </c>
      <c r="BM159" s="193" t="s">
        <v>222</v>
      </c>
    </row>
    <row r="160" spans="1:65" s="2" customFormat="1" ht="24.2" customHeight="1">
      <c r="A160" s="32"/>
      <c r="B160" s="33"/>
      <c r="C160" s="181" t="s">
        <v>188</v>
      </c>
      <c r="D160" s="181" t="s">
        <v>124</v>
      </c>
      <c r="E160" s="182" t="s">
        <v>223</v>
      </c>
      <c r="F160" s="183" t="s">
        <v>224</v>
      </c>
      <c r="G160" s="184" t="s">
        <v>176</v>
      </c>
      <c r="H160" s="185">
        <v>2</v>
      </c>
      <c r="I160" s="186"/>
      <c r="J160" s="187">
        <f t="shared" si="10"/>
        <v>0</v>
      </c>
      <c r="K160" s="188"/>
      <c r="L160" s="37"/>
      <c r="M160" s="189" t="s">
        <v>1</v>
      </c>
      <c r="N160" s="190" t="s">
        <v>38</v>
      </c>
      <c r="O160" s="69"/>
      <c r="P160" s="191">
        <f t="shared" si="11"/>
        <v>0</v>
      </c>
      <c r="Q160" s="191">
        <v>0</v>
      </c>
      <c r="R160" s="191">
        <f t="shared" si="12"/>
        <v>0</v>
      </c>
      <c r="S160" s="191">
        <v>0</v>
      </c>
      <c r="T160" s="192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3" t="s">
        <v>206</v>
      </c>
      <c r="AT160" s="193" t="s">
        <v>124</v>
      </c>
      <c r="AU160" s="193" t="s">
        <v>83</v>
      </c>
      <c r="AY160" s="15" t="s">
        <v>121</v>
      </c>
      <c r="BE160" s="194">
        <f t="shared" si="14"/>
        <v>0</v>
      </c>
      <c r="BF160" s="194">
        <f t="shared" si="15"/>
        <v>0</v>
      </c>
      <c r="BG160" s="194">
        <f t="shared" si="16"/>
        <v>0</v>
      </c>
      <c r="BH160" s="194">
        <f t="shared" si="17"/>
        <v>0</v>
      </c>
      <c r="BI160" s="194">
        <f t="shared" si="18"/>
        <v>0</v>
      </c>
      <c r="BJ160" s="15" t="s">
        <v>81</v>
      </c>
      <c r="BK160" s="194">
        <f t="shared" si="19"/>
        <v>0</v>
      </c>
      <c r="BL160" s="15" t="s">
        <v>206</v>
      </c>
      <c r="BM160" s="193" t="s">
        <v>225</v>
      </c>
    </row>
    <row r="161" spans="1:65" s="2" customFormat="1" ht="24.2" customHeight="1">
      <c r="A161" s="32"/>
      <c r="B161" s="33"/>
      <c r="C161" s="181" t="s">
        <v>83</v>
      </c>
      <c r="D161" s="181" t="s">
        <v>124</v>
      </c>
      <c r="E161" s="182" t="s">
        <v>226</v>
      </c>
      <c r="F161" s="183" t="s">
        <v>227</v>
      </c>
      <c r="G161" s="184" t="s">
        <v>205</v>
      </c>
      <c r="H161" s="185">
        <v>220</v>
      </c>
      <c r="I161" s="186"/>
      <c r="J161" s="187">
        <f t="shared" si="10"/>
        <v>0</v>
      </c>
      <c r="K161" s="188"/>
      <c r="L161" s="37"/>
      <c r="M161" s="189" t="s">
        <v>1</v>
      </c>
      <c r="N161" s="190" t="s">
        <v>38</v>
      </c>
      <c r="O161" s="69"/>
      <c r="P161" s="191">
        <f t="shared" si="11"/>
        <v>0</v>
      </c>
      <c r="Q161" s="191">
        <v>0</v>
      </c>
      <c r="R161" s="191">
        <f t="shared" si="12"/>
        <v>0</v>
      </c>
      <c r="S161" s="191">
        <v>1.4919999999999999E-2</v>
      </c>
      <c r="T161" s="192">
        <f t="shared" si="13"/>
        <v>3.2824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3" t="s">
        <v>206</v>
      </c>
      <c r="AT161" s="193" t="s">
        <v>124</v>
      </c>
      <c r="AU161" s="193" t="s">
        <v>83</v>
      </c>
      <c r="AY161" s="15" t="s">
        <v>121</v>
      </c>
      <c r="BE161" s="194">
        <f t="shared" si="14"/>
        <v>0</v>
      </c>
      <c r="BF161" s="194">
        <f t="shared" si="15"/>
        <v>0</v>
      </c>
      <c r="BG161" s="194">
        <f t="shared" si="16"/>
        <v>0</v>
      </c>
      <c r="BH161" s="194">
        <f t="shared" si="17"/>
        <v>0</v>
      </c>
      <c r="BI161" s="194">
        <f t="shared" si="18"/>
        <v>0</v>
      </c>
      <c r="BJ161" s="15" t="s">
        <v>81</v>
      </c>
      <c r="BK161" s="194">
        <f t="shared" si="19"/>
        <v>0</v>
      </c>
      <c r="BL161" s="15" t="s">
        <v>206</v>
      </c>
      <c r="BM161" s="193" t="s">
        <v>228</v>
      </c>
    </row>
    <row r="162" spans="1:65" s="2" customFormat="1" ht="24.2" customHeight="1">
      <c r="A162" s="32"/>
      <c r="B162" s="33"/>
      <c r="C162" s="181" t="s">
        <v>229</v>
      </c>
      <c r="D162" s="181" t="s">
        <v>124</v>
      </c>
      <c r="E162" s="182" t="s">
        <v>230</v>
      </c>
      <c r="F162" s="183" t="s">
        <v>231</v>
      </c>
      <c r="G162" s="184" t="s">
        <v>205</v>
      </c>
      <c r="H162" s="185">
        <v>65</v>
      </c>
      <c r="I162" s="186"/>
      <c r="J162" s="187">
        <f t="shared" si="10"/>
        <v>0</v>
      </c>
      <c r="K162" s="188"/>
      <c r="L162" s="37"/>
      <c r="M162" s="189" t="s">
        <v>1</v>
      </c>
      <c r="N162" s="190" t="s">
        <v>38</v>
      </c>
      <c r="O162" s="69"/>
      <c r="P162" s="191">
        <f t="shared" si="11"/>
        <v>0</v>
      </c>
      <c r="Q162" s="191">
        <v>0</v>
      </c>
      <c r="R162" s="191">
        <f t="shared" si="12"/>
        <v>0</v>
      </c>
      <c r="S162" s="191">
        <v>3.065E-2</v>
      </c>
      <c r="T162" s="192">
        <f t="shared" si="13"/>
        <v>1.9922500000000001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3" t="s">
        <v>206</v>
      </c>
      <c r="AT162" s="193" t="s">
        <v>124</v>
      </c>
      <c r="AU162" s="193" t="s">
        <v>83</v>
      </c>
      <c r="AY162" s="15" t="s">
        <v>121</v>
      </c>
      <c r="BE162" s="194">
        <f t="shared" si="14"/>
        <v>0</v>
      </c>
      <c r="BF162" s="194">
        <f t="shared" si="15"/>
        <v>0</v>
      </c>
      <c r="BG162" s="194">
        <f t="shared" si="16"/>
        <v>0</v>
      </c>
      <c r="BH162" s="194">
        <f t="shared" si="17"/>
        <v>0</v>
      </c>
      <c r="BI162" s="194">
        <f t="shared" si="18"/>
        <v>0</v>
      </c>
      <c r="BJ162" s="15" t="s">
        <v>81</v>
      </c>
      <c r="BK162" s="194">
        <f t="shared" si="19"/>
        <v>0</v>
      </c>
      <c r="BL162" s="15" t="s">
        <v>206</v>
      </c>
      <c r="BM162" s="193" t="s">
        <v>232</v>
      </c>
    </row>
    <row r="163" spans="1:65" s="2" customFormat="1" ht="24.2" customHeight="1">
      <c r="A163" s="32"/>
      <c r="B163" s="33"/>
      <c r="C163" s="181" t="s">
        <v>233</v>
      </c>
      <c r="D163" s="181" t="s">
        <v>124</v>
      </c>
      <c r="E163" s="182" t="s">
        <v>234</v>
      </c>
      <c r="F163" s="183" t="s">
        <v>235</v>
      </c>
      <c r="G163" s="184" t="s">
        <v>176</v>
      </c>
      <c r="H163" s="185">
        <v>4</v>
      </c>
      <c r="I163" s="186"/>
      <c r="J163" s="187">
        <f t="shared" si="10"/>
        <v>0</v>
      </c>
      <c r="K163" s="188"/>
      <c r="L163" s="37"/>
      <c r="M163" s="189" t="s">
        <v>1</v>
      </c>
      <c r="N163" s="190" t="s">
        <v>38</v>
      </c>
      <c r="O163" s="69"/>
      <c r="P163" s="191">
        <f t="shared" si="11"/>
        <v>0</v>
      </c>
      <c r="Q163" s="191">
        <v>1.57E-3</v>
      </c>
      <c r="R163" s="191">
        <f t="shared" si="12"/>
        <v>6.28E-3</v>
      </c>
      <c r="S163" s="191">
        <v>0</v>
      </c>
      <c r="T163" s="192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3" t="s">
        <v>206</v>
      </c>
      <c r="AT163" s="193" t="s">
        <v>124</v>
      </c>
      <c r="AU163" s="193" t="s">
        <v>83</v>
      </c>
      <c r="AY163" s="15" t="s">
        <v>121</v>
      </c>
      <c r="BE163" s="194">
        <f t="shared" si="14"/>
        <v>0</v>
      </c>
      <c r="BF163" s="194">
        <f t="shared" si="15"/>
        <v>0</v>
      </c>
      <c r="BG163" s="194">
        <f t="shared" si="16"/>
        <v>0</v>
      </c>
      <c r="BH163" s="194">
        <f t="shared" si="17"/>
        <v>0</v>
      </c>
      <c r="BI163" s="194">
        <f t="shared" si="18"/>
        <v>0</v>
      </c>
      <c r="BJ163" s="15" t="s">
        <v>81</v>
      </c>
      <c r="BK163" s="194">
        <f t="shared" si="19"/>
        <v>0</v>
      </c>
      <c r="BL163" s="15" t="s">
        <v>206</v>
      </c>
      <c r="BM163" s="193" t="s">
        <v>236</v>
      </c>
    </row>
    <row r="164" spans="1:65" s="2" customFormat="1" ht="24.2" customHeight="1">
      <c r="A164" s="32"/>
      <c r="B164" s="33"/>
      <c r="C164" s="181" t="s">
        <v>237</v>
      </c>
      <c r="D164" s="181" t="s">
        <v>124</v>
      </c>
      <c r="E164" s="182" t="s">
        <v>238</v>
      </c>
      <c r="F164" s="183" t="s">
        <v>239</v>
      </c>
      <c r="G164" s="184" t="s">
        <v>176</v>
      </c>
      <c r="H164" s="185">
        <v>5</v>
      </c>
      <c r="I164" s="186"/>
      <c r="J164" s="187">
        <f t="shared" si="10"/>
        <v>0</v>
      </c>
      <c r="K164" s="188"/>
      <c r="L164" s="37"/>
      <c r="M164" s="189" t="s">
        <v>1</v>
      </c>
      <c r="N164" s="190" t="s">
        <v>38</v>
      </c>
      <c r="O164" s="69"/>
      <c r="P164" s="191">
        <f t="shared" si="11"/>
        <v>0</v>
      </c>
      <c r="Q164" s="191">
        <v>2.0200000000000001E-3</v>
      </c>
      <c r="R164" s="191">
        <f t="shared" si="12"/>
        <v>1.0100000000000001E-2</v>
      </c>
      <c r="S164" s="191">
        <v>0</v>
      </c>
      <c r="T164" s="192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3" t="s">
        <v>206</v>
      </c>
      <c r="AT164" s="193" t="s">
        <v>124</v>
      </c>
      <c r="AU164" s="193" t="s">
        <v>83</v>
      </c>
      <c r="AY164" s="15" t="s">
        <v>121</v>
      </c>
      <c r="BE164" s="194">
        <f t="shared" si="14"/>
        <v>0</v>
      </c>
      <c r="BF164" s="194">
        <f t="shared" si="15"/>
        <v>0</v>
      </c>
      <c r="BG164" s="194">
        <f t="shared" si="16"/>
        <v>0</v>
      </c>
      <c r="BH164" s="194">
        <f t="shared" si="17"/>
        <v>0</v>
      </c>
      <c r="BI164" s="194">
        <f t="shared" si="18"/>
        <v>0</v>
      </c>
      <c r="BJ164" s="15" t="s">
        <v>81</v>
      </c>
      <c r="BK164" s="194">
        <f t="shared" si="19"/>
        <v>0</v>
      </c>
      <c r="BL164" s="15" t="s">
        <v>206</v>
      </c>
      <c r="BM164" s="193" t="s">
        <v>240</v>
      </c>
    </row>
    <row r="165" spans="1:65" s="2" customFormat="1" ht="24.2" customHeight="1">
      <c r="A165" s="32"/>
      <c r="B165" s="33"/>
      <c r="C165" s="181" t="s">
        <v>241</v>
      </c>
      <c r="D165" s="181" t="s">
        <v>124</v>
      </c>
      <c r="E165" s="182" t="s">
        <v>242</v>
      </c>
      <c r="F165" s="183" t="s">
        <v>243</v>
      </c>
      <c r="G165" s="184" t="s">
        <v>176</v>
      </c>
      <c r="H165" s="185">
        <v>4</v>
      </c>
      <c r="I165" s="186"/>
      <c r="J165" s="187">
        <f t="shared" si="10"/>
        <v>0</v>
      </c>
      <c r="K165" s="188"/>
      <c r="L165" s="37"/>
      <c r="M165" s="189" t="s">
        <v>1</v>
      </c>
      <c r="N165" s="190" t="s">
        <v>38</v>
      </c>
      <c r="O165" s="69"/>
      <c r="P165" s="191">
        <f t="shared" si="11"/>
        <v>0</v>
      </c>
      <c r="Q165" s="191">
        <v>2.2599999999999999E-3</v>
      </c>
      <c r="R165" s="191">
        <f t="shared" si="12"/>
        <v>9.0399999999999994E-3</v>
      </c>
      <c r="S165" s="191">
        <v>0</v>
      </c>
      <c r="T165" s="192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3" t="s">
        <v>206</v>
      </c>
      <c r="AT165" s="193" t="s">
        <v>124</v>
      </c>
      <c r="AU165" s="193" t="s">
        <v>83</v>
      </c>
      <c r="AY165" s="15" t="s">
        <v>121</v>
      </c>
      <c r="BE165" s="194">
        <f t="shared" si="14"/>
        <v>0</v>
      </c>
      <c r="BF165" s="194">
        <f t="shared" si="15"/>
        <v>0</v>
      </c>
      <c r="BG165" s="194">
        <f t="shared" si="16"/>
        <v>0</v>
      </c>
      <c r="BH165" s="194">
        <f t="shared" si="17"/>
        <v>0</v>
      </c>
      <c r="BI165" s="194">
        <f t="shared" si="18"/>
        <v>0</v>
      </c>
      <c r="BJ165" s="15" t="s">
        <v>81</v>
      </c>
      <c r="BK165" s="194">
        <f t="shared" si="19"/>
        <v>0</v>
      </c>
      <c r="BL165" s="15" t="s">
        <v>206</v>
      </c>
      <c r="BM165" s="193" t="s">
        <v>244</v>
      </c>
    </row>
    <row r="166" spans="1:65" s="2" customFormat="1" ht="33" customHeight="1">
      <c r="A166" s="32"/>
      <c r="B166" s="33"/>
      <c r="C166" s="181" t="s">
        <v>128</v>
      </c>
      <c r="D166" s="181" t="s">
        <v>124</v>
      </c>
      <c r="E166" s="182" t="s">
        <v>245</v>
      </c>
      <c r="F166" s="183" t="s">
        <v>246</v>
      </c>
      <c r="G166" s="184" t="s">
        <v>205</v>
      </c>
      <c r="H166" s="185">
        <v>180</v>
      </c>
      <c r="I166" s="186"/>
      <c r="J166" s="187">
        <f t="shared" si="10"/>
        <v>0</v>
      </c>
      <c r="K166" s="188"/>
      <c r="L166" s="37"/>
      <c r="M166" s="189" t="s">
        <v>1</v>
      </c>
      <c r="N166" s="190" t="s">
        <v>38</v>
      </c>
      <c r="O166" s="69"/>
      <c r="P166" s="191">
        <f t="shared" si="11"/>
        <v>0</v>
      </c>
      <c r="Q166" s="191">
        <v>0</v>
      </c>
      <c r="R166" s="191">
        <f t="shared" si="12"/>
        <v>0</v>
      </c>
      <c r="S166" s="191">
        <v>1.98E-3</v>
      </c>
      <c r="T166" s="192">
        <f t="shared" si="13"/>
        <v>0.35639999999999999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3" t="s">
        <v>206</v>
      </c>
      <c r="AT166" s="193" t="s">
        <v>124</v>
      </c>
      <c r="AU166" s="193" t="s">
        <v>83</v>
      </c>
      <c r="AY166" s="15" t="s">
        <v>121</v>
      </c>
      <c r="BE166" s="194">
        <f t="shared" si="14"/>
        <v>0</v>
      </c>
      <c r="BF166" s="194">
        <f t="shared" si="15"/>
        <v>0</v>
      </c>
      <c r="BG166" s="194">
        <f t="shared" si="16"/>
        <v>0</v>
      </c>
      <c r="BH166" s="194">
        <f t="shared" si="17"/>
        <v>0</v>
      </c>
      <c r="BI166" s="194">
        <f t="shared" si="18"/>
        <v>0</v>
      </c>
      <c r="BJ166" s="15" t="s">
        <v>81</v>
      </c>
      <c r="BK166" s="194">
        <f t="shared" si="19"/>
        <v>0</v>
      </c>
      <c r="BL166" s="15" t="s">
        <v>206</v>
      </c>
      <c r="BM166" s="193" t="s">
        <v>247</v>
      </c>
    </row>
    <row r="167" spans="1:65" s="2" customFormat="1" ht="21.75" customHeight="1">
      <c r="A167" s="32"/>
      <c r="B167" s="33"/>
      <c r="C167" s="181" t="s">
        <v>206</v>
      </c>
      <c r="D167" s="181" t="s">
        <v>124</v>
      </c>
      <c r="E167" s="182" t="s">
        <v>248</v>
      </c>
      <c r="F167" s="183" t="s">
        <v>249</v>
      </c>
      <c r="G167" s="184" t="s">
        <v>205</v>
      </c>
      <c r="H167" s="185">
        <v>35</v>
      </c>
      <c r="I167" s="186"/>
      <c r="J167" s="187">
        <f t="shared" si="10"/>
        <v>0</v>
      </c>
      <c r="K167" s="188"/>
      <c r="L167" s="37"/>
      <c r="M167" s="189" t="s">
        <v>1</v>
      </c>
      <c r="N167" s="190" t="s">
        <v>38</v>
      </c>
      <c r="O167" s="69"/>
      <c r="P167" s="191">
        <f t="shared" si="11"/>
        <v>0</v>
      </c>
      <c r="Q167" s="191">
        <v>7.4400000000000004E-3</v>
      </c>
      <c r="R167" s="191">
        <f t="shared" si="12"/>
        <v>0.26040000000000002</v>
      </c>
      <c r="S167" s="191">
        <v>0</v>
      </c>
      <c r="T167" s="192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3" t="s">
        <v>206</v>
      </c>
      <c r="AT167" s="193" t="s">
        <v>124</v>
      </c>
      <c r="AU167" s="193" t="s">
        <v>83</v>
      </c>
      <c r="AY167" s="15" t="s">
        <v>121</v>
      </c>
      <c r="BE167" s="194">
        <f t="shared" si="14"/>
        <v>0</v>
      </c>
      <c r="BF167" s="194">
        <f t="shared" si="15"/>
        <v>0</v>
      </c>
      <c r="BG167" s="194">
        <f t="shared" si="16"/>
        <v>0</v>
      </c>
      <c r="BH167" s="194">
        <f t="shared" si="17"/>
        <v>0</v>
      </c>
      <c r="BI167" s="194">
        <f t="shared" si="18"/>
        <v>0</v>
      </c>
      <c r="BJ167" s="15" t="s">
        <v>81</v>
      </c>
      <c r="BK167" s="194">
        <f t="shared" si="19"/>
        <v>0</v>
      </c>
      <c r="BL167" s="15" t="s">
        <v>206</v>
      </c>
      <c r="BM167" s="193" t="s">
        <v>250</v>
      </c>
    </row>
    <row r="168" spans="1:65" s="2" customFormat="1" ht="21.75" customHeight="1">
      <c r="A168" s="32"/>
      <c r="B168" s="33"/>
      <c r="C168" s="195" t="s">
        <v>251</v>
      </c>
      <c r="D168" s="195" t="s">
        <v>160</v>
      </c>
      <c r="E168" s="196" t="s">
        <v>252</v>
      </c>
      <c r="F168" s="197" t="s">
        <v>253</v>
      </c>
      <c r="G168" s="198" t="s">
        <v>176</v>
      </c>
      <c r="H168" s="199">
        <v>2</v>
      </c>
      <c r="I168" s="200"/>
      <c r="J168" s="201">
        <f t="shared" si="10"/>
        <v>0</v>
      </c>
      <c r="K168" s="202"/>
      <c r="L168" s="203"/>
      <c r="M168" s="204" t="s">
        <v>1</v>
      </c>
      <c r="N168" s="205" t="s">
        <v>38</v>
      </c>
      <c r="O168" s="69"/>
      <c r="P168" s="191">
        <f t="shared" si="11"/>
        <v>0</v>
      </c>
      <c r="Q168" s="191">
        <v>1.16E-3</v>
      </c>
      <c r="R168" s="191">
        <f t="shared" si="12"/>
        <v>2.32E-3</v>
      </c>
      <c r="S168" s="191">
        <v>0</v>
      </c>
      <c r="T168" s="192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3" t="s">
        <v>254</v>
      </c>
      <c r="AT168" s="193" t="s">
        <v>160</v>
      </c>
      <c r="AU168" s="193" t="s">
        <v>83</v>
      </c>
      <c r="AY168" s="15" t="s">
        <v>121</v>
      </c>
      <c r="BE168" s="194">
        <f t="shared" si="14"/>
        <v>0</v>
      </c>
      <c r="BF168" s="194">
        <f t="shared" si="15"/>
        <v>0</v>
      </c>
      <c r="BG168" s="194">
        <f t="shared" si="16"/>
        <v>0</v>
      </c>
      <c r="BH168" s="194">
        <f t="shared" si="17"/>
        <v>0</v>
      </c>
      <c r="BI168" s="194">
        <f t="shared" si="18"/>
        <v>0</v>
      </c>
      <c r="BJ168" s="15" t="s">
        <v>81</v>
      </c>
      <c r="BK168" s="194">
        <f t="shared" si="19"/>
        <v>0</v>
      </c>
      <c r="BL168" s="15" t="s">
        <v>206</v>
      </c>
      <c r="BM168" s="193" t="s">
        <v>255</v>
      </c>
    </row>
    <row r="169" spans="1:65" s="2" customFormat="1" ht="21.75" customHeight="1">
      <c r="A169" s="32"/>
      <c r="B169" s="33"/>
      <c r="C169" s="195" t="s">
        <v>256</v>
      </c>
      <c r="D169" s="195" t="s">
        <v>160</v>
      </c>
      <c r="E169" s="196" t="s">
        <v>257</v>
      </c>
      <c r="F169" s="197" t="s">
        <v>258</v>
      </c>
      <c r="G169" s="198" t="s">
        <v>176</v>
      </c>
      <c r="H169" s="199">
        <v>2</v>
      </c>
      <c r="I169" s="200"/>
      <c r="J169" s="201">
        <f t="shared" si="10"/>
        <v>0</v>
      </c>
      <c r="K169" s="202"/>
      <c r="L169" s="203"/>
      <c r="M169" s="204" t="s">
        <v>1</v>
      </c>
      <c r="N169" s="205" t="s">
        <v>38</v>
      </c>
      <c r="O169" s="69"/>
      <c r="P169" s="191">
        <f t="shared" si="11"/>
        <v>0</v>
      </c>
      <c r="Q169" s="191">
        <v>3.8000000000000002E-4</v>
      </c>
      <c r="R169" s="191">
        <f t="shared" si="12"/>
        <v>7.6000000000000004E-4</v>
      </c>
      <c r="S169" s="191">
        <v>0</v>
      </c>
      <c r="T169" s="192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3" t="s">
        <v>254</v>
      </c>
      <c r="AT169" s="193" t="s">
        <v>160</v>
      </c>
      <c r="AU169" s="193" t="s">
        <v>83</v>
      </c>
      <c r="AY169" s="15" t="s">
        <v>121</v>
      </c>
      <c r="BE169" s="194">
        <f t="shared" si="14"/>
        <v>0</v>
      </c>
      <c r="BF169" s="194">
        <f t="shared" si="15"/>
        <v>0</v>
      </c>
      <c r="BG169" s="194">
        <f t="shared" si="16"/>
        <v>0</v>
      </c>
      <c r="BH169" s="194">
        <f t="shared" si="17"/>
        <v>0</v>
      </c>
      <c r="BI169" s="194">
        <f t="shared" si="18"/>
        <v>0</v>
      </c>
      <c r="BJ169" s="15" t="s">
        <v>81</v>
      </c>
      <c r="BK169" s="194">
        <f t="shared" si="19"/>
        <v>0</v>
      </c>
      <c r="BL169" s="15" t="s">
        <v>206</v>
      </c>
      <c r="BM169" s="193" t="s">
        <v>259</v>
      </c>
    </row>
    <row r="170" spans="1:65" s="2" customFormat="1" ht="21.75" customHeight="1">
      <c r="A170" s="32"/>
      <c r="B170" s="33"/>
      <c r="C170" s="195" t="s">
        <v>260</v>
      </c>
      <c r="D170" s="195" t="s">
        <v>160</v>
      </c>
      <c r="E170" s="196" t="s">
        <v>261</v>
      </c>
      <c r="F170" s="197" t="s">
        <v>262</v>
      </c>
      <c r="G170" s="198" t="s">
        <v>176</v>
      </c>
      <c r="H170" s="199">
        <v>1</v>
      </c>
      <c r="I170" s="200"/>
      <c r="J170" s="201">
        <f t="shared" si="10"/>
        <v>0</v>
      </c>
      <c r="K170" s="202"/>
      <c r="L170" s="203"/>
      <c r="M170" s="204" t="s">
        <v>1</v>
      </c>
      <c r="N170" s="205" t="s">
        <v>38</v>
      </c>
      <c r="O170" s="69"/>
      <c r="P170" s="191">
        <f t="shared" si="11"/>
        <v>0</v>
      </c>
      <c r="Q170" s="191">
        <v>6.4999999999999997E-4</v>
      </c>
      <c r="R170" s="191">
        <f t="shared" si="12"/>
        <v>6.4999999999999997E-4</v>
      </c>
      <c r="S170" s="191">
        <v>0</v>
      </c>
      <c r="T170" s="192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3" t="s">
        <v>254</v>
      </c>
      <c r="AT170" s="193" t="s">
        <v>160</v>
      </c>
      <c r="AU170" s="193" t="s">
        <v>83</v>
      </c>
      <c r="AY170" s="15" t="s">
        <v>121</v>
      </c>
      <c r="BE170" s="194">
        <f t="shared" si="14"/>
        <v>0</v>
      </c>
      <c r="BF170" s="194">
        <f t="shared" si="15"/>
        <v>0</v>
      </c>
      <c r="BG170" s="194">
        <f t="shared" si="16"/>
        <v>0</v>
      </c>
      <c r="BH170" s="194">
        <f t="shared" si="17"/>
        <v>0</v>
      </c>
      <c r="BI170" s="194">
        <f t="shared" si="18"/>
        <v>0</v>
      </c>
      <c r="BJ170" s="15" t="s">
        <v>81</v>
      </c>
      <c r="BK170" s="194">
        <f t="shared" si="19"/>
        <v>0</v>
      </c>
      <c r="BL170" s="15" t="s">
        <v>206</v>
      </c>
      <c r="BM170" s="193" t="s">
        <v>263</v>
      </c>
    </row>
    <row r="171" spans="1:65" s="2" customFormat="1" ht="16.5" customHeight="1">
      <c r="A171" s="32"/>
      <c r="B171" s="33"/>
      <c r="C171" s="195" t="s">
        <v>264</v>
      </c>
      <c r="D171" s="195" t="s">
        <v>160</v>
      </c>
      <c r="E171" s="196" t="s">
        <v>265</v>
      </c>
      <c r="F171" s="197" t="s">
        <v>266</v>
      </c>
      <c r="G171" s="198" t="s">
        <v>176</v>
      </c>
      <c r="H171" s="199">
        <v>1</v>
      </c>
      <c r="I171" s="200"/>
      <c r="J171" s="201">
        <f t="shared" si="10"/>
        <v>0</v>
      </c>
      <c r="K171" s="202"/>
      <c r="L171" s="203"/>
      <c r="M171" s="204" t="s">
        <v>1</v>
      </c>
      <c r="N171" s="205" t="s">
        <v>38</v>
      </c>
      <c r="O171" s="69"/>
      <c r="P171" s="191">
        <f t="shared" si="11"/>
        <v>0</v>
      </c>
      <c r="Q171" s="191">
        <v>4.0000000000000002E-4</v>
      </c>
      <c r="R171" s="191">
        <f t="shared" si="12"/>
        <v>4.0000000000000002E-4</v>
      </c>
      <c r="S171" s="191">
        <v>0</v>
      </c>
      <c r="T171" s="192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3" t="s">
        <v>254</v>
      </c>
      <c r="AT171" s="193" t="s">
        <v>160</v>
      </c>
      <c r="AU171" s="193" t="s">
        <v>83</v>
      </c>
      <c r="AY171" s="15" t="s">
        <v>121</v>
      </c>
      <c r="BE171" s="194">
        <f t="shared" si="14"/>
        <v>0</v>
      </c>
      <c r="BF171" s="194">
        <f t="shared" si="15"/>
        <v>0</v>
      </c>
      <c r="BG171" s="194">
        <f t="shared" si="16"/>
        <v>0</v>
      </c>
      <c r="BH171" s="194">
        <f t="shared" si="17"/>
        <v>0</v>
      </c>
      <c r="BI171" s="194">
        <f t="shared" si="18"/>
        <v>0</v>
      </c>
      <c r="BJ171" s="15" t="s">
        <v>81</v>
      </c>
      <c r="BK171" s="194">
        <f t="shared" si="19"/>
        <v>0</v>
      </c>
      <c r="BL171" s="15" t="s">
        <v>206</v>
      </c>
      <c r="BM171" s="193" t="s">
        <v>267</v>
      </c>
    </row>
    <row r="172" spans="1:65" s="2" customFormat="1" ht="16.5" customHeight="1">
      <c r="A172" s="32"/>
      <c r="B172" s="33"/>
      <c r="C172" s="195" t="s">
        <v>7</v>
      </c>
      <c r="D172" s="195" t="s">
        <v>160</v>
      </c>
      <c r="E172" s="196" t="s">
        <v>268</v>
      </c>
      <c r="F172" s="197" t="s">
        <v>269</v>
      </c>
      <c r="G172" s="198" t="s">
        <v>176</v>
      </c>
      <c r="H172" s="199">
        <v>2</v>
      </c>
      <c r="I172" s="200"/>
      <c r="J172" s="201">
        <f t="shared" si="10"/>
        <v>0</v>
      </c>
      <c r="K172" s="202"/>
      <c r="L172" s="203"/>
      <c r="M172" s="204" t="s">
        <v>1</v>
      </c>
      <c r="N172" s="205" t="s">
        <v>38</v>
      </c>
      <c r="O172" s="69"/>
      <c r="P172" s="191">
        <f t="shared" si="11"/>
        <v>0</v>
      </c>
      <c r="Q172" s="191">
        <v>7.6000000000000004E-4</v>
      </c>
      <c r="R172" s="191">
        <f t="shared" si="12"/>
        <v>1.5200000000000001E-3</v>
      </c>
      <c r="S172" s="191">
        <v>0</v>
      </c>
      <c r="T172" s="192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3" t="s">
        <v>254</v>
      </c>
      <c r="AT172" s="193" t="s">
        <v>160</v>
      </c>
      <c r="AU172" s="193" t="s">
        <v>83</v>
      </c>
      <c r="AY172" s="15" t="s">
        <v>121</v>
      </c>
      <c r="BE172" s="194">
        <f t="shared" si="14"/>
        <v>0</v>
      </c>
      <c r="BF172" s="194">
        <f t="shared" si="15"/>
        <v>0</v>
      </c>
      <c r="BG172" s="194">
        <f t="shared" si="16"/>
        <v>0</v>
      </c>
      <c r="BH172" s="194">
        <f t="shared" si="17"/>
        <v>0</v>
      </c>
      <c r="BI172" s="194">
        <f t="shared" si="18"/>
        <v>0</v>
      </c>
      <c r="BJ172" s="15" t="s">
        <v>81</v>
      </c>
      <c r="BK172" s="194">
        <f t="shared" si="19"/>
        <v>0</v>
      </c>
      <c r="BL172" s="15" t="s">
        <v>206</v>
      </c>
      <c r="BM172" s="193" t="s">
        <v>270</v>
      </c>
    </row>
    <row r="173" spans="1:65" s="2" customFormat="1" ht="16.5" customHeight="1">
      <c r="A173" s="32"/>
      <c r="B173" s="33"/>
      <c r="C173" s="195" t="s">
        <v>271</v>
      </c>
      <c r="D173" s="195" t="s">
        <v>160</v>
      </c>
      <c r="E173" s="196" t="s">
        <v>272</v>
      </c>
      <c r="F173" s="197" t="s">
        <v>273</v>
      </c>
      <c r="G173" s="198" t="s">
        <v>176</v>
      </c>
      <c r="H173" s="199">
        <v>1</v>
      </c>
      <c r="I173" s="200"/>
      <c r="J173" s="201">
        <f t="shared" si="10"/>
        <v>0</v>
      </c>
      <c r="K173" s="202"/>
      <c r="L173" s="203"/>
      <c r="M173" s="204" t="s">
        <v>1</v>
      </c>
      <c r="N173" s="205" t="s">
        <v>38</v>
      </c>
      <c r="O173" s="69"/>
      <c r="P173" s="191">
        <f t="shared" si="11"/>
        <v>0</v>
      </c>
      <c r="Q173" s="191">
        <v>6.0000000000000002E-5</v>
      </c>
      <c r="R173" s="191">
        <f t="shared" si="12"/>
        <v>6.0000000000000002E-5</v>
      </c>
      <c r="S173" s="191">
        <v>0</v>
      </c>
      <c r="T173" s="192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3" t="s">
        <v>254</v>
      </c>
      <c r="AT173" s="193" t="s">
        <v>160</v>
      </c>
      <c r="AU173" s="193" t="s">
        <v>83</v>
      </c>
      <c r="AY173" s="15" t="s">
        <v>121</v>
      </c>
      <c r="BE173" s="194">
        <f t="shared" si="14"/>
        <v>0</v>
      </c>
      <c r="BF173" s="194">
        <f t="shared" si="15"/>
        <v>0</v>
      </c>
      <c r="BG173" s="194">
        <f t="shared" si="16"/>
        <v>0</v>
      </c>
      <c r="BH173" s="194">
        <f t="shared" si="17"/>
        <v>0</v>
      </c>
      <c r="BI173" s="194">
        <f t="shared" si="18"/>
        <v>0</v>
      </c>
      <c r="BJ173" s="15" t="s">
        <v>81</v>
      </c>
      <c r="BK173" s="194">
        <f t="shared" si="19"/>
        <v>0</v>
      </c>
      <c r="BL173" s="15" t="s">
        <v>206</v>
      </c>
      <c r="BM173" s="193" t="s">
        <v>274</v>
      </c>
    </row>
    <row r="174" spans="1:65" s="2" customFormat="1" ht="16.5" customHeight="1">
      <c r="A174" s="32"/>
      <c r="B174" s="33"/>
      <c r="C174" s="195" t="s">
        <v>275</v>
      </c>
      <c r="D174" s="195" t="s">
        <v>160</v>
      </c>
      <c r="E174" s="196" t="s">
        <v>276</v>
      </c>
      <c r="F174" s="197" t="s">
        <v>277</v>
      </c>
      <c r="G174" s="198" t="s">
        <v>176</v>
      </c>
      <c r="H174" s="199">
        <v>1</v>
      </c>
      <c r="I174" s="200"/>
      <c r="J174" s="201">
        <f t="shared" si="10"/>
        <v>0</v>
      </c>
      <c r="K174" s="202"/>
      <c r="L174" s="203"/>
      <c r="M174" s="204" t="s">
        <v>1</v>
      </c>
      <c r="N174" s="205" t="s">
        <v>38</v>
      </c>
      <c r="O174" s="69"/>
      <c r="P174" s="191">
        <f t="shared" si="11"/>
        <v>0</v>
      </c>
      <c r="Q174" s="191">
        <v>5.0000000000000002E-5</v>
      </c>
      <c r="R174" s="191">
        <f t="shared" si="12"/>
        <v>5.0000000000000002E-5</v>
      </c>
      <c r="S174" s="191">
        <v>0</v>
      </c>
      <c r="T174" s="192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3" t="s">
        <v>254</v>
      </c>
      <c r="AT174" s="193" t="s">
        <v>160</v>
      </c>
      <c r="AU174" s="193" t="s">
        <v>83</v>
      </c>
      <c r="AY174" s="15" t="s">
        <v>121</v>
      </c>
      <c r="BE174" s="194">
        <f t="shared" si="14"/>
        <v>0</v>
      </c>
      <c r="BF174" s="194">
        <f t="shared" si="15"/>
        <v>0</v>
      </c>
      <c r="BG174" s="194">
        <f t="shared" si="16"/>
        <v>0</v>
      </c>
      <c r="BH174" s="194">
        <f t="shared" si="17"/>
        <v>0</v>
      </c>
      <c r="BI174" s="194">
        <f t="shared" si="18"/>
        <v>0</v>
      </c>
      <c r="BJ174" s="15" t="s">
        <v>81</v>
      </c>
      <c r="BK174" s="194">
        <f t="shared" si="19"/>
        <v>0</v>
      </c>
      <c r="BL174" s="15" t="s">
        <v>206</v>
      </c>
      <c r="BM174" s="193" t="s">
        <v>278</v>
      </c>
    </row>
    <row r="175" spans="1:65" s="2" customFormat="1" ht="16.5" customHeight="1">
      <c r="A175" s="32"/>
      <c r="B175" s="33"/>
      <c r="C175" s="195" t="s">
        <v>279</v>
      </c>
      <c r="D175" s="195" t="s">
        <v>160</v>
      </c>
      <c r="E175" s="196" t="s">
        <v>280</v>
      </c>
      <c r="F175" s="197" t="s">
        <v>281</v>
      </c>
      <c r="G175" s="198" t="s">
        <v>176</v>
      </c>
      <c r="H175" s="199">
        <v>4</v>
      </c>
      <c r="I175" s="200"/>
      <c r="J175" s="201">
        <f t="shared" si="10"/>
        <v>0</v>
      </c>
      <c r="K175" s="202"/>
      <c r="L175" s="203"/>
      <c r="M175" s="204" t="s">
        <v>1</v>
      </c>
      <c r="N175" s="205" t="s">
        <v>38</v>
      </c>
      <c r="O175" s="69"/>
      <c r="P175" s="191">
        <f t="shared" si="11"/>
        <v>0</v>
      </c>
      <c r="Q175" s="191">
        <v>2.9999999999999997E-4</v>
      </c>
      <c r="R175" s="191">
        <f t="shared" si="12"/>
        <v>1.1999999999999999E-3</v>
      </c>
      <c r="S175" s="191">
        <v>0</v>
      </c>
      <c r="T175" s="192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3" t="s">
        <v>254</v>
      </c>
      <c r="AT175" s="193" t="s">
        <v>160</v>
      </c>
      <c r="AU175" s="193" t="s">
        <v>83</v>
      </c>
      <c r="AY175" s="15" t="s">
        <v>121</v>
      </c>
      <c r="BE175" s="194">
        <f t="shared" si="14"/>
        <v>0</v>
      </c>
      <c r="BF175" s="194">
        <f t="shared" si="15"/>
        <v>0</v>
      </c>
      <c r="BG175" s="194">
        <f t="shared" si="16"/>
        <v>0</v>
      </c>
      <c r="BH175" s="194">
        <f t="shared" si="17"/>
        <v>0</v>
      </c>
      <c r="BI175" s="194">
        <f t="shared" si="18"/>
        <v>0</v>
      </c>
      <c r="BJ175" s="15" t="s">
        <v>81</v>
      </c>
      <c r="BK175" s="194">
        <f t="shared" si="19"/>
        <v>0</v>
      </c>
      <c r="BL175" s="15" t="s">
        <v>206</v>
      </c>
      <c r="BM175" s="193" t="s">
        <v>282</v>
      </c>
    </row>
    <row r="176" spans="1:65" s="2" customFormat="1" ht="24.2" customHeight="1">
      <c r="A176" s="32"/>
      <c r="B176" s="33"/>
      <c r="C176" s="195" t="s">
        <v>283</v>
      </c>
      <c r="D176" s="195" t="s">
        <v>160</v>
      </c>
      <c r="E176" s="196" t="s">
        <v>284</v>
      </c>
      <c r="F176" s="197" t="s">
        <v>285</v>
      </c>
      <c r="G176" s="198" t="s">
        <v>176</v>
      </c>
      <c r="H176" s="199">
        <v>2</v>
      </c>
      <c r="I176" s="200"/>
      <c r="J176" s="201">
        <f t="shared" si="10"/>
        <v>0</v>
      </c>
      <c r="K176" s="202"/>
      <c r="L176" s="203"/>
      <c r="M176" s="204" t="s">
        <v>1</v>
      </c>
      <c r="N176" s="205" t="s">
        <v>38</v>
      </c>
      <c r="O176" s="69"/>
      <c r="P176" s="191">
        <f t="shared" si="11"/>
        <v>0</v>
      </c>
      <c r="Q176" s="191">
        <v>2.9999999999999997E-4</v>
      </c>
      <c r="R176" s="191">
        <f t="shared" si="12"/>
        <v>5.9999999999999995E-4</v>
      </c>
      <c r="S176" s="191">
        <v>0</v>
      </c>
      <c r="T176" s="192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3" t="s">
        <v>254</v>
      </c>
      <c r="AT176" s="193" t="s">
        <v>160</v>
      </c>
      <c r="AU176" s="193" t="s">
        <v>83</v>
      </c>
      <c r="AY176" s="15" t="s">
        <v>121</v>
      </c>
      <c r="BE176" s="194">
        <f t="shared" si="14"/>
        <v>0</v>
      </c>
      <c r="BF176" s="194">
        <f t="shared" si="15"/>
        <v>0</v>
      </c>
      <c r="BG176" s="194">
        <f t="shared" si="16"/>
        <v>0</v>
      </c>
      <c r="BH176" s="194">
        <f t="shared" si="17"/>
        <v>0</v>
      </c>
      <c r="BI176" s="194">
        <f t="shared" si="18"/>
        <v>0</v>
      </c>
      <c r="BJ176" s="15" t="s">
        <v>81</v>
      </c>
      <c r="BK176" s="194">
        <f t="shared" si="19"/>
        <v>0</v>
      </c>
      <c r="BL176" s="15" t="s">
        <v>206</v>
      </c>
      <c r="BM176" s="193" t="s">
        <v>286</v>
      </c>
    </row>
    <row r="177" spans="1:65" s="2" customFormat="1" ht="24.2" customHeight="1">
      <c r="A177" s="32"/>
      <c r="B177" s="33"/>
      <c r="C177" s="195" t="s">
        <v>287</v>
      </c>
      <c r="D177" s="195" t="s">
        <v>160</v>
      </c>
      <c r="E177" s="196" t="s">
        <v>288</v>
      </c>
      <c r="F177" s="197" t="s">
        <v>289</v>
      </c>
      <c r="G177" s="198" t="s">
        <v>176</v>
      </c>
      <c r="H177" s="199">
        <v>1</v>
      </c>
      <c r="I177" s="200"/>
      <c r="J177" s="201">
        <f t="shared" si="10"/>
        <v>0</v>
      </c>
      <c r="K177" s="202"/>
      <c r="L177" s="203"/>
      <c r="M177" s="204" t="s">
        <v>1</v>
      </c>
      <c r="N177" s="205" t="s">
        <v>38</v>
      </c>
      <c r="O177" s="69"/>
      <c r="P177" s="191">
        <f t="shared" si="11"/>
        <v>0</v>
      </c>
      <c r="Q177" s="191">
        <v>2.9999999999999997E-4</v>
      </c>
      <c r="R177" s="191">
        <f t="shared" si="12"/>
        <v>2.9999999999999997E-4</v>
      </c>
      <c r="S177" s="191">
        <v>0</v>
      </c>
      <c r="T177" s="192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3" t="s">
        <v>254</v>
      </c>
      <c r="AT177" s="193" t="s">
        <v>160</v>
      </c>
      <c r="AU177" s="193" t="s">
        <v>83</v>
      </c>
      <c r="AY177" s="15" t="s">
        <v>121</v>
      </c>
      <c r="BE177" s="194">
        <f t="shared" si="14"/>
        <v>0</v>
      </c>
      <c r="BF177" s="194">
        <f t="shared" si="15"/>
        <v>0</v>
      </c>
      <c r="BG177" s="194">
        <f t="shared" si="16"/>
        <v>0</v>
      </c>
      <c r="BH177" s="194">
        <f t="shared" si="17"/>
        <v>0</v>
      </c>
      <c r="BI177" s="194">
        <f t="shared" si="18"/>
        <v>0</v>
      </c>
      <c r="BJ177" s="15" t="s">
        <v>81</v>
      </c>
      <c r="BK177" s="194">
        <f t="shared" si="19"/>
        <v>0</v>
      </c>
      <c r="BL177" s="15" t="s">
        <v>206</v>
      </c>
      <c r="BM177" s="193" t="s">
        <v>290</v>
      </c>
    </row>
    <row r="178" spans="1:65" s="2" customFormat="1" ht="24.2" customHeight="1">
      <c r="A178" s="32"/>
      <c r="B178" s="33"/>
      <c r="C178" s="181" t="s">
        <v>291</v>
      </c>
      <c r="D178" s="181" t="s">
        <v>124</v>
      </c>
      <c r="E178" s="182" t="s">
        <v>292</v>
      </c>
      <c r="F178" s="183" t="s">
        <v>293</v>
      </c>
      <c r="G178" s="184" t="s">
        <v>205</v>
      </c>
      <c r="H178" s="185">
        <v>5</v>
      </c>
      <c r="I178" s="186"/>
      <c r="J178" s="187">
        <f t="shared" si="10"/>
        <v>0</v>
      </c>
      <c r="K178" s="188"/>
      <c r="L178" s="37"/>
      <c r="M178" s="189" t="s">
        <v>1</v>
      </c>
      <c r="N178" s="190" t="s">
        <v>38</v>
      </c>
      <c r="O178" s="69"/>
      <c r="P178" s="191">
        <f t="shared" si="11"/>
        <v>0</v>
      </c>
      <c r="Q178" s="191">
        <v>7.0200000000000002E-3</v>
      </c>
      <c r="R178" s="191">
        <f t="shared" si="12"/>
        <v>3.5099999999999999E-2</v>
      </c>
      <c r="S178" s="191">
        <v>0</v>
      </c>
      <c r="T178" s="192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3" t="s">
        <v>206</v>
      </c>
      <c r="AT178" s="193" t="s">
        <v>124</v>
      </c>
      <c r="AU178" s="193" t="s">
        <v>83</v>
      </c>
      <c r="AY178" s="15" t="s">
        <v>121</v>
      </c>
      <c r="BE178" s="194">
        <f t="shared" si="14"/>
        <v>0</v>
      </c>
      <c r="BF178" s="194">
        <f t="shared" si="15"/>
        <v>0</v>
      </c>
      <c r="BG178" s="194">
        <f t="shared" si="16"/>
        <v>0</v>
      </c>
      <c r="BH178" s="194">
        <f t="shared" si="17"/>
        <v>0</v>
      </c>
      <c r="BI178" s="194">
        <f t="shared" si="18"/>
        <v>0</v>
      </c>
      <c r="BJ178" s="15" t="s">
        <v>81</v>
      </c>
      <c r="BK178" s="194">
        <f t="shared" si="19"/>
        <v>0</v>
      </c>
      <c r="BL178" s="15" t="s">
        <v>206</v>
      </c>
      <c r="BM178" s="193" t="s">
        <v>294</v>
      </c>
    </row>
    <row r="179" spans="1:65" s="2" customFormat="1" ht="24.2" customHeight="1">
      <c r="A179" s="32"/>
      <c r="B179" s="33"/>
      <c r="C179" s="181" t="s">
        <v>295</v>
      </c>
      <c r="D179" s="181" t="s">
        <v>124</v>
      </c>
      <c r="E179" s="182" t="s">
        <v>296</v>
      </c>
      <c r="F179" s="183" t="s">
        <v>297</v>
      </c>
      <c r="G179" s="184" t="s">
        <v>205</v>
      </c>
      <c r="H179" s="185">
        <v>1</v>
      </c>
      <c r="I179" s="186"/>
      <c r="J179" s="187">
        <f t="shared" si="10"/>
        <v>0</v>
      </c>
      <c r="K179" s="188"/>
      <c r="L179" s="37"/>
      <c r="M179" s="189" t="s">
        <v>1</v>
      </c>
      <c r="N179" s="190" t="s">
        <v>38</v>
      </c>
      <c r="O179" s="69"/>
      <c r="P179" s="191">
        <f t="shared" si="11"/>
        <v>0</v>
      </c>
      <c r="Q179" s="191">
        <v>9.0900000000000009E-3</v>
      </c>
      <c r="R179" s="191">
        <f t="shared" si="12"/>
        <v>9.0900000000000009E-3</v>
      </c>
      <c r="S179" s="191">
        <v>0</v>
      </c>
      <c r="T179" s="192">
        <f t="shared" si="1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3" t="s">
        <v>206</v>
      </c>
      <c r="AT179" s="193" t="s">
        <v>124</v>
      </c>
      <c r="AU179" s="193" t="s">
        <v>83</v>
      </c>
      <c r="AY179" s="15" t="s">
        <v>121</v>
      </c>
      <c r="BE179" s="194">
        <f t="shared" si="14"/>
        <v>0</v>
      </c>
      <c r="BF179" s="194">
        <f t="shared" si="15"/>
        <v>0</v>
      </c>
      <c r="BG179" s="194">
        <f t="shared" si="16"/>
        <v>0</v>
      </c>
      <c r="BH179" s="194">
        <f t="shared" si="17"/>
        <v>0</v>
      </c>
      <c r="BI179" s="194">
        <f t="shared" si="18"/>
        <v>0</v>
      </c>
      <c r="BJ179" s="15" t="s">
        <v>81</v>
      </c>
      <c r="BK179" s="194">
        <f t="shared" si="19"/>
        <v>0</v>
      </c>
      <c r="BL179" s="15" t="s">
        <v>206</v>
      </c>
      <c r="BM179" s="193" t="s">
        <v>298</v>
      </c>
    </row>
    <row r="180" spans="1:65" s="2" customFormat="1" ht="21.75" customHeight="1">
      <c r="A180" s="32"/>
      <c r="B180" s="33"/>
      <c r="C180" s="195" t="s">
        <v>299</v>
      </c>
      <c r="D180" s="195" t="s">
        <v>160</v>
      </c>
      <c r="E180" s="196" t="s">
        <v>300</v>
      </c>
      <c r="F180" s="197" t="s">
        <v>301</v>
      </c>
      <c r="G180" s="198" t="s">
        <v>176</v>
      </c>
      <c r="H180" s="199">
        <v>4</v>
      </c>
      <c r="I180" s="200"/>
      <c r="J180" s="201">
        <f t="shared" si="10"/>
        <v>0</v>
      </c>
      <c r="K180" s="202"/>
      <c r="L180" s="203"/>
      <c r="M180" s="204" t="s">
        <v>1</v>
      </c>
      <c r="N180" s="205" t="s">
        <v>38</v>
      </c>
      <c r="O180" s="69"/>
      <c r="P180" s="191">
        <f t="shared" si="11"/>
        <v>0</v>
      </c>
      <c r="Q180" s="191">
        <v>9.1E-4</v>
      </c>
      <c r="R180" s="191">
        <f t="shared" si="12"/>
        <v>3.64E-3</v>
      </c>
      <c r="S180" s="191">
        <v>0</v>
      </c>
      <c r="T180" s="192">
        <f t="shared" si="1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3" t="s">
        <v>254</v>
      </c>
      <c r="AT180" s="193" t="s">
        <v>160</v>
      </c>
      <c r="AU180" s="193" t="s">
        <v>83</v>
      </c>
      <c r="AY180" s="15" t="s">
        <v>121</v>
      </c>
      <c r="BE180" s="194">
        <f t="shared" si="14"/>
        <v>0</v>
      </c>
      <c r="BF180" s="194">
        <f t="shared" si="15"/>
        <v>0</v>
      </c>
      <c r="BG180" s="194">
        <f t="shared" si="16"/>
        <v>0</v>
      </c>
      <c r="BH180" s="194">
        <f t="shared" si="17"/>
        <v>0</v>
      </c>
      <c r="BI180" s="194">
        <f t="shared" si="18"/>
        <v>0</v>
      </c>
      <c r="BJ180" s="15" t="s">
        <v>81</v>
      </c>
      <c r="BK180" s="194">
        <f t="shared" si="19"/>
        <v>0</v>
      </c>
      <c r="BL180" s="15" t="s">
        <v>206</v>
      </c>
      <c r="BM180" s="193" t="s">
        <v>302</v>
      </c>
    </row>
    <row r="181" spans="1:65" s="2" customFormat="1" ht="24.2" customHeight="1">
      <c r="A181" s="32"/>
      <c r="B181" s="33"/>
      <c r="C181" s="181" t="s">
        <v>303</v>
      </c>
      <c r="D181" s="181" t="s">
        <v>124</v>
      </c>
      <c r="E181" s="182" t="s">
        <v>304</v>
      </c>
      <c r="F181" s="183" t="s">
        <v>305</v>
      </c>
      <c r="G181" s="184" t="s">
        <v>205</v>
      </c>
      <c r="H181" s="185">
        <v>105</v>
      </c>
      <c r="I181" s="186"/>
      <c r="J181" s="187">
        <f t="shared" si="10"/>
        <v>0</v>
      </c>
      <c r="K181" s="188"/>
      <c r="L181" s="37"/>
      <c r="M181" s="189" t="s">
        <v>1</v>
      </c>
      <c r="N181" s="190" t="s">
        <v>38</v>
      </c>
      <c r="O181" s="69"/>
      <c r="P181" s="191">
        <f t="shared" si="11"/>
        <v>0</v>
      </c>
      <c r="Q181" s="191">
        <v>7.1000000000000002E-4</v>
      </c>
      <c r="R181" s="191">
        <f t="shared" si="12"/>
        <v>7.4550000000000005E-2</v>
      </c>
      <c r="S181" s="191">
        <v>0</v>
      </c>
      <c r="T181" s="192">
        <f t="shared" si="1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3" t="s">
        <v>206</v>
      </c>
      <c r="AT181" s="193" t="s">
        <v>124</v>
      </c>
      <c r="AU181" s="193" t="s">
        <v>83</v>
      </c>
      <c r="AY181" s="15" t="s">
        <v>121</v>
      </c>
      <c r="BE181" s="194">
        <f t="shared" si="14"/>
        <v>0</v>
      </c>
      <c r="BF181" s="194">
        <f t="shared" si="15"/>
        <v>0</v>
      </c>
      <c r="BG181" s="194">
        <f t="shared" si="16"/>
        <v>0</v>
      </c>
      <c r="BH181" s="194">
        <f t="shared" si="17"/>
        <v>0</v>
      </c>
      <c r="BI181" s="194">
        <f t="shared" si="18"/>
        <v>0</v>
      </c>
      <c r="BJ181" s="15" t="s">
        <v>81</v>
      </c>
      <c r="BK181" s="194">
        <f t="shared" si="19"/>
        <v>0</v>
      </c>
      <c r="BL181" s="15" t="s">
        <v>206</v>
      </c>
      <c r="BM181" s="193" t="s">
        <v>306</v>
      </c>
    </row>
    <row r="182" spans="1:65" s="2" customFormat="1" ht="24.2" customHeight="1">
      <c r="A182" s="32"/>
      <c r="B182" s="33"/>
      <c r="C182" s="181" t="s">
        <v>307</v>
      </c>
      <c r="D182" s="181" t="s">
        <v>124</v>
      </c>
      <c r="E182" s="182" t="s">
        <v>308</v>
      </c>
      <c r="F182" s="183" t="s">
        <v>309</v>
      </c>
      <c r="G182" s="184" t="s">
        <v>205</v>
      </c>
      <c r="H182" s="185">
        <v>220</v>
      </c>
      <c r="I182" s="186"/>
      <c r="J182" s="187">
        <f t="shared" si="10"/>
        <v>0</v>
      </c>
      <c r="K182" s="188"/>
      <c r="L182" s="37"/>
      <c r="M182" s="189" t="s">
        <v>1</v>
      </c>
      <c r="N182" s="190" t="s">
        <v>38</v>
      </c>
      <c r="O182" s="69"/>
      <c r="P182" s="191">
        <f t="shared" si="11"/>
        <v>0</v>
      </c>
      <c r="Q182" s="191">
        <v>2.0600000000000002E-3</v>
      </c>
      <c r="R182" s="191">
        <f t="shared" si="12"/>
        <v>0.45320000000000005</v>
      </c>
      <c r="S182" s="191">
        <v>0</v>
      </c>
      <c r="T182" s="192">
        <f t="shared" si="1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3" t="s">
        <v>206</v>
      </c>
      <c r="AT182" s="193" t="s">
        <v>124</v>
      </c>
      <c r="AU182" s="193" t="s">
        <v>83</v>
      </c>
      <c r="AY182" s="15" t="s">
        <v>121</v>
      </c>
      <c r="BE182" s="194">
        <f t="shared" si="14"/>
        <v>0</v>
      </c>
      <c r="BF182" s="194">
        <f t="shared" si="15"/>
        <v>0</v>
      </c>
      <c r="BG182" s="194">
        <f t="shared" si="16"/>
        <v>0</v>
      </c>
      <c r="BH182" s="194">
        <f t="shared" si="17"/>
        <v>0</v>
      </c>
      <c r="BI182" s="194">
        <f t="shared" si="18"/>
        <v>0</v>
      </c>
      <c r="BJ182" s="15" t="s">
        <v>81</v>
      </c>
      <c r="BK182" s="194">
        <f t="shared" si="19"/>
        <v>0</v>
      </c>
      <c r="BL182" s="15" t="s">
        <v>206</v>
      </c>
      <c r="BM182" s="193" t="s">
        <v>310</v>
      </c>
    </row>
    <row r="183" spans="1:65" s="2" customFormat="1" ht="24.2" customHeight="1">
      <c r="A183" s="32"/>
      <c r="B183" s="33"/>
      <c r="C183" s="181" t="s">
        <v>311</v>
      </c>
      <c r="D183" s="181" t="s">
        <v>124</v>
      </c>
      <c r="E183" s="182" t="s">
        <v>312</v>
      </c>
      <c r="F183" s="183" t="s">
        <v>313</v>
      </c>
      <c r="G183" s="184" t="s">
        <v>205</v>
      </c>
      <c r="H183" s="185">
        <v>70</v>
      </c>
      <c r="I183" s="186"/>
      <c r="J183" s="187">
        <f t="shared" si="10"/>
        <v>0</v>
      </c>
      <c r="K183" s="188"/>
      <c r="L183" s="37"/>
      <c r="M183" s="189" t="s">
        <v>1</v>
      </c>
      <c r="N183" s="190" t="s">
        <v>38</v>
      </c>
      <c r="O183" s="69"/>
      <c r="P183" s="191">
        <f t="shared" si="11"/>
        <v>0</v>
      </c>
      <c r="Q183" s="191">
        <v>1.5499999999999999E-3</v>
      </c>
      <c r="R183" s="191">
        <f t="shared" si="12"/>
        <v>0.1085</v>
      </c>
      <c r="S183" s="191">
        <v>0</v>
      </c>
      <c r="T183" s="192">
        <f t="shared" si="1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3" t="s">
        <v>206</v>
      </c>
      <c r="AT183" s="193" t="s">
        <v>124</v>
      </c>
      <c r="AU183" s="193" t="s">
        <v>83</v>
      </c>
      <c r="AY183" s="15" t="s">
        <v>121</v>
      </c>
      <c r="BE183" s="194">
        <f t="shared" si="14"/>
        <v>0</v>
      </c>
      <c r="BF183" s="194">
        <f t="shared" si="15"/>
        <v>0</v>
      </c>
      <c r="BG183" s="194">
        <f t="shared" si="16"/>
        <v>0</v>
      </c>
      <c r="BH183" s="194">
        <f t="shared" si="17"/>
        <v>0</v>
      </c>
      <c r="BI183" s="194">
        <f t="shared" si="18"/>
        <v>0</v>
      </c>
      <c r="BJ183" s="15" t="s">
        <v>81</v>
      </c>
      <c r="BK183" s="194">
        <f t="shared" si="19"/>
        <v>0</v>
      </c>
      <c r="BL183" s="15" t="s">
        <v>206</v>
      </c>
      <c r="BM183" s="193" t="s">
        <v>314</v>
      </c>
    </row>
    <row r="184" spans="1:65" s="2" customFormat="1" ht="24.2" customHeight="1">
      <c r="A184" s="32"/>
      <c r="B184" s="33"/>
      <c r="C184" s="181" t="s">
        <v>315</v>
      </c>
      <c r="D184" s="181" t="s">
        <v>124</v>
      </c>
      <c r="E184" s="182" t="s">
        <v>316</v>
      </c>
      <c r="F184" s="183" t="s">
        <v>317</v>
      </c>
      <c r="G184" s="184" t="s">
        <v>205</v>
      </c>
      <c r="H184" s="185">
        <v>50</v>
      </c>
      <c r="I184" s="186"/>
      <c r="J184" s="187">
        <f t="shared" si="10"/>
        <v>0</v>
      </c>
      <c r="K184" s="188"/>
      <c r="L184" s="37"/>
      <c r="M184" s="189" t="s">
        <v>1</v>
      </c>
      <c r="N184" s="190" t="s">
        <v>38</v>
      </c>
      <c r="O184" s="69"/>
      <c r="P184" s="191">
        <f t="shared" si="11"/>
        <v>0</v>
      </c>
      <c r="Q184" s="191">
        <v>1.91E-3</v>
      </c>
      <c r="R184" s="191">
        <f t="shared" si="12"/>
        <v>9.5500000000000002E-2</v>
      </c>
      <c r="S184" s="191">
        <v>0</v>
      </c>
      <c r="T184" s="192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3" t="s">
        <v>206</v>
      </c>
      <c r="AT184" s="193" t="s">
        <v>124</v>
      </c>
      <c r="AU184" s="193" t="s">
        <v>83</v>
      </c>
      <c r="AY184" s="15" t="s">
        <v>121</v>
      </c>
      <c r="BE184" s="194">
        <f t="shared" si="14"/>
        <v>0</v>
      </c>
      <c r="BF184" s="194">
        <f t="shared" si="15"/>
        <v>0</v>
      </c>
      <c r="BG184" s="194">
        <f t="shared" si="16"/>
        <v>0</v>
      </c>
      <c r="BH184" s="194">
        <f t="shared" si="17"/>
        <v>0</v>
      </c>
      <c r="BI184" s="194">
        <f t="shared" si="18"/>
        <v>0</v>
      </c>
      <c r="BJ184" s="15" t="s">
        <v>81</v>
      </c>
      <c r="BK184" s="194">
        <f t="shared" si="19"/>
        <v>0</v>
      </c>
      <c r="BL184" s="15" t="s">
        <v>206</v>
      </c>
      <c r="BM184" s="193" t="s">
        <v>318</v>
      </c>
    </row>
    <row r="185" spans="1:65" s="2" customFormat="1" ht="24.2" customHeight="1">
      <c r="A185" s="32"/>
      <c r="B185" s="33"/>
      <c r="C185" s="181" t="s">
        <v>319</v>
      </c>
      <c r="D185" s="181" t="s">
        <v>124</v>
      </c>
      <c r="E185" s="182" t="s">
        <v>320</v>
      </c>
      <c r="F185" s="183" t="s">
        <v>321</v>
      </c>
      <c r="G185" s="184" t="s">
        <v>205</v>
      </c>
      <c r="H185" s="185">
        <v>110</v>
      </c>
      <c r="I185" s="186"/>
      <c r="J185" s="187">
        <f t="shared" si="10"/>
        <v>0</v>
      </c>
      <c r="K185" s="188"/>
      <c r="L185" s="37"/>
      <c r="M185" s="189" t="s">
        <v>1</v>
      </c>
      <c r="N185" s="190" t="s">
        <v>38</v>
      </c>
      <c r="O185" s="69"/>
      <c r="P185" s="191">
        <f t="shared" si="11"/>
        <v>0</v>
      </c>
      <c r="Q185" s="191">
        <v>5.9000000000000003E-4</v>
      </c>
      <c r="R185" s="191">
        <f t="shared" si="12"/>
        <v>6.4899999999999999E-2</v>
      </c>
      <c r="S185" s="191">
        <v>0</v>
      </c>
      <c r="T185" s="192">
        <f t="shared" si="1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3" t="s">
        <v>206</v>
      </c>
      <c r="AT185" s="193" t="s">
        <v>124</v>
      </c>
      <c r="AU185" s="193" t="s">
        <v>83</v>
      </c>
      <c r="AY185" s="15" t="s">
        <v>121</v>
      </c>
      <c r="BE185" s="194">
        <f t="shared" si="14"/>
        <v>0</v>
      </c>
      <c r="BF185" s="194">
        <f t="shared" si="15"/>
        <v>0</v>
      </c>
      <c r="BG185" s="194">
        <f t="shared" si="16"/>
        <v>0</v>
      </c>
      <c r="BH185" s="194">
        <f t="shared" si="17"/>
        <v>0</v>
      </c>
      <c r="BI185" s="194">
        <f t="shared" si="18"/>
        <v>0</v>
      </c>
      <c r="BJ185" s="15" t="s">
        <v>81</v>
      </c>
      <c r="BK185" s="194">
        <f t="shared" si="19"/>
        <v>0</v>
      </c>
      <c r="BL185" s="15" t="s">
        <v>206</v>
      </c>
      <c r="BM185" s="193" t="s">
        <v>322</v>
      </c>
    </row>
    <row r="186" spans="1:65" s="2" customFormat="1" ht="24.2" customHeight="1">
      <c r="A186" s="32"/>
      <c r="B186" s="33"/>
      <c r="C186" s="181" t="s">
        <v>323</v>
      </c>
      <c r="D186" s="181" t="s">
        <v>124</v>
      </c>
      <c r="E186" s="182" t="s">
        <v>324</v>
      </c>
      <c r="F186" s="183" t="s">
        <v>325</v>
      </c>
      <c r="G186" s="184" t="s">
        <v>205</v>
      </c>
      <c r="H186" s="185">
        <v>15</v>
      </c>
      <c r="I186" s="186"/>
      <c r="J186" s="187">
        <f t="shared" si="10"/>
        <v>0</v>
      </c>
      <c r="K186" s="188"/>
      <c r="L186" s="37"/>
      <c r="M186" s="189" t="s">
        <v>1</v>
      </c>
      <c r="N186" s="190" t="s">
        <v>38</v>
      </c>
      <c r="O186" s="69"/>
      <c r="P186" s="191">
        <f t="shared" si="11"/>
        <v>0</v>
      </c>
      <c r="Q186" s="191">
        <v>5.9000000000000003E-4</v>
      </c>
      <c r="R186" s="191">
        <f t="shared" si="12"/>
        <v>8.8500000000000002E-3</v>
      </c>
      <c r="S186" s="191">
        <v>0</v>
      </c>
      <c r="T186" s="192">
        <f t="shared" si="1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3" t="s">
        <v>206</v>
      </c>
      <c r="AT186" s="193" t="s">
        <v>124</v>
      </c>
      <c r="AU186" s="193" t="s">
        <v>83</v>
      </c>
      <c r="AY186" s="15" t="s">
        <v>121</v>
      </c>
      <c r="BE186" s="194">
        <f t="shared" si="14"/>
        <v>0</v>
      </c>
      <c r="BF186" s="194">
        <f t="shared" si="15"/>
        <v>0</v>
      </c>
      <c r="BG186" s="194">
        <f t="shared" si="16"/>
        <v>0</v>
      </c>
      <c r="BH186" s="194">
        <f t="shared" si="17"/>
        <v>0</v>
      </c>
      <c r="BI186" s="194">
        <f t="shared" si="18"/>
        <v>0</v>
      </c>
      <c r="BJ186" s="15" t="s">
        <v>81</v>
      </c>
      <c r="BK186" s="194">
        <f t="shared" si="19"/>
        <v>0</v>
      </c>
      <c r="BL186" s="15" t="s">
        <v>206</v>
      </c>
      <c r="BM186" s="193" t="s">
        <v>326</v>
      </c>
    </row>
    <row r="187" spans="1:65" s="2" customFormat="1" ht="24.2" customHeight="1">
      <c r="A187" s="32"/>
      <c r="B187" s="33"/>
      <c r="C187" s="181" t="s">
        <v>254</v>
      </c>
      <c r="D187" s="181" t="s">
        <v>124</v>
      </c>
      <c r="E187" s="182" t="s">
        <v>327</v>
      </c>
      <c r="F187" s="183" t="s">
        <v>328</v>
      </c>
      <c r="G187" s="184" t="s">
        <v>205</v>
      </c>
      <c r="H187" s="185">
        <v>180</v>
      </c>
      <c r="I187" s="186"/>
      <c r="J187" s="187">
        <f t="shared" ref="J187:J218" si="20">ROUND(I187*H187,2)</f>
        <v>0</v>
      </c>
      <c r="K187" s="188"/>
      <c r="L187" s="37"/>
      <c r="M187" s="189" t="s">
        <v>1</v>
      </c>
      <c r="N187" s="190" t="s">
        <v>38</v>
      </c>
      <c r="O187" s="69"/>
      <c r="P187" s="191">
        <f t="shared" ref="P187:P218" si="21">O187*H187</f>
        <v>0</v>
      </c>
      <c r="Q187" s="191">
        <v>2.0100000000000001E-3</v>
      </c>
      <c r="R187" s="191">
        <f t="shared" ref="R187:R218" si="22">Q187*H187</f>
        <v>0.36180000000000001</v>
      </c>
      <c r="S187" s="191">
        <v>0</v>
      </c>
      <c r="T187" s="192">
        <f t="shared" ref="T187:T218" si="23"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3" t="s">
        <v>206</v>
      </c>
      <c r="AT187" s="193" t="s">
        <v>124</v>
      </c>
      <c r="AU187" s="193" t="s">
        <v>83</v>
      </c>
      <c r="AY187" s="15" t="s">
        <v>121</v>
      </c>
      <c r="BE187" s="194">
        <f t="shared" ref="BE187:BE206" si="24">IF(N187="základní",J187,0)</f>
        <v>0</v>
      </c>
      <c r="BF187" s="194">
        <f t="shared" ref="BF187:BF206" si="25">IF(N187="snížená",J187,0)</f>
        <v>0</v>
      </c>
      <c r="BG187" s="194">
        <f t="shared" ref="BG187:BG206" si="26">IF(N187="zákl. přenesená",J187,0)</f>
        <v>0</v>
      </c>
      <c r="BH187" s="194">
        <f t="shared" ref="BH187:BH206" si="27">IF(N187="sníž. přenesená",J187,0)</f>
        <v>0</v>
      </c>
      <c r="BI187" s="194">
        <f t="shared" ref="BI187:BI206" si="28">IF(N187="nulová",J187,0)</f>
        <v>0</v>
      </c>
      <c r="BJ187" s="15" t="s">
        <v>81</v>
      </c>
      <c r="BK187" s="194">
        <f t="shared" ref="BK187:BK206" si="29">ROUND(I187*H187,2)</f>
        <v>0</v>
      </c>
      <c r="BL187" s="15" t="s">
        <v>206</v>
      </c>
      <c r="BM187" s="193" t="s">
        <v>329</v>
      </c>
    </row>
    <row r="188" spans="1:65" s="2" customFormat="1" ht="24.2" customHeight="1">
      <c r="A188" s="32"/>
      <c r="B188" s="33"/>
      <c r="C188" s="181" t="s">
        <v>330</v>
      </c>
      <c r="D188" s="181" t="s">
        <v>124</v>
      </c>
      <c r="E188" s="182" t="s">
        <v>331</v>
      </c>
      <c r="F188" s="183" t="s">
        <v>332</v>
      </c>
      <c r="G188" s="184" t="s">
        <v>205</v>
      </c>
      <c r="H188" s="185">
        <v>45</v>
      </c>
      <c r="I188" s="186"/>
      <c r="J188" s="187">
        <f t="shared" si="20"/>
        <v>0</v>
      </c>
      <c r="K188" s="188"/>
      <c r="L188" s="37"/>
      <c r="M188" s="189" t="s">
        <v>1</v>
      </c>
      <c r="N188" s="190" t="s">
        <v>38</v>
      </c>
      <c r="O188" s="69"/>
      <c r="P188" s="191">
        <f t="shared" si="21"/>
        <v>0</v>
      </c>
      <c r="Q188" s="191">
        <v>2.0100000000000001E-3</v>
      </c>
      <c r="R188" s="191">
        <f t="shared" si="22"/>
        <v>9.0450000000000003E-2</v>
      </c>
      <c r="S188" s="191">
        <v>0</v>
      </c>
      <c r="T188" s="192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3" t="s">
        <v>206</v>
      </c>
      <c r="AT188" s="193" t="s">
        <v>124</v>
      </c>
      <c r="AU188" s="193" t="s">
        <v>83</v>
      </c>
      <c r="AY188" s="15" t="s">
        <v>121</v>
      </c>
      <c r="BE188" s="194">
        <f t="shared" si="24"/>
        <v>0</v>
      </c>
      <c r="BF188" s="194">
        <f t="shared" si="25"/>
        <v>0</v>
      </c>
      <c r="BG188" s="194">
        <f t="shared" si="26"/>
        <v>0</v>
      </c>
      <c r="BH188" s="194">
        <f t="shared" si="27"/>
        <v>0</v>
      </c>
      <c r="BI188" s="194">
        <f t="shared" si="28"/>
        <v>0</v>
      </c>
      <c r="BJ188" s="15" t="s">
        <v>81</v>
      </c>
      <c r="BK188" s="194">
        <f t="shared" si="29"/>
        <v>0</v>
      </c>
      <c r="BL188" s="15" t="s">
        <v>206</v>
      </c>
      <c r="BM188" s="193" t="s">
        <v>333</v>
      </c>
    </row>
    <row r="189" spans="1:65" s="2" customFormat="1" ht="24.2" customHeight="1">
      <c r="A189" s="32"/>
      <c r="B189" s="33"/>
      <c r="C189" s="181" t="s">
        <v>334</v>
      </c>
      <c r="D189" s="181" t="s">
        <v>124</v>
      </c>
      <c r="E189" s="182" t="s">
        <v>335</v>
      </c>
      <c r="F189" s="183" t="s">
        <v>336</v>
      </c>
      <c r="G189" s="184" t="s">
        <v>205</v>
      </c>
      <c r="H189" s="185">
        <v>5</v>
      </c>
      <c r="I189" s="186"/>
      <c r="J189" s="187">
        <f t="shared" si="20"/>
        <v>0</v>
      </c>
      <c r="K189" s="188"/>
      <c r="L189" s="37"/>
      <c r="M189" s="189" t="s">
        <v>1</v>
      </c>
      <c r="N189" s="190" t="s">
        <v>38</v>
      </c>
      <c r="O189" s="69"/>
      <c r="P189" s="191">
        <f t="shared" si="21"/>
        <v>0</v>
      </c>
      <c r="Q189" s="191">
        <v>1.4499999999999999E-3</v>
      </c>
      <c r="R189" s="191">
        <f t="shared" si="22"/>
        <v>7.2499999999999995E-3</v>
      </c>
      <c r="S189" s="191">
        <v>0</v>
      </c>
      <c r="T189" s="192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3" t="s">
        <v>206</v>
      </c>
      <c r="AT189" s="193" t="s">
        <v>124</v>
      </c>
      <c r="AU189" s="193" t="s">
        <v>83</v>
      </c>
      <c r="AY189" s="15" t="s">
        <v>121</v>
      </c>
      <c r="BE189" s="194">
        <f t="shared" si="24"/>
        <v>0</v>
      </c>
      <c r="BF189" s="194">
        <f t="shared" si="25"/>
        <v>0</v>
      </c>
      <c r="BG189" s="194">
        <f t="shared" si="26"/>
        <v>0</v>
      </c>
      <c r="BH189" s="194">
        <f t="shared" si="27"/>
        <v>0</v>
      </c>
      <c r="BI189" s="194">
        <f t="shared" si="28"/>
        <v>0</v>
      </c>
      <c r="BJ189" s="15" t="s">
        <v>81</v>
      </c>
      <c r="BK189" s="194">
        <f t="shared" si="29"/>
        <v>0</v>
      </c>
      <c r="BL189" s="15" t="s">
        <v>206</v>
      </c>
      <c r="BM189" s="193" t="s">
        <v>337</v>
      </c>
    </row>
    <row r="190" spans="1:65" s="2" customFormat="1" ht="21.75" customHeight="1">
      <c r="A190" s="32"/>
      <c r="B190" s="33"/>
      <c r="C190" s="181" t="s">
        <v>338</v>
      </c>
      <c r="D190" s="181" t="s">
        <v>124</v>
      </c>
      <c r="E190" s="182" t="s">
        <v>339</v>
      </c>
      <c r="F190" s="183" t="s">
        <v>340</v>
      </c>
      <c r="G190" s="184" t="s">
        <v>205</v>
      </c>
      <c r="H190" s="185">
        <v>55</v>
      </c>
      <c r="I190" s="186"/>
      <c r="J190" s="187">
        <f t="shared" si="20"/>
        <v>0</v>
      </c>
      <c r="K190" s="188"/>
      <c r="L190" s="37"/>
      <c r="M190" s="189" t="s">
        <v>1</v>
      </c>
      <c r="N190" s="190" t="s">
        <v>38</v>
      </c>
      <c r="O190" s="69"/>
      <c r="P190" s="191">
        <f t="shared" si="21"/>
        <v>0</v>
      </c>
      <c r="Q190" s="191">
        <v>4.0999999999999999E-4</v>
      </c>
      <c r="R190" s="191">
        <f t="shared" si="22"/>
        <v>2.2550000000000001E-2</v>
      </c>
      <c r="S190" s="191">
        <v>0</v>
      </c>
      <c r="T190" s="192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3" t="s">
        <v>206</v>
      </c>
      <c r="AT190" s="193" t="s">
        <v>124</v>
      </c>
      <c r="AU190" s="193" t="s">
        <v>83</v>
      </c>
      <c r="AY190" s="15" t="s">
        <v>121</v>
      </c>
      <c r="BE190" s="194">
        <f t="shared" si="24"/>
        <v>0</v>
      </c>
      <c r="BF190" s="194">
        <f t="shared" si="25"/>
        <v>0</v>
      </c>
      <c r="BG190" s="194">
        <f t="shared" si="26"/>
        <v>0</v>
      </c>
      <c r="BH190" s="194">
        <f t="shared" si="27"/>
        <v>0</v>
      </c>
      <c r="BI190" s="194">
        <f t="shared" si="28"/>
        <v>0</v>
      </c>
      <c r="BJ190" s="15" t="s">
        <v>81</v>
      </c>
      <c r="BK190" s="194">
        <f t="shared" si="29"/>
        <v>0</v>
      </c>
      <c r="BL190" s="15" t="s">
        <v>206</v>
      </c>
      <c r="BM190" s="193" t="s">
        <v>341</v>
      </c>
    </row>
    <row r="191" spans="1:65" s="2" customFormat="1" ht="21.75" customHeight="1">
      <c r="A191" s="32"/>
      <c r="B191" s="33"/>
      <c r="C191" s="181" t="s">
        <v>342</v>
      </c>
      <c r="D191" s="181" t="s">
        <v>124</v>
      </c>
      <c r="E191" s="182" t="s">
        <v>343</v>
      </c>
      <c r="F191" s="183" t="s">
        <v>344</v>
      </c>
      <c r="G191" s="184" t="s">
        <v>205</v>
      </c>
      <c r="H191" s="185">
        <v>25</v>
      </c>
      <c r="I191" s="186"/>
      <c r="J191" s="187">
        <f t="shared" si="20"/>
        <v>0</v>
      </c>
      <c r="K191" s="188"/>
      <c r="L191" s="37"/>
      <c r="M191" s="189" t="s">
        <v>1</v>
      </c>
      <c r="N191" s="190" t="s">
        <v>38</v>
      </c>
      <c r="O191" s="69"/>
      <c r="P191" s="191">
        <f t="shared" si="21"/>
        <v>0</v>
      </c>
      <c r="Q191" s="191">
        <v>4.0999999999999999E-4</v>
      </c>
      <c r="R191" s="191">
        <f t="shared" si="22"/>
        <v>1.025E-2</v>
      </c>
      <c r="S191" s="191">
        <v>0</v>
      </c>
      <c r="T191" s="192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3" t="s">
        <v>206</v>
      </c>
      <c r="AT191" s="193" t="s">
        <v>124</v>
      </c>
      <c r="AU191" s="193" t="s">
        <v>83</v>
      </c>
      <c r="AY191" s="15" t="s">
        <v>121</v>
      </c>
      <c r="BE191" s="194">
        <f t="shared" si="24"/>
        <v>0</v>
      </c>
      <c r="BF191" s="194">
        <f t="shared" si="25"/>
        <v>0</v>
      </c>
      <c r="BG191" s="194">
        <f t="shared" si="26"/>
        <v>0</v>
      </c>
      <c r="BH191" s="194">
        <f t="shared" si="27"/>
        <v>0</v>
      </c>
      <c r="BI191" s="194">
        <f t="shared" si="28"/>
        <v>0</v>
      </c>
      <c r="BJ191" s="15" t="s">
        <v>81</v>
      </c>
      <c r="BK191" s="194">
        <f t="shared" si="29"/>
        <v>0</v>
      </c>
      <c r="BL191" s="15" t="s">
        <v>206</v>
      </c>
      <c r="BM191" s="193" t="s">
        <v>345</v>
      </c>
    </row>
    <row r="192" spans="1:65" s="2" customFormat="1" ht="21.75" customHeight="1">
      <c r="A192" s="32"/>
      <c r="B192" s="33"/>
      <c r="C192" s="181" t="s">
        <v>346</v>
      </c>
      <c r="D192" s="181" t="s">
        <v>124</v>
      </c>
      <c r="E192" s="182" t="s">
        <v>347</v>
      </c>
      <c r="F192" s="183" t="s">
        <v>348</v>
      </c>
      <c r="G192" s="184" t="s">
        <v>205</v>
      </c>
      <c r="H192" s="185">
        <v>90</v>
      </c>
      <c r="I192" s="186"/>
      <c r="J192" s="187">
        <f t="shared" si="20"/>
        <v>0</v>
      </c>
      <c r="K192" s="188"/>
      <c r="L192" s="37"/>
      <c r="M192" s="189" t="s">
        <v>1</v>
      </c>
      <c r="N192" s="190" t="s">
        <v>38</v>
      </c>
      <c r="O192" s="69"/>
      <c r="P192" s="191">
        <f t="shared" si="21"/>
        <v>0</v>
      </c>
      <c r="Q192" s="191">
        <v>4.8000000000000001E-4</v>
      </c>
      <c r="R192" s="191">
        <f t="shared" si="22"/>
        <v>4.3200000000000002E-2</v>
      </c>
      <c r="S192" s="191">
        <v>0</v>
      </c>
      <c r="T192" s="192">
        <f t="shared" si="2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3" t="s">
        <v>206</v>
      </c>
      <c r="AT192" s="193" t="s">
        <v>124</v>
      </c>
      <c r="AU192" s="193" t="s">
        <v>83</v>
      </c>
      <c r="AY192" s="15" t="s">
        <v>121</v>
      </c>
      <c r="BE192" s="194">
        <f t="shared" si="24"/>
        <v>0</v>
      </c>
      <c r="BF192" s="194">
        <f t="shared" si="25"/>
        <v>0</v>
      </c>
      <c r="BG192" s="194">
        <f t="shared" si="26"/>
        <v>0</v>
      </c>
      <c r="BH192" s="194">
        <f t="shared" si="27"/>
        <v>0</v>
      </c>
      <c r="BI192" s="194">
        <f t="shared" si="28"/>
        <v>0</v>
      </c>
      <c r="BJ192" s="15" t="s">
        <v>81</v>
      </c>
      <c r="BK192" s="194">
        <f t="shared" si="29"/>
        <v>0</v>
      </c>
      <c r="BL192" s="15" t="s">
        <v>206</v>
      </c>
      <c r="BM192" s="193" t="s">
        <v>349</v>
      </c>
    </row>
    <row r="193" spans="1:65" s="2" customFormat="1" ht="21.75" customHeight="1">
      <c r="A193" s="32"/>
      <c r="B193" s="33"/>
      <c r="C193" s="181" t="s">
        <v>350</v>
      </c>
      <c r="D193" s="181" t="s">
        <v>124</v>
      </c>
      <c r="E193" s="182" t="s">
        <v>351</v>
      </c>
      <c r="F193" s="183" t="s">
        <v>352</v>
      </c>
      <c r="G193" s="184" t="s">
        <v>205</v>
      </c>
      <c r="H193" s="185">
        <v>10</v>
      </c>
      <c r="I193" s="186"/>
      <c r="J193" s="187">
        <f t="shared" si="20"/>
        <v>0</v>
      </c>
      <c r="K193" s="188"/>
      <c r="L193" s="37"/>
      <c r="M193" s="189" t="s">
        <v>1</v>
      </c>
      <c r="N193" s="190" t="s">
        <v>38</v>
      </c>
      <c r="O193" s="69"/>
      <c r="P193" s="191">
        <f t="shared" si="21"/>
        <v>0</v>
      </c>
      <c r="Q193" s="191">
        <v>7.1000000000000002E-4</v>
      </c>
      <c r="R193" s="191">
        <f t="shared" si="22"/>
        <v>7.1000000000000004E-3</v>
      </c>
      <c r="S193" s="191">
        <v>0</v>
      </c>
      <c r="T193" s="192">
        <f t="shared" si="2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3" t="s">
        <v>206</v>
      </c>
      <c r="AT193" s="193" t="s">
        <v>124</v>
      </c>
      <c r="AU193" s="193" t="s">
        <v>83</v>
      </c>
      <c r="AY193" s="15" t="s">
        <v>121</v>
      </c>
      <c r="BE193" s="194">
        <f t="shared" si="24"/>
        <v>0</v>
      </c>
      <c r="BF193" s="194">
        <f t="shared" si="25"/>
        <v>0</v>
      </c>
      <c r="BG193" s="194">
        <f t="shared" si="26"/>
        <v>0</v>
      </c>
      <c r="BH193" s="194">
        <f t="shared" si="27"/>
        <v>0</v>
      </c>
      <c r="BI193" s="194">
        <f t="shared" si="28"/>
        <v>0</v>
      </c>
      <c r="BJ193" s="15" t="s">
        <v>81</v>
      </c>
      <c r="BK193" s="194">
        <f t="shared" si="29"/>
        <v>0</v>
      </c>
      <c r="BL193" s="15" t="s">
        <v>206</v>
      </c>
      <c r="BM193" s="193" t="s">
        <v>353</v>
      </c>
    </row>
    <row r="194" spans="1:65" s="2" customFormat="1" ht="21.75" customHeight="1">
      <c r="A194" s="32"/>
      <c r="B194" s="33"/>
      <c r="C194" s="181" t="s">
        <v>354</v>
      </c>
      <c r="D194" s="181" t="s">
        <v>124</v>
      </c>
      <c r="E194" s="182" t="s">
        <v>355</v>
      </c>
      <c r="F194" s="183" t="s">
        <v>356</v>
      </c>
      <c r="G194" s="184" t="s">
        <v>205</v>
      </c>
      <c r="H194" s="185">
        <v>15</v>
      </c>
      <c r="I194" s="186"/>
      <c r="J194" s="187">
        <f t="shared" si="20"/>
        <v>0</v>
      </c>
      <c r="K194" s="188"/>
      <c r="L194" s="37"/>
      <c r="M194" s="189" t="s">
        <v>1</v>
      </c>
      <c r="N194" s="190" t="s">
        <v>38</v>
      </c>
      <c r="O194" s="69"/>
      <c r="P194" s="191">
        <f t="shared" si="21"/>
        <v>0</v>
      </c>
      <c r="Q194" s="191">
        <v>2.2399999999999998E-3</v>
      </c>
      <c r="R194" s="191">
        <f t="shared" si="22"/>
        <v>3.3599999999999998E-2</v>
      </c>
      <c r="S194" s="191">
        <v>0</v>
      </c>
      <c r="T194" s="192">
        <f t="shared" si="2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3" t="s">
        <v>206</v>
      </c>
      <c r="AT194" s="193" t="s">
        <v>124</v>
      </c>
      <c r="AU194" s="193" t="s">
        <v>83</v>
      </c>
      <c r="AY194" s="15" t="s">
        <v>121</v>
      </c>
      <c r="BE194" s="194">
        <f t="shared" si="24"/>
        <v>0</v>
      </c>
      <c r="BF194" s="194">
        <f t="shared" si="25"/>
        <v>0</v>
      </c>
      <c r="BG194" s="194">
        <f t="shared" si="26"/>
        <v>0</v>
      </c>
      <c r="BH194" s="194">
        <f t="shared" si="27"/>
        <v>0</v>
      </c>
      <c r="BI194" s="194">
        <f t="shared" si="28"/>
        <v>0</v>
      </c>
      <c r="BJ194" s="15" t="s">
        <v>81</v>
      </c>
      <c r="BK194" s="194">
        <f t="shared" si="29"/>
        <v>0</v>
      </c>
      <c r="BL194" s="15" t="s">
        <v>206</v>
      </c>
      <c r="BM194" s="193" t="s">
        <v>357</v>
      </c>
    </row>
    <row r="195" spans="1:65" s="2" customFormat="1" ht="24.2" customHeight="1">
      <c r="A195" s="32"/>
      <c r="B195" s="33"/>
      <c r="C195" s="181" t="s">
        <v>358</v>
      </c>
      <c r="D195" s="181" t="s">
        <v>124</v>
      </c>
      <c r="E195" s="182" t="s">
        <v>359</v>
      </c>
      <c r="F195" s="183" t="s">
        <v>360</v>
      </c>
      <c r="G195" s="184" t="s">
        <v>176</v>
      </c>
      <c r="H195" s="185">
        <v>30</v>
      </c>
      <c r="I195" s="186"/>
      <c r="J195" s="187">
        <f t="shared" si="20"/>
        <v>0</v>
      </c>
      <c r="K195" s="188"/>
      <c r="L195" s="37"/>
      <c r="M195" s="189" t="s">
        <v>1</v>
      </c>
      <c r="N195" s="190" t="s">
        <v>38</v>
      </c>
      <c r="O195" s="69"/>
      <c r="P195" s="191">
        <f t="shared" si="21"/>
        <v>0</v>
      </c>
      <c r="Q195" s="191">
        <v>0</v>
      </c>
      <c r="R195" s="191">
        <f t="shared" si="22"/>
        <v>0</v>
      </c>
      <c r="S195" s="191">
        <v>0</v>
      </c>
      <c r="T195" s="192">
        <f t="shared" si="2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3" t="s">
        <v>206</v>
      </c>
      <c r="AT195" s="193" t="s">
        <v>124</v>
      </c>
      <c r="AU195" s="193" t="s">
        <v>83</v>
      </c>
      <c r="AY195" s="15" t="s">
        <v>121</v>
      </c>
      <c r="BE195" s="194">
        <f t="shared" si="24"/>
        <v>0</v>
      </c>
      <c r="BF195" s="194">
        <f t="shared" si="25"/>
        <v>0</v>
      </c>
      <c r="BG195" s="194">
        <f t="shared" si="26"/>
        <v>0</v>
      </c>
      <c r="BH195" s="194">
        <f t="shared" si="27"/>
        <v>0</v>
      </c>
      <c r="BI195" s="194">
        <f t="shared" si="28"/>
        <v>0</v>
      </c>
      <c r="BJ195" s="15" t="s">
        <v>81</v>
      </c>
      <c r="BK195" s="194">
        <f t="shared" si="29"/>
        <v>0</v>
      </c>
      <c r="BL195" s="15" t="s">
        <v>206</v>
      </c>
      <c r="BM195" s="193" t="s">
        <v>361</v>
      </c>
    </row>
    <row r="196" spans="1:65" s="2" customFormat="1" ht="24.2" customHeight="1">
      <c r="A196" s="32"/>
      <c r="B196" s="33"/>
      <c r="C196" s="181" t="s">
        <v>362</v>
      </c>
      <c r="D196" s="181" t="s">
        <v>124</v>
      </c>
      <c r="E196" s="182" t="s">
        <v>363</v>
      </c>
      <c r="F196" s="183" t="s">
        <v>364</v>
      </c>
      <c r="G196" s="184" t="s">
        <v>176</v>
      </c>
      <c r="H196" s="185">
        <v>52</v>
      </c>
      <c r="I196" s="186"/>
      <c r="J196" s="187">
        <f t="shared" si="20"/>
        <v>0</v>
      </c>
      <c r="K196" s="188"/>
      <c r="L196" s="37"/>
      <c r="M196" s="189" t="s">
        <v>1</v>
      </c>
      <c r="N196" s="190" t="s">
        <v>38</v>
      </c>
      <c r="O196" s="69"/>
      <c r="P196" s="191">
        <f t="shared" si="21"/>
        <v>0</v>
      </c>
      <c r="Q196" s="191">
        <v>0</v>
      </c>
      <c r="R196" s="191">
        <f t="shared" si="22"/>
        <v>0</v>
      </c>
      <c r="S196" s="191">
        <v>0</v>
      </c>
      <c r="T196" s="192">
        <f t="shared" si="2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3" t="s">
        <v>206</v>
      </c>
      <c r="AT196" s="193" t="s">
        <v>124</v>
      </c>
      <c r="AU196" s="193" t="s">
        <v>83</v>
      </c>
      <c r="AY196" s="15" t="s">
        <v>121</v>
      </c>
      <c r="BE196" s="194">
        <f t="shared" si="24"/>
        <v>0</v>
      </c>
      <c r="BF196" s="194">
        <f t="shared" si="25"/>
        <v>0</v>
      </c>
      <c r="BG196" s="194">
        <f t="shared" si="26"/>
        <v>0</v>
      </c>
      <c r="BH196" s="194">
        <f t="shared" si="27"/>
        <v>0</v>
      </c>
      <c r="BI196" s="194">
        <f t="shared" si="28"/>
        <v>0</v>
      </c>
      <c r="BJ196" s="15" t="s">
        <v>81</v>
      </c>
      <c r="BK196" s="194">
        <f t="shared" si="29"/>
        <v>0</v>
      </c>
      <c r="BL196" s="15" t="s">
        <v>206</v>
      </c>
      <c r="BM196" s="193" t="s">
        <v>365</v>
      </c>
    </row>
    <row r="197" spans="1:65" s="2" customFormat="1" ht="24.2" customHeight="1">
      <c r="A197" s="32"/>
      <c r="B197" s="33"/>
      <c r="C197" s="181" t="s">
        <v>366</v>
      </c>
      <c r="D197" s="181" t="s">
        <v>124</v>
      </c>
      <c r="E197" s="182" t="s">
        <v>367</v>
      </c>
      <c r="F197" s="183" t="s">
        <v>368</v>
      </c>
      <c r="G197" s="184" t="s">
        <v>176</v>
      </c>
      <c r="H197" s="185">
        <v>8</v>
      </c>
      <c r="I197" s="186"/>
      <c r="J197" s="187">
        <f t="shared" si="20"/>
        <v>0</v>
      </c>
      <c r="K197" s="188"/>
      <c r="L197" s="37"/>
      <c r="M197" s="189" t="s">
        <v>1</v>
      </c>
      <c r="N197" s="190" t="s">
        <v>38</v>
      </c>
      <c r="O197" s="69"/>
      <c r="P197" s="191">
        <f t="shared" si="21"/>
        <v>0</v>
      </c>
      <c r="Q197" s="191">
        <v>0</v>
      </c>
      <c r="R197" s="191">
        <f t="shared" si="22"/>
        <v>0</v>
      </c>
      <c r="S197" s="191">
        <v>0</v>
      </c>
      <c r="T197" s="192">
        <f t="shared" si="2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3" t="s">
        <v>206</v>
      </c>
      <c r="AT197" s="193" t="s">
        <v>124</v>
      </c>
      <c r="AU197" s="193" t="s">
        <v>83</v>
      </c>
      <c r="AY197" s="15" t="s">
        <v>121</v>
      </c>
      <c r="BE197" s="194">
        <f t="shared" si="24"/>
        <v>0</v>
      </c>
      <c r="BF197" s="194">
        <f t="shared" si="25"/>
        <v>0</v>
      </c>
      <c r="BG197" s="194">
        <f t="shared" si="26"/>
        <v>0</v>
      </c>
      <c r="BH197" s="194">
        <f t="shared" si="27"/>
        <v>0</v>
      </c>
      <c r="BI197" s="194">
        <f t="shared" si="28"/>
        <v>0</v>
      </c>
      <c r="BJ197" s="15" t="s">
        <v>81</v>
      </c>
      <c r="BK197" s="194">
        <f t="shared" si="29"/>
        <v>0</v>
      </c>
      <c r="BL197" s="15" t="s">
        <v>206</v>
      </c>
      <c r="BM197" s="193" t="s">
        <v>369</v>
      </c>
    </row>
    <row r="198" spans="1:65" s="2" customFormat="1" ht="24.2" customHeight="1">
      <c r="A198" s="32"/>
      <c r="B198" s="33"/>
      <c r="C198" s="181" t="s">
        <v>370</v>
      </c>
      <c r="D198" s="181" t="s">
        <v>124</v>
      </c>
      <c r="E198" s="182" t="s">
        <v>371</v>
      </c>
      <c r="F198" s="183" t="s">
        <v>372</v>
      </c>
      <c r="G198" s="184" t="s">
        <v>176</v>
      </c>
      <c r="H198" s="185">
        <v>49</v>
      </c>
      <c r="I198" s="186"/>
      <c r="J198" s="187">
        <f t="shared" si="20"/>
        <v>0</v>
      </c>
      <c r="K198" s="188"/>
      <c r="L198" s="37"/>
      <c r="M198" s="189" t="s">
        <v>1</v>
      </c>
      <c r="N198" s="190" t="s">
        <v>38</v>
      </c>
      <c r="O198" s="69"/>
      <c r="P198" s="191">
        <f t="shared" si="21"/>
        <v>0</v>
      </c>
      <c r="Q198" s="191">
        <v>0</v>
      </c>
      <c r="R198" s="191">
        <f t="shared" si="22"/>
        <v>0</v>
      </c>
      <c r="S198" s="191">
        <v>0</v>
      </c>
      <c r="T198" s="192">
        <f t="shared" si="2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3" t="s">
        <v>206</v>
      </c>
      <c r="AT198" s="193" t="s">
        <v>124</v>
      </c>
      <c r="AU198" s="193" t="s">
        <v>83</v>
      </c>
      <c r="AY198" s="15" t="s">
        <v>121</v>
      </c>
      <c r="BE198" s="194">
        <f t="shared" si="24"/>
        <v>0</v>
      </c>
      <c r="BF198" s="194">
        <f t="shared" si="25"/>
        <v>0</v>
      </c>
      <c r="BG198" s="194">
        <f t="shared" si="26"/>
        <v>0</v>
      </c>
      <c r="BH198" s="194">
        <f t="shared" si="27"/>
        <v>0</v>
      </c>
      <c r="BI198" s="194">
        <f t="shared" si="28"/>
        <v>0</v>
      </c>
      <c r="BJ198" s="15" t="s">
        <v>81</v>
      </c>
      <c r="BK198" s="194">
        <f t="shared" si="29"/>
        <v>0</v>
      </c>
      <c r="BL198" s="15" t="s">
        <v>206</v>
      </c>
      <c r="BM198" s="193" t="s">
        <v>373</v>
      </c>
    </row>
    <row r="199" spans="1:65" s="2" customFormat="1" ht="21.75" customHeight="1">
      <c r="A199" s="32"/>
      <c r="B199" s="33"/>
      <c r="C199" s="195" t="s">
        <v>374</v>
      </c>
      <c r="D199" s="195" t="s">
        <v>160</v>
      </c>
      <c r="E199" s="196" t="s">
        <v>375</v>
      </c>
      <c r="F199" s="197" t="s">
        <v>376</v>
      </c>
      <c r="G199" s="198" t="s">
        <v>176</v>
      </c>
      <c r="H199" s="199">
        <v>5</v>
      </c>
      <c r="I199" s="200"/>
      <c r="J199" s="201">
        <f t="shared" si="20"/>
        <v>0</v>
      </c>
      <c r="K199" s="202"/>
      <c r="L199" s="203"/>
      <c r="M199" s="204" t="s">
        <v>1</v>
      </c>
      <c r="N199" s="205" t="s">
        <v>38</v>
      </c>
      <c r="O199" s="69"/>
      <c r="P199" s="191">
        <f t="shared" si="21"/>
        <v>0</v>
      </c>
      <c r="Q199" s="191">
        <v>1.3999999999999999E-4</v>
      </c>
      <c r="R199" s="191">
        <f t="shared" si="22"/>
        <v>6.9999999999999988E-4</v>
      </c>
      <c r="S199" s="191">
        <v>0</v>
      </c>
      <c r="T199" s="192">
        <f t="shared" si="2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3" t="s">
        <v>254</v>
      </c>
      <c r="AT199" s="193" t="s">
        <v>160</v>
      </c>
      <c r="AU199" s="193" t="s">
        <v>83</v>
      </c>
      <c r="AY199" s="15" t="s">
        <v>121</v>
      </c>
      <c r="BE199" s="194">
        <f t="shared" si="24"/>
        <v>0</v>
      </c>
      <c r="BF199" s="194">
        <f t="shared" si="25"/>
        <v>0</v>
      </c>
      <c r="BG199" s="194">
        <f t="shared" si="26"/>
        <v>0</v>
      </c>
      <c r="BH199" s="194">
        <f t="shared" si="27"/>
        <v>0</v>
      </c>
      <c r="BI199" s="194">
        <f t="shared" si="28"/>
        <v>0</v>
      </c>
      <c r="BJ199" s="15" t="s">
        <v>81</v>
      </c>
      <c r="BK199" s="194">
        <f t="shared" si="29"/>
        <v>0</v>
      </c>
      <c r="BL199" s="15" t="s">
        <v>206</v>
      </c>
      <c r="BM199" s="193" t="s">
        <v>377</v>
      </c>
    </row>
    <row r="200" spans="1:65" s="2" customFormat="1" ht="21.75" customHeight="1">
      <c r="A200" s="32"/>
      <c r="B200" s="33"/>
      <c r="C200" s="195" t="s">
        <v>378</v>
      </c>
      <c r="D200" s="195" t="s">
        <v>160</v>
      </c>
      <c r="E200" s="196" t="s">
        <v>379</v>
      </c>
      <c r="F200" s="197" t="s">
        <v>380</v>
      </c>
      <c r="G200" s="198" t="s">
        <v>176</v>
      </c>
      <c r="H200" s="199">
        <v>19</v>
      </c>
      <c r="I200" s="200"/>
      <c r="J200" s="201">
        <f t="shared" si="20"/>
        <v>0</v>
      </c>
      <c r="K200" s="202"/>
      <c r="L200" s="203"/>
      <c r="M200" s="204" t="s">
        <v>1</v>
      </c>
      <c r="N200" s="205" t="s">
        <v>38</v>
      </c>
      <c r="O200" s="69"/>
      <c r="P200" s="191">
        <f t="shared" si="21"/>
        <v>0</v>
      </c>
      <c r="Q200" s="191">
        <v>3.3E-4</v>
      </c>
      <c r="R200" s="191">
        <f t="shared" si="22"/>
        <v>6.2699999999999995E-3</v>
      </c>
      <c r="S200" s="191">
        <v>0</v>
      </c>
      <c r="T200" s="192">
        <f t="shared" si="2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3" t="s">
        <v>254</v>
      </c>
      <c r="AT200" s="193" t="s">
        <v>160</v>
      </c>
      <c r="AU200" s="193" t="s">
        <v>83</v>
      </c>
      <c r="AY200" s="15" t="s">
        <v>121</v>
      </c>
      <c r="BE200" s="194">
        <f t="shared" si="24"/>
        <v>0</v>
      </c>
      <c r="BF200" s="194">
        <f t="shared" si="25"/>
        <v>0</v>
      </c>
      <c r="BG200" s="194">
        <f t="shared" si="26"/>
        <v>0</v>
      </c>
      <c r="BH200" s="194">
        <f t="shared" si="27"/>
        <v>0</v>
      </c>
      <c r="BI200" s="194">
        <f t="shared" si="28"/>
        <v>0</v>
      </c>
      <c r="BJ200" s="15" t="s">
        <v>81</v>
      </c>
      <c r="BK200" s="194">
        <f t="shared" si="29"/>
        <v>0</v>
      </c>
      <c r="BL200" s="15" t="s">
        <v>206</v>
      </c>
      <c r="BM200" s="193" t="s">
        <v>381</v>
      </c>
    </row>
    <row r="201" spans="1:65" s="2" customFormat="1" ht="21.75" customHeight="1">
      <c r="A201" s="32"/>
      <c r="B201" s="33"/>
      <c r="C201" s="195" t="s">
        <v>382</v>
      </c>
      <c r="D201" s="195" t="s">
        <v>160</v>
      </c>
      <c r="E201" s="196" t="s">
        <v>383</v>
      </c>
      <c r="F201" s="197" t="s">
        <v>384</v>
      </c>
      <c r="G201" s="198" t="s">
        <v>176</v>
      </c>
      <c r="H201" s="199">
        <v>1</v>
      </c>
      <c r="I201" s="200"/>
      <c r="J201" s="201">
        <f t="shared" si="20"/>
        <v>0</v>
      </c>
      <c r="K201" s="202"/>
      <c r="L201" s="203"/>
      <c r="M201" s="204" t="s">
        <v>1</v>
      </c>
      <c r="N201" s="205" t="s">
        <v>38</v>
      </c>
      <c r="O201" s="69"/>
      <c r="P201" s="191">
        <f t="shared" si="21"/>
        <v>0</v>
      </c>
      <c r="Q201" s="191">
        <v>4.0000000000000002E-4</v>
      </c>
      <c r="R201" s="191">
        <f t="shared" si="22"/>
        <v>4.0000000000000002E-4</v>
      </c>
      <c r="S201" s="191">
        <v>0</v>
      </c>
      <c r="T201" s="192">
        <f t="shared" si="2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3" t="s">
        <v>254</v>
      </c>
      <c r="AT201" s="193" t="s">
        <v>160</v>
      </c>
      <c r="AU201" s="193" t="s">
        <v>83</v>
      </c>
      <c r="AY201" s="15" t="s">
        <v>121</v>
      </c>
      <c r="BE201" s="194">
        <f t="shared" si="24"/>
        <v>0</v>
      </c>
      <c r="BF201" s="194">
        <f t="shared" si="25"/>
        <v>0</v>
      </c>
      <c r="BG201" s="194">
        <f t="shared" si="26"/>
        <v>0</v>
      </c>
      <c r="BH201" s="194">
        <f t="shared" si="27"/>
        <v>0</v>
      </c>
      <c r="BI201" s="194">
        <f t="shared" si="28"/>
        <v>0</v>
      </c>
      <c r="BJ201" s="15" t="s">
        <v>81</v>
      </c>
      <c r="BK201" s="194">
        <f t="shared" si="29"/>
        <v>0</v>
      </c>
      <c r="BL201" s="15" t="s">
        <v>206</v>
      </c>
      <c r="BM201" s="193" t="s">
        <v>385</v>
      </c>
    </row>
    <row r="202" spans="1:65" s="2" customFormat="1" ht="21.75" customHeight="1">
      <c r="A202" s="32"/>
      <c r="B202" s="33"/>
      <c r="C202" s="195" t="s">
        <v>386</v>
      </c>
      <c r="D202" s="195" t="s">
        <v>160</v>
      </c>
      <c r="E202" s="196" t="s">
        <v>387</v>
      </c>
      <c r="F202" s="197" t="s">
        <v>388</v>
      </c>
      <c r="G202" s="198" t="s">
        <v>176</v>
      </c>
      <c r="H202" s="199">
        <v>1</v>
      </c>
      <c r="I202" s="200"/>
      <c r="J202" s="201">
        <f t="shared" si="20"/>
        <v>0</v>
      </c>
      <c r="K202" s="202"/>
      <c r="L202" s="203"/>
      <c r="M202" s="204" t="s">
        <v>1</v>
      </c>
      <c r="N202" s="205" t="s">
        <v>38</v>
      </c>
      <c r="O202" s="69"/>
      <c r="P202" s="191">
        <f t="shared" si="21"/>
        <v>0</v>
      </c>
      <c r="Q202" s="191">
        <v>6.9999999999999999E-4</v>
      </c>
      <c r="R202" s="191">
        <f t="shared" si="22"/>
        <v>6.9999999999999999E-4</v>
      </c>
      <c r="S202" s="191">
        <v>0</v>
      </c>
      <c r="T202" s="192">
        <f t="shared" si="2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3" t="s">
        <v>254</v>
      </c>
      <c r="AT202" s="193" t="s">
        <v>160</v>
      </c>
      <c r="AU202" s="193" t="s">
        <v>83</v>
      </c>
      <c r="AY202" s="15" t="s">
        <v>121</v>
      </c>
      <c r="BE202" s="194">
        <f t="shared" si="24"/>
        <v>0</v>
      </c>
      <c r="BF202" s="194">
        <f t="shared" si="25"/>
        <v>0</v>
      </c>
      <c r="BG202" s="194">
        <f t="shared" si="26"/>
        <v>0</v>
      </c>
      <c r="BH202" s="194">
        <f t="shared" si="27"/>
        <v>0</v>
      </c>
      <c r="BI202" s="194">
        <f t="shared" si="28"/>
        <v>0</v>
      </c>
      <c r="BJ202" s="15" t="s">
        <v>81</v>
      </c>
      <c r="BK202" s="194">
        <f t="shared" si="29"/>
        <v>0</v>
      </c>
      <c r="BL202" s="15" t="s">
        <v>206</v>
      </c>
      <c r="BM202" s="193" t="s">
        <v>389</v>
      </c>
    </row>
    <row r="203" spans="1:65" s="2" customFormat="1" ht="24.2" customHeight="1">
      <c r="A203" s="32"/>
      <c r="B203" s="33"/>
      <c r="C203" s="181" t="s">
        <v>390</v>
      </c>
      <c r="D203" s="181" t="s">
        <v>124</v>
      </c>
      <c r="E203" s="182" t="s">
        <v>391</v>
      </c>
      <c r="F203" s="183" t="s">
        <v>392</v>
      </c>
      <c r="G203" s="184" t="s">
        <v>176</v>
      </c>
      <c r="H203" s="185">
        <v>30</v>
      </c>
      <c r="I203" s="186"/>
      <c r="J203" s="187">
        <f t="shared" si="20"/>
        <v>0</v>
      </c>
      <c r="K203" s="188"/>
      <c r="L203" s="37"/>
      <c r="M203" s="189" t="s">
        <v>1</v>
      </c>
      <c r="N203" s="190" t="s">
        <v>38</v>
      </c>
      <c r="O203" s="69"/>
      <c r="P203" s="191">
        <f t="shared" si="21"/>
        <v>0</v>
      </c>
      <c r="Q203" s="191">
        <v>0</v>
      </c>
      <c r="R203" s="191">
        <f t="shared" si="22"/>
        <v>0</v>
      </c>
      <c r="S203" s="191">
        <v>2.9610000000000001E-2</v>
      </c>
      <c r="T203" s="192">
        <f t="shared" si="23"/>
        <v>0.88829999999999998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3" t="s">
        <v>206</v>
      </c>
      <c r="AT203" s="193" t="s">
        <v>124</v>
      </c>
      <c r="AU203" s="193" t="s">
        <v>83</v>
      </c>
      <c r="AY203" s="15" t="s">
        <v>121</v>
      </c>
      <c r="BE203" s="194">
        <f t="shared" si="24"/>
        <v>0</v>
      </c>
      <c r="BF203" s="194">
        <f t="shared" si="25"/>
        <v>0</v>
      </c>
      <c r="BG203" s="194">
        <f t="shared" si="26"/>
        <v>0</v>
      </c>
      <c r="BH203" s="194">
        <f t="shared" si="27"/>
        <v>0</v>
      </c>
      <c r="BI203" s="194">
        <f t="shared" si="28"/>
        <v>0</v>
      </c>
      <c r="BJ203" s="15" t="s">
        <v>81</v>
      </c>
      <c r="BK203" s="194">
        <f t="shared" si="29"/>
        <v>0</v>
      </c>
      <c r="BL203" s="15" t="s">
        <v>206</v>
      </c>
      <c r="BM203" s="193" t="s">
        <v>393</v>
      </c>
    </row>
    <row r="204" spans="1:65" s="2" customFormat="1" ht="24.2" customHeight="1">
      <c r="A204" s="32"/>
      <c r="B204" s="33"/>
      <c r="C204" s="181" t="s">
        <v>394</v>
      </c>
      <c r="D204" s="181" t="s">
        <v>124</v>
      </c>
      <c r="E204" s="182" t="s">
        <v>395</v>
      </c>
      <c r="F204" s="183" t="s">
        <v>396</v>
      </c>
      <c r="G204" s="184" t="s">
        <v>176</v>
      </c>
      <c r="H204" s="185">
        <v>4</v>
      </c>
      <c r="I204" s="186"/>
      <c r="J204" s="187">
        <f t="shared" si="20"/>
        <v>0</v>
      </c>
      <c r="K204" s="188"/>
      <c r="L204" s="37"/>
      <c r="M204" s="189" t="s">
        <v>1</v>
      </c>
      <c r="N204" s="190" t="s">
        <v>38</v>
      </c>
      <c r="O204" s="69"/>
      <c r="P204" s="191">
        <f t="shared" si="21"/>
        <v>0</v>
      </c>
      <c r="Q204" s="191">
        <v>0</v>
      </c>
      <c r="R204" s="191">
        <f t="shared" si="22"/>
        <v>0</v>
      </c>
      <c r="S204" s="191">
        <v>2.0109999999999999E-2</v>
      </c>
      <c r="T204" s="192">
        <f t="shared" si="23"/>
        <v>8.0439999999999998E-2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3" t="s">
        <v>206</v>
      </c>
      <c r="AT204" s="193" t="s">
        <v>124</v>
      </c>
      <c r="AU204" s="193" t="s">
        <v>83</v>
      </c>
      <c r="AY204" s="15" t="s">
        <v>121</v>
      </c>
      <c r="BE204" s="194">
        <f t="shared" si="24"/>
        <v>0</v>
      </c>
      <c r="BF204" s="194">
        <f t="shared" si="25"/>
        <v>0</v>
      </c>
      <c r="BG204" s="194">
        <f t="shared" si="26"/>
        <v>0</v>
      </c>
      <c r="BH204" s="194">
        <f t="shared" si="27"/>
        <v>0</v>
      </c>
      <c r="BI204" s="194">
        <f t="shared" si="28"/>
        <v>0</v>
      </c>
      <c r="BJ204" s="15" t="s">
        <v>81</v>
      </c>
      <c r="BK204" s="194">
        <f t="shared" si="29"/>
        <v>0</v>
      </c>
      <c r="BL204" s="15" t="s">
        <v>206</v>
      </c>
      <c r="BM204" s="193" t="s">
        <v>397</v>
      </c>
    </row>
    <row r="205" spans="1:65" s="2" customFormat="1" ht="24.2" customHeight="1">
      <c r="A205" s="32"/>
      <c r="B205" s="33"/>
      <c r="C205" s="181" t="s">
        <v>398</v>
      </c>
      <c r="D205" s="181" t="s">
        <v>124</v>
      </c>
      <c r="E205" s="182" t="s">
        <v>399</v>
      </c>
      <c r="F205" s="183" t="s">
        <v>400</v>
      </c>
      <c r="G205" s="184" t="s">
        <v>176</v>
      </c>
      <c r="H205" s="185">
        <v>1</v>
      </c>
      <c r="I205" s="186"/>
      <c r="J205" s="187">
        <f t="shared" si="20"/>
        <v>0</v>
      </c>
      <c r="K205" s="188"/>
      <c r="L205" s="37"/>
      <c r="M205" s="189" t="s">
        <v>1</v>
      </c>
      <c r="N205" s="190" t="s">
        <v>38</v>
      </c>
      <c r="O205" s="69"/>
      <c r="P205" s="191">
        <f t="shared" si="21"/>
        <v>0</v>
      </c>
      <c r="Q205" s="191">
        <v>1.5E-3</v>
      </c>
      <c r="R205" s="191">
        <f t="shared" si="22"/>
        <v>1.5E-3</v>
      </c>
      <c r="S205" s="191">
        <v>0</v>
      </c>
      <c r="T205" s="192">
        <f t="shared" si="2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3" t="s">
        <v>206</v>
      </c>
      <c r="AT205" s="193" t="s">
        <v>124</v>
      </c>
      <c r="AU205" s="193" t="s">
        <v>83</v>
      </c>
      <c r="AY205" s="15" t="s">
        <v>121</v>
      </c>
      <c r="BE205" s="194">
        <f t="shared" si="24"/>
        <v>0</v>
      </c>
      <c r="BF205" s="194">
        <f t="shared" si="25"/>
        <v>0</v>
      </c>
      <c r="BG205" s="194">
        <f t="shared" si="26"/>
        <v>0</v>
      </c>
      <c r="BH205" s="194">
        <f t="shared" si="27"/>
        <v>0</v>
      </c>
      <c r="BI205" s="194">
        <f t="shared" si="28"/>
        <v>0</v>
      </c>
      <c r="BJ205" s="15" t="s">
        <v>81</v>
      </c>
      <c r="BK205" s="194">
        <f t="shared" si="29"/>
        <v>0</v>
      </c>
      <c r="BL205" s="15" t="s">
        <v>206</v>
      </c>
      <c r="BM205" s="193" t="s">
        <v>401</v>
      </c>
    </row>
    <row r="206" spans="1:65" s="2" customFormat="1" ht="24.2" customHeight="1">
      <c r="A206" s="32"/>
      <c r="B206" s="33"/>
      <c r="C206" s="181" t="s">
        <v>402</v>
      </c>
      <c r="D206" s="181" t="s">
        <v>124</v>
      </c>
      <c r="E206" s="182" t="s">
        <v>403</v>
      </c>
      <c r="F206" s="183" t="s">
        <v>404</v>
      </c>
      <c r="G206" s="184" t="s">
        <v>176</v>
      </c>
      <c r="H206" s="185">
        <v>1</v>
      </c>
      <c r="I206" s="186"/>
      <c r="J206" s="187">
        <f t="shared" si="20"/>
        <v>0</v>
      </c>
      <c r="K206" s="188"/>
      <c r="L206" s="37"/>
      <c r="M206" s="189" t="s">
        <v>1</v>
      </c>
      <c r="N206" s="190" t="s">
        <v>38</v>
      </c>
      <c r="O206" s="69"/>
      <c r="P206" s="191">
        <f t="shared" si="21"/>
        <v>0</v>
      </c>
      <c r="Q206" s="191">
        <v>1.01E-3</v>
      </c>
      <c r="R206" s="191">
        <f t="shared" si="22"/>
        <v>1.01E-3</v>
      </c>
      <c r="S206" s="191">
        <v>0</v>
      </c>
      <c r="T206" s="192">
        <f t="shared" si="2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3" t="s">
        <v>206</v>
      </c>
      <c r="AT206" s="193" t="s">
        <v>124</v>
      </c>
      <c r="AU206" s="193" t="s">
        <v>83</v>
      </c>
      <c r="AY206" s="15" t="s">
        <v>121</v>
      </c>
      <c r="BE206" s="194">
        <f t="shared" si="24"/>
        <v>0</v>
      </c>
      <c r="BF206" s="194">
        <f t="shared" si="25"/>
        <v>0</v>
      </c>
      <c r="BG206" s="194">
        <f t="shared" si="26"/>
        <v>0</v>
      </c>
      <c r="BH206" s="194">
        <f t="shared" si="27"/>
        <v>0</v>
      </c>
      <c r="BI206" s="194">
        <f t="shared" si="28"/>
        <v>0</v>
      </c>
      <c r="BJ206" s="15" t="s">
        <v>81</v>
      </c>
      <c r="BK206" s="194">
        <f t="shared" si="29"/>
        <v>0</v>
      </c>
      <c r="BL206" s="15" t="s">
        <v>206</v>
      </c>
      <c r="BM206" s="193" t="s">
        <v>405</v>
      </c>
    </row>
    <row r="207" spans="1:65" s="2" customFormat="1" ht="87.75">
      <c r="A207" s="32"/>
      <c r="B207" s="33"/>
      <c r="C207" s="34"/>
      <c r="D207" s="208" t="s">
        <v>182</v>
      </c>
      <c r="E207" s="34"/>
      <c r="F207" s="217" t="s">
        <v>406</v>
      </c>
      <c r="G207" s="34"/>
      <c r="H207" s="34"/>
      <c r="I207" s="218"/>
      <c r="J207" s="34"/>
      <c r="K207" s="34"/>
      <c r="L207" s="37"/>
      <c r="M207" s="219"/>
      <c r="N207" s="220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182</v>
      </c>
      <c r="AU207" s="15" t="s">
        <v>83</v>
      </c>
    </row>
    <row r="208" spans="1:65" s="2" customFormat="1" ht="24.2" customHeight="1">
      <c r="A208" s="32"/>
      <c r="B208" s="33"/>
      <c r="C208" s="181" t="s">
        <v>407</v>
      </c>
      <c r="D208" s="181" t="s">
        <v>124</v>
      </c>
      <c r="E208" s="182" t="s">
        <v>408</v>
      </c>
      <c r="F208" s="183" t="s">
        <v>409</v>
      </c>
      <c r="G208" s="184" t="s">
        <v>176</v>
      </c>
      <c r="H208" s="185">
        <v>2</v>
      </c>
      <c r="I208" s="186"/>
      <c r="J208" s="187">
        <f>ROUND(I208*H208,2)</f>
        <v>0</v>
      </c>
      <c r="K208" s="188"/>
      <c r="L208" s="37"/>
      <c r="M208" s="189" t="s">
        <v>1</v>
      </c>
      <c r="N208" s="190" t="s">
        <v>38</v>
      </c>
      <c r="O208" s="69"/>
      <c r="P208" s="191">
        <f>O208*H208</f>
        <v>0</v>
      </c>
      <c r="Q208" s="191">
        <v>1.01E-3</v>
      </c>
      <c r="R208" s="191">
        <f>Q208*H208</f>
        <v>2.0200000000000001E-3</v>
      </c>
      <c r="S208" s="191">
        <v>0</v>
      </c>
      <c r="T208" s="19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3" t="s">
        <v>206</v>
      </c>
      <c r="AT208" s="193" t="s">
        <v>124</v>
      </c>
      <c r="AU208" s="193" t="s">
        <v>83</v>
      </c>
      <c r="AY208" s="15" t="s">
        <v>121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5" t="s">
        <v>81</v>
      </c>
      <c r="BK208" s="194">
        <f>ROUND(I208*H208,2)</f>
        <v>0</v>
      </c>
      <c r="BL208" s="15" t="s">
        <v>206</v>
      </c>
      <c r="BM208" s="193" t="s">
        <v>410</v>
      </c>
    </row>
    <row r="209" spans="1:65" s="2" customFormat="1" ht="78">
      <c r="A209" s="32"/>
      <c r="B209" s="33"/>
      <c r="C209" s="34"/>
      <c r="D209" s="208" t="s">
        <v>182</v>
      </c>
      <c r="E209" s="34"/>
      <c r="F209" s="217" t="s">
        <v>411</v>
      </c>
      <c r="G209" s="34"/>
      <c r="H209" s="34"/>
      <c r="I209" s="218"/>
      <c r="J209" s="34"/>
      <c r="K209" s="34"/>
      <c r="L209" s="37"/>
      <c r="M209" s="219"/>
      <c r="N209" s="220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182</v>
      </c>
      <c r="AU209" s="15" t="s">
        <v>83</v>
      </c>
    </row>
    <row r="210" spans="1:65" s="2" customFormat="1" ht="24.2" customHeight="1">
      <c r="A210" s="32"/>
      <c r="B210" s="33"/>
      <c r="C210" s="181" t="s">
        <v>412</v>
      </c>
      <c r="D210" s="181" t="s">
        <v>124</v>
      </c>
      <c r="E210" s="182" t="s">
        <v>413</v>
      </c>
      <c r="F210" s="183" t="s">
        <v>414</v>
      </c>
      <c r="G210" s="184" t="s">
        <v>176</v>
      </c>
      <c r="H210" s="185">
        <v>5</v>
      </c>
      <c r="I210" s="186"/>
      <c r="J210" s="187">
        <f>ROUND(I210*H210,2)</f>
        <v>0</v>
      </c>
      <c r="K210" s="188"/>
      <c r="L210" s="37"/>
      <c r="M210" s="189" t="s">
        <v>1</v>
      </c>
      <c r="N210" s="190" t="s">
        <v>38</v>
      </c>
      <c r="O210" s="69"/>
      <c r="P210" s="191">
        <f>O210*H210</f>
        <v>0</v>
      </c>
      <c r="Q210" s="191">
        <v>1.01E-3</v>
      </c>
      <c r="R210" s="191">
        <f>Q210*H210</f>
        <v>5.0500000000000007E-3</v>
      </c>
      <c r="S210" s="191">
        <v>0</v>
      </c>
      <c r="T210" s="192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3" t="s">
        <v>206</v>
      </c>
      <c r="AT210" s="193" t="s">
        <v>124</v>
      </c>
      <c r="AU210" s="193" t="s">
        <v>83</v>
      </c>
      <c r="AY210" s="15" t="s">
        <v>121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5" t="s">
        <v>81</v>
      </c>
      <c r="BK210" s="194">
        <f>ROUND(I210*H210,2)</f>
        <v>0</v>
      </c>
      <c r="BL210" s="15" t="s">
        <v>206</v>
      </c>
      <c r="BM210" s="193" t="s">
        <v>415</v>
      </c>
    </row>
    <row r="211" spans="1:65" s="2" customFormat="1" ht="87.75">
      <c r="A211" s="32"/>
      <c r="B211" s="33"/>
      <c r="C211" s="34"/>
      <c r="D211" s="208" t="s">
        <v>182</v>
      </c>
      <c r="E211" s="34"/>
      <c r="F211" s="217" t="s">
        <v>416</v>
      </c>
      <c r="G211" s="34"/>
      <c r="H211" s="34"/>
      <c r="I211" s="218"/>
      <c r="J211" s="34"/>
      <c r="K211" s="34"/>
      <c r="L211" s="37"/>
      <c r="M211" s="219"/>
      <c r="N211" s="220"/>
      <c r="O211" s="69"/>
      <c r="P211" s="69"/>
      <c r="Q211" s="69"/>
      <c r="R211" s="69"/>
      <c r="S211" s="69"/>
      <c r="T211" s="70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182</v>
      </c>
      <c r="AU211" s="15" t="s">
        <v>83</v>
      </c>
    </row>
    <row r="212" spans="1:65" s="2" customFormat="1" ht="24.2" customHeight="1">
      <c r="A212" s="32"/>
      <c r="B212" s="33"/>
      <c r="C212" s="181" t="s">
        <v>417</v>
      </c>
      <c r="D212" s="181" t="s">
        <v>124</v>
      </c>
      <c r="E212" s="182" t="s">
        <v>418</v>
      </c>
      <c r="F212" s="183" t="s">
        <v>419</v>
      </c>
      <c r="G212" s="184" t="s">
        <v>176</v>
      </c>
      <c r="H212" s="185">
        <v>5</v>
      </c>
      <c r="I212" s="186"/>
      <c r="J212" s="187">
        <f>ROUND(I212*H212,2)</f>
        <v>0</v>
      </c>
      <c r="K212" s="188"/>
      <c r="L212" s="37"/>
      <c r="M212" s="189" t="s">
        <v>1</v>
      </c>
      <c r="N212" s="190" t="s">
        <v>38</v>
      </c>
      <c r="O212" s="69"/>
      <c r="P212" s="191">
        <f>O212*H212</f>
        <v>0</v>
      </c>
      <c r="Q212" s="191">
        <v>1.01E-3</v>
      </c>
      <c r="R212" s="191">
        <f>Q212*H212</f>
        <v>5.0500000000000007E-3</v>
      </c>
      <c r="S212" s="191">
        <v>0</v>
      </c>
      <c r="T212" s="192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3" t="s">
        <v>206</v>
      </c>
      <c r="AT212" s="193" t="s">
        <v>124</v>
      </c>
      <c r="AU212" s="193" t="s">
        <v>83</v>
      </c>
      <c r="AY212" s="15" t="s">
        <v>121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5" t="s">
        <v>81</v>
      </c>
      <c r="BK212" s="194">
        <f>ROUND(I212*H212,2)</f>
        <v>0</v>
      </c>
      <c r="BL212" s="15" t="s">
        <v>206</v>
      </c>
      <c r="BM212" s="193" t="s">
        <v>420</v>
      </c>
    </row>
    <row r="213" spans="1:65" s="2" customFormat="1" ht="87.75">
      <c r="A213" s="32"/>
      <c r="B213" s="33"/>
      <c r="C213" s="34"/>
      <c r="D213" s="208" t="s">
        <v>182</v>
      </c>
      <c r="E213" s="34"/>
      <c r="F213" s="217" t="s">
        <v>421</v>
      </c>
      <c r="G213" s="34"/>
      <c r="H213" s="34"/>
      <c r="I213" s="218"/>
      <c r="J213" s="34"/>
      <c r="K213" s="34"/>
      <c r="L213" s="37"/>
      <c r="M213" s="219"/>
      <c r="N213" s="220"/>
      <c r="O213" s="69"/>
      <c r="P213" s="69"/>
      <c r="Q213" s="69"/>
      <c r="R213" s="69"/>
      <c r="S213" s="69"/>
      <c r="T213" s="70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182</v>
      </c>
      <c r="AU213" s="15" t="s">
        <v>83</v>
      </c>
    </row>
    <row r="214" spans="1:65" s="2" customFormat="1" ht="24.2" customHeight="1">
      <c r="A214" s="32"/>
      <c r="B214" s="33"/>
      <c r="C214" s="181" t="s">
        <v>422</v>
      </c>
      <c r="D214" s="181" t="s">
        <v>124</v>
      </c>
      <c r="E214" s="182" t="s">
        <v>423</v>
      </c>
      <c r="F214" s="183" t="s">
        <v>424</v>
      </c>
      <c r="G214" s="184" t="s">
        <v>176</v>
      </c>
      <c r="H214" s="185">
        <v>2</v>
      </c>
      <c r="I214" s="186"/>
      <c r="J214" s="187">
        <f>ROUND(I214*H214,2)</f>
        <v>0</v>
      </c>
      <c r="K214" s="188"/>
      <c r="L214" s="37"/>
      <c r="M214" s="189" t="s">
        <v>1</v>
      </c>
      <c r="N214" s="190" t="s">
        <v>38</v>
      </c>
      <c r="O214" s="69"/>
      <c r="P214" s="191">
        <f>O214*H214</f>
        <v>0</v>
      </c>
      <c r="Q214" s="191">
        <v>1.01E-3</v>
      </c>
      <c r="R214" s="191">
        <f>Q214*H214</f>
        <v>2.0200000000000001E-3</v>
      </c>
      <c r="S214" s="191">
        <v>0</v>
      </c>
      <c r="T214" s="19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3" t="s">
        <v>206</v>
      </c>
      <c r="AT214" s="193" t="s">
        <v>124</v>
      </c>
      <c r="AU214" s="193" t="s">
        <v>83</v>
      </c>
      <c r="AY214" s="15" t="s">
        <v>121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5" t="s">
        <v>81</v>
      </c>
      <c r="BK214" s="194">
        <f>ROUND(I214*H214,2)</f>
        <v>0</v>
      </c>
      <c r="BL214" s="15" t="s">
        <v>206</v>
      </c>
      <c r="BM214" s="193" t="s">
        <v>425</v>
      </c>
    </row>
    <row r="215" spans="1:65" s="2" customFormat="1" ht="78">
      <c r="A215" s="32"/>
      <c r="B215" s="33"/>
      <c r="C215" s="34"/>
      <c r="D215" s="208" t="s">
        <v>182</v>
      </c>
      <c r="E215" s="34"/>
      <c r="F215" s="217" t="s">
        <v>426</v>
      </c>
      <c r="G215" s="34"/>
      <c r="H215" s="34"/>
      <c r="I215" s="218"/>
      <c r="J215" s="34"/>
      <c r="K215" s="34"/>
      <c r="L215" s="37"/>
      <c r="M215" s="219"/>
      <c r="N215" s="220"/>
      <c r="O215" s="69"/>
      <c r="P215" s="69"/>
      <c r="Q215" s="69"/>
      <c r="R215" s="69"/>
      <c r="S215" s="69"/>
      <c r="T215" s="70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182</v>
      </c>
      <c r="AU215" s="15" t="s">
        <v>83</v>
      </c>
    </row>
    <row r="216" spans="1:65" s="2" customFormat="1" ht="24.2" customHeight="1">
      <c r="A216" s="32"/>
      <c r="B216" s="33"/>
      <c r="C216" s="181" t="s">
        <v>427</v>
      </c>
      <c r="D216" s="181" t="s">
        <v>124</v>
      </c>
      <c r="E216" s="182" t="s">
        <v>428</v>
      </c>
      <c r="F216" s="183" t="s">
        <v>429</v>
      </c>
      <c r="G216" s="184" t="s">
        <v>176</v>
      </c>
      <c r="H216" s="185">
        <v>23</v>
      </c>
      <c r="I216" s="186"/>
      <c r="J216" s="187">
        <f>ROUND(I216*H216,2)</f>
        <v>0</v>
      </c>
      <c r="K216" s="188"/>
      <c r="L216" s="37"/>
      <c r="M216" s="189" t="s">
        <v>1</v>
      </c>
      <c r="N216" s="190" t="s">
        <v>38</v>
      </c>
      <c r="O216" s="69"/>
      <c r="P216" s="191">
        <f>O216*H216</f>
        <v>0</v>
      </c>
      <c r="Q216" s="191">
        <v>1.01E-3</v>
      </c>
      <c r="R216" s="191">
        <f>Q216*H216</f>
        <v>2.3230000000000001E-2</v>
      </c>
      <c r="S216" s="191">
        <v>0</v>
      </c>
      <c r="T216" s="192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3" t="s">
        <v>206</v>
      </c>
      <c r="AT216" s="193" t="s">
        <v>124</v>
      </c>
      <c r="AU216" s="193" t="s">
        <v>83</v>
      </c>
      <c r="AY216" s="15" t="s">
        <v>121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5" t="s">
        <v>81</v>
      </c>
      <c r="BK216" s="194">
        <f>ROUND(I216*H216,2)</f>
        <v>0</v>
      </c>
      <c r="BL216" s="15" t="s">
        <v>206</v>
      </c>
      <c r="BM216" s="193" t="s">
        <v>430</v>
      </c>
    </row>
    <row r="217" spans="1:65" s="2" customFormat="1" ht="78">
      <c r="A217" s="32"/>
      <c r="B217" s="33"/>
      <c r="C217" s="34"/>
      <c r="D217" s="208" t="s">
        <v>182</v>
      </c>
      <c r="E217" s="34"/>
      <c r="F217" s="217" t="s">
        <v>431</v>
      </c>
      <c r="G217" s="34"/>
      <c r="H217" s="34"/>
      <c r="I217" s="218"/>
      <c r="J217" s="34"/>
      <c r="K217" s="34"/>
      <c r="L217" s="37"/>
      <c r="M217" s="219"/>
      <c r="N217" s="220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182</v>
      </c>
      <c r="AU217" s="15" t="s">
        <v>83</v>
      </c>
    </row>
    <row r="218" spans="1:65" s="2" customFormat="1" ht="21.75" customHeight="1">
      <c r="A218" s="32"/>
      <c r="B218" s="33"/>
      <c r="C218" s="181" t="s">
        <v>432</v>
      </c>
      <c r="D218" s="181" t="s">
        <v>124</v>
      </c>
      <c r="E218" s="182" t="s">
        <v>433</v>
      </c>
      <c r="F218" s="183" t="s">
        <v>434</v>
      </c>
      <c r="G218" s="184" t="s">
        <v>176</v>
      </c>
      <c r="H218" s="185">
        <v>6</v>
      </c>
      <c r="I218" s="186"/>
      <c r="J218" s="187">
        <f>ROUND(I218*H218,2)</f>
        <v>0</v>
      </c>
      <c r="K218" s="188"/>
      <c r="L218" s="37"/>
      <c r="M218" s="189" t="s">
        <v>1</v>
      </c>
      <c r="N218" s="190" t="s">
        <v>38</v>
      </c>
      <c r="O218" s="69"/>
      <c r="P218" s="191">
        <f>O218*H218</f>
        <v>0</v>
      </c>
      <c r="Q218" s="191">
        <v>1.01E-3</v>
      </c>
      <c r="R218" s="191">
        <f>Q218*H218</f>
        <v>6.0600000000000003E-3</v>
      </c>
      <c r="S218" s="191">
        <v>0</v>
      </c>
      <c r="T218" s="19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3" t="s">
        <v>206</v>
      </c>
      <c r="AT218" s="193" t="s">
        <v>124</v>
      </c>
      <c r="AU218" s="193" t="s">
        <v>83</v>
      </c>
      <c r="AY218" s="15" t="s">
        <v>121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5" t="s">
        <v>81</v>
      </c>
      <c r="BK218" s="194">
        <f>ROUND(I218*H218,2)</f>
        <v>0</v>
      </c>
      <c r="BL218" s="15" t="s">
        <v>206</v>
      </c>
      <c r="BM218" s="193" t="s">
        <v>435</v>
      </c>
    </row>
    <row r="219" spans="1:65" s="2" customFormat="1" ht="29.25">
      <c r="A219" s="32"/>
      <c r="B219" s="33"/>
      <c r="C219" s="34"/>
      <c r="D219" s="208" t="s">
        <v>182</v>
      </c>
      <c r="E219" s="34"/>
      <c r="F219" s="217" t="s">
        <v>436</v>
      </c>
      <c r="G219" s="34"/>
      <c r="H219" s="34"/>
      <c r="I219" s="218"/>
      <c r="J219" s="34"/>
      <c r="K219" s="34"/>
      <c r="L219" s="37"/>
      <c r="M219" s="219"/>
      <c r="N219" s="220"/>
      <c r="O219" s="69"/>
      <c r="P219" s="69"/>
      <c r="Q219" s="69"/>
      <c r="R219" s="69"/>
      <c r="S219" s="69"/>
      <c r="T219" s="70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182</v>
      </c>
      <c r="AU219" s="15" t="s">
        <v>83</v>
      </c>
    </row>
    <row r="220" spans="1:65" s="2" customFormat="1" ht="21.75" customHeight="1">
      <c r="A220" s="32"/>
      <c r="B220" s="33"/>
      <c r="C220" s="181" t="s">
        <v>437</v>
      </c>
      <c r="D220" s="181" t="s">
        <v>124</v>
      </c>
      <c r="E220" s="182" t="s">
        <v>438</v>
      </c>
      <c r="F220" s="183" t="s">
        <v>439</v>
      </c>
      <c r="G220" s="184" t="s">
        <v>176</v>
      </c>
      <c r="H220" s="185">
        <v>28</v>
      </c>
      <c r="I220" s="186"/>
      <c r="J220" s="187">
        <f>ROUND(I220*H220,2)</f>
        <v>0</v>
      </c>
      <c r="K220" s="188"/>
      <c r="L220" s="37"/>
      <c r="M220" s="189" t="s">
        <v>1</v>
      </c>
      <c r="N220" s="190" t="s">
        <v>38</v>
      </c>
      <c r="O220" s="69"/>
      <c r="P220" s="191">
        <f>O220*H220</f>
        <v>0</v>
      </c>
      <c r="Q220" s="191">
        <v>2.7999999999999998E-4</v>
      </c>
      <c r="R220" s="191">
        <f>Q220*H220</f>
        <v>7.8399999999999997E-3</v>
      </c>
      <c r="S220" s="191">
        <v>0</v>
      </c>
      <c r="T220" s="19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3" t="s">
        <v>206</v>
      </c>
      <c r="AT220" s="193" t="s">
        <v>124</v>
      </c>
      <c r="AU220" s="193" t="s">
        <v>83</v>
      </c>
      <c r="AY220" s="15" t="s">
        <v>121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5" t="s">
        <v>81</v>
      </c>
      <c r="BK220" s="194">
        <f>ROUND(I220*H220,2)</f>
        <v>0</v>
      </c>
      <c r="BL220" s="15" t="s">
        <v>206</v>
      </c>
      <c r="BM220" s="193" t="s">
        <v>440</v>
      </c>
    </row>
    <row r="221" spans="1:65" s="2" customFormat="1" ht="24.2" customHeight="1">
      <c r="A221" s="32"/>
      <c r="B221" s="33"/>
      <c r="C221" s="195" t="s">
        <v>441</v>
      </c>
      <c r="D221" s="195" t="s">
        <v>160</v>
      </c>
      <c r="E221" s="196" t="s">
        <v>442</v>
      </c>
      <c r="F221" s="197" t="s">
        <v>443</v>
      </c>
      <c r="G221" s="198" t="s">
        <v>176</v>
      </c>
      <c r="H221" s="199">
        <v>4</v>
      </c>
      <c r="I221" s="200"/>
      <c r="J221" s="201">
        <f>ROUND(I221*H221,2)</f>
        <v>0</v>
      </c>
      <c r="K221" s="202"/>
      <c r="L221" s="203"/>
      <c r="M221" s="204" t="s">
        <v>1</v>
      </c>
      <c r="N221" s="205" t="s">
        <v>38</v>
      </c>
      <c r="O221" s="69"/>
      <c r="P221" s="191">
        <f>O221*H221</f>
        <v>0</v>
      </c>
      <c r="Q221" s="191">
        <v>1.48E-3</v>
      </c>
      <c r="R221" s="191">
        <f>Q221*H221</f>
        <v>5.9199999999999999E-3</v>
      </c>
      <c r="S221" s="191">
        <v>0</v>
      </c>
      <c r="T221" s="192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3" t="s">
        <v>254</v>
      </c>
      <c r="AT221" s="193" t="s">
        <v>160</v>
      </c>
      <c r="AU221" s="193" t="s">
        <v>83</v>
      </c>
      <c r="AY221" s="15" t="s">
        <v>121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5" t="s">
        <v>81</v>
      </c>
      <c r="BK221" s="194">
        <f>ROUND(I221*H221,2)</f>
        <v>0</v>
      </c>
      <c r="BL221" s="15" t="s">
        <v>206</v>
      </c>
      <c r="BM221" s="193" t="s">
        <v>444</v>
      </c>
    </row>
    <row r="222" spans="1:65" s="2" customFormat="1" ht="16.5" customHeight="1">
      <c r="A222" s="32"/>
      <c r="B222" s="33"/>
      <c r="C222" s="181" t="s">
        <v>445</v>
      </c>
      <c r="D222" s="181" t="s">
        <v>124</v>
      </c>
      <c r="E222" s="182" t="s">
        <v>446</v>
      </c>
      <c r="F222" s="183" t="s">
        <v>447</v>
      </c>
      <c r="G222" s="184" t="s">
        <v>176</v>
      </c>
      <c r="H222" s="185">
        <v>1</v>
      </c>
      <c r="I222" s="186"/>
      <c r="J222" s="187">
        <f>ROUND(I222*H222,2)</f>
        <v>0</v>
      </c>
      <c r="K222" s="188"/>
      <c r="L222" s="37"/>
      <c r="M222" s="189" t="s">
        <v>1</v>
      </c>
      <c r="N222" s="190" t="s">
        <v>38</v>
      </c>
      <c r="O222" s="69"/>
      <c r="P222" s="191">
        <f>O222*H222</f>
        <v>0</v>
      </c>
      <c r="Q222" s="191">
        <v>1.6000000000000001E-4</v>
      </c>
      <c r="R222" s="191">
        <f>Q222*H222</f>
        <v>1.6000000000000001E-4</v>
      </c>
      <c r="S222" s="191">
        <v>0</v>
      </c>
      <c r="T222" s="19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3" t="s">
        <v>206</v>
      </c>
      <c r="AT222" s="193" t="s">
        <v>124</v>
      </c>
      <c r="AU222" s="193" t="s">
        <v>83</v>
      </c>
      <c r="AY222" s="15" t="s">
        <v>121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5" t="s">
        <v>81</v>
      </c>
      <c r="BK222" s="194">
        <f>ROUND(I222*H222,2)</f>
        <v>0</v>
      </c>
      <c r="BL222" s="15" t="s">
        <v>206</v>
      </c>
      <c r="BM222" s="193" t="s">
        <v>448</v>
      </c>
    </row>
    <row r="223" spans="1:65" s="2" customFormat="1" ht="16.5" customHeight="1">
      <c r="A223" s="32"/>
      <c r="B223" s="33"/>
      <c r="C223" s="181" t="s">
        <v>449</v>
      </c>
      <c r="D223" s="181" t="s">
        <v>124</v>
      </c>
      <c r="E223" s="182" t="s">
        <v>450</v>
      </c>
      <c r="F223" s="183" t="s">
        <v>451</v>
      </c>
      <c r="G223" s="184" t="s">
        <v>176</v>
      </c>
      <c r="H223" s="185">
        <v>9</v>
      </c>
      <c r="I223" s="186"/>
      <c r="J223" s="187">
        <f>ROUND(I223*H223,2)</f>
        <v>0</v>
      </c>
      <c r="K223" s="188"/>
      <c r="L223" s="37"/>
      <c r="M223" s="189" t="s">
        <v>1</v>
      </c>
      <c r="N223" s="190" t="s">
        <v>38</v>
      </c>
      <c r="O223" s="69"/>
      <c r="P223" s="191">
        <f>O223*H223</f>
        <v>0</v>
      </c>
      <c r="Q223" s="191">
        <v>2.9E-4</v>
      </c>
      <c r="R223" s="191">
        <f>Q223*H223</f>
        <v>2.6099999999999999E-3</v>
      </c>
      <c r="S223" s="191">
        <v>0</v>
      </c>
      <c r="T223" s="192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3" t="s">
        <v>206</v>
      </c>
      <c r="AT223" s="193" t="s">
        <v>124</v>
      </c>
      <c r="AU223" s="193" t="s">
        <v>83</v>
      </c>
      <c r="AY223" s="15" t="s">
        <v>121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15" t="s">
        <v>81</v>
      </c>
      <c r="BK223" s="194">
        <f>ROUND(I223*H223,2)</f>
        <v>0</v>
      </c>
      <c r="BL223" s="15" t="s">
        <v>206</v>
      </c>
      <c r="BM223" s="193" t="s">
        <v>452</v>
      </c>
    </row>
    <row r="224" spans="1:65" s="2" customFormat="1" ht="24.2" customHeight="1">
      <c r="A224" s="32"/>
      <c r="B224" s="33"/>
      <c r="C224" s="181" t="s">
        <v>453</v>
      </c>
      <c r="D224" s="181" t="s">
        <v>124</v>
      </c>
      <c r="E224" s="182" t="s">
        <v>454</v>
      </c>
      <c r="F224" s="183" t="s">
        <v>455</v>
      </c>
      <c r="G224" s="184" t="s">
        <v>176</v>
      </c>
      <c r="H224" s="185">
        <v>9</v>
      </c>
      <c r="I224" s="186"/>
      <c r="J224" s="187">
        <f>ROUND(I224*H224,2)</f>
        <v>0</v>
      </c>
      <c r="K224" s="188"/>
      <c r="L224" s="37"/>
      <c r="M224" s="189" t="s">
        <v>1</v>
      </c>
      <c r="N224" s="190" t="s">
        <v>38</v>
      </c>
      <c r="O224" s="69"/>
      <c r="P224" s="191">
        <f>O224*H224</f>
        <v>0</v>
      </c>
      <c r="Q224" s="191">
        <v>9.0000000000000006E-5</v>
      </c>
      <c r="R224" s="191">
        <f>Q224*H224</f>
        <v>8.1000000000000006E-4</v>
      </c>
      <c r="S224" s="191">
        <v>0</v>
      </c>
      <c r="T224" s="19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3" t="s">
        <v>206</v>
      </c>
      <c r="AT224" s="193" t="s">
        <v>124</v>
      </c>
      <c r="AU224" s="193" t="s">
        <v>83</v>
      </c>
      <c r="AY224" s="15" t="s">
        <v>121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5" t="s">
        <v>81</v>
      </c>
      <c r="BK224" s="194">
        <f>ROUND(I224*H224,2)</f>
        <v>0</v>
      </c>
      <c r="BL224" s="15" t="s">
        <v>206</v>
      </c>
      <c r="BM224" s="193" t="s">
        <v>456</v>
      </c>
    </row>
    <row r="225" spans="1:65" s="2" customFormat="1" ht="19.5">
      <c r="A225" s="32"/>
      <c r="B225" s="33"/>
      <c r="C225" s="34"/>
      <c r="D225" s="208" t="s">
        <v>182</v>
      </c>
      <c r="E225" s="34"/>
      <c r="F225" s="217" t="s">
        <v>457</v>
      </c>
      <c r="G225" s="34"/>
      <c r="H225" s="34"/>
      <c r="I225" s="218"/>
      <c r="J225" s="34"/>
      <c r="K225" s="34"/>
      <c r="L225" s="37"/>
      <c r="M225" s="219"/>
      <c r="N225" s="220"/>
      <c r="O225" s="69"/>
      <c r="P225" s="69"/>
      <c r="Q225" s="69"/>
      <c r="R225" s="69"/>
      <c r="S225" s="69"/>
      <c r="T225" s="70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182</v>
      </c>
      <c r="AU225" s="15" t="s">
        <v>83</v>
      </c>
    </row>
    <row r="226" spans="1:65" s="2" customFormat="1" ht="44.25" customHeight="1">
      <c r="A226" s="32"/>
      <c r="B226" s="33"/>
      <c r="C226" s="181" t="s">
        <v>8</v>
      </c>
      <c r="D226" s="181" t="s">
        <v>124</v>
      </c>
      <c r="E226" s="182" t="s">
        <v>458</v>
      </c>
      <c r="F226" s="183" t="s">
        <v>459</v>
      </c>
      <c r="G226" s="184" t="s">
        <v>145</v>
      </c>
      <c r="H226" s="185">
        <v>6.3789999999999996</v>
      </c>
      <c r="I226" s="186"/>
      <c r="J226" s="187">
        <f>ROUND(I226*H226,2)</f>
        <v>0</v>
      </c>
      <c r="K226" s="188"/>
      <c r="L226" s="37"/>
      <c r="M226" s="189" t="s">
        <v>1</v>
      </c>
      <c r="N226" s="190" t="s">
        <v>38</v>
      </c>
      <c r="O226" s="69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3" t="s">
        <v>206</v>
      </c>
      <c r="AT226" s="193" t="s">
        <v>124</v>
      </c>
      <c r="AU226" s="193" t="s">
        <v>83</v>
      </c>
      <c r="AY226" s="15" t="s">
        <v>121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5" t="s">
        <v>81</v>
      </c>
      <c r="BK226" s="194">
        <f>ROUND(I226*H226,2)</f>
        <v>0</v>
      </c>
      <c r="BL226" s="15" t="s">
        <v>206</v>
      </c>
      <c r="BM226" s="193" t="s">
        <v>460</v>
      </c>
    </row>
    <row r="227" spans="1:65" s="2" customFormat="1" ht="16.5" customHeight="1">
      <c r="A227" s="32"/>
      <c r="B227" s="33"/>
      <c r="C227" s="181" t="s">
        <v>461</v>
      </c>
      <c r="D227" s="181" t="s">
        <v>124</v>
      </c>
      <c r="E227" s="182" t="s">
        <v>462</v>
      </c>
      <c r="F227" s="183" t="s">
        <v>463</v>
      </c>
      <c r="G227" s="184" t="s">
        <v>205</v>
      </c>
      <c r="H227" s="185">
        <v>125</v>
      </c>
      <c r="I227" s="186"/>
      <c r="J227" s="187">
        <f>ROUND(I227*H227,2)</f>
        <v>0</v>
      </c>
      <c r="K227" s="188"/>
      <c r="L227" s="37"/>
      <c r="M227" s="189" t="s">
        <v>1</v>
      </c>
      <c r="N227" s="190" t="s">
        <v>38</v>
      </c>
      <c r="O227" s="69"/>
      <c r="P227" s="191">
        <f>O227*H227</f>
        <v>0</v>
      </c>
      <c r="Q227" s="191">
        <v>0</v>
      </c>
      <c r="R227" s="191">
        <f>Q227*H227</f>
        <v>0</v>
      </c>
      <c r="S227" s="191">
        <v>0</v>
      </c>
      <c r="T227" s="192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3" t="s">
        <v>206</v>
      </c>
      <c r="AT227" s="193" t="s">
        <v>124</v>
      </c>
      <c r="AU227" s="193" t="s">
        <v>83</v>
      </c>
      <c r="AY227" s="15" t="s">
        <v>121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15" t="s">
        <v>81</v>
      </c>
      <c r="BK227" s="194">
        <f>ROUND(I227*H227,2)</f>
        <v>0</v>
      </c>
      <c r="BL227" s="15" t="s">
        <v>206</v>
      </c>
      <c r="BM227" s="193" t="s">
        <v>464</v>
      </c>
    </row>
    <row r="228" spans="1:65" s="2" customFormat="1" ht="33" customHeight="1">
      <c r="A228" s="32"/>
      <c r="B228" s="33"/>
      <c r="C228" s="181" t="s">
        <v>465</v>
      </c>
      <c r="D228" s="181" t="s">
        <v>124</v>
      </c>
      <c r="E228" s="182" t="s">
        <v>466</v>
      </c>
      <c r="F228" s="183" t="s">
        <v>467</v>
      </c>
      <c r="G228" s="184" t="s">
        <v>176</v>
      </c>
      <c r="H228" s="185">
        <v>2</v>
      </c>
      <c r="I228" s="186"/>
      <c r="J228" s="187">
        <f>ROUND(I228*H228,2)</f>
        <v>0</v>
      </c>
      <c r="K228" s="188"/>
      <c r="L228" s="37"/>
      <c r="M228" s="189" t="s">
        <v>1</v>
      </c>
      <c r="N228" s="190" t="s">
        <v>38</v>
      </c>
      <c r="O228" s="69"/>
      <c r="P228" s="191">
        <f>O228*H228</f>
        <v>0</v>
      </c>
      <c r="Q228" s="191">
        <v>2.7999999999999998E-4</v>
      </c>
      <c r="R228" s="191">
        <f>Q228*H228</f>
        <v>5.5999999999999995E-4</v>
      </c>
      <c r="S228" s="191">
        <v>0</v>
      </c>
      <c r="T228" s="19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3" t="s">
        <v>206</v>
      </c>
      <c r="AT228" s="193" t="s">
        <v>124</v>
      </c>
      <c r="AU228" s="193" t="s">
        <v>83</v>
      </c>
      <c r="AY228" s="15" t="s">
        <v>121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5" t="s">
        <v>81</v>
      </c>
      <c r="BK228" s="194">
        <f>ROUND(I228*H228,2)</f>
        <v>0</v>
      </c>
      <c r="BL228" s="15" t="s">
        <v>206</v>
      </c>
      <c r="BM228" s="193" t="s">
        <v>468</v>
      </c>
    </row>
    <row r="229" spans="1:65" s="2" customFormat="1" ht="68.25">
      <c r="A229" s="32"/>
      <c r="B229" s="33"/>
      <c r="C229" s="34"/>
      <c r="D229" s="208" t="s">
        <v>182</v>
      </c>
      <c r="E229" s="34"/>
      <c r="F229" s="217" t="s">
        <v>469</v>
      </c>
      <c r="G229" s="34"/>
      <c r="H229" s="34"/>
      <c r="I229" s="218"/>
      <c r="J229" s="34"/>
      <c r="K229" s="34"/>
      <c r="L229" s="37"/>
      <c r="M229" s="219"/>
      <c r="N229" s="220"/>
      <c r="O229" s="69"/>
      <c r="P229" s="69"/>
      <c r="Q229" s="69"/>
      <c r="R229" s="69"/>
      <c r="S229" s="69"/>
      <c r="T229" s="70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5" t="s">
        <v>182</v>
      </c>
      <c r="AU229" s="15" t="s">
        <v>83</v>
      </c>
    </row>
    <row r="230" spans="1:65" s="2" customFormat="1" ht="37.9" customHeight="1">
      <c r="A230" s="32"/>
      <c r="B230" s="33"/>
      <c r="C230" s="181" t="s">
        <v>470</v>
      </c>
      <c r="D230" s="181" t="s">
        <v>124</v>
      </c>
      <c r="E230" s="182" t="s">
        <v>471</v>
      </c>
      <c r="F230" s="183" t="s">
        <v>472</v>
      </c>
      <c r="G230" s="184" t="s">
        <v>176</v>
      </c>
      <c r="H230" s="185">
        <v>7</v>
      </c>
      <c r="I230" s="186"/>
      <c r="J230" s="187">
        <f>ROUND(I230*H230,2)</f>
        <v>0</v>
      </c>
      <c r="K230" s="188"/>
      <c r="L230" s="37"/>
      <c r="M230" s="189" t="s">
        <v>1</v>
      </c>
      <c r="N230" s="190" t="s">
        <v>38</v>
      </c>
      <c r="O230" s="69"/>
      <c r="P230" s="191">
        <f>O230*H230</f>
        <v>0</v>
      </c>
      <c r="Q230" s="191">
        <v>2.7999999999999998E-4</v>
      </c>
      <c r="R230" s="191">
        <f>Q230*H230</f>
        <v>1.9599999999999999E-3</v>
      </c>
      <c r="S230" s="191">
        <v>0</v>
      </c>
      <c r="T230" s="19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3" t="s">
        <v>206</v>
      </c>
      <c r="AT230" s="193" t="s">
        <v>124</v>
      </c>
      <c r="AU230" s="193" t="s">
        <v>83</v>
      </c>
      <c r="AY230" s="15" t="s">
        <v>121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5" t="s">
        <v>81</v>
      </c>
      <c r="BK230" s="194">
        <f>ROUND(I230*H230,2)</f>
        <v>0</v>
      </c>
      <c r="BL230" s="15" t="s">
        <v>206</v>
      </c>
      <c r="BM230" s="193" t="s">
        <v>473</v>
      </c>
    </row>
    <row r="231" spans="1:65" s="2" customFormat="1" ht="58.5">
      <c r="A231" s="32"/>
      <c r="B231" s="33"/>
      <c r="C231" s="34"/>
      <c r="D231" s="208" t="s">
        <v>182</v>
      </c>
      <c r="E231" s="34"/>
      <c r="F231" s="217" t="s">
        <v>474</v>
      </c>
      <c r="G231" s="34"/>
      <c r="H231" s="34"/>
      <c r="I231" s="218"/>
      <c r="J231" s="34"/>
      <c r="K231" s="34"/>
      <c r="L231" s="37"/>
      <c r="M231" s="219"/>
      <c r="N231" s="220"/>
      <c r="O231" s="69"/>
      <c r="P231" s="69"/>
      <c r="Q231" s="69"/>
      <c r="R231" s="69"/>
      <c r="S231" s="69"/>
      <c r="T231" s="70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182</v>
      </c>
      <c r="AU231" s="15" t="s">
        <v>83</v>
      </c>
    </row>
    <row r="232" spans="1:65" s="2" customFormat="1" ht="24.2" customHeight="1">
      <c r="A232" s="32"/>
      <c r="B232" s="33"/>
      <c r="C232" s="181" t="s">
        <v>475</v>
      </c>
      <c r="D232" s="181" t="s">
        <v>124</v>
      </c>
      <c r="E232" s="182" t="s">
        <v>476</v>
      </c>
      <c r="F232" s="183" t="s">
        <v>477</v>
      </c>
      <c r="G232" s="184" t="s">
        <v>205</v>
      </c>
      <c r="H232" s="185">
        <v>985</v>
      </c>
      <c r="I232" s="186"/>
      <c r="J232" s="187">
        <f>ROUND(I232*H232,2)</f>
        <v>0</v>
      </c>
      <c r="K232" s="188"/>
      <c r="L232" s="37"/>
      <c r="M232" s="189" t="s">
        <v>1</v>
      </c>
      <c r="N232" s="190" t="s">
        <v>38</v>
      </c>
      <c r="O232" s="69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3" t="s">
        <v>206</v>
      </c>
      <c r="AT232" s="193" t="s">
        <v>124</v>
      </c>
      <c r="AU232" s="193" t="s">
        <v>83</v>
      </c>
      <c r="AY232" s="15" t="s">
        <v>121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5" t="s">
        <v>81</v>
      </c>
      <c r="BK232" s="194">
        <f>ROUND(I232*H232,2)</f>
        <v>0</v>
      </c>
      <c r="BL232" s="15" t="s">
        <v>206</v>
      </c>
      <c r="BM232" s="193" t="s">
        <v>478</v>
      </c>
    </row>
    <row r="233" spans="1:65" s="2" customFormat="1" ht="24.2" customHeight="1">
      <c r="A233" s="32"/>
      <c r="B233" s="33"/>
      <c r="C233" s="181" t="s">
        <v>479</v>
      </c>
      <c r="D233" s="181" t="s">
        <v>124</v>
      </c>
      <c r="E233" s="182" t="s">
        <v>480</v>
      </c>
      <c r="F233" s="183" t="s">
        <v>481</v>
      </c>
      <c r="G233" s="184" t="s">
        <v>205</v>
      </c>
      <c r="H233" s="185">
        <v>50</v>
      </c>
      <c r="I233" s="186"/>
      <c r="J233" s="187">
        <f>ROUND(I233*H233,2)</f>
        <v>0</v>
      </c>
      <c r="K233" s="188"/>
      <c r="L233" s="37"/>
      <c r="M233" s="189" t="s">
        <v>1</v>
      </c>
      <c r="N233" s="190" t="s">
        <v>38</v>
      </c>
      <c r="O233" s="69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3" t="s">
        <v>206</v>
      </c>
      <c r="AT233" s="193" t="s">
        <v>124</v>
      </c>
      <c r="AU233" s="193" t="s">
        <v>83</v>
      </c>
      <c r="AY233" s="15" t="s">
        <v>121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15" t="s">
        <v>81</v>
      </c>
      <c r="BK233" s="194">
        <f>ROUND(I233*H233,2)</f>
        <v>0</v>
      </c>
      <c r="BL233" s="15" t="s">
        <v>206</v>
      </c>
      <c r="BM233" s="193" t="s">
        <v>482</v>
      </c>
    </row>
    <row r="234" spans="1:65" s="2" customFormat="1" ht="44.25" customHeight="1">
      <c r="A234" s="32"/>
      <c r="B234" s="33"/>
      <c r="C234" s="181" t="s">
        <v>483</v>
      </c>
      <c r="D234" s="181" t="s">
        <v>124</v>
      </c>
      <c r="E234" s="182" t="s">
        <v>484</v>
      </c>
      <c r="F234" s="183" t="s">
        <v>485</v>
      </c>
      <c r="G234" s="184" t="s">
        <v>486</v>
      </c>
      <c r="H234" s="221"/>
      <c r="I234" s="186"/>
      <c r="J234" s="187">
        <f>ROUND(I234*H234,2)</f>
        <v>0</v>
      </c>
      <c r="K234" s="188"/>
      <c r="L234" s="37"/>
      <c r="M234" s="189" t="s">
        <v>1</v>
      </c>
      <c r="N234" s="190" t="s">
        <v>38</v>
      </c>
      <c r="O234" s="69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3" t="s">
        <v>206</v>
      </c>
      <c r="AT234" s="193" t="s">
        <v>124</v>
      </c>
      <c r="AU234" s="193" t="s">
        <v>83</v>
      </c>
      <c r="AY234" s="15" t="s">
        <v>121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5" t="s">
        <v>81</v>
      </c>
      <c r="BK234" s="194">
        <f>ROUND(I234*H234,2)</f>
        <v>0</v>
      </c>
      <c r="BL234" s="15" t="s">
        <v>206</v>
      </c>
      <c r="BM234" s="193" t="s">
        <v>487</v>
      </c>
    </row>
    <row r="235" spans="1:65" s="12" customFormat="1" ht="22.9" customHeight="1">
      <c r="B235" s="165"/>
      <c r="C235" s="166"/>
      <c r="D235" s="167" t="s">
        <v>72</v>
      </c>
      <c r="E235" s="179" t="s">
        <v>488</v>
      </c>
      <c r="F235" s="179" t="s">
        <v>489</v>
      </c>
      <c r="G235" s="166"/>
      <c r="H235" s="166"/>
      <c r="I235" s="169"/>
      <c r="J235" s="180">
        <f>BK235</f>
        <v>0</v>
      </c>
      <c r="K235" s="166"/>
      <c r="L235" s="171"/>
      <c r="M235" s="172"/>
      <c r="N235" s="173"/>
      <c r="O235" s="173"/>
      <c r="P235" s="174">
        <f>SUM(P236:P324)</f>
        <v>0</v>
      </c>
      <c r="Q235" s="173"/>
      <c r="R235" s="174">
        <f>SUM(R236:R324)</f>
        <v>5.5066200000000007</v>
      </c>
      <c r="S235" s="173"/>
      <c r="T235" s="175">
        <f>SUM(T236:T324)</f>
        <v>2.1920000000000002</v>
      </c>
      <c r="AR235" s="176" t="s">
        <v>83</v>
      </c>
      <c r="AT235" s="177" t="s">
        <v>72</v>
      </c>
      <c r="AU235" s="177" t="s">
        <v>81</v>
      </c>
      <c r="AY235" s="176" t="s">
        <v>121</v>
      </c>
      <c r="BK235" s="178">
        <f>SUM(BK236:BK324)</f>
        <v>0</v>
      </c>
    </row>
    <row r="236" spans="1:65" s="2" customFormat="1" ht="24.2" customHeight="1">
      <c r="A236" s="32"/>
      <c r="B236" s="33"/>
      <c r="C236" s="195" t="s">
        <v>490</v>
      </c>
      <c r="D236" s="195" t="s">
        <v>160</v>
      </c>
      <c r="E236" s="196" t="s">
        <v>491</v>
      </c>
      <c r="F236" s="197" t="s">
        <v>492</v>
      </c>
      <c r="G236" s="198" t="s">
        <v>176</v>
      </c>
      <c r="H236" s="199">
        <v>260</v>
      </c>
      <c r="I236" s="200"/>
      <c r="J236" s="201">
        <f>ROUND(I236*H236,2)</f>
        <v>0</v>
      </c>
      <c r="K236" s="202"/>
      <c r="L236" s="203"/>
      <c r="M236" s="204" t="s">
        <v>1</v>
      </c>
      <c r="N236" s="205" t="s">
        <v>38</v>
      </c>
      <c r="O236" s="69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3" t="s">
        <v>254</v>
      </c>
      <c r="AT236" s="193" t="s">
        <v>160</v>
      </c>
      <c r="AU236" s="193" t="s">
        <v>83</v>
      </c>
      <c r="AY236" s="15" t="s">
        <v>121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5" t="s">
        <v>81</v>
      </c>
      <c r="BK236" s="194">
        <f>ROUND(I236*H236,2)</f>
        <v>0</v>
      </c>
      <c r="BL236" s="15" t="s">
        <v>206</v>
      </c>
      <c r="BM236" s="193" t="s">
        <v>493</v>
      </c>
    </row>
    <row r="237" spans="1:65" s="2" customFormat="1" ht="29.25">
      <c r="A237" s="32"/>
      <c r="B237" s="33"/>
      <c r="C237" s="34"/>
      <c r="D237" s="208" t="s">
        <v>182</v>
      </c>
      <c r="E237" s="34"/>
      <c r="F237" s="217" t="s">
        <v>494</v>
      </c>
      <c r="G237" s="34"/>
      <c r="H237" s="34"/>
      <c r="I237" s="218"/>
      <c r="J237" s="34"/>
      <c r="K237" s="34"/>
      <c r="L237" s="37"/>
      <c r="M237" s="219"/>
      <c r="N237" s="220"/>
      <c r="O237" s="69"/>
      <c r="P237" s="69"/>
      <c r="Q237" s="69"/>
      <c r="R237" s="69"/>
      <c r="S237" s="69"/>
      <c r="T237" s="70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182</v>
      </c>
      <c r="AU237" s="15" t="s">
        <v>83</v>
      </c>
    </row>
    <row r="238" spans="1:65" s="2" customFormat="1" ht="37.9" customHeight="1">
      <c r="A238" s="32"/>
      <c r="B238" s="33"/>
      <c r="C238" s="181" t="s">
        <v>495</v>
      </c>
      <c r="D238" s="181" t="s">
        <v>124</v>
      </c>
      <c r="E238" s="182" t="s">
        <v>496</v>
      </c>
      <c r="F238" s="183" t="s">
        <v>497</v>
      </c>
      <c r="G238" s="184" t="s">
        <v>176</v>
      </c>
      <c r="H238" s="185">
        <v>1</v>
      </c>
      <c r="I238" s="186"/>
      <c r="J238" s="187">
        <f t="shared" ref="J238:J256" si="30">ROUND(I238*H238,2)</f>
        <v>0</v>
      </c>
      <c r="K238" s="188"/>
      <c r="L238" s="37"/>
      <c r="M238" s="189" t="s">
        <v>1</v>
      </c>
      <c r="N238" s="190" t="s">
        <v>38</v>
      </c>
      <c r="O238" s="69"/>
      <c r="P238" s="191">
        <f t="shared" ref="P238:P256" si="31">O238*H238</f>
        <v>0</v>
      </c>
      <c r="Q238" s="191">
        <v>9.8999999999999999E-4</v>
      </c>
      <c r="R238" s="191">
        <f t="shared" ref="R238:R256" si="32">Q238*H238</f>
        <v>9.8999999999999999E-4</v>
      </c>
      <c r="S238" s="191">
        <v>0</v>
      </c>
      <c r="T238" s="192">
        <f t="shared" ref="T238:T256" si="33"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3" t="s">
        <v>206</v>
      </c>
      <c r="AT238" s="193" t="s">
        <v>124</v>
      </c>
      <c r="AU238" s="193" t="s">
        <v>83</v>
      </c>
      <c r="AY238" s="15" t="s">
        <v>121</v>
      </c>
      <c r="BE238" s="194">
        <f t="shared" ref="BE238:BE256" si="34">IF(N238="základní",J238,0)</f>
        <v>0</v>
      </c>
      <c r="BF238" s="194">
        <f t="shared" ref="BF238:BF256" si="35">IF(N238="snížená",J238,0)</f>
        <v>0</v>
      </c>
      <c r="BG238" s="194">
        <f t="shared" ref="BG238:BG256" si="36">IF(N238="zákl. přenesená",J238,0)</f>
        <v>0</v>
      </c>
      <c r="BH238" s="194">
        <f t="shared" ref="BH238:BH256" si="37">IF(N238="sníž. přenesená",J238,0)</f>
        <v>0</v>
      </c>
      <c r="BI238" s="194">
        <f t="shared" ref="BI238:BI256" si="38">IF(N238="nulová",J238,0)</f>
        <v>0</v>
      </c>
      <c r="BJ238" s="15" t="s">
        <v>81</v>
      </c>
      <c r="BK238" s="194">
        <f t="shared" ref="BK238:BK256" si="39">ROUND(I238*H238,2)</f>
        <v>0</v>
      </c>
      <c r="BL238" s="15" t="s">
        <v>206</v>
      </c>
      <c r="BM238" s="193" t="s">
        <v>498</v>
      </c>
    </row>
    <row r="239" spans="1:65" s="2" customFormat="1" ht="21.75" customHeight="1">
      <c r="A239" s="32"/>
      <c r="B239" s="33"/>
      <c r="C239" s="195" t="s">
        <v>499</v>
      </c>
      <c r="D239" s="195" t="s">
        <v>160</v>
      </c>
      <c r="E239" s="196" t="s">
        <v>500</v>
      </c>
      <c r="F239" s="197" t="s">
        <v>501</v>
      </c>
      <c r="G239" s="198" t="s">
        <v>176</v>
      </c>
      <c r="H239" s="199">
        <v>1</v>
      </c>
      <c r="I239" s="200"/>
      <c r="J239" s="201">
        <f t="shared" si="30"/>
        <v>0</v>
      </c>
      <c r="K239" s="202"/>
      <c r="L239" s="203"/>
      <c r="M239" s="204" t="s">
        <v>1</v>
      </c>
      <c r="N239" s="205" t="s">
        <v>38</v>
      </c>
      <c r="O239" s="69"/>
      <c r="P239" s="191">
        <f t="shared" si="31"/>
        <v>0</v>
      </c>
      <c r="Q239" s="191">
        <v>2.0000000000000001E-4</v>
      </c>
      <c r="R239" s="191">
        <f t="shared" si="32"/>
        <v>2.0000000000000001E-4</v>
      </c>
      <c r="S239" s="191">
        <v>0</v>
      </c>
      <c r="T239" s="192">
        <f t="shared" si="3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3" t="s">
        <v>254</v>
      </c>
      <c r="AT239" s="193" t="s">
        <v>160</v>
      </c>
      <c r="AU239" s="193" t="s">
        <v>83</v>
      </c>
      <c r="AY239" s="15" t="s">
        <v>121</v>
      </c>
      <c r="BE239" s="194">
        <f t="shared" si="34"/>
        <v>0</v>
      </c>
      <c r="BF239" s="194">
        <f t="shared" si="35"/>
        <v>0</v>
      </c>
      <c r="BG239" s="194">
        <f t="shared" si="36"/>
        <v>0</v>
      </c>
      <c r="BH239" s="194">
        <f t="shared" si="37"/>
        <v>0</v>
      </c>
      <c r="BI239" s="194">
        <f t="shared" si="38"/>
        <v>0</v>
      </c>
      <c r="BJ239" s="15" t="s">
        <v>81</v>
      </c>
      <c r="BK239" s="194">
        <f t="shared" si="39"/>
        <v>0</v>
      </c>
      <c r="BL239" s="15" t="s">
        <v>206</v>
      </c>
      <c r="BM239" s="193" t="s">
        <v>502</v>
      </c>
    </row>
    <row r="240" spans="1:65" s="2" customFormat="1" ht="21.75" customHeight="1">
      <c r="A240" s="32"/>
      <c r="B240" s="33"/>
      <c r="C240" s="195" t="s">
        <v>503</v>
      </c>
      <c r="D240" s="195" t="s">
        <v>160</v>
      </c>
      <c r="E240" s="196" t="s">
        <v>504</v>
      </c>
      <c r="F240" s="197" t="s">
        <v>505</v>
      </c>
      <c r="G240" s="198" t="s">
        <v>176</v>
      </c>
      <c r="H240" s="199">
        <v>1</v>
      </c>
      <c r="I240" s="200"/>
      <c r="J240" s="201">
        <f t="shared" si="30"/>
        <v>0</v>
      </c>
      <c r="K240" s="202"/>
      <c r="L240" s="203"/>
      <c r="M240" s="204" t="s">
        <v>1</v>
      </c>
      <c r="N240" s="205" t="s">
        <v>38</v>
      </c>
      <c r="O240" s="69"/>
      <c r="P240" s="191">
        <f t="shared" si="31"/>
        <v>0</v>
      </c>
      <c r="Q240" s="191">
        <v>3.2000000000000003E-4</v>
      </c>
      <c r="R240" s="191">
        <f t="shared" si="32"/>
        <v>3.2000000000000003E-4</v>
      </c>
      <c r="S240" s="191">
        <v>0</v>
      </c>
      <c r="T240" s="192">
        <f t="shared" si="3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3" t="s">
        <v>254</v>
      </c>
      <c r="AT240" s="193" t="s">
        <v>160</v>
      </c>
      <c r="AU240" s="193" t="s">
        <v>83</v>
      </c>
      <c r="AY240" s="15" t="s">
        <v>121</v>
      </c>
      <c r="BE240" s="194">
        <f t="shared" si="34"/>
        <v>0</v>
      </c>
      <c r="BF240" s="194">
        <f t="shared" si="35"/>
        <v>0</v>
      </c>
      <c r="BG240" s="194">
        <f t="shared" si="36"/>
        <v>0</v>
      </c>
      <c r="BH240" s="194">
        <f t="shared" si="37"/>
        <v>0</v>
      </c>
      <c r="BI240" s="194">
        <f t="shared" si="38"/>
        <v>0</v>
      </c>
      <c r="BJ240" s="15" t="s">
        <v>81</v>
      </c>
      <c r="BK240" s="194">
        <f t="shared" si="39"/>
        <v>0</v>
      </c>
      <c r="BL240" s="15" t="s">
        <v>206</v>
      </c>
      <c r="BM240" s="193" t="s">
        <v>506</v>
      </c>
    </row>
    <row r="241" spans="1:65" s="2" customFormat="1" ht="24.2" customHeight="1">
      <c r="A241" s="32"/>
      <c r="B241" s="33"/>
      <c r="C241" s="195" t="s">
        <v>507</v>
      </c>
      <c r="D241" s="195" t="s">
        <v>160</v>
      </c>
      <c r="E241" s="196" t="s">
        <v>508</v>
      </c>
      <c r="F241" s="197" t="s">
        <v>509</v>
      </c>
      <c r="G241" s="198" t="s">
        <v>176</v>
      </c>
      <c r="H241" s="199">
        <v>1</v>
      </c>
      <c r="I241" s="200"/>
      <c r="J241" s="201">
        <f t="shared" si="30"/>
        <v>0</v>
      </c>
      <c r="K241" s="202"/>
      <c r="L241" s="203"/>
      <c r="M241" s="204" t="s">
        <v>1</v>
      </c>
      <c r="N241" s="205" t="s">
        <v>38</v>
      </c>
      <c r="O241" s="69"/>
      <c r="P241" s="191">
        <f t="shared" si="31"/>
        <v>0</v>
      </c>
      <c r="Q241" s="191">
        <v>2.7E-4</v>
      </c>
      <c r="R241" s="191">
        <f t="shared" si="32"/>
        <v>2.7E-4</v>
      </c>
      <c r="S241" s="191">
        <v>0</v>
      </c>
      <c r="T241" s="192">
        <f t="shared" si="3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3" t="s">
        <v>254</v>
      </c>
      <c r="AT241" s="193" t="s">
        <v>160</v>
      </c>
      <c r="AU241" s="193" t="s">
        <v>83</v>
      </c>
      <c r="AY241" s="15" t="s">
        <v>121</v>
      </c>
      <c r="BE241" s="194">
        <f t="shared" si="34"/>
        <v>0</v>
      </c>
      <c r="BF241" s="194">
        <f t="shared" si="35"/>
        <v>0</v>
      </c>
      <c r="BG241" s="194">
        <f t="shared" si="36"/>
        <v>0</v>
      </c>
      <c r="BH241" s="194">
        <f t="shared" si="37"/>
        <v>0</v>
      </c>
      <c r="BI241" s="194">
        <f t="shared" si="38"/>
        <v>0</v>
      </c>
      <c r="BJ241" s="15" t="s">
        <v>81</v>
      </c>
      <c r="BK241" s="194">
        <f t="shared" si="39"/>
        <v>0</v>
      </c>
      <c r="BL241" s="15" t="s">
        <v>206</v>
      </c>
      <c r="BM241" s="193" t="s">
        <v>510</v>
      </c>
    </row>
    <row r="242" spans="1:65" s="2" customFormat="1" ht="24.2" customHeight="1">
      <c r="A242" s="32"/>
      <c r="B242" s="33"/>
      <c r="C242" s="195" t="s">
        <v>511</v>
      </c>
      <c r="D242" s="195" t="s">
        <v>160</v>
      </c>
      <c r="E242" s="196" t="s">
        <v>512</v>
      </c>
      <c r="F242" s="197" t="s">
        <v>513</v>
      </c>
      <c r="G242" s="198" t="s">
        <v>176</v>
      </c>
      <c r="H242" s="199">
        <v>1</v>
      </c>
      <c r="I242" s="200"/>
      <c r="J242" s="201">
        <f t="shared" si="30"/>
        <v>0</v>
      </c>
      <c r="K242" s="202"/>
      <c r="L242" s="203"/>
      <c r="M242" s="204" t="s">
        <v>1</v>
      </c>
      <c r="N242" s="205" t="s">
        <v>38</v>
      </c>
      <c r="O242" s="69"/>
      <c r="P242" s="191">
        <f t="shared" si="31"/>
        <v>0</v>
      </c>
      <c r="Q242" s="191">
        <v>5.0000000000000001E-4</v>
      </c>
      <c r="R242" s="191">
        <f t="shared" si="32"/>
        <v>5.0000000000000001E-4</v>
      </c>
      <c r="S242" s="191">
        <v>0</v>
      </c>
      <c r="T242" s="192">
        <f t="shared" si="3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3" t="s">
        <v>254</v>
      </c>
      <c r="AT242" s="193" t="s">
        <v>160</v>
      </c>
      <c r="AU242" s="193" t="s">
        <v>83</v>
      </c>
      <c r="AY242" s="15" t="s">
        <v>121</v>
      </c>
      <c r="BE242" s="194">
        <f t="shared" si="34"/>
        <v>0</v>
      </c>
      <c r="BF242" s="194">
        <f t="shared" si="35"/>
        <v>0</v>
      </c>
      <c r="BG242" s="194">
        <f t="shared" si="36"/>
        <v>0</v>
      </c>
      <c r="BH242" s="194">
        <f t="shared" si="37"/>
        <v>0</v>
      </c>
      <c r="BI242" s="194">
        <f t="shared" si="38"/>
        <v>0</v>
      </c>
      <c r="BJ242" s="15" t="s">
        <v>81</v>
      </c>
      <c r="BK242" s="194">
        <f t="shared" si="39"/>
        <v>0</v>
      </c>
      <c r="BL242" s="15" t="s">
        <v>206</v>
      </c>
      <c r="BM242" s="193" t="s">
        <v>514</v>
      </c>
    </row>
    <row r="243" spans="1:65" s="2" customFormat="1" ht="37.9" customHeight="1">
      <c r="A243" s="32"/>
      <c r="B243" s="33"/>
      <c r="C243" s="181" t="s">
        <v>515</v>
      </c>
      <c r="D243" s="181" t="s">
        <v>124</v>
      </c>
      <c r="E243" s="182" t="s">
        <v>516</v>
      </c>
      <c r="F243" s="183" t="s">
        <v>517</v>
      </c>
      <c r="G243" s="184" t="s">
        <v>176</v>
      </c>
      <c r="H243" s="185">
        <v>1</v>
      </c>
      <c r="I243" s="186"/>
      <c r="J243" s="187">
        <f t="shared" si="30"/>
        <v>0</v>
      </c>
      <c r="K243" s="188"/>
      <c r="L243" s="37"/>
      <c r="M243" s="189" t="s">
        <v>1</v>
      </c>
      <c r="N243" s="190" t="s">
        <v>38</v>
      </c>
      <c r="O243" s="69"/>
      <c r="P243" s="191">
        <f t="shared" si="31"/>
        <v>0</v>
      </c>
      <c r="Q243" s="191">
        <v>1.6900000000000001E-3</v>
      </c>
      <c r="R243" s="191">
        <f t="shared" si="32"/>
        <v>1.6900000000000001E-3</v>
      </c>
      <c r="S243" s="191">
        <v>0</v>
      </c>
      <c r="T243" s="192">
        <f t="shared" si="3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3" t="s">
        <v>206</v>
      </c>
      <c r="AT243" s="193" t="s">
        <v>124</v>
      </c>
      <c r="AU243" s="193" t="s">
        <v>83</v>
      </c>
      <c r="AY243" s="15" t="s">
        <v>121</v>
      </c>
      <c r="BE243" s="194">
        <f t="shared" si="34"/>
        <v>0</v>
      </c>
      <c r="BF243" s="194">
        <f t="shared" si="35"/>
        <v>0</v>
      </c>
      <c r="BG243" s="194">
        <f t="shared" si="36"/>
        <v>0</v>
      </c>
      <c r="BH243" s="194">
        <f t="shared" si="37"/>
        <v>0</v>
      </c>
      <c r="BI243" s="194">
        <f t="shared" si="38"/>
        <v>0</v>
      </c>
      <c r="BJ243" s="15" t="s">
        <v>81</v>
      </c>
      <c r="BK243" s="194">
        <f t="shared" si="39"/>
        <v>0</v>
      </c>
      <c r="BL243" s="15" t="s">
        <v>206</v>
      </c>
      <c r="BM243" s="193" t="s">
        <v>518</v>
      </c>
    </row>
    <row r="244" spans="1:65" s="2" customFormat="1" ht="24.2" customHeight="1">
      <c r="A244" s="32"/>
      <c r="B244" s="33"/>
      <c r="C244" s="181" t="s">
        <v>519</v>
      </c>
      <c r="D244" s="181" t="s">
        <v>124</v>
      </c>
      <c r="E244" s="182" t="s">
        <v>520</v>
      </c>
      <c r="F244" s="183" t="s">
        <v>521</v>
      </c>
      <c r="G244" s="184" t="s">
        <v>176</v>
      </c>
      <c r="H244" s="185">
        <v>2</v>
      </c>
      <c r="I244" s="186"/>
      <c r="J244" s="187">
        <f t="shared" si="30"/>
        <v>0</v>
      </c>
      <c r="K244" s="188"/>
      <c r="L244" s="37"/>
      <c r="M244" s="189" t="s">
        <v>1</v>
      </c>
      <c r="N244" s="190" t="s">
        <v>38</v>
      </c>
      <c r="O244" s="69"/>
      <c r="P244" s="191">
        <f t="shared" si="31"/>
        <v>0</v>
      </c>
      <c r="Q244" s="191">
        <v>0</v>
      </c>
      <c r="R244" s="191">
        <f t="shared" si="32"/>
        <v>0</v>
      </c>
      <c r="S244" s="191">
        <v>0</v>
      </c>
      <c r="T244" s="192">
        <f t="shared" si="3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3" t="s">
        <v>206</v>
      </c>
      <c r="AT244" s="193" t="s">
        <v>124</v>
      </c>
      <c r="AU244" s="193" t="s">
        <v>83</v>
      </c>
      <c r="AY244" s="15" t="s">
        <v>121</v>
      </c>
      <c r="BE244" s="194">
        <f t="shared" si="34"/>
        <v>0</v>
      </c>
      <c r="BF244" s="194">
        <f t="shared" si="35"/>
        <v>0</v>
      </c>
      <c r="BG244" s="194">
        <f t="shared" si="36"/>
        <v>0</v>
      </c>
      <c r="BH244" s="194">
        <f t="shared" si="37"/>
        <v>0</v>
      </c>
      <c r="BI244" s="194">
        <f t="shared" si="38"/>
        <v>0</v>
      </c>
      <c r="BJ244" s="15" t="s">
        <v>81</v>
      </c>
      <c r="BK244" s="194">
        <f t="shared" si="39"/>
        <v>0</v>
      </c>
      <c r="BL244" s="15" t="s">
        <v>206</v>
      </c>
      <c r="BM244" s="193" t="s">
        <v>522</v>
      </c>
    </row>
    <row r="245" spans="1:65" s="2" customFormat="1" ht="24.2" customHeight="1">
      <c r="A245" s="32"/>
      <c r="B245" s="33"/>
      <c r="C245" s="181" t="s">
        <v>523</v>
      </c>
      <c r="D245" s="181" t="s">
        <v>124</v>
      </c>
      <c r="E245" s="182" t="s">
        <v>524</v>
      </c>
      <c r="F245" s="183" t="s">
        <v>525</v>
      </c>
      <c r="G245" s="184" t="s">
        <v>176</v>
      </c>
      <c r="H245" s="185">
        <v>1</v>
      </c>
      <c r="I245" s="186"/>
      <c r="J245" s="187">
        <f t="shared" si="30"/>
        <v>0</v>
      </c>
      <c r="K245" s="188"/>
      <c r="L245" s="37"/>
      <c r="M245" s="189" t="s">
        <v>1</v>
      </c>
      <c r="N245" s="190" t="s">
        <v>38</v>
      </c>
      <c r="O245" s="69"/>
      <c r="P245" s="191">
        <f t="shared" si="31"/>
        <v>0</v>
      </c>
      <c r="Q245" s="191">
        <v>4.0000000000000003E-5</v>
      </c>
      <c r="R245" s="191">
        <f t="shared" si="32"/>
        <v>4.0000000000000003E-5</v>
      </c>
      <c r="S245" s="191">
        <v>0</v>
      </c>
      <c r="T245" s="192">
        <f t="shared" si="3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3" t="s">
        <v>206</v>
      </c>
      <c r="AT245" s="193" t="s">
        <v>124</v>
      </c>
      <c r="AU245" s="193" t="s">
        <v>83</v>
      </c>
      <c r="AY245" s="15" t="s">
        <v>121</v>
      </c>
      <c r="BE245" s="194">
        <f t="shared" si="34"/>
        <v>0</v>
      </c>
      <c r="BF245" s="194">
        <f t="shared" si="35"/>
        <v>0</v>
      </c>
      <c r="BG245" s="194">
        <f t="shared" si="36"/>
        <v>0</v>
      </c>
      <c r="BH245" s="194">
        <f t="shared" si="37"/>
        <v>0</v>
      </c>
      <c r="BI245" s="194">
        <f t="shared" si="38"/>
        <v>0</v>
      </c>
      <c r="BJ245" s="15" t="s">
        <v>81</v>
      </c>
      <c r="BK245" s="194">
        <f t="shared" si="39"/>
        <v>0</v>
      </c>
      <c r="BL245" s="15" t="s">
        <v>206</v>
      </c>
      <c r="BM245" s="193" t="s">
        <v>526</v>
      </c>
    </row>
    <row r="246" spans="1:65" s="2" customFormat="1" ht="16.5" customHeight="1">
      <c r="A246" s="32"/>
      <c r="B246" s="33"/>
      <c r="C246" s="195" t="s">
        <v>527</v>
      </c>
      <c r="D246" s="195" t="s">
        <v>160</v>
      </c>
      <c r="E246" s="196" t="s">
        <v>528</v>
      </c>
      <c r="F246" s="197" t="s">
        <v>529</v>
      </c>
      <c r="G246" s="198" t="s">
        <v>176</v>
      </c>
      <c r="H246" s="199">
        <v>1</v>
      </c>
      <c r="I246" s="200"/>
      <c r="J246" s="201">
        <f t="shared" si="30"/>
        <v>0</v>
      </c>
      <c r="K246" s="202"/>
      <c r="L246" s="203"/>
      <c r="M246" s="204" t="s">
        <v>1</v>
      </c>
      <c r="N246" s="205" t="s">
        <v>38</v>
      </c>
      <c r="O246" s="69"/>
      <c r="P246" s="191">
        <f t="shared" si="31"/>
        <v>0</v>
      </c>
      <c r="Q246" s="191">
        <v>4.0000000000000002E-4</v>
      </c>
      <c r="R246" s="191">
        <f t="shared" si="32"/>
        <v>4.0000000000000002E-4</v>
      </c>
      <c r="S246" s="191">
        <v>0</v>
      </c>
      <c r="T246" s="192">
        <f t="shared" si="3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3" t="s">
        <v>254</v>
      </c>
      <c r="AT246" s="193" t="s">
        <v>160</v>
      </c>
      <c r="AU246" s="193" t="s">
        <v>83</v>
      </c>
      <c r="AY246" s="15" t="s">
        <v>121</v>
      </c>
      <c r="BE246" s="194">
        <f t="shared" si="34"/>
        <v>0</v>
      </c>
      <c r="BF246" s="194">
        <f t="shared" si="35"/>
        <v>0</v>
      </c>
      <c r="BG246" s="194">
        <f t="shared" si="36"/>
        <v>0</v>
      </c>
      <c r="BH246" s="194">
        <f t="shared" si="37"/>
        <v>0</v>
      </c>
      <c r="BI246" s="194">
        <f t="shared" si="38"/>
        <v>0</v>
      </c>
      <c r="BJ246" s="15" t="s">
        <v>81</v>
      </c>
      <c r="BK246" s="194">
        <f t="shared" si="39"/>
        <v>0</v>
      </c>
      <c r="BL246" s="15" t="s">
        <v>206</v>
      </c>
      <c r="BM246" s="193" t="s">
        <v>530</v>
      </c>
    </row>
    <row r="247" spans="1:65" s="2" customFormat="1" ht="24.2" customHeight="1">
      <c r="A247" s="32"/>
      <c r="B247" s="33"/>
      <c r="C247" s="181" t="s">
        <v>531</v>
      </c>
      <c r="D247" s="181" t="s">
        <v>124</v>
      </c>
      <c r="E247" s="182" t="s">
        <v>532</v>
      </c>
      <c r="F247" s="183" t="s">
        <v>533</v>
      </c>
      <c r="G247" s="184" t="s">
        <v>534</v>
      </c>
      <c r="H247" s="185">
        <v>6</v>
      </c>
      <c r="I247" s="186"/>
      <c r="J247" s="187">
        <f t="shared" si="30"/>
        <v>0</v>
      </c>
      <c r="K247" s="188"/>
      <c r="L247" s="37"/>
      <c r="M247" s="189" t="s">
        <v>1</v>
      </c>
      <c r="N247" s="190" t="s">
        <v>38</v>
      </c>
      <c r="O247" s="69"/>
      <c r="P247" s="191">
        <f t="shared" si="31"/>
        <v>0</v>
      </c>
      <c r="Q247" s="191">
        <v>1.7850000000000001E-2</v>
      </c>
      <c r="R247" s="191">
        <f t="shared" si="32"/>
        <v>0.1071</v>
      </c>
      <c r="S247" s="191">
        <v>0</v>
      </c>
      <c r="T247" s="192">
        <f t="shared" si="3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3" t="s">
        <v>206</v>
      </c>
      <c r="AT247" s="193" t="s">
        <v>124</v>
      </c>
      <c r="AU247" s="193" t="s">
        <v>83</v>
      </c>
      <c r="AY247" s="15" t="s">
        <v>121</v>
      </c>
      <c r="BE247" s="194">
        <f t="shared" si="34"/>
        <v>0</v>
      </c>
      <c r="BF247" s="194">
        <f t="shared" si="35"/>
        <v>0</v>
      </c>
      <c r="BG247" s="194">
        <f t="shared" si="36"/>
        <v>0</v>
      </c>
      <c r="BH247" s="194">
        <f t="shared" si="37"/>
        <v>0</v>
      </c>
      <c r="BI247" s="194">
        <f t="shared" si="38"/>
        <v>0</v>
      </c>
      <c r="BJ247" s="15" t="s">
        <v>81</v>
      </c>
      <c r="BK247" s="194">
        <f t="shared" si="39"/>
        <v>0</v>
      </c>
      <c r="BL247" s="15" t="s">
        <v>206</v>
      </c>
      <c r="BM247" s="193" t="s">
        <v>535</v>
      </c>
    </row>
    <row r="248" spans="1:65" s="2" customFormat="1" ht="24.2" customHeight="1">
      <c r="A248" s="32"/>
      <c r="B248" s="33"/>
      <c r="C248" s="181" t="s">
        <v>536</v>
      </c>
      <c r="D248" s="181" t="s">
        <v>124</v>
      </c>
      <c r="E248" s="182" t="s">
        <v>537</v>
      </c>
      <c r="F248" s="183" t="s">
        <v>538</v>
      </c>
      <c r="G248" s="184" t="s">
        <v>205</v>
      </c>
      <c r="H248" s="185">
        <v>400</v>
      </c>
      <c r="I248" s="186"/>
      <c r="J248" s="187">
        <f t="shared" si="30"/>
        <v>0</v>
      </c>
      <c r="K248" s="188"/>
      <c r="L248" s="37"/>
      <c r="M248" s="189" t="s">
        <v>1</v>
      </c>
      <c r="N248" s="190" t="s">
        <v>38</v>
      </c>
      <c r="O248" s="69"/>
      <c r="P248" s="191">
        <f t="shared" si="31"/>
        <v>0</v>
      </c>
      <c r="Q248" s="191">
        <v>0</v>
      </c>
      <c r="R248" s="191">
        <f t="shared" si="32"/>
        <v>0</v>
      </c>
      <c r="S248" s="191">
        <v>2.1299999999999999E-3</v>
      </c>
      <c r="T248" s="192">
        <f t="shared" si="33"/>
        <v>0.85199999999999998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3" t="s">
        <v>206</v>
      </c>
      <c r="AT248" s="193" t="s">
        <v>124</v>
      </c>
      <c r="AU248" s="193" t="s">
        <v>83</v>
      </c>
      <c r="AY248" s="15" t="s">
        <v>121</v>
      </c>
      <c r="BE248" s="194">
        <f t="shared" si="34"/>
        <v>0</v>
      </c>
      <c r="BF248" s="194">
        <f t="shared" si="35"/>
        <v>0</v>
      </c>
      <c r="BG248" s="194">
        <f t="shared" si="36"/>
        <v>0</v>
      </c>
      <c r="BH248" s="194">
        <f t="shared" si="37"/>
        <v>0</v>
      </c>
      <c r="BI248" s="194">
        <f t="shared" si="38"/>
        <v>0</v>
      </c>
      <c r="BJ248" s="15" t="s">
        <v>81</v>
      </c>
      <c r="BK248" s="194">
        <f t="shared" si="39"/>
        <v>0</v>
      </c>
      <c r="BL248" s="15" t="s">
        <v>206</v>
      </c>
      <c r="BM248" s="193" t="s">
        <v>539</v>
      </c>
    </row>
    <row r="249" spans="1:65" s="2" customFormat="1" ht="24.2" customHeight="1">
      <c r="A249" s="32"/>
      <c r="B249" s="33"/>
      <c r="C249" s="181" t="s">
        <v>540</v>
      </c>
      <c r="D249" s="181" t="s">
        <v>124</v>
      </c>
      <c r="E249" s="182" t="s">
        <v>541</v>
      </c>
      <c r="F249" s="183" t="s">
        <v>542</v>
      </c>
      <c r="G249" s="184" t="s">
        <v>205</v>
      </c>
      <c r="H249" s="185">
        <v>200</v>
      </c>
      <c r="I249" s="186"/>
      <c r="J249" s="187">
        <f t="shared" si="30"/>
        <v>0</v>
      </c>
      <c r="K249" s="188"/>
      <c r="L249" s="37"/>
      <c r="M249" s="189" t="s">
        <v>1</v>
      </c>
      <c r="N249" s="190" t="s">
        <v>38</v>
      </c>
      <c r="O249" s="69"/>
      <c r="P249" s="191">
        <f t="shared" si="31"/>
        <v>0</v>
      </c>
      <c r="Q249" s="191">
        <v>0</v>
      </c>
      <c r="R249" s="191">
        <f t="shared" si="32"/>
        <v>0</v>
      </c>
      <c r="S249" s="191">
        <v>6.7000000000000002E-3</v>
      </c>
      <c r="T249" s="192">
        <f t="shared" si="33"/>
        <v>1.34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3" t="s">
        <v>206</v>
      </c>
      <c r="AT249" s="193" t="s">
        <v>124</v>
      </c>
      <c r="AU249" s="193" t="s">
        <v>83</v>
      </c>
      <c r="AY249" s="15" t="s">
        <v>121</v>
      </c>
      <c r="BE249" s="194">
        <f t="shared" si="34"/>
        <v>0</v>
      </c>
      <c r="BF249" s="194">
        <f t="shared" si="35"/>
        <v>0</v>
      </c>
      <c r="BG249" s="194">
        <f t="shared" si="36"/>
        <v>0</v>
      </c>
      <c r="BH249" s="194">
        <f t="shared" si="37"/>
        <v>0</v>
      </c>
      <c r="BI249" s="194">
        <f t="shared" si="38"/>
        <v>0</v>
      </c>
      <c r="BJ249" s="15" t="s">
        <v>81</v>
      </c>
      <c r="BK249" s="194">
        <f t="shared" si="39"/>
        <v>0</v>
      </c>
      <c r="BL249" s="15" t="s">
        <v>206</v>
      </c>
      <c r="BM249" s="193" t="s">
        <v>543</v>
      </c>
    </row>
    <row r="250" spans="1:65" s="2" customFormat="1" ht="24.2" customHeight="1">
      <c r="A250" s="32"/>
      <c r="B250" s="33"/>
      <c r="C250" s="181" t="s">
        <v>544</v>
      </c>
      <c r="D250" s="181" t="s">
        <v>124</v>
      </c>
      <c r="E250" s="182" t="s">
        <v>545</v>
      </c>
      <c r="F250" s="183" t="s">
        <v>546</v>
      </c>
      <c r="G250" s="184" t="s">
        <v>176</v>
      </c>
      <c r="H250" s="185">
        <v>2</v>
      </c>
      <c r="I250" s="186"/>
      <c r="J250" s="187">
        <f t="shared" si="30"/>
        <v>0</v>
      </c>
      <c r="K250" s="188"/>
      <c r="L250" s="37"/>
      <c r="M250" s="189" t="s">
        <v>1</v>
      </c>
      <c r="N250" s="190" t="s">
        <v>38</v>
      </c>
      <c r="O250" s="69"/>
      <c r="P250" s="191">
        <f t="shared" si="31"/>
        <v>0</v>
      </c>
      <c r="Q250" s="191">
        <v>1E-4</v>
      </c>
      <c r="R250" s="191">
        <f t="shared" si="32"/>
        <v>2.0000000000000001E-4</v>
      </c>
      <c r="S250" s="191">
        <v>0</v>
      </c>
      <c r="T250" s="192">
        <f t="shared" si="3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3" t="s">
        <v>206</v>
      </c>
      <c r="AT250" s="193" t="s">
        <v>124</v>
      </c>
      <c r="AU250" s="193" t="s">
        <v>83</v>
      </c>
      <c r="AY250" s="15" t="s">
        <v>121</v>
      </c>
      <c r="BE250" s="194">
        <f t="shared" si="34"/>
        <v>0</v>
      </c>
      <c r="BF250" s="194">
        <f t="shared" si="35"/>
        <v>0</v>
      </c>
      <c r="BG250" s="194">
        <f t="shared" si="36"/>
        <v>0</v>
      </c>
      <c r="BH250" s="194">
        <f t="shared" si="37"/>
        <v>0</v>
      </c>
      <c r="BI250" s="194">
        <f t="shared" si="38"/>
        <v>0</v>
      </c>
      <c r="BJ250" s="15" t="s">
        <v>81</v>
      </c>
      <c r="BK250" s="194">
        <f t="shared" si="39"/>
        <v>0</v>
      </c>
      <c r="BL250" s="15" t="s">
        <v>206</v>
      </c>
      <c r="BM250" s="193" t="s">
        <v>547</v>
      </c>
    </row>
    <row r="251" spans="1:65" s="2" customFormat="1" ht="37.9" customHeight="1">
      <c r="A251" s="32"/>
      <c r="B251" s="33"/>
      <c r="C251" s="181" t="s">
        <v>548</v>
      </c>
      <c r="D251" s="181" t="s">
        <v>124</v>
      </c>
      <c r="E251" s="182" t="s">
        <v>549</v>
      </c>
      <c r="F251" s="183" t="s">
        <v>550</v>
      </c>
      <c r="G251" s="184" t="s">
        <v>176</v>
      </c>
      <c r="H251" s="185">
        <v>4</v>
      </c>
      <c r="I251" s="186"/>
      <c r="J251" s="187">
        <f t="shared" si="30"/>
        <v>0</v>
      </c>
      <c r="K251" s="188"/>
      <c r="L251" s="37"/>
      <c r="M251" s="189" t="s">
        <v>1</v>
      </c>
      <c r="N251" s="190" t="s">
        <v>38</v>
      </c>
      <c r="O251" s="69"/>
      <c r="P251" s="191">
        <f t="shared" si="31"/>
        <v>0</v>
      </c>
      <c r="Q251" s="191">
        <v>0</v>
      </c>
      <c r="R251" s="191">
        <f t="shared" si="32"/>
        <v>0</v>
      </c>
      <c r="S251" s="191">
        <v>0</v>
      </c>
      <c r="T251" s="192">
        <f t="shared" si="3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3" t="s">
        <v>206</v>
      </c>
      <c r="AT251" s="193" t="s">
        <v>124</v>
      </c>
      <c r="AU251" s="193" t="s">
        <v>83</v>
      </c>
      <c r="AY251" s="15" t="s">
        <v>121</v>
      </c>
      <c r="BE251" s="194">
        <f t="shared" si="34"/>
        <v>0</v>
      </c>
      <c r="BF251" s="194">
        <f t="shared" si="35"/>
        <v>0</v>
      </c>
      <c r="BG251" s="194">
        <f t="shared" si="36"/>
        <v>0</v>
      </c>
      <c r="BH251" s="194">
        <f t="shared" si="37"/>
        <v>0</v>
      </c>
      <c r="BI251" s="194">
        <f t="shared" si="38"/>
        <v>0</v>
      </c>
      <c r="BJ251" s="15" t="s">
        <v>81</v>
      </c>
      <c r="BK251" s="194">
        <f t="shared" si="39"/>
        <v>0</v>
      </c>
      <c r="BL251" s="15" t="s">
        <v>206</v>
      </c>
      <c r="BM251" s="193" t="s">
        <v>551</v>
      </c>
    </row>
    <row r="252" spans="1:65" s="2" customFormat="1" ht="37.9" customHeight="1">
      <c r="A252" s="32"/>
      <c r="B252" s="33"/>
      <c r="C252" s="181" t="s">
        <v>552</v>
      </c>
      <c r="D252" s="181" t="s">
        <v>124</v>
      </c>
      <c r="E252" s="182" t="s">
        <v>553</v>
      </c>
      <c r="F252" s="183" t="s">
        <v>554</v>
      </c>
      <c r="G252" s="184" t="s">
        <v>176</v>
      </c>
      <c r="H252" s="185">
        <v>1</v>
      </c>
      <c r="I252" s="186"/>
      <c r="J252" s="187">
        <f t="shared" si="30"/>
        <v>0</v>
      </c>
      <c r="K252" s="188"/>
      <c r="L252" s="37"/>
      <c r="M252" s="189" t="s">
        <v>1</v>
      </c>
      <c r="N252" s="190" t="s">
        <v>38</v>
      </c>
      <c r="O252" s="69"/>
      <c r="P252" s="191">
        <f t="shared" si="31"/>
        <v>0</v>
      </c>
      <c r="Q252" s="191">
        <v>0</v>
      </c>
      <c r="R252" s="191">
        <f t="shared" si="32"/>
        <v>0</v>
      </c>
      <c r="S252" s="191">
        <v>0</v>
      </c>
      <c r="T252" s="192">
        <f t="shared" si="3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3" t="s">
        <v>206</v>
      </c>
      <c r="AT252" s="193" t="s">
        <v>124</v>
      </c>
      <c r="AU252" s="193" t="s">
        <v>83</v>
      </c>
      <c r="AY252" s="15" t="s">
        <v>121</v>
      </c>
      <c r="BE252" s="194">
        <f t="shared" si="34"/>
        <v>0</v>
      </c>
      <c r="BF252" s="194">
        <f t="shared" si="35"/>
        <v>0</v>
      </c>
      <c r="BG252" s="194">
        <f t="shared" si="36"/>
        <v>0</v>
      </c>
      <c r="BH252" s="194">
        <f t="shared" si="37"/>
        <v>0</v>
      </c>
      <c r="BI252" s="194">
        <f t="shared" si="38"/>
        <v>0</v>
      </c>
      <c r="BJ252" s="15" t="s">
        <v>81</v>
      </c>
      <c r="BK252" s="194">
        <f t="shared" si="39"/>
        <v>0</v>
      </c>
      <c r="BL252" s="15" t="s">
        <v>206</v>
      </c>
      <c r="BM252" s="193" t="s">
        <v>555</v>
      </c>
    </row>
    <row r="253" spans="1:65" s="2" customFormat="1" ht="37.9" customHeight="1">
      <c r="A253" s="32"/>
      <c r="B253" s="33"/>
      <c r="C253" s="181" t="s">
        <v>556</v>
      </c>
      <c r="D253" s="181" t="s">
        <v>124</v>
      </c>
      <c r="E253" s="182" t="s">
        <v>557</v>
      </c>
      <c r="F253" s="183" t="s">
        <v>558</v>
      </c>
      <c r="G253" s="184" t="s">
        <v>534</v>
      </c>
      <c r="H253" s="185">
        <v>2</v>
      </c>
      <c r="I253" s="186"/>
      <c r="J253" s="187">
        <f t="shared" si="30"/>
        <v>0</v>
      </c>
      <c r="K253" s="188"/>
      <c r="L253" s="37"/>
      <c r="M253" s="189" t="s">
        <v>1</v>
      </c>
      <c r="N253" s="190" t="s">
        <v>38</v>
      </c>
      <c r="O253" s="69"/>
      <c r="P253" s="191">
        <f t="shared" si="31"/>
        <v>0</v>
      </c>
      <c r="Q253" s="191">
        <v>3.3600000000000001E-3</v>
      </c>
      <c r="R253" s="191">
        <f t="shared" si="32"/>
        <v>6.7200000000000003E-3</v>
      </c>
      <c r="S253" s="191">
        <v>0</v>
      </c>
      <c r="T253" s="192">
        <f t="shared" si="3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3" t="s">
        <v>206</v>
      </c>
      <c r="AT253" s="193" t="s">
        <v>124</v>
      </c>
      <c r="AU253" s="193" t="s">
        <v>83</v>
      </c>
      <c r="AY253" s="15" t="s">
        <v>121</v>
      </c>
      <c r="BE253" s="194">
        <f t="shared" si="34"/>
        <v>0</v>
      </c>
      <c r="BF253" s="194">
        <f t="shared" si="35"/>
        <v>0</v>
      </c>
      <c r="BG253" s="194">
        <f t="shared" si="36"/>
        <v>0</v>
      </c>
      <c r="BH253" s="194">
        <f t="shared" si="37"/>
        <v>0</v>
      </c>
      <c r="BI253" s="194">
        <f t="shared" si="38"/>
        <v>0</v>
      </c>
      <c r="BJ253" s="15" t="s">
        <v>81</v>
      </c>
      <c r="BK253" s="194">
        <f t="shared" si="39"/>
        <v>0</v>
      </c>
      <c r="BL253" s="15" t="s">
        <v>206</v>
      </c>
      <c r="BM253" s="193" t="s">
        <v>559</v>
      </c>
    </row>
    <row r="254" spans="1:65" s="2" customFormat="1" ht="37.9" customHeight="1">
      <c r="A254" s="32"/>
      <c r="B254" s="33"/>
      <c r="C254" s="181" t="s">
        <v>560</v>
      </c>
      <c r="D254" s="181" t="s">
        <v>124</v>
      </c>
      <c r="E254" s="182" t="s">
        <v>561</v>
      </c>
      <c r="F254" s="183" t="s">
        <v>562</v>
      </c>
      <c r="G254" s="184" t="s">
        <v>176</v>
      </c>
      <c r="H254" s="185">
        <v>2</v>
      </c>
      <c r="I254" s="186"/>
      <c r="J254" s="187">
        <f t="shared" si="30"/>
        <v>0</v>
      </c>
      <c r="K254" s="188"/>
      <c r="L254" s="37"/>
      <c r="M254" s="189" t="s">
        <v>1</v>
      </c>
      <c r="N254" s="190" t="s">
        <v>38</v>
      </c>
      <c r="O254" s="69"/>
      <c r="P254" s="191">
        <f t="shared" si="31"/>
        <v>0</v>
      </c>
      <c r="Q254" s="191">
        <v>4.2999999999999999E-4</v>
      </c>
      <c r="R254" s="191">
        <f t="shared" si="32"/>
        <v>8.5999999999999998E-4</v>
      </c>
      <c r="S254" s="191">
        <v>0</v>
      </c>
      <c r="T254" s="192">
        <f t="shared" si="3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3" t="s">
        <v>206</v>
      </c>
      <c r="AT254" s="193" t="s">
        <v>124</v>
      </c>
      <c r="AU254" s="193" t="s">
        <v>83</v>
      </c>
      <c r="AY254" s="15" t="s">
        <v>121</v>
      </c>
      <c r="BE254" s="194">
        <f t="shared" si="34"/>
        <v>0</v>
      </c>
      <c r="BF254" s="194">
        <f t="shared" si="35"/>
        <v>0</v>
      </c>
      <c r="BG254" s="194">
        <f t="shared" si="36"/>
        <v>0</v>
      </c>
      <c r="BH254" s="194">
        <f t="shared" si="37"/>
        <v>0</v>
      </c>
      <c r="BI254" s="194">
        <f t="shared" si="38"/>
        <v>0</v>
      </c>
      <c r="BJ254" s="15" t="s">
        <v>81</v>
      </c>
      <c r="BK254" s="194">
        <f t="shared" si="39"/>
        <v>0</v>
      </c>
      <c r="BL254" s="15" t="s">
        <v>206</v>
      </c>
      <c r="BM254" s="193" t="s">
        <v>563</v>
      </c>
    </row>
    <row r="255" spans="1:65" s="2" customFormat="1" ht="37.9" customHeight="1">
      <c r="A255" s="32"/>
      <c r="B255" s="33"/>
      <c r="C255" s="181" t="s">
        <v>564</v>
      </c>
      <c r="D255" s="181" t="s">
        <v>124</v>
      </c>
      <c r="E255" s="182" t="s">
        <v>565</v>
      </c>
      <c r="F255" s="183" t="s">
        <v>566</v>
      </c>
      <c r="G255" s="184" t="s">
        <v>176</v>
      </c>
      <c r="H255" s="185">
        <v>1</v>
      </c>
      <c r="I255" s="186"/>
      <c r="J255" s="187">
        <f t="shared" si="30"/>
        <v>0</v>
      </c>
      <c r="K255" s="188"/>
      <c r="L255" s="37"/>
      <c r="M255" s="189" t="s">
        <v>1</v>
      </c>
      <c r="N255" s="190" t="s">
        <v>38</v>
      </c>
      <c r="O255" s="69"/>
      <c r="P255" s="191">
        <f t="shared" si="31"/>
        <v>0</v>
      </c>
      <c r="Q255" s="191">
        <v>3.8899999999999998E-3</v>
      </c>
      <c r="R255" s="191">
        <f t="shared" si="32"/>
        <v>3.8899999999999998E-3</v>
      </c>
      <c r="S255" s="191">
        <v>0</v>
      </c>
      <c r="T255" s="192">
        <f t="shared" si="3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3" t="s">
        <v>206</v>
      </c>
      <c r="AT255" s="193" t="s">
        <v>124</v>
      </c>
      <c r="AU255" s="193" t="s">
        <v>83</v>
      </c>
      <c r="AY255" s="15" t="s">
        <v>121</v>
      </c>
      <c r="BE255" s="194">
        <f t="shared" si="34"/>
        <v>0</v>
      </c>
      <c r="BF255" s="194">
        <f t="shared" si="35"/>
        <v>0</v>
      </c>
      <c r="BG255" s="194">
        <f t="shared" si="36"/>
        <v>0</v>
      </c>
      <c r="BH255" s="194">
        <f t="shared" si="37"/>
        <v>0</v>
      </c>
      <c r="BI255" s="194">
        <f t="shared" si="38"/>
        <v>0</v>
      </c>
      <c r="BJ255" s="15" t="s">
        <v>81</v>
      </c>
      <c r="BK255" s="194">
        <f t="shared" si="39"/>
        <v>0</v>
      </c>
      <c r="BL255" s="15" t="s">
        <v>206</v>
      </c>
      <c r="BM255" s="193" t="s">
        <v>567</v>
      </c>
    </row>
    <row r="256" spans="1:65" s="2" customFormat="1" ht="24.2" customHeight="1">
      <c r="A256" s="32"/>
      <c r="B256" s="33"/>
      <c r="C256" s="181" t="s">
        <v>568</v>
      </c>
      <c r="D256" s="181" t="s">
        <v>124</v>
      </c>
      <c r="E256" s="182" t="s">
        <v>569</v>
      </c>
      <c r="F256" s="183" t="s">
        <v>570</v>
      </c>
      <c r="G256" s="184" t="s">
        <v>205</v>
      </c>
      <c r="H256" s="185">
        <v>15</v>
      </c>
      <c r="I256" s="186"/>
      <c r="J256" s="187">
        <f t="shared" si="30"/>
        <v>0</v>
      </c>
      <c r="K256" s="188"/>
      <c r="L256" s="37"/>
      <c r="M256" s="189" t="s">
        <v>1</v>
      </c>
      <c r="N256" s="190" t="s">
        <v>38</v>
      </c>
      <c r="O256" s="69"/>
      <c r="P256" s="191">
        <f t="shared" si="31"/>
        <v>0</v>
      </c>
      <c r="Q256" s="191">
        <v>1.1900000000000001E-3</v>
      </c>
      <c r="R256" s="191">
        <f t="shared" si="32"/>
        <v>1.7850000000000001E-2</v>
      </c>
      <c r="S256" s="191">
        <v>0</v>
      </c>
      <c r="T256" s="192">
        <f t="shared" si="3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3" t="s">
        <v>206</v>
      </c>
      <c r="AT256" s="193" t="s">
        <v>124</v>
      </c>
      <c r="AU256" s="193" t="s">
        <v>83</v>
      </c>
      <c r="AY256" s="15" t="s">
        <v>121</v>
      </c>
      <c r="BE256" s="194">
        <f t="shared" si="34"/>
        <v>0</v>
      </c>
      <c r="BF256" s="194">
        <f t="shared" si="35"/>
        <v>0</v>
      </c>
      <c r="BG256" s="194">
        <f t="shared" si="36"/>
        <v>0</v>
      </c>
      <c r="BH256" s="194">
        <f t="shared" si="37"/>
        <v>0</v>
      </c>
      <c r="BI256" s="194">
        <f t="shared" si="38"/>
        <v>0</v>
      </c>
      <c r="BJ256" s="15" t="s">
        <v>81</v>
      </c>
      <c r="BK256" s="194">
        <f t="shared" si="39"/>
        <v>0</v>
      </c>
      <c r="BL256" s="15" t="s">
        <v>206</v>
      </c>
      <c r="BM256" s="193" t="s">
        <v>571</v>
      </c>
    </row>
    <row r="257" spans="1:65" s="2" customFormat="1" ht="58.5">
      <c r="A257" s="32"/>
      <c r="B257" s="33"/>
      <c r="C257" s="34"/>
      <c r="D257" s="208" t="s">
        <v>182</v>
      </c>
      <c r="E257" s="34"/>
      <c r="F257" s="217" t="s">
        <v>572</v>
      </c>
      <c r="G257" s="34"/>
      <c r="H257" s="34"/>
      <c r="I257" s="218"/>
      <c r="J257" s="34"/>
      <c r="K257" s="34"/>
      <c r="L257" s="37"/>
      <c r="M257" s="219"/>
      <c r="N257" s="220"/>
      <c r="O257" s="69"/>
      <c r="P257" s="69"/>
      <c r="Q257" s="69"/>
      <c r="R257" s="69"/>
      <c r="S257" s="69"/>
      <c r="T257" s="70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5" t="s">
        <v>182</v>
      </c>
      <c r="AU257" s="15" t="s">
        <v>83</v>
      </c>
    </row>
    <row r="258" spans="1:65" s="2" customFormat="1" ht="24.2" customHeight="1">
      <c r="A258" s="32"/>
      <c r="B258" s="33"/>
      <c r="C258" s="181" t="s">
        <v>573</v>
      </c>
      <c r="D258" s="181" t="s">
        <v>124</v>
      </c>
      <c r="E258" s="182" t="s">
        <v>574</v>
      </c>
      <c r="F258" s="183" t="s">
        <v>575</v>
      </c>
      <c r="G258" s="184" t="s">
        <v>205</v>
      </c>
      <c r="H258" s="185">
        <v>55</v>
      </c>
      <c r="I258" s="186"/>
      <c r="J258" s="187">
        <f>ROUND(I258*H258,2)</f>
        <v>0</v>
      </c>
      <c r="K258" s="188"/>
      <c r="L258" s="37"/>
      <c r="M258" s="189" t="s">
        <v>1</v>
      </c>
      <c r="N258" s="190" t="s">
        <v>38</v>
      </c>
      <c r="O258" s="69"/>
      <c r="P258" s="191">
        <f>O258*H258</f>
        <v>0</v>
      </c>
      <c r="Q258" s="191">
        <v>1.5E-3</v>
      </c>
      <c r="R258" s="191">
        <f>Q258*H258</f>
        <v>8.2500000000000004E-2</v>
      </c>
      <c r="S258" s="191">
        <v>0</v>
      </c>
      <c r="T258" s="192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3" t="s">
        <v>206</v>
      </c>
      <c r="AT258" s="193" t="s">
        <v>124</v>
      </c>
      <c r="AU258" s="193" t="s">
        <v>83</v>
      </c>
      <c r="AY258" s="15" t="s">
        <v>121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5" t="s">
        <v>81</v>
      </c>
      <c r="BK258" s="194">
        <f>ROUND(I258*H258,2)</f>
        <v>0</v>
      </c>
      <c r="BL258" s="15" t="s">
        <v>206</v>
      </c>
      <c r="BM258" s="193" t="s">
        <v>576</v>
      </c>
    </row>
    <row r="259" spans="1:65" s="2" customFormat="1" ht="58.5">
      <c r="A259" s="32"/>
      <c r="B259" s="33"/>
      <c r="C259" s="34"/>
      <c r="D259" s="208" t="s">
        <v>182</v>
      </c>
      <c r="E259" s="34"/>
      <c r="F259" s="217" t="s">
        <v>572</v>
      </c>
      <c r="G259" s="34"/>
      <c r="H259" s="34"/>
      <c r="I259" s="218"/>
      <c r="J259" s="34"/>
      <c r="K259" s="34"/>
      <c r="L259" s="37"/>
      <c r="M259" s="219"/>
      <c r="N259" s="220"/>
      <c r="O259" s="69"/>
      <c r="P259" s="69"/>
      <c r="Q259" s="69"/>
      <c r="R259" s="69"/>
      <c r="S259" s="69"/>
      <c r="T259" s="70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5" t="s">
        <v>182</v>
      </c>
      <c r="AU259" s="15" t="s">
        <v>83</v>
      </c>
    </row>
    <row r="260" spans="1:65" s="2" customFormat="1" ht="24.2" customHeight="1">
      <c r="A260" s="32"/>
      <c r="B260" s="33"/>
      <c r="C260" s="181" t="s">
        <v>577</v>
      </c>
      <c r="D260" s="181" t="s">
        <v>124</v>
      </c>
      <c r="E260" s="182" t="s">
        <v>578</v>
      </c>
      <c r="F260" s="183" t="s">
        <v>579</v>
      </c>
      <c r="G260" s="184" t="s">
        <v>205</v>
      </c>
      <c r="H260" s="185">
        <v>45</v>
      </c>
      <c r="I260" s="186"/>
      <c r="J260" s="187">
        <f>ROUND(I260*H260,2)</f>
        <v>0</v>
      </c>
      <c r="K260" s="188"/>
      <c r="L260" s="37"/>
      <c r="M260" s="189" t="s">
        <v>1</v>
      </c>
      <c r="N260" s="190" t="s">
        <v>38</v>
      </c>
      <c r="O260" s="69"/>
      <c r="P260" s="191">
        <f>O260*H260</f>
        <v>0</v>
      </c>
      <c r="Q260" s="191">
        <v>1.9499999999999999E-3</v>
      </c>
      <c r="R260" s="191">
        <f>Q260*H260</f>
        <v>8.7749999999999995E-2</v>
      </c>
      <c r="S260" s="191">
        <v>0</v>
      </c>
      <c r="T260" s="192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3" t="s">
        <v>206</v>
      </c>
      <c r="AT260" s="193" t="s">
        <v>124</v>
      </c>
      <c r="AU260" s="193" t="s">
        <v>83</v>
      </c>
      <c r="AY260" s="15" t="s">
        <v>121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5" t="s">
        <v>81</v>
      </c>
      <c r="BK260" s="194">
        <f>ROUND(I260*H260,2)</f>
        <v>0</v>
      </c>
      <c r="BL260" s="15" t="s">
        <v>206</v>
      </c>
      <c r="BM260" s="193" t="s">
        <v>580</v>
      </c>
    </row>
    <row r="261" spans="1:65" s="2" customFormat="1" ht="58.5">
      <c r="A261" s="32"/>
      <c r="B261" s="33"/>
      <c r="C261" s="34"/>
      <c r="D261" s="208" t="s">
        <v>182</v>
      </c>
      <c r="E261" s="34"/>
      <c r="F261" s="217" t="s">
        <v>572</v>
      </c>
      <c r="G261" s="34"/>
      <c r="H261" s="34"/>
      <c r="I261" s="218"/>
      <c r="J261" s="34"/>
      <c r="K261" s="34"/>
      <c r="L261" s="37"/>
      <c r="M261" s="219"/>
      <c r="N261" s="220"/>
      <c r="O261" s="69"/>
      <c r="P261" s="69"/>
      <c r="Q261" s="69"/>
      <c r="R261" s="69"/>
      <c r="S261" s="69"/>
      <c r="T261" s="70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5" t="s">
        <v>182</v>
      </c>
      <c r="AU261" s="15" t="s">
        <v>83</v>
      </c>
    </row>
    <row r="262" spans="1:65" s="2" customFormat="1" ht="21.75" customHeight="1">
      <c r="A262" s="32"/>
      <c r="B262" s="33"/>
      <c r="C262" s="195" t="s">
        <v>581</v>
      </c>
      <c r="D262" s="195" t="s">
        <v>160</v>
      </c>
      <c r="E262" s="196" t="s">
        <v>582</v>
      </c>
      <c r="F262" s="197" t="s">
        <v>583</v>
      </c>
      <c r="G262" s="198" t="s">
        <v>176</v>
      </c>
      <c r="H262" s="199">
        <v>6</v>
      </c>
      <c r="I262" s="200"/>
      <c r="J262" s="201">
        <f t="shared" ref="J262:J293" si="40">ROUND(I262*H262,2)</f>
        <v>0</v>
      </c>
      <c r="K262" s="202"/>
      <c r="L262" s="203"/>
      <c r="M262" s="204" t="s">
        <v>1</v>
      </c>
      <c r="N262" s="205" t="s">
        <v>38</v>
      </c>
      <c r="O262" s="69"/>
      <c r="P262" s="191">
        <f t="shared" ref="P262:P293" si="41">O262*H262</f>
        <v>0</v>
      </c>
      <c r="Q262" s="191">
        <v>6.0000000000000002E-5</v>
      </c>
      <c r="R262" s="191">
        <f t="shared" ref="R262:R293" si="42">Q262*H262</f>
        <v>3.6000000000000002E-4</v>
      </c>
      <c r="S262" s="191">
        <v>0</v>
      </c>
      <c r="T262" s="192">
        <f t="shared" ref="T262:T293" si="43"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3" t="s">
        <v>254</v>
      </c>
      <c r="AT262" s="193" t="s">
        <v>160</v>
      </c>
      <c r="AU262" s="193" t="s">
        <v>83</v>
      </c>
      <c r="AY262" s="15" t="s">
        <v>121</v>
      </c>
      <c r="BE262" s="194">
        <f t="shared" ref="BE262:BE293" si="44">IF(N262="základní",J262,0)</f>
        <v>0</v>
      </c>
      <c r="BF262" s="194">
        <f t="shared" ref="BF262:BF293" si="45">IF(N262="snížená",J262,0)</f>
        <v>0</v>
      </c>
      <c r="BG262" s="194">
        <f t="shared" ref="BG262:BG293" si="46">IF(N262="zákl. přenesená",J262,0)</f>
        <v>0</v>
      </c>
      <c r="BH262" s="194">
        <f t="shared" ref="BH262:BH293" si="47">IF(N262="sníž. přenesená",J262,0)</f>
        <v>0</v>
      </c>
      <c r="BI262" s="194">
        <f t="shared" ref="BI262:BI293" si="48">IF(N262="nulová",J262,0)</f>
        <v>0</v>
      </c>
      <c r="BJ262" s="15" t="s">
        <v>81</v>
      </c>
      <c r="BK262" s="194">
        <f t="shared" ref="BK262:BK293" si="49">ROUND(I262*H262,2)</f>
        <v>0</v>
      </c>
      <c r="BL262" s="15" t="s">
        <v>206</v>
      </c>
      <c r="BM262" s="193" t="s">
        <v>584</v>
      </c>
    </row>
    <row r="263" spans="1:65" s="2" customFormat="1" ht="21.75" customHeight="1">
      <c r="A263" s="32"/>
      <c r="B263" s="33"/>
      <c r="C263" s="195" t="s">
        <v>585</v>
      </c>
      <c r="D263" s="195" t="s">
        <v>160</v>
      </c>
      <c r="E263" s="196" t="s">
        <v>586</v>
      </c>
      <c r="F263" s="197" t="s">
        <v>587</v>
      </c>
      <c r="G263" s="198" t="s">
        <v>176</v>
      </c>
      <c r="H263" s="199">
        <v>8</v>
      </c>
      <c r="I263" s="200"/>
      <c r="J263" s="201">
        <f t="shared" si="40"/>
        <v>0</v>
      </c>
      <c r="K263" s="202"/>
      <c r="L263" s="203"/>
      <c r="M263" s="204" t="s">
        <v>1</v>
      </c>
      <c r="N263" s="205" t="s">
        <v>38</v>
      </c>
      <c r="O263" s="69"/>
      <c r="P263" s="191">
        <f t="shared" si="41"/>
        <v>0</v>
      </c>
      <c r="Q263" s="191">
        <v>1.4999999999999999E-4</v>
      </c>
      <c r="R263" s="191">
        <f t="shared" si="42"/>
        <v>1.1999999999999999E-3</v>
      </c>
      <c r="S263" s="191">
        <v>0</v>
      </c>
      <c r="T263" s="192">
        <f t="shared" si="4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3" t="s">
        <v>254</v>
      </c>
      <c r="AT263" s="193" t="s">
        <v>160</v>
      </c>
      <c r="AU263" s="193" t="s">
        <v>83</v>
      </c>
      <c r="AY263" s="15" t="s">
        <v>121</v>
      </c>
      <c r="BE263" s="194">
        <f t="shared" si="44"/>
        <v>0</v>
      </c>
      <c r="BF263" s="194">
        <f t="shared" si="45"/>
        <v>0</v>
      </c>
      <c r="BG263" s="194">
        <f t="shared" si="46"/>
        <v>0</v>
      </c>
      <c r="BH263" s="194">
        <f t="shared" si="47"/>
        <v>0</v>
      </c>
      <c r="BI263" s="194">
        <f t="shared" si="48"/>
        <v>0</v>
      </c>
      <c r="BJ263" s="15" t="s">
        <v>81</v>
      </c>
      <c r="BK263" s="194">
        <f t="shared" si="49"/>
        <v>0</v>
      </c>
      <c r="BL263" s="15" t="s">
        <v>206</v>
      </c>
      <c r="BM263" s="193" t="s">
        <v>588</v>
      </c>
    </row>
    <row r="264" spans="1:65" s="2" customFormat="1" ht="21.75" customHeight="1">
      <c r="A264" s="32"/>
      <c r="B264" s="33"/>
      <c r="C264" s="195" t="s">
        <v>589</v>
      </c>
      <c r="D264" s="195" t="s">
        <v>160</v>
      </c>
      <c r="E264" s="196" t="s">
        <v>590</v>
      </c>
      <c r="F264" s="197" t="s">
        <v>591</v>
      </c>
      <c r="G264" s="198" t="s">
        <v>176</v>
      </c>
      <c r="H264" s="199">
        <v>4</v>
      </c>
      <c r="I264" s="200"/>
      <c r="J264" s="201">
        <f t="shared" si="40"/>
        <v>0</v>
      </c>
      <c r="K264" s="202"/>
      <c r="L264" s="203"/>
      <c r="M264" s="204" t="s">
        <v>1</v>
      </c>
      <c r="N264" s="205" t="s">
        <v>38</v>
      </c>
      <c r="O264" s="69"/>
      <c r="P264" s="191">
        <f t="shared" si="41"/>
        <v>0</v>
      </c>
      <c r="Q264" s="191">
        <v>1.4999999999999999E-4</v>
      </c>
      <c r="R264" s="191">
        <f t="shared" si="42"/>
        <v>5.9999999999999995E-4</v>
      </c>
      <c r="S264" s="191">
        <v>0</v>
      </c>
      <c r="T264" s="192">
        <f t="shared" si="4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3" t="s">
        <v>254</v>
      </c>
      <c r="AT264" s="193" t="s">
        <v>160</v>
      </c>
      <c r="AU264" s="193" t="s">
        <v>83</v>
      </c>
      <c r="AY264" s="15" t="s">
        <v>121</v>
      </c>
      <c r="BE264" s="194">
        <f t="shared" si="44"/>
        <v>0</v>
      </c>
      <c r="BF264" s="194">
        <f t="shared" si="45"/>
        <v>0</v>
      </c>
      <c r="BG264" s="194">
        <f t="shared" si="46"/>
        <v>0</v>
      </c>
      <c r="BH264" s="194">
        <f t="shared" si="47"/>
        <v>0</v>
      </c>
      <c r="BI264" s="194">
        <f t="shared" si="48"/>
        <v>0</v>
      </c>
      <c r="BJ264" s="15" t="s">
        <v>81</v>
      </c>
      <c r="BK264" s="194">
        <f t="shared" si="49"/>
        <v>0</v>
      </c>
      <c r="BL264" s="15" t="s">
        <v>206</v>
      </c>
      <c r="BM264" s="193" t="s">
        <v>592</v>
      </c>
    </row>
    <row r="265" spans="1:65" s="2" customFormat="1" ht="24.2" customHeight="1">
      <c r="A265" s="32"/>
      <c r="B265" s="33"/>
      <c r="C265" s="181" t="s">
        <v>593</v>
      </c>
      <c r="D265" s="181" t="s">
        <v>124</v>
      </c>
      <c r="E265" s="182" t="s">
        <v>594</v>
      </c>
      <c r="F265" s="183" t="s">
        <v>595</v>
      </c>
      <c r="G265" s="184" t="s">
        <v>205</v>
      </c>
      <c r="H265" s="185">
        <v>715</v>
      </c>
      <c r="I265" s="186"/>
      <c r="J265" s="187">
        <f t="shared" si="40"/>
        <v>0</v>
      </c>
      <c r="K265" s="188"/>
      <c r="L265" s="37"/>
      <c r="M265" s="189" t="s">
        <v>1</v>
      </c>
      <c r="N265" s="190" t="s">
        <v>38</v>
      </c>
      <c r="O265" s="69"/>
      <c r="P265" s="191">
        <f t="shared" si="41"/>
        <v>0</v>
      </c>
      <c r="Q265" s="191">
        <v>9.7999999999999997E-4</v>
      </c>
      <c r="R265" s="191">
        <f t="shared" si="42"/>
        <v>0.70069999999999999</v>
      </c>
      <c r="S265" s="191">
        <v>0</v>
      </c>
      <c r="T265" s="192">
        <f t="shared" si="4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3" t="s">
        <v>206</v>
      </c>
      <c r="AT265" s="193" t="s">
        <v>124</v>
      </c>
      <c r="AU265" s="193" t="s">
        <v>83</v>
      </c>
      <c r="AY265" s="15" t="s">
        <v>121</v>
      </c>
      <c r="BE265" s="194">
        <f t="shared" si="44"/>
        <v>0</v>
      </c>
      <c r="BF265" s="194">
        <f t="shared" si="45"/>
        <v>0</v>
      </c>
      <c r="BG265" s="194">
        <f t="shared" si="46"/>
        <v>0</v>
      </c>
      <c r="BH265" s="194">
        <f t="shared" si="47"/>
        <v>0</v>
      </c>
      <c r="BI265" s="194">
        <f t="shared" si="48"/>
        <v>0</v>
      </c>
      <c r="BJ265" s="15" t="s">
        <v>81</v>
      </c>
      <c r="BK265" s="194">
        <f t="shared" si="49"/>
        <v>0</v>
      </c>
      <c r="BL265" s="15" t="s">
        <v>206</v>
      </c>
      <c r="BM265" s="193" t="s">
        <v>596</v>
      </c>
    </row>
    <row r="266" spans="1:65" s="2" customFormat="1" ht="24.2" customHeight="1">
      <c r="A266" s="32"/>
      <c r="B266" s="33"/>
      <c r="C266" s="181" t="s">
        <v>597</v>
      </c>
      <c r="D266" s="181" t="s">
        <v>124</v>
      </c>
      <c r="E266" s="182" t="s">
        <v>598</v>
      </c>
      <c r="F266" s="183" t="s">
        <v>599</v>
      </c>
      <c r="G266" s="184" t="s">
        <v>205</v>
      </c>
      <c r="H266" s="185">
        <v>390</v>
      </c>
      <c r="I266" s="186"/>
      <c r="J266" s="187">
        <f t="shared" si="40"/>
        <v>0</v>
      </c>
      <c r="K266" s="188"/>
      <c r="L266" s="37"/>
      <c r="M266" s="189" t="s">
        <v>1</v>
      </c>
      <c r="N266" s="190" t="s">
        <v>38</v>
      </c>
      <c r="O266" s="69"/>
      <c r="P266" s="191">
        <f t="shared" si="41"/>
        <v>0</v>
      </c>
      <c r="Q266" s="191">
        <v>1.2600000000000001E-3</v>
      </c>
      <c r="R266" s="191">
        <f t="shared" si="42"/>
        <v>0.4914</v>
      </c>
      <c r="S266" s="191">
        <v>0</v>
      </c>
      <c r="T266" s="192">
        <f t="shared" si="4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3" t="s">
        <v>206</v>
      </c>
      <c r="AT266" s="193" t="s">
        <v>124</v>
      </c>
      <c r="AU266" s="193" t="s">
        <v>83</v>
      </c>
      <c r="AY266" s="15" t="s">
        <v>121</v>
      </c>
      <c r="BE266" s="194">
        <f t="shared" si="44"/>
        <v>0</v>
      </c>
      <c r="BF266" s="194">
        <f t="shared" si="45"/>
        <v>0</v>
      </c>
      <c r="BG266" s="194">
        <f t="shared" si="46"/>
        <v>0</v>
      </c>
      <c r="BH266" s="194">
        <f t="shared" si="47"/>
        <v>0</v>
      </c>
      <c r="BI266" s="194">
        <f t="shared" si="48"/>
        <v>0</v>
      </c>
      <c r="BJ266" s="15" t="s">
        <v>81</v>
      </c>
      <c r="BK266" s="194">
        <f t="shared" si="49"/>
        <v>0</v>
      </c>
      <c r="BL266" s="15" t="s">
        <v>206</v>
      </c>
      <c r="BM266" s="193" t="s">
        <v>600</v>
      </c>
    </row>
    <row r="267" spans="1:65" s="2" customFormat="1" ht="24.2" customHeight="1">
      <c r="A267" s="32"/>
      <c r="B267" s="33"/>
      <c r="C267" s="181" t="s">
        <v>601</v>
      </c>
      <c r="D267" s="181" t="s">
        <v>124</v>
      </c>
      <c r="E267" s="182" t="s">
        <v>602</v>
      </c>
      <c r="F267" s="183" t="s">
        <v>603</v>
      </c>
      <c r="G267" s="184" t="s">
        <v>205</v>
      </c>
      <c r="H267" s="185">
        <v>210</v>
      </c>
      <c r="I267" s="186"/>
      <c r="J267" s="187">
        <f t="shared" si="40"/>
        <v>0</v>
      </c>
      <c r="K267" s="188"/>
      <c r="L267" s="37"/>
      <c r="M267" s="189" t="s">
        <v>1</v>
      </c>
      <c r="N267" s="190" t="s">
        <v>38</v>
      </c>
      <c r="O267" s="69"/>
      <c r="P267" s="191">
        <f t="shared" si="41"/>
        <v>0</v>
      </c>
      <c r="Q267" s="191">
        <v>1.5299999999999999E-3</v>
      </c>
      <c r="R267" s="191">
        <f t="shared" si="42"/>
        <v>0.32129999999999997</v>
      </c>
      <c r="S267" s="191">
        <v>0</v>
      </c>
      <c r="T267" s="192">
        <f t="shared" si="4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3" t="s">
        <v>206</v>
      </c>
      <c r="AT267" s="193" t="s">
        <v>124</v>
      </c>
      <c r="AU267" s="193" t="s">
        <v>83</v>
      </c>
      <c r="AY267" s="15" t="s">
        <v>121</v>
      </c>
      <c r="BE267" s="194">
        <f t="shared" si="44"/>
        <v>0</v>
      </c>
      <c r="BF267" s="194">
        <f t="shared" si="45"/>
        <v>0</v>
      </c>
      <c r="BG267" s="194">
        <f t="shared" si="46"/>
        <v>0</v>
      </c>
      <c r="BH267" s="194">
        <f t="shared" si="47"/>
        <v>0</v>
      </c>
      <c r="BI267" s="194">
        <f t="shared" si="48"/>
        <v>0</v>
      </c>
      <c r="BJ267" s="15" t="s">
        <v>81</v>
      </c>
      <c r="BK267" s="194">
        <f t="shared" si="49"/>
        <v>0</v>
      </c>
      <c r="BL267" s="15" t="s">
        <v>206</v>
      </c>
      <c r="BM267" s="193" t="s">
        <v>604</v>
      </c>
    </row>
    <row r="268" spans="1:65" s="2" customFormat="1" ht="24.2" customHeight="1">
      <c r="A268" s="32"/>
      <c r="B268" s="33"/>
      <c r="C268" s="181" t="s">
        <v>605</v>
      </c>
      <c r="D268" s="181" t="s">
        <v>124</v>
      </c>
      <c r="E268" s="182" t="s">
        <v>606</v>
      </c>
      <c r="F268" s="183" t="s">
        <v>607</v>
      </c>
      <c r="G268" s="184" t="s">
        <v>205</v>
      </c>
      <c r="H268" s="185">
        <v>95</v>
      </c>
      <c r="I268" s="186"/>
      <c r="J268" s="187">
        <f t="shared" si="40"/>
        <v>0</v>
      </c>
      <c r="K268" s="188"/>
      <c r="L268" s="37"/>
      <c r="M268" s="189" t="s">
        <v>1</v>
      </c>
      <c r="N268" s="190" t="s">
        <v>38</v>
      </c>
      <c r="O268" s="69"/>
      <c r="P268" s="191">
        <f t="shared" si="41"/>
        <v>0</v>
      </c>
      <c r="Q268" s="191">
        <v>2.8400000000000001E-3</v>
      </c>
      <c r="R268" s="191">
        <f t="shared" si="42"/>
        <v>0.26979999999999998</v>
      </c>
      <c r="S268" s="191">
        <v>0</v>
      </c>
      <c r="T268" s="192">
        <f t="shared" si="4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3" t="s">
        <v>206</v>
      </c>
      <c r="AT268" s="193" t="s">
        <v>124</v>
      </c>
      <c r="AU268" s="193" t="s">
        <v>83</v>
      </c>
      <c r="AY268" s="15" t="s">
        <v>121</v>
      </c>
      <c r="BE268" s="194">
        <f t="shared" si="44"/>
        <v>0</v>
      </c>
      <c r="BF268" s="194">
        <f t="shared" si="45"/>
        <v>0</v>
      </c>
      <c r="BG268" s="194">
        <f t="shared" si="46"/>
        <v>0</v>
      </c>
      <c r="BH268" s="194">
        <f t="shared" si="47"/>
        <v>0</v>
      </c>
      <c r="BI268" s="194">
        <f t="shared" si="48"/>
        <v>0</v>
      </c>
      <c r="BJ268" s="15" t="s">
        <v>81</v>
      </c>
      <c r="BK268" s="194">
        <f t="shared" si="49"/>
        <v>0</v>
      </c>
      <c r="BL268" s="15" t="s">
        <v>206</v>
      </c>
      <c r="BM268" s="193" t="s">
        <v>608</v>
      </c>
    </row>
    <row r="269" spans="1:65" s="2" customFormat="1" ht="24.2" customHeight="1">
      <c r="A269" s="32"/>
      <c r="B269" s="33"/>
      <c r="C269" s="181" t="s">
        <v>609</v>
      </c>
      <c r="D269" s="181" t="s">
        <v>124</v>
      </c>
      <c r="E269" s="182" t="s">
        <v>610</v>
      </c>
      <c r="F269" s="183" t="s">
        <v>611</v>
      </c>
      <c r="G269" s="184" t="s">
        <v>205</v>
      </c>
      <c r="H269" s="185">
        <v>120</v>
      </c>
      <c r="I269" s="186"/>
      <c r="J269" s="187">
        <f t="shared" si="40"/>
        <v>0</v>
      </c>
      <c r="K269" s="188"/>
      <c r="L269" s="37"/>
      <c r="M269" s="189" t="s">
        <v>1</v>
      </c>
      <c r="N269" s="190" t="s">
        <v>38</v>
      </c>
      <c r="O269" s="69"/>
      <c r="P269" s="191">
        <f t="shared" si="41"/>
        <v>0</v>
      </c>
      <c r="Q269" s="191">
        <v>3.7299999999999998E-3</v>
      </c>
      <c r="R269" s="191">
        <f t="shared" si="42"/>
        <v>0.4476</v>
      </c>
      <c r="S269" s="191">
        <v>0</v>
      </c>
      <c r="T269" s="192">
        <f t="shared" si="4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3" t="s">
        <v>206</v>
      </c>
      <c r="AT269" s="193" t="s">
        <v>124</v>
      </c>
      <c r="AU269" s="193" t="s">
        <v>83</v>
      </c>
      <c r="AY269" s="15" t="s">
        <v>121</v>
      </c>
      <c r="BE269" s="194">
        <f t="shared" si="44"/>
        <v>0</v>
      </c>
      <c r="BF269" s="194">
        <f t="shared" si="45"/>
        <v>0</v>
      </c>
      <c r="BG269" s="194">
        <f t="shared" si="46"/>
        <v>0</v>
      </c>
      <c r="BH269" s="194">
        <f t="shared" si="47"/>
        <v>0</v>
      </c>
      <c r="BI269" s="194">
        <f t="shared" si="48"/>
        <v>0</v>
      </c>
      <c r="BJ269" s="15" t="s">
        <v>81</v>
      </c>
      <c r="BK269" s="194">
        <f t="shared" si="49"/>
        <v>0</v>
      </c>
      <c r="BL269" s="15" t="s">
        <v>206</v>
      </c>
      <c r="BM269" s="193" t="s">
        <v>612</v>
      </c>
    </row>
    <row r="270" spans="1:65" s="2" customFormat="1" ht="24.2" customHeight="1">
      <c r="A270" s="32"/>
      <c r="B270" s="33"/>
      <c r="C270" s="181" t="s">
        <v>613</v>
      </c>
      <c r="D270" s="181" t="s">
        <v>124</v>
      </c>
      <c r="E270" s="182" t="s">
        <v>614</v>
      </c>
      <c r="F270" s="183" t="s">
        <v>615</v>
      </c>
      <c r="G270" s="184" t="s">
        <v>205</v>
      </c>
      <c r="H270" s="185">
        <v>5</v>
      </c>
      <c r="I270" s="186"/>
      <c r="J270" s="187">
        <f t="shared" si="40"/>
        <v>0</v>
      </c>
      <c r="K270" s="188"/>
      <c r="L270" s="37"/>
      <c r="M270" s="189" t="s">
        <v>1</v>
      </c>
      <c r="N270" s="190" t="s">
        <v>38</v>
      </c>
      <c r="O270" s="69"/>
      <c r="P270" s="191">
        <f t="shared" si="41"/>
        <v>0</v>
      </c>
      <c r="Q270" s="191">
        <v>6.3E-3</v>
      </c>
      <c r="R270" s="191">
        <f t="shared" si="42"/>
        <v>3.15E-2</v>
      </c>
      <c r="S270" s="191">
        <v>0</v>
      </c>
      <c r="T270" s="192">
        <f t="shared" si="4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3" t="s">
        <v>206</v>
      </c>
      <c r="AT270" s="193" t="s">
        <v>124</v>
      </c>
      <c r="AU270" s="193" t="s">
        <v>83</v>
      </c>
      <c r="AY270" s="15" t="s">
        <v>121</v>
      </c>
      <c r="BE270" s="194">
        <f t="shared" si="44"/>
        <v>0</v>
      </c>
      <c r="BF270" s="194">
        <f t="shared" si="45"/>
        <v>0</v>
      </c>
      <c r="BG270" s="194">
        <f t="shared" si="46"/>
        <v>0</v>
      </c>
      <c r="BH270" s="194">
        <f t="shared" si="47"/>
        <v>0</v>
      </c>
      <c r="BI270" s="194">
        <f t="shared" si="48"/>
        <v>0</v>
      </c>
      <c r="BJ270" s="15" t="s">
        <v>81</v>
      </c>
      <c r="BK270" s="194">
        <f t="shared" si="49"/>
        <v>0</v>
      </c>
      <c r="BL270" s="15" t="s">
        <v>206</v>
      </c>
      <c r="BM270" s="193" t="s">
        <v>616</v>
      </c>
    </row>
    <row r="271" spans="1:65" s="2" customFormat="1" ht="55.5" customHeight="1">
      <c r="A271" s="32"/>
      <c r="B271" s="33"/>
      <c r="C271" s="181" t="s">
        <v>617</v>
      </c>
      <c r="D271" s="181" t="s">
        <v>124</v>
      </c>
      <c r="E271" s="182" t="s">
        <v>618</v>
      </c>
      <c r="F271" s="183" t="s">
        <v>619</v>
      </c>
      <c r="G271" s="184" t="s">
        <v>205</v>
      </c>
      <c r="H271" s="185">
        <v>270</v>
      </c>
      <c r="I271" s="186"/>
      <c r="J271" s="187">
        <f t="shared" si="40"/>
        <v>0</v>
      </c>
      <c r="K271" s="188"/>
      <c r="L271" s="37"/>
      <c r="M271" s="189" t="s">
        <v>1</v>
      </c>
      <c r="N271" s="190" t="s">
        <v>38</v>
      </c>
      <c r="O271" s="69"/>
      <c r="P271" s="191">
        <f t="shared" si="41"/>
        <v>0</v>
      </c>
      <c r="Q271" s="191">
        <v>5.0000000000000002E-5</v>
      </c>
      <c r="R271" s="191">
        <f t="shared" si="42"/>
        <v>1.35E-2</v>
      </c>
      <c r="S271" s="191">
        <v>0</v>
      </c>
      <c r="T271" s="192">
        <f t="shared" si="4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3" t="s">
        <v>206</v>
      </c>
      <c r="AT271" s="193" t="s">
        <v>124</v>
      </c>
      <c r="AU271" s="193" t="s">
        <v>83</v>
      </c>
      <c r="AY271" s="15" t="s">
        <v>121</v>
      </c>
      <c r="BE271" s="194">
        <f t="shared" si="44"/>
        <v>0</v>
      </c>
      <c r="BF271" s="194">
        <f t="shared" si="45"/>
        <v>0</v>
      </c>
      <c r="BG271" s="194">
        <f t="shared" si="46"/>
        <v>0</v>
      </c>
      <c r="BH271" s="194">
        <f t="shared" si="47"/>
        <v>0</v>
      </c>
      <c r="BI271" s="194">
        <f t="shared" si="48"/>
        <v>0</v>
      </c>
      <c r="BJ271" s="15" t="s">
        <v>81</v>
      </c>
      <c r="BK271" s="194">
        <f t="shared" si="49"/>
        <v>0</v>
      </c>
      <c r="BL271" s="15" t="s">
        <v>206</v>
      </c>
      <c r="BM271" s="193" t="s">
        <v>620</v>
      </c>
    </row>
    <row r="272" spans="1:65" s="2" customFormat="1" ht="55.5" customHeight="1">
      <c r="A272" s="32"/>
      <c r="B272" s="33"/>
      <c r="C272" s="181" t="s">
        <v>621</v>
      </c>
      <c r="D272" s="181" t="s">
        <v>124</v>
      </c>
      <c r="E272" s="182" t="s">
        <v>622</v>
      </c>
      <c r="F272" s="183" t="s">
        <v>623</v>
      </c>
      <c r="G272" s="184" t="s">
        <v>205</v>
      </c>
      <c r="H272" s="185">
        <v>345</v>
      </c>
      <c r="I272" s="186"/>
      <c r="J272" s="187">
        <f t="shared" si="40"/>
        <v>0</v>
      </c>
      <c r="K272" s="188"/>
      <c r="L272" s="37"/>
      <c r="M272" s="189" t="s">
        <v>1</v>
      </c>
      <c r="N272" s="190" t="s">
        <v>38</v>
      </c>
      <c r="O272" s="69"/>
      <c r="P272" s="191">
        <f t="shared" si="41"/>
        <v>0</v>
      </c>
      <c r="Q272" s="191">
        <v>6.9999999999999994E-5</v>
      </c>
      <c r="R272" s="191">
        <f t="shared" si="42"/>
        <v>2.4149999999999998E-2</v>
      </c>
      <c r="S272" s="191">
        <v>0</v>
      </c>
      <c r="T272" s="192">
        <f t="shared" si="4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3" t="s">
        <v>206</v>
      </c>
      <c r="AT272" s="193" t="s">
        <v>124</v>
      </c>
      <c r="AU272" s="193" t="s">
        <v>83</v>
      </c>
      <c r="AY272" s="15" t="s">
        <v>121</v>
      </c>
      <c r="BE272" s="194">
        <f t="shared" si="44"/>
        <v>0</v>
      </c>
      <c r="BF272" s="194">
        <f t="shared" si="45"/>
        <v>0</v>
      </c>
      <c r="BG272" s="194">
        <f t="shared" si="46"/>
        <v>0</v>
      </c>
      <c r="BH272" s="194">
        <f t="shared" si="47"/>
        <v>0</v>
      </c>
      <c r="BI272" s="194">
        <f t="shared" si="48"/>
        <v>0</v>
      </c>
      <c r="BJ272" s="15" t="s">
        <v>81</v>
      </c>
      <c r="BK272" s="194">
        <f t="shared" si="49"/>
        <v>0</v>
      </c>
      <c r="BL272" s="15" t="s">
        <v>206</v>
      </c>
      <c r="BM272" s="193" t="s">
        <v>624</v>
      </c>
    </row>
    <row r="273" spans="1:65" s="2" customFormat="1" ht="55.5" customHeight="1">
      <c r="A273" s="32"/>
      <c r="B273" s="33"/>
      <c r="C273" s="181" t="s">
        <v>625</v>
      </c>
      <c r="D273" s="181" t="s">
        <v>124</v>
      </c>
      <c r="E273" s="182" t="s">
        <v>626</v>
      </c>
      <c r="F273" s="183" t="s">
        <v>627</v>
      </c>
      <c r="G273" s="184" t="s">
        <v>205</v>
      </c>
      <c r="H273" s="185">
        <v>55</v>
      </c>
      <c r="I273" s="186"/>
      <c r="J273" s="187">
        <f t="shared" si="40"/>
        <v>0</v>
      </c>
      <c r="K273" s="188"/>
      <c r="L273" s="37"/>
      <c r="M273" s="189" t="s">
        <v>1</v>
      </c>
      <c r="N273" s="190" t="s">
        <v>38</v>
      </c>
      <c r="O273" s="69"/>
      <c r="P273" s="191">
        <f t="shared" si="41"/>
        <v>0</v>
      </c>
      <c r="Q273" s="191">
        <v>8.0000000000000007E-5</v>
      </c>
      <c r="R273" s="191">
        <f t="shared" si="42"/>
        <v>4.4000000000000003E-3</v>
      </c>
      <c r="S273" s="191">
        <v>0</v>
      </c>
      <c r="T273" s="192">
        <f t="shared" si="4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3" t="s">
        <v>206</v>
      </c>
      <c r="AT273" s="193" t="s">
        <v>124</v>
      </c>
      <c r="AU273" s="193" t="s">
        <v>83</v>
      </c>
      <c r="AY273" s="15" t="s">
        <v>121</v>
      </c>
      <c r="BE273" s="194">
        <f t="shared" si="44"/>
        <v>0</v>
      </c>
      <c r="BF273" s="194">
        <f t="shared" si="45"/>
        <v>0</v>
      </c>
      <c r="BG273" s="194">
        <f t="shared" si="46"/>
        <v>0</v>
      </c>
      <c r="BH273" s="194">
        <f t="shared" si="47"/>
        <v>0</v>
      </c>
      <c r="BI273" s="194">
        <f t="shared" si="48"/>
        <v>0</v>
      </c>
      <c r="BJ273" s="15" t="s">
        <v>81</v>
      </c>
      <c r="BK273" s="194">
        <f t="shared" si="49"/>
        <v>0</v>
      </c>
      <c r="BL273" s="15" t="s">
        <v>206</v>
      </c>
      <c r="BM273" s="193" t="s">
        <v>628</v>
      </c>
    </row>
    <row r="274" spans="1:65" s="2" customFormat="1" ht="55.5" customHeight="1">
      <c r="A274" s="32"/>
      <c r="B274" s="33"/>
      <c r="C274" s="181" t="s">
        <v>629</v>
      </c>
      <c r="D274" s="181" t="s">
        <v>124</v>
      </c>
      <c r="E274" s="182" t="s">
        <v>630</v>
      </c>
      <c r="F274" s="183" t="s">
        <v>631</v>
      </c>
      <c r="G274" s="184" t="s">
        <v>205</v>
      </c>
      <c r="H274" s="185">
        <v>225</v>
      </c>
      <c r="I274" s="186"/>
      <c r="J274" s="187">
        <f t="shared" si="40"/>
        <v>0</v>
      </c>
      <c r="K274" s="188"/>
      <c r="L274" s="37"/>
      <c r="M274" s="189" t="s">
        <v>1</v>
      </c>
      <c r="N274" s="190" t="s">
        <v>38</v>
      </c>
      <c r="O274" s="69"/>
      <c r="P274" s="191">
        <f t="shared" si="41"/>
        <v>0</v>
      </c>
      <c r="Q274" s="191">
        <v>1.2E-4</v>
      </c>
      <c r="R274" s="191">
        <f t="shared" si="42"/>
        <v>2.7E-2</v>
      </c>
      <c r="S274" s="191">
        <v>0</v>
      </c>
      <c r="T274" s="192">
        <f t="shared" si="4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3" t="s">
        <v>206</v>
      </c>
      <c r="AT274" s="193" t="s">
        <v>124</v>
      </c>
      <c r="AU274" s="193" t="s">
        <v>83</v>
      </c>
      <c r="AY274" s="15" t="s">
        <v>121</v>
      </c>
      <c r="BE274" s="194">
        <f t="shared" si="44"/>
        <v>0</v>
      </c>
      <c r="BF274" s="194">
        <f t="shared" si="45"/>
        <v>0</v>
      </c>
      <c r="BG274" s="194">
        <f t="shared" si="46"/>
        <v>0</v>
      </c>
      <c r="BH274" s="194">
        <f t="shared" si="47"/>
        <v>0</v>
      </c>
      <c r="BI274" s="194">
        <f t="shared" si="48"/>
        <v>0</v>
      </c>
      <c r="BJ274" s="15" t="s">
        <v>81</v>
      </c>
      <c r="BK274" s="194">
        <f t="shared" si="49"/>
        <v>0</v>
      </c>
      <c r="BL274" s="15" t="s">
        <v>206</v>
      </c>
      <c r="BM274" s="193" t="s">
        <v>632</v>
      </c>
    </row>
    <row r="275" spans="1:65" s="2" customFormat="1" ht="55.5" customHeight="1">
      <c r="A275" s="32"/>
      <c r="B275" s="33"/>
      <c r="C275" s="181" t="s">
        <v>633</v>
      </c>
      <c r="D275" s="181" t="s">
        <v>124</v>
      </c>
      <c r="E275" s="182" t="s">
        <v>634</v>
      </c>
      <c r="F275" s="183" t="s">
        <v>635</v>
      </c>
      <c r="G275" s="184" t="s">
        <v>205</v>
      </c>
      <c r="H275" s="185">
        <v>85</v>
      </c>
      <c r="I275" s="186"/>
      <c r="J275" s="187">
        <f t="shared" si="40"/>
        <v>0</v>
      </c>
      <c r="K275" s="188"/>
      <c r="L275" s="37"/>
      <c r="M275" s="189" t="s">
        <v>1</v>
      </c>
      <c r="N275" s="190" t="s">
        <v>38</v>
      </c>
      <c r="O275" s="69"/>
      <c r="P275" s="191">
        <f t="shared" si="41"/>
        <v>0</v>
      </c>
      <c r="Q275" s="191">
        <v>1.6000000000000001E-4</v>
      </c>
      <c r="R275" s="191">
        <f t="shared" si="42"/>
        <v>1.3600000000000001E-2</v>
      </c>
      <c r="S275" s="191">
        <v>0</v>
      </c>
      <c r="T275" s="192">
        <f t="shared" si="4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3" t="s">
        <v>206</v>
      </c>
      <c r="AT275" s="193" t="s">
        <v>124</v>
      </c>
      <c r="AU275" s="193" t="s">
        <v>83</v>
      </c>
      <c r="AY275" s="15" t="s">
        <v>121</v>
      </c>
      <c r="BE275" s="194">
        <f t="shared" si="44"/>
        <v>0</v>
      </c>
      <c r="BF275" s="194">
        <f t="shared" si="45"/>
        <v>0</v>
      </c>
      <c r="BG275" s="194">
        <f t="shared" si="46"/>
        <v>0</v>
      </c>
      <c r="BH275" s="194">
        <f t="shared" si="47"/>
        <v>0</v>
      </c>
      <c r="BI275" s="194">
        <f t="shared" si="48"/>
        <v>0</v>
      </c>
      <c r="BJ275" s="15" t="s">
        <v>81</v>
      </c>
      <c r="BK275" s="194">
        <f t="shared" si="49"/>
        <v>0</v>
      </c>
      <c r="BL275" s="15" t="s">
        <v>206</v>
      </c>
      <c r="BM275" s="193" t="s">
        <v>636</v>
      </c>
    </row>
    <row r="276" spans="1:65" s="2" customFormat="1" ht="55.5" customHeight="1">
      <c r="A276" s="32"/>
      <c r="B276" s="33"/>
      <c r="C276" s="181" t="s">
        <v>637</v>
      </c>
      <c r="D276" s="181" t="s">
        <v>124</v>
      </c>
      <c r="E276" s="182" t="s">
        <v>638</v>
      </c>
      <c r="F276" s="183" t="s">
        <v>639</v>
      </c>
      <c r="G276" s="184" t="s">
        <v>205</v>
      </c>
      <c r="H276" s="185">
        <v>220</v>
      </c>
      <c r="I276" s="186"/>
      <c r="J276" s="187">
        <f t="shared" si="40"/>
        <v>0</v>
      </c>
      <c r="K276" s="188"/>
      <c r="L276" s="37"/>
      <c r="M276" s="189" t="s">
        <v>1</v>
      </c>
      <c r="N276" s="190" t="s">
        <v>38</v>
      </c>
      <c r="O276" s="69"/>
      <c r="P276" s="191">
        <f t="shared" si="41"/>
        <v>0</v>
      </c>
      <c r="Q276" s="191">
        <v>2.0000000000000001E-4</v>
      </c>
      <c r="R276" s="191">
        <f t="shared" si="42"/>
        <v>4.4000000000000004E-2</v>
      </c>
      <c r="S276" s="191">
        <v>0</v>
      </c>
      <c r="T276" s="192">
        <f t="shared" si="4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3" t="s">
        <v>206</v>
      </c>
      <c r="AT276" s="193" t="s">
        <v>124</v>
      </c>
      <c r="AU276" s="193" t="s">
        <v>83</v>
      </c>
      <c r="AY276" s="15" t="s">
        <v>121</v>
      </c>
      <c r="BE276" s="194">
        <f t="shared" si="44"/>
        <v>0</v>
      </c>
      <c r="BF276" s="194">
        <f t="shared" si="45"/>
        <v>0</v>
      </c>
      <c r="BG276" s="194">
        <f t="shared" si="46"/>
        <v>0</v>
      </c>
      <c r="BH276" s="194">
        <f t="shared" si="47"/>
        <v>0</v>
      </c>
      <c r="BI276" s="194">
        <f t="shared" si="48"/>
        <v>0</v>
      </c>
      <c r="BJ276" s="15" t="s">
        <v>81</v>
      </c>
      <c r="BK276" s="194">
        <f t="shared" si="49"/>
        <v>0</v>
      </c>
      <c r="BL276" s="15" t="s">
        <v>206</v>
      </c>
      <c r="BM276" s="193" t="s">
        <v>640</v>
      </c>
    </row>
    <row r="277" spans="1:65" s="2" customFormat="1" ht="55.5" customHeight="1">
      <c r="A277" s="32"/>
      <c r="B277" s="33"/>
      <c r="C277" s="181" t="s">
        <v>641</v>
      </c>
      <c r="D277" s="181" t="s">
        <v>124</v>
      </c>
      <c r="E277" s="182" t="s">
        <v>642</v>
      </c>
      <c r="F277" s="183" t="s">
        <v>643</v>
      </c>
      <c r="G277" s="184" t="s">
        <v>205</v>
      </c>
      <c r="H277" s="185">
        <v>295</v>
      </c>
      <c r="I277" s="186"/>
      <c r="J277" s="187">
        <f t="shared" si="40"/>
        <v>0</v>
      </c>
      <c r="K277" s="188"/>
      <c r="L277" s="37"/>
      <c r="M277" s="189" t="s">
        <v>1</v>
      </c>
      <c r="N277" s="190" t="s">
        <v>38</v>
      </c>
      <c r="O277" s="69"/>
      <c r="P277" s="191">
        <f t="shared" si="41"/>
        <v>0</v>
      </c>
      <c r="Q277" s="191">
        <v>2.4000000000000001E-4</v>
      </c>
      <c r="R277" s="191">
        <f t="shared" si="42"/>
        <v>7.0800000000000002E-2</v>
      </c>
      <c r="S277" s="191">
        <v>0</v>
      </c>
      <c r="T277" s="192">
        <f t="shared" si="4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3" t="s">
        <v>206</v>
      </c>
      <c r="AT277" s="193" t="s">
        <v>124</v>
      </c>
      <c r="AU277" s="193" t="s">
        <v>83</v>
      </c>
      <c r="AY277" s="15" t="s">
        <v>121</v>
      </c>
      <c r="BE277" s="194">
        <f t="shared" si="44"/>
        <v>0</v>
      </c>
      <c r="BF277" s="194">
        <f t="shared" si="45"/>
        <v>0</v>
      </c>
      <c r="BG277" s="194">
        <f t="shared" si="46"/>
        <v>0</v>
      </c>
      <c r="BH277" s="194">
        <f t="shared" si="47"/>
        <v>0</v>
      </c>
      <c r="BI277" s="194">
        <f t="shared" si="48"/>
        <v>0</v>
      </c>
      <c r="BJ277" s="15" t="s">
        <v>81</v>
      </c>
      <c r="BK277" s="194">
        <f t="shared" si="49"/>
        <v>0</v>
      </c>
      <c r="BL277" s="15" t="s">
        <v>206</v>
      </c>
      <c r="BM277" s="193" t="s">
        <v>644</v>
      </c>
    </row>
    <row r="278" spans="1:65" s="2" customFormat="1" ht="55.5" customHeight="1">
      <c r="A278" s="32"/>
      <c r="B278" s="33"/>
      <c r="C278" s="181" t="s">
        <v>645</v>
      </c>
      <c r="D278" s="181" t="s">
        <v>124</v>
      </c>
      <c r="E278" s="182" t="s">
        <v>646</v>
      </c>
      <c r="F278" s="183" t="s">
        <v>647</v>
      </c>
      <c r="G278" s="184" t="s">
        <v>205</v>
      </c>
      <c r="H278" s="185">
        <v>60</v>
      </c>
      <c r="I278" s="186"/>
      <c r="J278" s="187">
        <f t="shared" si="40"/>
        <v>0</v>
      </c>
      <c r="K278" s="188"/>
      <c r="L278" s="37"/>
      <c r="M278" s="189" t="s">
        <v>1</v>
      </c>
      <c r="N278" s="190" t="s">
        <v>38</v>
      </c>
      <c r="O278" s="69"/>
      <c r="P278" s="191">
        <f t="shared" si="41"/>
        <v>0</v>
      </c>
      <c r="Q278" s="191">
        <v>2.7E-4</v>
      </c>
      <c r="R278" s="191">
        <f t="shared" si="42"/>
        <v>1.6199999999999999E-2</v>
      </c>
      <c r="S278" s="191">
        <v>0</v>
      </c>
      <c r="T278" s="192">
        <f t="shared" si="4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3" t="s">
        <v>206</v>
      </c>
      <c r="AT278" s="193" t="s">
        <v>124</v>
      </c>
      <c r="AU278" s="193" t="s">
        <v>83</v>
      </c>
      <c r="AY278" s="15" t="s">
        <v>121</v>
      </c>
      <c r="BE278" s="194">
        <f t="shared" si="44"/>
        <v>0</v>
      </c>
      <c r="BF278" s="194">
        <f t="shared" si="45"/>
        <v>0</v>
      </c>
      <c r="BG278" s="194">
        <f t="shared" si="46"/>
        <v>0</v>
      </c>
      <c r="BH278" s="194">
        <f t="shared" si="47"/>
        <v>0</v>
      </c>
      <c r="BI278" s="194">
        <f t="shared" si="48"/>
        <v>0</v>
      </c>
      <c r="BJ278" s="15" t="s">
        <v>81</v>
      </c>
      <c r="BK278" s="194">
        <f t="shared" si="49"/>
        <v>0</v>
      </c>
      <c r="BL278" s="15" t="s">
        <v>206</v>
      </c>
      <c r="BM278" s="193" t="s">
        <v>648</v>
      </c>
    </row>
    <row r="279" spans="1:65" s="2" customFormat="1" ht="16.5" customHeight="1">
      <c r="A279" s="32"/>
      <c r="B279" s="33"/>
      <c r="C279" s="181" t="s">
        <v>649</v>
      </c>
      <c r="D279" s="181" t="s">
        <v>124</v>
      </c>
      <c r="E279" s="182" t="s">
        <v>650</v>
      </c>
      <c r="F279" s="183" t="s">
        <v>651</v>
      </c>
      <c r="G279" s="184" t="s">
        <v>205</v>
      </c>
      <c r="H279" s="185">
        <v>280</v>
      </c>
      <c r="I279" s="186"/>
      <c r="J279" s="187">
        <f t="shared" si="40"/>
        <v>0</v>
      </c>
      <c r="K279" s="188"/>
      <c r="L279" s="37"/>
      <c r="M279" s="189" t="s">
        <v>1</v>
      </c>
      <c r="N279" s="190" t="s">
        <v>38</v>
      </c>
      <c r="O279" s="69"/>
      <c r="P279" s="191">
        <f t="shared" si="41"/>
        <v>0</v>
      </c>
      <c r="Q279" s="191">
        <v>1.6199999999999999E-3</v>
      </c>
      <c r="R279" s="191">
        <f t="shared" si="42"/>
        <v>0.4536</v>
      </c>
      <c r="S279" s="191">
        <v>0</v>
      </c>
      <c r="T279" s="192">
        <f t="shared" si="4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3" t="s">
        <v>206</v>
      </c>
      <c r="AT279" s="193" t="s">
        <v>124</v>
      </c>
      <c r="AU279" s="193" t="s">
        <v>83</v>
      </c>
      <c r="AY279" s="15" t="s">
        <v>121</v>
      </c>
      <c r="BE279" s="194">
        <f t="shared" si="44"/>
        <v>0</v>
      </c>
      <c r="BF279" s="194">
        <f t="shared" si="45"/>
        <v>0</v>
      </c>
      <c r="BG279" s="194">
        <f t="shared" si="46"/>
        <v>0</v>
      </c>
      <c r="BH279" s="194">
        <f t="shared" si="47"/>
        <v>0</v>
      </c>
      <c r="BI279" s="194">
        <f t="shared" si="48"/>
        <v>0</v>
      </c>
      <c r="BJ279" s="15" t="s">
        <v>81</v>
      </c>
      <c r="BK279" s="194">
        <f t="shared" si="49"/>
        <v>0</v>
      </c>
      <c r="BL279" s="15" t="s">
        <v>206</v>
      </c>
      <c r="BM279" s="193" t="s">
        <v>652</v>
      </c>
    </row>
    <row r="280" spans="1:65" s="2" customFormat="1" ht="16.5" customHeight="1">
      <c r="A280" s="32"/>
      <c r="B280" s="33"/>
      <c r="C280" s="181" t="s">
        <v>653</v>
      </c>
      <c r="D280" s="181" t="s">
        <v>124</v>
      </c>
      <c r="E280" s="182" t="s">
        <v>654</v>
      </c>
      <c r="F280" s="183" t="s">
        <v>655</v>
      </c>
      <c r="G280" s="184" t="s">
        <v>205</v>
      </c>
      <c r="H280" s="185">
        <v>230</v>
      </c>
      <c r="I280" s="186"/>
      <c r="J280" s="187">
        <f t="shared" si="40"/>
        <v>0</v>
      </c>
      <c r="K280" s="188"/>
      <c r="L280" s="37"/>
      <c r="M280" s="189" t="s">
        <v>1</v>
      </c>
      <c r="N280" s="190" t="s">
        <v>38</v>
      </c>
      <c r="O280" s="69"/>
      <c r="P280" s="191">
        <f t="shared" si="41"/>
        <v>0</v>
      </c>
      <c r="Q280" s="191">
        <v>1.92E-3</v>
      </c>
      <c r="R280" s="191">
        <f t="shared" si="42"/>
        <v>0.44159999999999999</v>
      </c>
      <c r="S280" s="191">
        <v>0</v>
      </c>
      <c r="T280" s="192">
        <f t="shared" si="4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3" t="s">
        <v>206</v>
      </c>
      <c r="AT280" s="193" t="s">
        <v>124</v>
      </c>
      <c r="AU280" s="193" t="s">
        <v>83</v>
      </c>
      <c r="AY280" s="15" t="s">
        <v>121</v>
      </c>
      <c r="BE280" s="194">
        <f t="shared" si="44"/>
        <v>0</v>
      </c>
      <c r="BF280" s="194">
        <f t="shared" si="45"/>
        <v>0</v>
      </c>
      <c r="BG280" s="194">
        <f t="shared" si="46"/>
        <v>0</v>
      </c>
      <c r="BH280" s="194">
        <f t="shared" si="47"/>
        <v>0</v>
      </c>
      <c r="BI280" s="194">
        <f t="shared" si="48"/>
        <v>0</v>
      </c>
      <c r="BJ280" s="15" t="s">
        <v>81</v>
      </c>
      <c r="BK280" s="194">
        <f t="shared" si="49"/>
        <v>0</v>
      </c>
      <c r="BL280" s="15" t="s">
        <v>206</v>
      </c>
      <c r="BM280" s="193" t="s">
        <v>656</v>
      </c>
    </row>
    <row r="281" spans="1:65" s="2" customFormat="1" ht="16.5" customHeight="1">
      <c r="A281" s="32"/>
      <c r="B281" s="33"/>
      <c r="C281" s="181" t="s">
        <v>657</v>
      </c>
      <c r="D281" s="181" t="s">
        <v>124</v>
      </c>
      <c r="E281" s="182" t="s">
        <v>658</v>
      </c>
      <c r="F281" s="183" t="s">
        <v>659</v>
      </c>
      <c r="G281" s="184" t="s">
        <v>205</v>
      </c>
      <c r="H281" s="185">
        <v>150</v>
      </c>
      <c r="I281" s="186"/>
      <c r="J281" s="187">
        <f t="shared" si="40"/>
        <v>0</v>
      </c>
      <c r="K281" s="188"/>
      <c r="L281" s="37"/>
      <c r="M281" s="189" t="s">
        <v>1</v>
      </c>
      <c r="N281" s="190" t="s">
        <v>38</v>
      </c>
      <c r="O281" s="69"/>
      <c r="P281" s="191">
        <f t="shared" si="41"/>
        <v>0</v>
      </c>
      <c r="Q281" s="191">
        <v>2.4199999999999998E-3</v>
      </c>
      <c r="R281" s="191">
        <f t="shared" si="42"/>
        <v>0.36299999999999999</v>
      </c>
      <c r="S281" s="191">
        <v>0</v>
      </c>
      <c r="T281" s="192">
        <f t="shared" si="4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3" t="s">
        <v>206</v>
      </c>
      <c r="AT281" s="193" t="s">
        <v>124</v>
      </c>
      <c r="AU281" s="193" t="s">
        <v>83</v>
      </c>
      <c r="AY281" s="15" t="s">
        <v>121</v>
      </c>
      <c r="BE281" s="194">
        <f t="shared" si="44"/>
        <v>0</v>
      </c>
      <c r="BF281" s="194">
        <f t="shared" si="45"/>
        <v>0</v>
      </c>
      <c r="BG281" s="194">
        <f t="shared" si="46"/>
        <v>0</v>
      </c>
      <c r="BH281" s="194">
        <f t="shared" si="47"/>
        <v>0</v>
      </c>
      <c r="BI281" s="194">
        <f t="shared" si="48"/>
        <v>0</v>
      </c>
      <c r="BJ281" s="15" t="s">
        <v>81</v>
      </c>
      <c r="BK281" s="194">
        <f t="shared" si="49"/>
        <v>0</v>
      </c>
      <c r="BL281" s="15" t="s">
        <v>206</v>
      </c>
      <c r="BM281" s="193" t="s">
        <v>660</v>
      </c>
    </row>
    <row r="282" spans="1:65" s="2" customFormat="1" ht="16.5" customHeight="1">
      <c r="A282" s="32"/>
      <c r="B282" s="33"/>
      <c r="C282" s="181" t="s">
        <v>661</v>
      </c>
      <c r="D282" s="181" t="s">
        <v>124</v>
      </c>
      <c r="E282" s="182" t="s">
        <v>662</v>
      </c>
      <c r="F282" s="183" t="s">
        <v>663</v>
      </c>
      <c r="G282" s="184" t="s">
        <v>205</v>
      </c>
      <c r="H282" s="185">
        <v>125</v>
      </c>
      <c r="I282" s="186"/>
      <c r="J282" s="187">
        <f t="shared" si="40"/>
        <v>0</v>
      </c>
      <c r="K282" s="188"/>
      <c r="L282" s="37"/>
      <c r="M282" s="189" t="s">
        <v>1</v>
      </c>
      <c r="N282" s="190" t="s">
        <v>38</v>
      </c>
      <c r="O282" s="69"/>
      <c r="P282" s="191">
        <f t="shared" si="41"/>
        <v>0</v>
      </c>
      <c r="Q282" s="191">
        <v>2.6800000000000001E-3</v>
      </c>
      <c r="R282" s="191">
        <f t="shared" si="42"/>
        <v>0.33500000000000002</v>
      </c>
      <c r="S282" s="191">
        <v>0</v>
      </c>
      <c r="T282" s="192">
        <f t="shared" si="4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3" t="s">
        <v>206</v>
      </c>
      <c r="AT282" s="193" t="s">
        <v>124</v>
      </c>
      <c r="AU282" s="193" t="s">
        <v>83</v>
      </c>
      <c r="AY282" s="15" t="s">
        <v>121</v>
      </c>
      <c r="BE282" s="194">
        <f t="shared" si="44"/>
        <v>0</v>
      </c>
      <c r="BF282" s="194">
        <f t="shared" si="45"/>
        <v>0</v>
      </c>
      <c r="BG282" s="194">
        <f t="shared" si="46"/>
        <v>0</v>
      </c>
      <c r="BH282" s="194">
        <f t="shared" si="47"/>
        <v>0</v>
      </c>
      <c r="BI282" s="194">
        <f t="shared" si="48"/>
        <v>0</v>
      </c>
      <c r="BJ282" s="15" t="s">
        <v>81</v>
      </c>
      <c r="BK282" s="194">
        <f t="shared" si="49"/>
        <v>0</v>
      </c>
      <c r="BL282" s="15" t="s">
        <v>206</v>
      </c>
      <c r="BM282" s="193" t="s">
        <v>664</v>
      </c>
    </row>
    <row r="283" spans="1:65" s="2" customFormat="1" ht="16.5" customHeight="1">
      <c r="A283" s="32"/>
      <c r="B283" s="33"/>
      <c r="C283" s="181" t="s">
        <v>665</v>
      </c>
      <c r="D283" s="181" t="s">
        <v>124</v>
      </c>
      <c r="E283" s="182" t="s">
        <v>666</v>
      </c>
      <c r="F283" s="183" t="s">
        <v>667</v>
      </c>
      <c r="G283" s="184" t="s">
        <v>205</v>
      </c>
      <c r="H283" s="185">
        <v>115</v>
      </c>
      <c r="I283" s="186"/>
      <c r="J283" s="187">
        <f t="shared" si="40"/>
        <v>0</v>
      </c>
      <c r="K283" s="188"/>
      <c r="L283" s="37"/>
      <c r="M283" s="189" t="s">
        <v>1</v>
      </c>
      <c r="N283" s="190" t="s">
        <v>38</v>
      </c>
      <c r="O283" s="69"/>
      <c r="P283" s="191">
        <f t="shared" si="41"/>
        <v>0</v>
      </c>
      <c r="Q283" s="191">
        <v>3.9399999999999999E-3</v>
      </c>
      <c r="R283" s="191">
        <f t="shared" si="42"/>
        <v>0.4531</v>
      </c>
      <c r="S283" s="191">
        <v>0</v>
      </c>
      <c r="T283" s="192">
        <f t="shared" si="4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3" t="s">
        <v>206</v>
      </c>
      <c r="AT283" s="193" t="s">
        <v>124</v>
      </c>
      <c r="AU283" s="193" t="s">
        <v>83</v>
      </c>
      <c r="AY283" s="15" t="s">
        <v>121</v>
      </c>
      <c r="BE283" s="194">
        <f t="shared" si="44"/>
        <v>0</v>
      </c>
      <c r="BF283" s="194">
        <f t="shared" si="45"/>
        <v>0</v>
      </c>
      <c r="BG283" s="194">
        <f t="shared" si="46"/>
        <v>0</v>
      </c>
      <c r="BH283" s="194">
        <f t="shared" si="47"/>
        <v>0</v>
      </c>
      <c r="BI283" s="194">
        <f t="shared" si="48"/>
        <v>0</v>
      </c>
      <c r="BJ283" s="15" t="s">
        <v>81</v>
      </c>
      <c r="BK283" s="194">
        <f t="shared" si="49"/>
        <v>0</v>
      </c>
      <c r="BL283" s="15" t="s">
        <v>206</v>
      </c>
      <c r="BM283" s="193" t="s">
        <v>668</v>
      </c>
    </row>
    <row r="284" spans="1:65" s="2" customFormat="1" ht="16.5" customHeight="1">
      <c r="A284" s="32"/>
      <c r="B284" s="33"/>
      <c r="C284" s="181" t="s">
        <v>669</v>
      </c>
      <c r="D284" s="181" t="s">
        <v>124</v>
      </c>
      <c r="E284" s="182" t="s">
        <v>670</v>
      </c>
      <c r="F284" s="183" t="s">
        <v>671</v>
      </c>
      <c r="G284" s="184" t="s">
        <v>205</v>
      </c>
      <c r="H284" s="185">
        <v>5</v>
      </c>
      <c r="I284" s="186"/>
      <c r="J284" s="187">
        <f t="shared" si="40"/>
        <v>0</v>
      </c>
      <c r="K284" s="188"/>
      <c r="L284" s="37"/>
      <c r="M284" s="189" t="s">
        <v>1</v>
      </c>
      <c r="N284" s="190" t="s">
        <v>38</v>
      </c>
      <c r="O284" s="69"/>
      <c r="P284" s="191">
        <f t="shared" si="41"/>
        <v>0</v>
      </c>
      <c r="Q284" s="191">
        <v>4.3400000000000001E-3</v>
      </c>
      <c r="R284" s="191">
        <f t="shared" si="42"/>
        <v>2.1700000000000001E-2</v>
      </c>
      <c r="S284" s="191">
        <v>0</v>
      </c>
      <c r="T284" s="192">
        <f t="shared" si="4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3" t="s">
        <v>206</v>
      </c>
      <c r="AT284" s="193" t="s">
        <v>124</v>
      </c>
      <c r="AU284" s="193" t="s">
        <v>83</v>
      </c>
      <c r="AY284" s="15" t="s">
        <v>121</v>
      </c>
      <c r="BE284" s="194">
        <f t="shared" si="44"/>
        <v>0</v>
      </c>
      <c r="BF284" s="194">
        <f t="shared" si="45"/>
        <v>0</v>
      </c>
      <c r="BG284" s="194">
        <f t="shared" si="46"/>
        <v>0</v>
      </c>
      <c r="BH284" s="194">
        <f t="shared" si="47"/>
        <v>0</v>
      </c>
      <c r="BI284" s="194">
        <f t="shared" si="48"/>
        <v>0</v>
      </c>
      <c r="BJ284" s="15" t="s">
        <v>81</v>
      </c>
      <c r="BK284" s="194">
        <f t="shared" si="49"/>
        <v>0</v>
      </c>
      <c r="BL284" s="15" t="s">
        <v>206</v>
      </c>
      <c r="BM284" s="193" t="s">
        <v>672</v>
      </c>
    </row>
    <row r="285" spans="1:65" s="2" customFormat="1" ht="24.2" customHeight="1">
      <c r="A285" s="32"/>
      <c r="B285" s="33"/>
      <c r="C285" s="181" t="s">
        <v>673</v>
      </c>
      <c r="D285" s="181" t="s">
        <v>124</v>
      </c>
      <c r="E285" s="182" t="s">
        <v>674</v>
      </c>
      <c r="F285" s="183" t="s">
        <v>675</v>
      </c>
      <c r="G285" s="184" t="s">
        <v>176</v>
      </c>
      <c r="H285" s="185">
        <v>109</v>
      </c>
      <c r="I285" s="186"/>
      <c r="J285" s="187">
        <f t="shared" si="40"/>
        <v>0</v>
      </c>
      <c r="K285" s="188"/>
      <c r="L285" s="37"/>
      <c r="M285" s="189" t="s">
        <v>1</v>
      </c>
      <c r="N285" s="190" t="s">
        <v>38</v>
      </c>
      <c r="O285" s="69"/>
      <c r="P285" s="191">
        <f t="shared" si="41"/>
        <v>0</v>
      </c>
      <c r="Q285" s="191">
        <v>0</v>
      </c>
      <c r="R285" s="191">
        <f t="shared" si="42"/>
        <v>0</v>
      </c>
      <c r="S285" s="191">
        <v>0</v>
      </c>
      <c r="T285" s="192">
        <f t="shared" si="4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3" t="s">
        <v>206</v>
      </c>
      <c r="AT285" s="193" t="s">
        <v>124</v>
      </c>
      <c r="AU285" s="193" t="s">
        <v>83</v>
      </c>
      <c r="AY285" s="15" t="s">
        <v>121</v>
      </c>
      <c r="BE285" s="194">
        <f t="shared" si="44"/>
        <v>0</v>
      </c>
      <c r="BF285" s="194">
        <f t="shared" si="45"/>
        <v>0</v>
      </c>
      <c r="BG285" s="194">
        <f t="shared" si="46"/>
        <v>0</v>
      </c>
      <c r="BH285" s="194">
        <f t="shared" si="47"/>
        <v>0</v>
      </c>
      <c r="BI285" s="194">
        <f t="shared" si="48"/>
        <v>0</v>
      </c>
      <c r="BJ285" s="15" t="s">
        <v>81</v>
      </c>
      <c r="BK285" s="194">
        <f t="shared" si="49"/>
        <v>0</v>
      </c>
      <c r="BL285" s="15" t="s">
        <v>206</v>
      </c>
      <c r="BM285" s="193" t="s">
        <v>676</v>
      </c>
    </row>
    <row r="286" spans="1:65" s="2" customFormat="1" ht="24.2" customHeight="1">
      <c r="A286" s="32"/>
      <c r="B286" s="33"/>
      <c r="C286" s="181" t="s">
        <v>677</v>
      </c>
      <c r="D286" s="181" t="s">
        <v>124</v>
      </c>
      <c r="E286" s="182" t="s">
        <v>678</v>
      </c>
      <c r="F286" s="183" t="s">
        <v>679</v>
      </c>
      <c r="G286" s="184" t="s">
        <v>176</v>
      </c>
      <c r="H286" s="185">
        <v>163</v>
      </c>
      <c r="I286" s="186"/>
      <c r="J286" s="187">
        <f t="shared" si="40"/>
        <v>0</v>
      </c>
      <c r="K286" s="188"/>
      <c r="L286" s="37"/>
      <c r="M286" s="189" t="s">
        <v>1</v>
      </c>
      <c r="N286" s="190" t="s">
        <v>38</v>
      </c>
      <c r="O286" s="69"/>
      <c r="P286" s="191">
        <f t="shared" si="41"/>
        <v>0</v>
      </c>
      <c r="Q286" s="191">
        <v>1.7000000000000001E-4</v>
      </c>
      <c r="R286" s="191">
        <f t="shared" si="42"/>
        <v>2.7710000000000002E-2</v>
      </c>
      <c r="S286" s="191">
        <v>0</v>
      </c>
      <c r="T286" s="192">
        <f t="shared" si="4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3" t="s">
        <v>206</v>
      </c>
      <c r="AT286" s="193" t="s">
        <v>124</v>
      </c>
      <c r="AU286" s="193" t="s">
        <v>83</v>
      </c>
      <c r="AY286" s="15" t="s">
        <v>121</v>
      </c>
      <c r="BE286" s="194">
        <f t="shared" si="44"/>
        <v>0</v>
      </c>
      <c r="BF286" s="194">
        <f t="shared" si="45"/>
        <v>0</v>
      </c>
      <c r="BG286" s="194">
        <f t="shared" si="46"/>
        <v>0</v>
      </c>
      <c r="BH286" s="194">
        <f t="shared" si="47"/>
        <v>0</v>
      </c>
      <c r="BI286" s="194">
        <f t="shared" si="48"/>
        <v>0</v>
      </c>
      <c r="BJ286" s="15" t="s">
        <v>81</v>
      </c>
      <c r="BK286" s="194">
        <f t="shared" si="49"/>
        <v>0</v>
      </c>
      <c r="BL286" s="15" t="s">
        <v>206</v>
      </c>
      <c r="BM286" s="193" t="s">
        <v>680</v>
      </c>
    </row>
    <row r="287" spans="1:65" s="2" customFormat="1" ht="37.9" customHeight="1">
      <c r="A287" s="32"/>
      <c r="B287" s="33"/>
      <c r="C287" s="181" t="s">
        <v>681</v>
      </c>
      <c r="D287" s="181" t="s">
        <v>124</v>
      </c>
      <c r="E287" s="182" t="s">
        <v>682</v>
      </c>
      <c r="F287" s="183" t="s">
        <v>683</v>
      </c>
      <c r="G287" s="184" t="s">
        <v>176</v>
      </c>
      <c r="H287" s="185">
        <v>93</v>
      </c>
      <c r="I287" s="186"/>
      <c r="J287" s="187">
        <f t="shared" si="40"/>
        <v>0</v>
      </c>
      <c r="K287" s="188"/>
      <c r="L287" s="37"/>
      <c r="M287" s="189" t="s">
        <v>1</v>
      </c>
      <c r="N287" s="190" t="s">
        <v>38</v>
      </c>
      <c r="O287" s="69"/>
      <c r="P287" s="191">
        <f t="shared" si="41"/>
        <v>0</v>
      </c>
      <c r="Q287" s="191">
        <v>6.0000000000000002E-5</v>
      </c>
      <c r="R287" s="191">
        <f t="shared" si="42"/>
        <v>5.5799999999999999E-3</v>
      </c>
      <c r="S287" s="191">
        <v>0</v>
      </c>
      <c r="T287" s="192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93" t="s">
        <v>206</v>
      </c>
      <c r="AT287" s="193" t="s">
        <v>124</v>
      </c>
      <c r="AU287" s="193" t="s">
        <v>83</v>
      </c>
      <c r="AY287" s="15" t="s">
        <v>121</v>
      </c>
      <c r="BE287" s="194">
        <f t="shared" si="44"/>
        <v>0</v>
      </c>
      <c r="BF287" s="194">
        <f t="shared" si="45"/>
        <v>0</v>
      </c>
      <c r="BG287" s="194">
        <f t="shared" si="46"/>
        <v>0</v>
      </c>
      <c r="BH287" s="194">
        <f t="shared" si="47"/>
        <v>0</v>
      </c>
      <c r="BI287" s="194">
        <f t="shared" si="48"/>
        <v>0</v>
      </c>
      <c r="BJ287" s="15" t="s">
        <v>81</v>
      </c>
      <c r="BK287" s="194">
        <f t="shared" si="49"/>
        <v>0</v>
      </c>
      <c r="BL287" s="15" t="s">
        <v>206</v>
      </c>
      <c r="BM287" s="193" t="s">
        <v>684</v>
      </c>
    </row>
    <row r="288" spans="1:65" s="2" customFormat="1" ht="37.9" customHeight="1">
      <c r="A288" s="32"/>
      <c r="B288" s="33"/>
      <c r="C288" s="181" t="s">
        <v>685</v>
      </c>
      <c r="D288" s="181" t="s">
        <v>124</v>
      </c>
      <c r="E288" s="182" t="s">
        <v>686</v>
      </c>
      <c r="F288" s="183" t="s">
        <v>687</v>
      </c>
      <c r="G288" s="184" t="s">
        <v>176</v>
      </c>
      <c r="H288" s="185">
        <v>60</v>
      </c>
      <c r="I288" s="186"/>
      <c r="J288" s="187">
        <f t="shared" si="40"/>
        <v>0</v>
      </c>
      <c r="K288" s="188"/>
      <c r="L288" s="37"/>
      <c r="M288" s="189" t="s">
        <v>1</v>
      </c>
      <c r="N288" s="190" t="s">
        <v>38</v>
      </c>
      <c r="O288" s="69"/>
      <c r="P288" s="191">
        <f t="shared" si="41"/>
        <v>0</v>
      </c>
      <c r="Q288" s="191">
        <v>1E-4</v>
      </c>
      <c r="R288" s="191">
        <f t="shared" si="42"/>
        <v>6.0000000000000001E-3</v>
      </c>
      <c r="S288" s="191">
        <v>0</v>
      </c>
      <c r="T288" s="192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3" t="s">
        <v>206</v>
      </c>
      <c r="AT288" s="193" t="s">
        <v>124</v>
      </c>
      <c r="AU288" s="193" t="s">
        <v>83</v>
      </c>
      <c r="AY288" s="15" t="s">
        <v>121</v>
      </c>
      <c r="BE288" s="194">
        <f t="shared" si="44"/>
        <v>0</v>
      </c>
      <c r="BF288" s="194">
        <f t="shared" si="45"/>
        <v>0</v>
      </c>
      <c r="BG288" s="194">
        <f t="shared" si="46"/>
        <v>0</v>
      </c>
      <c r="BH288" s="194">
        <f t="shared" si="47"/>
        <v>0</v>
      </c>
      <c r="BI288" s="194">
        <f t="shared" si="48"/>
        <v>0</v>
      </c>
      <c r="BJ288" s="15" t="s">
        <v>81</v>
      </c>
      <c r="BK288" s="194">
        <f t="shared" si="49"/>
        <v>0</v>
      </c>
      <c r="BL288" s="15" t="s">
        <v>206</v>
      </c>
      <c r="BM288" s="193" t="s">
        <v>688</v>
      </c>
    </row>
    <row r="289" spans="1:65" s="2" customFormat="1" ht="37.9" customHeight="1">
      <c r="A289" s="32"/>
      <c r="B289" s="33"/>
      <c r="C289" s="181" t="s">
        <v>689</v>
      </c>
      <c r="D289" s="181" t="s">
        <v>124</v>
      </c>
      <c r="E289" s="182" t="s">
        <v>690</v>
      </c>
      <c r="F289" s="183" t="s">
        <v>691</v>
      </c>
      <c r="G289" s="184" t="s">
        <v>176</v>
      </c>
      <c r="H289" s="185">
        <v>12</v>
      </c>
      <c r="I289" s="186"/>
      <c r="J289" s="187">
        <f t="shared" si="40"/>
        <v>0</v>
      </c>
      <c r="K289" s="188"/>
      <c r="L289" s="37"/>
      <c r="M289" s="189" t="s">
        <v>1</v>
      </c>
      <c r="N289" s="190" t="s">
        <v>38</v>
      </c>
      <c r="O289" s="69"/>
      <c r="P289" s="191">
        <f t="shared" si="41"/>
        <v>0</v>
      </c>
      <c r="Q289" s="191">
        <v>1.8000000000000001E-4</v>
      </c>
      <c r="R289" s="191">
        <f t="shared" si="42"/>
        <v>2.16E-3</v>
      </c>
      <c r="S289" s="191">
        <v>0</v>
      </c>
      <c r="T289" s="192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3" t="s">
        <v>206</v>
      </c>
      <c r="AT289" s="193" t="s">
        <v>124</v>
      </c>
      <c r="AU289" s="193" t="s">
        <v>83</v>
      </c>
      <c r="AY289" s="15" t="s">
        <v>121</v>
      </c>
      <c r="BE289" s="194">
        <f t="shared" si="44"/>
        <v>0</v>
      </c>
      <c r="BF289" s="194">
        <f t="shared" si="45"/>
        <v>0</v>
      </c>
      <c r="BG289" s="194">
        <f t="shared" si="46"/>
        <v>0</v>
      </c>
      <c r="BH289" s="194">
        <f t="shared" si="47"/>
        <v>0</v>
      </c>
      <c r="BI289" s="194">
        <f t="shared" si="48"/>
        <v>0</v>
      </c>
      <c r="BJ289" s="15" t="s">
        <v>81</v>
      </c>
      <c r="BK289" s="194">
        <f t="shared" si="49"/>
        <v>0</v>
      </c>
      <c r="BL289" s="15" t="s">
        <v>206</v>
      </c>
      <c r="BM289" s="193" t="s">
        <v>692</v>
      </c>
    </row>
    <row r="290" spans="1:65" s="2" customFormat="1" ht="37.9" customHeight="1">
      <c r="A290" s="32"/>
      <c r="B290" s="33"/>
      <c r="C290" s="181" t="s">
        <v>693</v>
      </c>
      <c r="D290" s="181" t="s">
        <v>124</v>
      </c>
      <c r="E290" s="182" t="s">
        <v>694</v>
      </c>
      <c r="F290" s="183" t="s">
        <v>695</v>
      </c>
      <c r="G290" s="184" t="s">
        <v>176</v>
      </c>
      <c r="H290" s="185">
        <v>12</v>
      </c>
      <c r="I290" s="186"/>
      <c r="J290" s="187">
        <f t="shared" si="40"/>
        <v>0</v>
      </c>
      <c r="K290" s="188"/>
      <c r="L290" s="37"/>
      <c r="M290" s="189" t="s">
        <v>1</v>
      </c>
      <c r="N290" s="190" t="s">
        <v>38</v>
      </c>
      <c r="O290" s="69"/>
      <c r="P290" s="191">
        <f t="shared" si="41"/>
        <v>0</v>
      </c>
      <c r="Q290" s="191">
        <v>2.9999999999999997E-4</v>
      </c>
      <c r="R290" s="191">
        <f t="shared" si="42"/>
        <v>3.5999999999999999E-3</v>
      </c>
      <c r="S290" s="191">
        <v>0</v>
      </c>
      <c r="T290" s="192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3" t="s">
        <v>206</v>
      </c>
      <c r="AT290" s="193" t="s">
        <v>124</v>
      </c>
      <c r="AU290" s="193" t="s">
        <v>83</v>
      </c>
      <c r="AY290" s="15" t="s">
        <v>121</v>
      </c>
      <c r="BE290" s="194">
        <f t="shared" si="44"/>
        <v>0</v>
      </c>
      <c r="BF290" s="194">
        <f t="shared" si="45"/>
        <v>0</v>
      </c>
      <c r="BG290" s="194">
        <f t="shared" si="46"/>
        <v>0</v>
      </c>
      <c r="BH290" s="194">
        <f t="shared" si="47"/>
        <v>0</v>
      </c>
      <c r="BI290" s="194">
        <f t="shared" si="48"/>
        <v>0</v>
      </c>
      <c r="BJ290" s="15" t="s">
        <v>81</v>
      </c>
      <c r="BK290" s="194">
        <f t="shared" si="49"/>
        <v>0</v>
      </c>
      <c r="BL290" s="15" t="s">
        <v>206</v>
      </c>
      <c r="BM290" s="193" t="s">
        <v>696</v>
      </c>
    </row>
    <row r="291" spans="1:65" s="2" customFormat="1" ht="37.9" customHeight="1">
      <c r="A291" s="32"/>
      <c r="B291" s="33"/>
      <c r="C291" s="181" t="s">
        <v>697</v>
      </c>
      <c r="D291" s="181" t="s">
        <v>124</v>
      </c>
      <c r="E291" s="182" t="s">
        <v>698</v>
      </c>
      <c r="F291" s="183" t="s">
        <v>699</v>
      </c>
      <c r="G291" s="184" t="s">
        <v>176</v>
      </c>
      <c r="H291" s="185">
        <v>9</v>
      </c>
      <c r="I291" s="186"/>
      <c r="J291" s="187">
        <f t="shared" si="40"/>
        <v>0</v>
      </c>
      <c r="K291" s="188"/>
      <c r="L291" s="37"/>
      <c r="M291" s="189" t="s">
        <v>1</v>
      </c>
      <c r="N291" s="190" t="s">
        <v>38</v>
      </c>
      <c r="O291" s="69"/>
      <c r="P291" s="191">
        <f t="shared" si="41"/>
        <v>0</v>
      </c>
      <c r="Q291" s="191">
        <v>3.6000000000000002E-4</v>
      </c>
      <c r="R291" s="191">
        <f t="shared" si="42"/>
        <v>3.2400000000000003E-3</v>
      </c>
      <c r="S291" s="191">
        <v>0</v>
      </c>
      <c r="T291" s="192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3" t="s">
        <v>206</v>
      </c>
      <c r="AT291" s="193" t="s">
        <v>124</v>
      </c>
      <c r="AU291" s="193" t="s">
        <v>83</v>
      </c>
      <c r="AY291" s="15" t="s">
        <v>121</v>
      </c>
      <c r="BE291" s="194">
        <f t="shared" si="44"/>
        <v>0</v>
      </c>
      <c r="BF291" s="194">
        <f t="shared" si="45"/>
        <v>0</v>
      </c>
      <c r="BG291" s="194">
        <f t="shared" si="46"/>
        <v>0</v>
      </c>
      <c r="BH291" s="194">
        <f t="shared" si="47"/>
        <v>0</v>
      </c>
      <c r="BI291" s="194">
        <f t="shared" si="48"/>
        <v>0</v>
      </c>
      <c r="BJ291" s="15" t="s">
        <v>81</v>
      </c>
      <c r="BK291" s="194">
        <f t="shared" si="49"/>
        <v>0</v>
      </c>
      <c r="BL291" s="15" t="s">
        <v>206</v>
      </c>
      <c r="BM291" s="193" t="s">
        <v>700</v>
      </c>
    </row>
    <row r="292" spans="1:65" s="2" customFormat="1" ht="37.9" customHeight="1">
      <c r="A292" s="32"/>
      <c r="B292" s="33"/>
      <c r="C292" s="181" t="s">
        <v>701</v>
      </c>
      <c r="D292" s="181" t="s">
        <v>124</v>
      </c>
      <c r="E292" s="182" t="s">
        <v>702</v>
      </c>
      <c r="F292" s="183" t="s">
        <v>703</v>
      </c>
      <c r="G292" s="184" t="s">
        <v>176</v>
      </c>
      <c r="H292" s="185">
        <v>1</v>
      </c>
      <c r="I292" s="186"/>
      <c r="J292" s="187">
        <f t="shared" si="40"/>
        <v>0</v>
      </c>
      <c r="K292" s="188"/>
      <c r="L292" s="37"/>
      <c r="M292" s="189" t="s">
        <v>1</v>
      </c>
      <c r="N292" s="190" t="s">
        <v>38</v>
      </c>
      <c r="O292" s="69"/>
      <c r="P292" s="191">
        <f t="shared" si="41"/>
        <v>0</v>
      </c>
      <c r="Q292" s="191">
        <v>7.5000000000000002E-4</v>
      </c>
      <c r="R292" s="191">
        <f t="shared" si="42"/>
        <v>7.5000000000000002E-4</v>
      </c>
      <c r="S292" s="191">
        <v>0</v>
      </c>
      <c r="T292" s="192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3" t="s">
        <v>206</v>
      </c>
      <c r="AT292" s="193" t="s">
        <v>124</v>
      </c>
      <c r="AU292" s="193" t="s">
        <v>83</v>
      </c>
      <c r="AY292" s="15" t="s">
        <v>121</v>
      </c>
      <c r="BE292" s="194">
        <f t="shared" si="44"/>
        <v>0</v>
      </c>
      <c r="BF292" s="194">
        <f t="shared" si="45"/>
        <v>0</v>
      </c>
      <c r="BG292" s="194">
        <f t="shared" si="46"/>
        <v>0</v>
      </c>
      <c r="BH292" s="194">
        <f t="shared" si="47"/>
        <v>0</v>
      </c>
      <c r="BI292" s="194">
        <f t="shared" si="48"/>
        <v>0</v>
      </c>
      <c r="BJ292" s="15" t="s">
        <v>81</v>
      </c>
      <c r="BK292" s="194">
        <f t="shared" si="49"/>
        <v>0</v>
      </c>
      <c r="BL292" s="15" t="s">
        <v>206</v>
      </c>
      <c r="BM292" s="193" t="s">
        <v>704</v>
      </c>
    </row>
    <row r="293" spans="1:65" s="2" customFormat="1" ht="24.2" customHeight="1">
      <c r="A293" s="32"/>
      <c r="B293" s="33"/>
      <c r="C293" s="181" t="s">
        <v>705</v>
      </c>
      <c r="D293" s="181" t="s">
        <v>124</v>
      </c>
      <c r="E293" s="182" t="s">
        <v>706</v>
      </c>
      <c r="F293" s="183" t="s">
        <v>707</v>
      </c>
      <c r="G293" s="184" t="s">
        <v>176</v>
      </c>
      <c r="H293" s="185">
        <v>30</v>
      </c>
      <c r="I293" s="186"/>
      <c r="J293" s="187">
        <f t="shared" si="40"/>
        <v>0</v>
      </c>
      <c r="K293" s="188"/>
      <c r="L293" s="37"/>
      <c r="M293" s="189" t="s">
        <v>1</v>
      </c>
      <c r="N293" s="190" t="s">
        <v>38</v>
      </c>
      <c r="O293" s="69"/>
      <c r="P293" s="191">
        <f t="shared" si="41"/>
        <v>0</v>
      </c>
      <c r="Q293" s="191">
        <v>2.2000000000000001E-4</v>
      </c>
      <c r="R293" s="191">
        <f t="shared" si="42"/>
        <v>6.6E-3</v>
      </c>
      <c r="S293" s="191">
        <v>0</v>
      </c>
      <c r="T293" s="192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93" t="s">
        <v>206</v>
      </c>
      <c r="AT293" s="193" t="s">
        <v>124</v>
      </c>
      <c r="AU293" s="193" t="s">
        <v>83</v>
      </c>
      <c r="AY293" s="15" t="s">
        <v>121</v>
      </c>
      <c r="BE293" s="194">
        <f t="shared" si="44"/>
        <v>0</v>
      </c>
      <c r="BF293" s="194">
        <f t="shared" si="45"/>
        <v>0</v>
      </c>
      <c r="BG293" s="194">
        <f t="shared" si="46"/>
        <v>0</v>
      </c>
      <c r="BH293" s="194">
        <f t="shared" si="47"/>
        <v>0</v>
      </c>
      <c r="BI293" s="194">
        <f t="shared" si="48"/>
        <v>0</v>
      </c>
      <c r="BJ293" s="15" t="s">
        <v>81</v>
      </c>
      <c r="BK293" s="194">
        <f t="shared" si="49"/>
        <v>0</v>
      </c>
      <c r="BL293" s="15" t="s">
        <v>206</v>
      </c>
      <c r="BM293" s="193" t="s">
        <v>708</v>
      </c>
    </row>
    <row r="294" spans="1:65" s="2" customFormat="1" ht="33" customHeight="1">
      <c r="A294" s="32"/>
      <c r="B294" s="33"/>
      <c r="C294" s="181" t="s">
        <v>709</v>
      </c>
      <c r="D294" s="181" t="s">
        <v>124</v>
      </c>
      <c r="E294" s="182" t="s">
        <v>710</v>
      </c>
      <c r="F294" s="183" t="s">
        <v>711</v>
      </c>
      <c r="G294" s="184" t="s">
        <v>176</v>
      </c>
      <c r="H294" s="185">
        <v>2</v>
      </c>
      <c r="I294" s="186"/>
      <c r="J294" s="187">
        <f t="shared" ref="J294:J325" si="50">ROUND(I294*H294,2)</f>
        <v>0</v>
      </c>
      <c r="K294" s="188"/>
      <c r="L294" s="37"/>
      <c r="M294" s="189" t="s">
        <v>1</v>
      </c>
      <c r="N294" s="190" t="s">
        <v>38</v>
      </c>
      <c r="O294" s="69"/>
      <c r="P294" s="191">
        <f t="shared" ref="P294:P325" si="51">O294*H294</f>
        <v>0</v>
      </c>
      <c r="Q294" s="191">
        <v>2.2000000000000001E-4</v>
      </c>
      <c r="R294" s="191">
        <f t="shared" ref="R294:R325" si="52">Q294*H294</f>
        <v>4.4000000000000002E-4</v>
      </c>
      <c r="S294" s="191">
        <v>0</v>
      </c>
      <c r="T294" s="192">
        <f t="shared" ref="T294:T325" si="53"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3" t="s">
        <v>206</v>
      </c>
      <c r="AT294" s="193" t="s">
        <v>124</v>
      </c>
      <c r="AU294" s="193" t="s">
        <v>83</v>
      </c>
      <c r="AY294" s="15" t="s">
        <v>121</v>
      </c>
      <c r="BE294" s="194">
        <f t="shared" ref="BE294:BE312" si="54">IF(N294="základní",J294,0)</f>
        <v>0</v>
      </c>
      <c r="BF294" s="194">
        <f t="shared" ref="BF294:BF312" si="55">IF(N294="snížená",J294,0)</f>
        <v>0</v>
      </c>
      <c r="BG294" s="194">
        <f t="shared" ref="BG294:BG312" si="56">IF(N294="zákl. přenesená",J294,0)</f>
        <v>0</v>
      </c>
      <c r="BH294" s="194">
        <f t="shared" ref="BH294:BH312" si="57">IF(N294="sníž. přenesená",J294,0)</f>
        <v>0</v>
      </c>
      <c r="BI294" s="194">
        <f t="shared" ref="BI294:BI312" si="58">IF(N294="nulová",J294,0)</f>
        <v>0</v>
      </c>
      <c r="BJ294" s="15" t="s">
        <v>81</v>
      </c>
      <c r="BK294" s="194">
        <f t="shared" ref="BK294:BK312" si="59">ROUND(I294*H294,2)</f>
        <v>0</v>
      </c>
      <c r="BL294" s="15" t="s">
        <v>206</v>
      </c>
      <c r="BM294" s="193" t="s">
        <v>712</v>
      </c>
    </row>
    <row r="295" spans="1:65" s="2" customFormat="1" ht="24.2" customHeight="1">
      <c r="A295" s="32"/>
      <c r="B295" s="33"/>
      <c r="C295" s="181" t="s">
        <v>713</v>
      </c>
      <c r="D295" s="181" t="s">
        <v>124</v>
      </c>
      <c r="E295" s="182" t="s">
        <v>714</v>
      </c>
      <c r="F295" s="183" t="s">
        <v>715</v>
      </c>
      <c r="G295" s="184" t="s">
        <v>176</v>
      </c>
      <c r="H295" s="185">
        <v>40</v>
      </c>
      <c r="I295" s="186"/>
      <c r="J295" s="187">
        <f t="shared" si="50"/>
        <v>0</v>
      </c>
      <c r="K295" s="188"/>
      <c r="L295" s="37"/>
      <c r="M295" s="189" t="s">
        <v>1</v>
      </c>
      <c r="N295" s="190" t="s">
        <v>38</v>
      </c>
      <c r="O295" s="69"/>
      <c r="P295" s="191">
        <f t="shared" si="51"/>
        <v>0</v>
      </c>
      <c r="Q295" s="191">
        <v>1.3999999999999999E-4</v>
      </c>
      <c r="R295" s="191">
        <f t="shared" si="52"/>
        <v>5.5999999999999991E-3</v>
      </c>
      <c r="S295" s="191">
        <v>0</v>
      </c>
      <c r="T295" s="192">
        <f t="shared" si="5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93" t="s">
        <v>206</v>
      </c>
      <c r="AT295" s="193" t="s">
        <v>124</v>
      </c>
      <c r="AU295" s="193" t="s">
        <v>83</v>
      </c>
      <c r="AY295" s="15" t="s">
        <v>121</v>
      </c>
      <c r="BE295" s="194">
        <f t="shared" si="54"/>
        <v>0</v>
      </c>
      <c r="BF295" s="194">
        <f t="shared" si="55"/>
        <v>0</v>
      </c>
      <c r="BG295" s="194">
        <f t="shared" si="56"/>
        <v>0</v>
      </c>
      <c r="BH295" s="194">
        <f t="shared" si="57"/>
        <v>0</v>
      </c>
      <c r="BI295" s="194">
        <f t="shared" si="58"/>
        <v>0</v>
      </c>
      <c r="BJ295" s="15" t="s">
        <v>81</v>
      </c>
      <c r="BK295" s="194">
        <f t="shared" si="59"/>
        <v>0</v>
      </c>
      <c r="BL295" s="15" t="s">
        <v>206</v>
      </c>
      <c r="BM295" s="193" t="s">
        <v>716</v>
      </c>
    </row>
    <row r="296" spans="1:65" s="2" customFormat="1" ht="24.2" customHeight="1">
      <c r="A296" s="32"/>
      <c r="B296" s="33"/>
      <c r="C296" s="181" t="s">
        <v>717</v>
      </c>
      <c r="D296" s="181" t="s">
        <v>124</v>
      </c>
      <c r="E296" s="182" t="s">
        <v>718</v>
      </c>
      <c r="F296" s="183" t="s">
        <v>719</v>
      </c>
      <c r="G296" s="184" t="s">
        <v>176</v>
      </c>
      <c r="H296" s="185">
        <v>30</v>
      </c>
      <c r="I296" s="186"/>
      <c r="J296" s="187">
        <f t="shared" si="50"/>
        <v>0</v>
      </c>
      <c r="K296" s="188"/>
      <c r="L296" s="37"/>
      <c r="M296" s="189" t="s">
        <v>1</v>
      </c>
      <c r="N296" s="190" t="s">
        <v>38</v>
      </c>
      <c r="O296" s="69"/>
      <c r="P296" s="191">
        <f t="shared" si="51"/>
        <v>0</v>
      </c>
      <c r="Q296" s="191">
        <v>2.0000000000000001E-4</v>
      </c>
      <c r="R296" s="191">
        <f t="shared" si="52"/>
        <v>6.0000000000000001E-3</v>
      </c>
      <c r="S296" s="191">
        <v>0</v>
      </c>
      <c r="T296" s="192">
        <f t="shared" si="5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3" t="s">
        <v>206</v>
      </c>
      <c r="AT296" s="193" t="s">
        <v>124</v>
      </c>
      <c r="AU296" s="193" t="s">
        <v>83</v>
      </c>
      <c r="AY296" s="15" t="s">
        <v>121</v>
      </c>
      <c r="BE296" s="194">
        <f t="shared" si="54"/>
        <v>0</v>
      </c>
      <c r="BF296" s="194">
        <f t="shared" si="55"/>
        <v>0</v>
      </c>
      <c r="BG296" s="194">
        <f t="shared" si="56"/>
        <v>0</v>
      </c>
      <c r="BH296" s="194">
        <f t="shared" si="57"/>
        <v>0</v>
      </c>
      <c r="BI296" s="194">
        <f t="shared" si="58"/>
        <v>0</v>
      </c>
      <c r="BJ296" s="15" t="s">
        <v>81</v>
      </c>
      <c r="BK296" s="194">
        <f t="shared" si="59"/>
        <v>0</v>
      </c>
      <c r="BL296" s="15" t="s">
        <v>206</v>
      </c>
      <c r="BM296" s="193" t="s">
        <v>720</v>
      </c>
    </row>
    <row r="297" spans="1:65" s="2" customFormat="1" ht="24.2" customHeight="1">
      <c r="A297" s="32"/>
      <c r="B297" s="33"/>
      <c r="C297" s="181" t="s">
        <v>721</v>
      </c>
      <c r="D297" s="181" t="s">
        <v>124</v>
      </c>
      <c r="E297" s="182" t="s">
        <v>722</v>
      </c>
      <c r="F297" s="183" t="s">
        <v>723</v>
      </c>
      <c r="G297" s="184" t="s">
        <v>176</v>
      </c>
      <c r="H297" s="185">
        <v>6</v>
      </c>
      <c r="I297" s="186"/>
      <c r="J297" s="187">
        <f t="shared" si="50"/>
        <v>0</v>
      </c>
      <c r="K297" s="188"/>
      <c r="L297" s="37"/>
      <c r="M297" s="189" t="s">
        <v>1</v>
      </c>
      <c r="N297" s="190" t="s">
        <v>38</v>
      </c>
      <c r="O297" s="69"/>
      <c r="P297" s="191">
        <f t="shared" si="51"/>
        <v>0</v>
      </c>
      <c r="Q297" s="191">
        <v>3.2000000000000003E-4</v>
      </c>
      <c r="R297" s="191">
        <f t="shared" si="52"/>
        <v>1.9200000000000003E-3</v>
      </c>
      <c r="S297" s="191">
        <v>0</v>
      </c>
      <c r="T297" s="192">
        <f t="shared" si="5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3" t="s">
        <v>206</v>
      </c>
      <c r="AT297" s="193" t="s">
        <v>124</v>
      </c>
      <c r="AU297" s="193" t="s">
        <v>83</v>
      </c>
      <c r="AY297" s="15" t="s">
        <v>121</v>
      </c>
      <c r="BE297" s="194">
        <f t="shared" si="54"/>
        <v>0</v>
      </c>
      <c r="BF297" s="194">
        <f t="shared" si="55"/>
        <v>0</v>
      </c>
      <c r="BG297" s="194">
        <f t="shared" si="56"/>
        <v>0</v>
      </c>
      <c r="BH297" s="194">
        <f t="shared" si="57"/>
        <v>0</v>
      </c>
      <c r="BI297" s="194">
        <f t="shared" si="58"/>
        <v>0</v>
      </c>
      <c r="BJ297" s="15" t="s">
        <v>81</v>
      </c>
      <c r="BK297" s="194">
        <f t="shared" si="59"/>
        <v>0</v>
      </c>
      <c r="BL297" s="15" t="s">
        <v>206</v>
      </c>
      <c r="BM297" s="193" t="s">
        <v>724</v>
      </c>
    </row>
    <row r="298" spans="1:65" s="2" customFormat="1" ht="24.2" customHeight="1">
      <c r="A298" s="32"/>
      <c r="B298" s="33"/>
      <c r="C298" s="181" t="s">
        <v>725</v>
      </c>
      <c r="D298" s="181" t="s">
        <v>124</v>
      </c>
      <c r="E298" s="182" t="s">
        <v>726</v>
      </c>
      <c r="F298" s="183" t="s">
        <v>727</v>
      </c>
      <c r="G298" s="184" t="s">
        <v>176</v>
      </c>
      <c r="H298" s="185">
        <v>11</v>
      </c>
      <c r="I298" s="186"/>
      <c r="J298" s="187">
        <f t="shared" si="50"/>
        <v>0</v>
      </c>
      <c r="K298" s="188"/>
      <c r="L298" s="37"/>
      <c r="M298" s="189" t="s">
        <v>1</v>
      </c>
      <c r="N298" s="190" t="s">
        <v>38</v>
      </c>
      <c r="O298" s="69"/>
      <c r="P298" s="191">
        <f t="shared" si="51"/>
        <v>0</v>
      </c>
      <c r="Q298" s="191">
        <v>4.2000000000000002E-4</v>
      </c>
      <c r="R298" s="191">
        <f t="shared" si="52"/>
        <v>4.62E-3</v>
      </c>
      <c r="S298" s="191">
        <v>0</v>
      </c>
      <c r="T298" s="192">
        <f t="shared" si="5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3" t="s">
        <v>206</v>
      </c>
      <c r="AT298" s="193" t="s">
        <v>124</v>
      </c>
      <c r="AU298" s="193" t="s">
        <v>83</v>
      </c>
      <c r="AY298" s="15" t="s">
        <v>121</v>
      </c>
      <c r="BE298" s="194">
        <f t="shared" si="54"/>
        <v>0</v>
      </c>
      <c r="BF298" s="194">
        <f t="shared" si="55"/>
        <v>0</v>
      </c>
      <c r="BG298" s="194">
        <f t="shared" si="56"/>
        <v>0</v>
      </c>
      <c r="BH298" s="194">
        <f t="shared" si="57"/>
        <v>0</v>
      </c>
      <c r="BI298" s="194">
        <f t="shared" si="58"/>
        <v>0</v>
      </c>
      <c r="BJ298" s="15" t="s">
        <v>81</v>
      </c>
      <c r="BK298" s="194">
        <f t="shared" si="59"/>
        <v>0</v>
      </c>
      <c r="BL298" s="15" t="s">
        <v>206</v>
      </c>
      <c r="BM298" s="193" t="s">
        <v>728</v>
      </c>
    </row>
    <row r="299" spans="1:65" s="2" customFormat="1" ht="24.2" customHeight="1">
      <c r="A299" s="32"/>
      <c r="B299" s="33"/>
      <c r="C299" s="181" t="s">
        <v>729</v>
      </c>
      <c r="D299" s="181" t="s">
        <v>124</v>
      </c>
      <c r="E299" s="182" t="s">
        <v>730</v>
      </c>
      <c r="F299" s="183" t="s">
        <v>731</v>
      </c>
      <c r="G299" s="184" t="s">
        <v>176</v>
      </c>
      <c r="H299" s="185">
        <v>3</v>
      </c>
      <c r="I299" s="186"/>
      <c r="J299" s="187">
        <f t="shared" si="50"/>
        <v>0</v>
      </c>
      <c r="K299" s="188"/>
      <c r="L299" s="37"/>
      <c r="M299" s="189" t="s">
        <v>1</v>
      </c>
      <c r="N299" s="190" t="s">
        <v>38</v>
      </c>
      <c r="O299" s="69"/>
      <c r="P299" s="191">
        <f t="shared" si="51"/>
        <v>0</v>
      </c>
      <c r="Q299" s="191">
        <v>6.8000000000000005E-4</v>
      </c>
      <c r="R299" s="191">
        <f t="shared" si="52"/>
        <v>2.0400000000000001E-3</v>
      </c>
      <c r="S299" s="191">
        <v>0</v>
      </c>
      <c r="T299" s="192">
        <f t="shared" si="5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93" t="s">
        <v>206</v>
      </c>
      <c r="AT299" s="193" t="s">
        <v>124</v>
      </c>
      <c r="AU299" s="193" t="s">
        <v>83</v>
      </c>
      <c r="AY299" s="15" t="s">
        <v>121</v>
      </c>
      <c r="BE299" s="194">
        <f t="shared" si="54"/>
        <v>0</v>
      </c>
      <c r="BF299" s="194">
        <f t="shared" si="55"/>
        <v>0</v>
      </c>
      <c r="BG299" s="194">
        <f t="shared" si="56"/>
        <v>0</v>
      </c>
      <c r="BH299" s="194">
        <f t="shared" si="57"/>
        <v>0</v>
      </c>
      <c r="BI299" s="194">
        <f t="shared" si="58"/>
        <v>0</v>
      </c>
      <c r="BJ299" s="15" t="s">
        <v>81</v>
      </c>
      <c r="BK299" s="194">
        <f t="shared" si="59"/>
        <v>0</v>
      </c>
      <c r="BL299" s="15" t="s">
        <v>206</v>
      </c>
      <c r="BM299" s="193" t="s">
        <v>732</v>
      </c>
    </row>
    <row r="300" spans="1:65" s="2" customFormat="1" ht="24.2" customHeight="1">
      <c r="A300" s="32"/>
      <c r="B300" s="33"/>
      <c r="C300" s="181" t="s">
        <v>733</v>
      </c>
      <c r="D300" s="181" t="s">
        <v>124</v>
      </c>
      <c r="E300" s="182" t="s">
        <v>734</v>
      </c>
      <c r="F300" s="183" t="s">
        <v>735</v>
      </c>
      <c r="G300" s="184" t="s">
        <v>176</v>
      </c>
      <c r="H300" s="185">
        <v>1</v>
      </c>
      <c r="I300" s="186"/>
      <c r="J300" s="187">
        <f t="shared" si="50"/>
        <v>0</v>
      </c>
      <c r="K300" s="188"/>
      <c r="L300" s="37"/>
      <c r="M300" s="189" t="s">
        <v>1</v>
      </c>
      <c r="N300" s="190" t="s">
        <v>38</v>
      </c>
      <c r="O300" s="69"/>
      <c r="P300" s="191">
        <f t="shared" si="51"/>
        <v>0</v>
      </c>
      <c r="Q300" s="191">
        <v>1.1000000000000001E-3</v>
      </c>
      <c r="R300" s="191">
        <f t="shared" si="52"/>
        <v>1.1000000000000001E-3</v>
      </c>
      <c r="S300" s="191">
        <v>0</v>
      </c>
      <c r="T300" s="192">
        <f t="shared" si="5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3" t="s">
        <v>206</v>
      </c>
      <c r="AT300" s="193" t="s">
        <v>124</v>
      </c>
      <c r="AU300" s="193" t="s">
        <v>83</v>
      </c>
      <c r="AY300" s="15" t="s">
        <v>121</v>
      </c>
      <c r="BE300" s="194">
        <f t="shared" si="54"/>
        <v>0</v>
      </c>
      <c r="BF300" s="194">
        <f t="shared" si="55"/>
        <v>0</v>
      </c>
      <c r="BG300" s="194">
        <f t="shared" si="56"/>
        <v>0</v>
      </c>
      <c r="BH300" s="194">
        <f t="shared" si="57"/>
        <v>0</v>
      </c>
      <c r="BI300" s="194">
        <f t="shared" si="58"/>
        <v>0</v>
      </c>
      <c r="BJ300" s="15" t="s">
        <v>81</v>
      </c>
      <c r="BK300" s="194">
        <f t="shared" si="59"/>
        <v>0</v>
      </c>
      <c r="BL300" s="15" t="s">
        <v>206</v>
      </c>
      <c r="BM300" s="193" t="s">
        <v>736</v>
      </c>
    </row>
    <row r="301" spans="1:65" s="2" customFormat="1" ht="16.5" customHeight="1">
      <c r="A301" s="32"/>
      <c r="B301" s="33"/>
      <c r="C301" s="181" t="s">
        <v>737</v>
      </c>
      <c r="D301" s="181" t="s">
        <v>124</v>
      </c>
      <c r="E301" s="182" t="s">
        <v>738</v>
      </c>
      <c r="F301" s="183" t="s">
        <v>739</v>
      </c>
      <c r="G301" s="184" t="s">
        <v>176</v>
      </c>
      <c r="H301" s="185">
        <v>40</v>
      </c>
      <c r="I301" s="186"/>
      <c r="J301" s="187">
        <f t="shared" si="50"/>
        <v>0</v>
      </c>
      <c r="K301" s="188"/>
      <c r="L301" s="37"/>
      <c r="M301" s="189" t="s">
        <v>1</v>
      </c>
      <c r="N301" s="190" t="s">
        <v>38</v>
      </c>
      <c r="O301" s="69"/>
      <c r="P301" s="191">
        <f t="shared" si="51"/>
        <v>0</v>
      </c>
      <c r="Q301" s="191">
        <v>3.5E-4</v>
      </c>
      <c r="R301" s="191">
        <f t="shared" si="52"/>
        <v>1.4E-2</v>
      </c>
      <c r="S301" s="191">
        <v>0</v>
      </c>
      <c r="T301" s="192">
        <f t="shared" si="5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3" t="s">
        <v>206</v>
      </c>
      <c r="AT301" s="193" t="s">
        <v>124</v>
      </c>
      <c r="AU301" s="193" t="s">
        <v>83</v>
      </c>
      <c r="AY301" s="15" t="s">
        <v>121</v>
      </c>
      <c r="BE301" s="194">
        <f t="shared" si="54"/>
        <v>0</v>
      </c>
      <c r="BF301" s="194">
        <f t="shared" si="55"/>
        <v>0</v>
      </c>
      <c r="BG301" s="194">
        <f t="shared" si="56"/>
        <v>0</v>
      </c>
      <c r="BH301" s="194">
        <f t="shared" si="57"/>
        <v>0</v>
      </c>
      <c r="BI301" s="194">
        <f t="shared" si="58"/>
        <v>0</v>
      </c>
      <c r="BJ301" s="15" t="s">
        <v>81</v>
      </c>
      <c r="BK301" s="194">
        <f t="shared" si="59"/>
        <v>0</v>
      </c>
      <c r="BL301" s="15" t="s">
        <v>206</v>
      </c>
      <c r="BM301" s="193" t="s">
        <v>740</v>
      </c>
    </row>
    <row r="302" spans="1:65" s="2" customFormat="1" ht="16.5" customHeight="1">
      <c r="A302" s="32"/>
      <c r="B302" s="33"/>
      <c r="C302" s="181" t="s">
        <v>741</v>
      </c>
      <c r="D302" s="181" t="s">
        <v>124</v>
      </c>
      <c r="E302" s="182" t="s">
        <v>742</v>
      </c>
      <c r="F302" s="183" t="s">
        <v>743</v>
      </c>
      <c r="G302" s="184" t="s">
        <v>176</v>
      </c>
      <c r="H302" s="185">
        <v>30</v>
      </c>
      <c r="I302" s="186"/>
      <c r="J302" s="187">
        <f t="shared" si="50"/>
        <v>0</v>
      </c>
      <c r="K302" s="188"/>
      <c r="L302" s="37"/>
      <c r="M302" s="189" t="s">
        <v>1</v>
      </c>
      <c r="N302" s="190" t="s">
        <v>38</v>
      </c>
      <c r="O302" s="69"/>
      <c r="P302" s="191">
        <f t="shared" si="51"/>
        <v>0</v>
      </c>
      <c r="Q302" s="191">
        <v>5.6999999999999998E-4</v>
      </c>
      <c r="R302" s="191">
        <f t="shared" si="52"/>
        <v>1.7100000000000001E-2</v>
      </c>
      <c r="S302" s="191">
        <v>0</v>
      </c>
      <c r="T302" s="192">
        <f t="shared" si="5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3" t="s">
        <v>206</v>
      </c>
      <c r="AT302" s="193" t="s">
        <v>124</v>
      </c>
      <c r="AU302" s="193" t="s">
        <v>83</v>
      </c>
      <c r="AY302" s="15" t="s">
        <v>121</v>
      </c>
      <c r="BE302" s="194">
        <f t="shared" si="54"/>
        <v>0</v>
      </c>
      <c r="BF302" s="194">
        <f t="shared" si="55"/>
        <v>0</v>
      </c>
      <c r="BG302" s="194">
        <f t="shared" si="56"/>
        <v>0</v>
      </c>
      <c r="BH302" s="194">
        <f t="shared" si="57"/>
        <v>0</v>
      </c>
      <c r="BI302" s="194">
        <f t="shared" si="58"/>
        <v>0</v>
      </c>
      <c r="BJ302" s="15" t="s">
        <v>81</v>
      </c>
      <c r="BK302" s="194">
        <f t="shared" si="59"/>
        <v>0</v>
      </c>
      <c r="BL302" s="15" t="s">
        <v>206</v>
      </c>
      <c r="BM302" s="193" t="s">
        <v>744</v>
      </c>
    </row>
    <row r="303" spans="1:65" s="2" customFormat="1" ht="16.5" customHeight="1">
      <c r="A303" s="32"/>
      <c r="B303" s="33"/>
      <c r="C303" s="181" t="s">
        <v>745</v>
      </c>
      <c r="D303" s="181" t="s">
        <v>124</v>
      </c>
      <c r="E303" s="182" t="s">
        <v>746</v>
      </c>
      <c r="F303" s="183" t="s">
        <v>747</v>
      </c>
      <c r="G303" s="184" t="s">
        <v>176</v>
      </c>
      <c r="H303" s="185">
        <v>6</v>
      </c>
      <c r="I303" s="186"/>
      <c r="J303" s="187">
        <f t="shared" si="50"/>
        <v>0</v>
      </c>
      <c r="K303" s="188"/>
      <c r="L303" s="37"/>
      <c r="M303" s="189" t="s">
        <v>1</v>
      </c>
      <c r="N303" s="190" t="s">
        <v>38</v>
      </c>
      <c r="O303" s="69"/>
      <c r="P303" s="191">
        <f t="shared" si="51"/>
        <v>0</v>
      </c>
      <c r="Q303" s="191">
        <v>7.2000000000000005E-4</v>
      </c>
      <c r="R303" s="191">
        <f t="shared" si="52"/>
        <v>4.3200000000000001E-3</v>
      </c>
      <c r="S303" s="191">
        <v>0</v>
      </c>
      <c r="T303" s="192">
        <f t="shared" si="5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3" t="s">
        <v>206</v>
      </c>
      <c r="AT303" s="193" t="s">
        <v>124</v>
      </c>
      <c r="AU303" s="193" t="s">
        <v>83</v>
      </c>
      <c r="AY303" s="15" t="s">
        <v>121</v>
      </c>
      <c r="BE303" s="194">
        <f t="shared" si="54"/>
        <v>0</v>
      </c>
      <c r="BF303" s="194">
        <f t="shared" si="55"/>
        <v>0</v>
      </c>
      <c r="BG303" s="194">
        <f t="shared" si="56"/>
        <v>0</v>
      </c>
      <c r="BH303" s="194">
        <f t="shared" si="57"/>
        <v>0</v>
      </c>
      <c r="BI303" s="194">
        <f t="shared" si="58"/>
        <v>0</v>
      </c>
      <c r="BJ303" s="15" t="s">
        <v>81</v>
      </c>
      <c r="BK303" s="194">
        <f t="shared" si="59"/>
        <v>0</v>
      </c>
      <c r="BL303" s="15" t="s">
        <v>206</v>
      </c>
      <c r="BM303" s="193" t="s">
        <v>748</v>
      </c>
    </row>
    <row r="304" spans="1:65" s="2" customFormat="1" ht="16.5" customHeight="1">
      <c r="A304" s="32"/>
      <c r="B304" s="33"/>
      <c r="C304" s="181" t="s">
        <v>749</v>
      </c>
      <c r="D304" s="181" t="s">
        <v>124</v>
      </c>
      <c r="E304" s="182" t="s">
        <v>750</v>
      </c>
      <c r="F304" s="183" t="s">
        <v>751</v>
      </c>
      <c r="G304" s="184" t="s">
        <v>176</v>
      </c>
      <c r="H304" s="185">
        <v>11</v>
      </c>
      <c r="I304" s="186"/>
      <c r="J304" s="187">
        <f t="shared" si="50"/>
        <v>0</v>
      </c>
      <c r="K304" s="188"/>
      <c r="L304" s="37"/>
      <c r="M304" s="189" t="s">
        <v>1</v>
      </c>
      <c r="N304" s="190" t="s">
        <v>38</v>
      </c>
      <c r="O304" s="69"/>
      <c r="P304" s="191">
        <f t="shared" si="51"/>
        <v>0</v>
      </c>
      <c r="Q304" s="191">
        <v>1.32E-3</v>
      </c>
      <c r="R304" s="191">
        <f t="shared" si="52"/>
        <v>1.452E-2</v>
      </c>
      <c r="S304" s="191">
        <v>0</v>
      </c>
      <c r="T304" s="192">
        <f t="shared" si="5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3" t="s">
        <v>206</v>
      </c>
      <c r="AT304" s="193" t="s">
        <v>124</v>
      </c>
      <c r="AU304" s="193" t="s">
        <v>83</v>
      </c>
      <c r="AY304" s="15" t="s">
        <v>121</v>
      </c>
      <c r="BE304" s="194">
        <f t="shared" si="54"/>
        <v>0</v>
      </c>
      <c r="BF304" s="194">
        <f t="shared" si="55"/>
        <v>0</v>
      </c>
      <c r="BG304" s="194">
        <f t="shared" si="56"/>
        <v>0</v>
      </c>
      <c r="BH304" s="194">
        <f t="shared" si="57"/>
        <v>0</v>
      </c>
      <c r="BI304" s="194">
        <f t="shared" si="58"/>
        <v>0</v>
      </c>
      <c r="BJ304" s="15" t="s">
        <v>81</v>
      </c>
      <c r="BK304" s="194">
        <f t="shared" si="59"/>
        <v>0</v>
      </c>
      <c r="BL304" s="15" t="s">
        <v>206</v>
      </c>
      <c r="BM304" s="193" t="s">
        <v>752</v>
      </c>
    </row>
    <row r="305" spans="1:65" s="2" customFormat="1" ht="16.5" customHeight="1">
      <c r="A305" s="32"/>
      <c r="B305" s="33"/>
      <c r="C305" s="181" t="s">
        <v>753</v>
      </c>
      <c r="D305" s="181" t="s">
        <v>124</v>
      </c>
      <c r="E305" s="182" t="s">
        <v>754</v>
      </c>
      <c r="F305" s="183" t="s">
        <v>755</v>
      </c>
      <c r="G305" s="184" t="s">
        <v>176</v>
      </c>
      <c r="H305" s="185">
        <v>5</v>
      </c>
      <c r="I305" s="186"/>
      <c r="J305" s="187">
        <f t="shared" si="50"/>
        <v>0</v>
      </c>
      <c r="K305" s="188"/>
      <c r="L305" s="37"/>
      <c r="M305" s="189" t="s">
        <v>1</v>
      </c>
      <c r="N305" s="190" t="s">
        <v>38</v>
      </c>
      <c r="O305" s="69"/>
      <c r="P305" s="191">
        <f t="shared" si="51"/>
        <v>0</v>
      </c>
      <c r="Q305" s="191">
        <v>1.5200000000000001E-3</v>
      </c>
      <c r="R305" s="191">
        <f t="shared" si="52"/>
        <v>7.6000000000000009E-3</v>
      </c>
      <c r="S305" s="191">
        <v>0</v>
      </c>
      <c r="T305" s="192">
        <f t="shared" si="5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93" t="s">
        <v>206</v>
      </c>
      <c r="AT305" s="193" t="s">
        <v>124</v>
      </c>
      <c r="AU305" s="193" t="s">
        <v>83</v>
      </c>
      <c r="AY305" s="15" t="s">
        <v>121</v>
      </c>
      <c r="BE305" s="194">
        <f t="shared" si="54"/>
        <v>0</v>
      </c>
      <c r="BF305" s="194">
        <f t="shared" si="55"/>
        <v>0</v>
      </c>
      <c r="BG305" s="194">
        <f t="shared" si="56"/>
        <v>0</v>
      </c>
      <c r="BH305" s="194">
        <f t="shared" si="57"/>
        <v>0</v>
      </c>
      <c r="BI305" s="194">
        <f t="shared" si="58"/>
        <v>0</v>
      </c>
      <c r="BJ305" s="15" t="s">
        <v>81</v>
      </c>
      <c r="BK305" s="194">
        <f t="shared" si="59"/>
        <v>0</v>
      </c>
      <c r="BL305" s="15" t="s">
        <v>206</v>
      </c>
      <c r="BM305" s="193" t="s">
        <v>756</v>
      </c>
    </row>
    <row r="306" spans="1:65" s="2" customFormat="1" ht="16.5" customHeight="1">
      <c r="A306" s="32"/>
      <c r="B306" s="33"/>
      <c r="C306" s="181" t="s">
        <v>757</v>
      </c>
      <c r="D306" s="181" t="s">
        <v>124</v>
      </c>
      <c r="E306" s="182" t="s">
        <v>758</v>
      </c>
      <c r="F306" s="183" t="s">
        <v>759</v>
      </c>
      <c r="G306" s="184" t="s">
        <v>176</v>
      </c>
      <c r="H306" s="185">
        <v>2</v>
      </c>
      <c r="I306" s="186"/>
      <c r="J306" s="187">
        <f t="shared" si="50"/>
        <v>0</v>
      </c>
      <c r="K306" s="188"/>
      <c r="L306" s="37"/>
      <c r="M306" s="189" t="s">
        <v>1</v>
      </c>
      <c r="N306" s="190" t="s">
        <v>38</v>
      </c>
      <c r="O306" s="69"/>
      <c r="P306" s="191">
        <f t="shared" si="51"/>
        <v>0</v>
      </c>
      <c r="Q306" s="191">
        <v>2.6199999999999999E-3</v>
      </c>
      <c r="R306" s="191">
        <f t="shared" si="52"/>
        <v>5.2399999999999999E-3</v>
      </c>
      <c r="S306" s="191">
        <v>0</v>
      </c>
      <c r="T306" s="192">
        <f t="shared" si="5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3" t="s">
        <v>206</v>
      </c>
      <c r="AT306" s="193" t="s">
        <v>124</v>
      </c>
      <c r="AU306" s="193" t="s">
        <v>83</v>
      </c>
      <c r="AY306" s="15" t="s">
        <v>121</v>
      </c>
      <c r="BE306" s="194">
        <f t="shared" si="54"/>
        <v>0</v>
      </c>
      <c r="BF306" s="194">
        <f t="shared" si="55"/>
        <v>0</v>
      </c>
      <c r="BG306" s="194">
        <f t="shared" si="56"/>
        <v>0</v>
      </c>
      <c r="BH306" s="194">
        <f t="shared" si="57"/>
        <v>0</v>
      </c>
      <c r="BI306" s="194">
        <f t="shared" si="58"/>
        <v>0</v>
      </c>
      <c r="BJ306" s="15" t="s">
        <v>81</v>
      </c>
      <c r="BK306" s="194">
        <f t="shared" si="59"/>
        <v>0</v>
      </c>
      <c r="BL306" s="15" t="s">
        <v>206</v>
      </c>
      <c r="BM306" s="193" t="s">
        <v>760</v>
      </c>
    </row>
    <row r="307" spans="1:65" s="2" customFormat="1" ht="24.2" customHeight="1">
      <c r="A307" s="32"/>
      <c r="B307" s="33"/>
      <c r="C307" s="181" t="s">
        <v>761</v>
      </c>
      <c r="D307" s="181" t="s">
        <v>124</v>
      </c>
      <c r="E307" s="182" t="s">
        <v>762</v>
      </c>
      <c r="F307" s="183" t="s">
        <v>763</v>
      </c>
      <c r="G307" s="184" t="s">
        <v>176</v>
      </c>
      <c r="H307" s="185">
        <v>2</v>
      </c>
      <c r="I307" s="186"/>
      <c r="J307" s="187">
        <f t="shared" si="50"/>
        <v>0</v>
      </c>
      <c r="K307" s="188"/>
      <c r="L307" s="37"/>
      <c r="M307" s="189" t="s">
        <v>1</v>
      </c>
      <c r="N307" s="190" t="s">
        <v>38</v>
      </c>
      <c r="O307" s="69"/>
      <c r="P307" s="191">
        <f t="shared" si="51"/>
        <v>0</v>
      </c>
      <c r="Q307" s="191">
        <v>5.0000000000000001E-4</v>
      </c>
      <c r="R307" s="191">
        <f t="shared" si="52"/>
        <v>1E-3</v>
      </c>
      <c r="S307" s="191">
        <v>0</v>
      </c>
      <c r="T307" s="192">
        <f t="shared" si="5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3" t="s">
        <v>206</v>
      </c>
      <c r="AT307" s="193" t="s">
        <v>124</v>
      </c>
      <c r="AU307" s="193" t="s">
        <v>83</v>
      </c>
      <c r="AY307" s="15" t="s">
        <v>121</v>
      </c>
      <c r="BE307" s="194">
        <f t="shared" si="54"/>
        <v>0</v>
      </c>
      <c r="BF307" s="194">
        <f t="shared" si="55"/>
        <v>0</v>
      </c>
      <c r="BG307" s="194">
        <f t="shared" si="56"/>
        <v>0</v>
      </c>
      <c r="BH307" s="194">
        <f t="shared" si="57"/>
        <v>0</v>
      </c>
      <c r="BI307" s="194">
        <f t="shared" si="58"/>
        <v>0</v>
      </c>
      <c r="BJ307" s="15" t="s">
        <v>81</v>
      </c>
      <c r="BK307" s="194">
        <f t="shared" si="59"/>
        <v>0</v>
      </c>
      <c r="BL307" s="15" t="s">
        <v>206</v>
      </c>
      <c r="BM307" s="193" t="s">
        <v>764</v>
      </c>
    </row>
    <row r="308" spans="1:65" s="2" customFormat="1" ht="24.2" customHeight="1">
      <c r="A308" s="32"/>
      <c r="B308" s="33"/>
      <c r="C308" s="181" t="s">
        <v>765</v>
      </c>
      <c r="D308" s="181" t="s">
        <v>124</v>
      </c>
      <c r="E308" s="182" t="s">
        <v>766</v>
      </c>
      <c r="F308" s="183" t="s">
        <v>767</v>
      </c>
      <c r="G308" s="184" t="s">
        <v>176</v>
      </c>
      <c r="H308" s="185">
        <v>1</v>
      </c>
      <c r="I308" s="186"/>
      <c r="J308" s="187">
        <f t="shared" si="50"/>
        <v>0</v>
      </c>
      <c r="K308" s="188"/>
      <c r="L308" s="37"/>
      <c r="M308" s="189" t="s">
        <v>1</v>
      </c>
      <c r="N308" s="190" t="s">
        <v>38</v>
      </c>
      <c r="O308" s="69"/>
      <c r="P308" s="191">
        <f t="shared" si="51"/>
        <v>0</v>
      </c>
      <c r="Q308" s="191">
        <v>3.6000000000000002E-4</v>
      </c>
      <c r="R308" s="191">
        <f t="shared" si="52"/>
        <v>3.6000000000000002E-4</v>
      </c>
      <c r="S308" s="191">
        <v>0</v>
      </c>
      <c r="T308" s="192">
        <f t="shared" si="5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3" t="s">
        <v>206</v>
      </c>
      <c r="AT308" s="193" t="s">
        <v>124</v>
      </c>
      <c r="AU308" s="193" t="s">
        <v>83</v>
      </c>
      <c r="AY308" s="15" t="s">
        <v>121</v>
      </c>
      <c r="BE308" s="194">
        <f t="shared" si="54"/>
        <v>0</v>
      </c>
      <c r="BF308" s="194">
        <f t="shared" si="55"/>
        <v>0</v>
      </c>
      <c r="BG308" s="194">
        <f t="shared" si="56"/>
        <v>0</v>
      </c>
      <c r="BH308" s="194">
        <f t="shared" si="57"/>
        <v>0</v>
      </c>
      <c r="BI308" s="194">
        <f t="shared" si="58"/>
        <v>0</v>
      </c>
      <c r="BJ308" s="15" t="s">
        <v>81</v>
      </c>
      <c r="BK308" s="194">
        <f t="shared" si="59"/>
        <v>0</v>
      </c>
      <c r="BL308" s="15" t="s">
        <v>206</v>
      </c>
      <c r="BM308" s="193" t="s">
        <v>768</v>
      </c>
    </row>
    <row r="309" spans="1:65" s="2" customFormat="1" ht="24.2" customHeight="1">
      <c r="A309" s="32"/>
      <c r="B309" s="33"/>
      <c r="C309" s="181" t="s">
        <v>769</v>
      </c>
      <c r="D309" s="181" t="s">
        <v>124</v>
      </c>
      <c r="E309" s="182" t="s">
        <v>770</v>
      </c>
      <c r="F309" s="183" t="s">
        <v>771</v>
      </c>
      <c r="G309" s="184" t="s">
        <v>176</v>
      </c>
      <c r="H309" s="185">
        <v>1</v>
      </c>
      <c r="I309" s="186"/>
      <c r="J309" s="187">
        <f t="shared" si="50"/>
        <v>0</v>
      </c>
      <c r="K309" s="188"/>
      <c r="L309" s="37"/>
      <c r="M309" s="189" t="s">
        <v>1</v>
      </c>
      <c r="N309" s="190" t="s">
        <v>38</v>
      </c>
      <c r="O309" s="69"/>
      <c r="P309" s="191">
        <f t="shared" si="51"/>
        <v>0</v>
      </c>
      <c r="Q309" s="191">
        <v>4.2999999999999999E-4</v>
      </c>
      <c r="R309" s="191">
        <f t="shared" si="52"/>
        <v>4.2999999999999999E-4</v>
      </c>
      <c r="S309" s="191">
        <v>0</v>
      </c>
      <c r="T309" s="192">
        <f t="shared" si="5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3" t="s">
        <v>206</v>
      </c>
      <c r="AT309" s="193" t="s">
        <v>124</v>
      </c>
      <c r="AU309" s="193" t="s">
        <v>83</v>
      </c>
      <c r="AY309" s="15" t="s">
        <v>121</v>
      </c>
      <c r="BE309" s="194">
        <f t="shared" si="54"/>
        <v>0</v>
      </c>
      <c r="BF309" s="194">
        <f t="shared" si="55"/>
        <v>0</v>
      </c>
      <c r="BG309" s="194">
        <f t="shared" si="56"/>
        <v>0</v>
      </c>
      <c r="BH309" s="194">
        <f t="shared" si="57"/>
        <v>0</v>
      </c>
      <c r="BI309" s="194">
        <f t="shared" si="58"/>
        <v>0</v>
      </c>
      <c r="BJ309" s="15" t="s">
        <v>81</v>
      </c>
      <c r="BK309" s="194">
        <f t="shared" si="59"/>
        <v>0</v>
      </c>
      <c r="BL309" s="15" t="s">
        <v>206</v>
      </c>
      <c r="BM309" s="193" t="s">
        <v>772</v>
      </c>
    </row>
    <row r="310" spans="1:65" s="2" customFormat="1" ht="24.2" customHeight="1">
      <c r="A310" s="32"/>
      <c r="B310" s="33"/>
      <c r="C310" s="181" t="s">
        <v>773</v>
      </c>
      <c r="D310" s="181" t="s">
        <v>124</v>
      </c>
      <c r="E310" s="182" t="s">
        <v>774</v>
      </c>
      <c r="F310" s="183" t="s">
        <v>775</v>
      </c>
      <c r="G310" s="184" t="s">
        <v>176</v>
      </c>
      <c r="H310" s="185">
        <v>9</v>
      </c>
      <c r="I310" s="186"/>
      <c r="J310" s="187">
        <f t="shared" si="50"/>
        <v>0</v>
      </c>
      <c r="K310" s="188"/>
      <c r="L310" s="37"/>
      <c r="M310" s="189" t="s">
        <v>1</v>
      </c>
      <c r="N310" s="190" t="s">
        <v>38</v>
      </c>
      <c r="O310" s="69"/>
      <c r="P310" s="191">
        <f t="shared" si="51"/>
        <v>0</v>
      </c>
      <c r="Q310" s="191">
        <v>3.5E-4</v>
      </c>
      <c r="R310" s="191">
        <f t="shared" si="52"/>
        <v>3.15E-3</v>
      </c>
      <c r="S310" s="191">
        <v>0</v>
      </c>
      <c r="T310" s="192">
        <f t="shared" si="5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3" t="s">
        <v>206</v>
      </c>
      <c r="AT310" s="193" t="s">
        <v>124</v>
      </c>
      <c r="AU310" s="193" t="s">
        <v>83</v>
      </c>
      <c r="AY310" s="15" t="s">
        <v>121</v>
      </c>
      <c r="BE310" s="194">
        <f t="shared" si="54"/>
        <v>0</v>
      </c>
      <c r="BF310" s="194">
        <f t="shared" si="55"/>
        <v>0</v>
      </c>
      <c r="BG310" s="194">
        <f t="shared" si="56"/>
        <v>0</v>
      </c>
      <c r="BH310" s="194">
        <f t="shared" si="57"/>
        <v>0</v>
      </c>
      <c r="BI310" s="194">
        <f t="shared" si="58"/>
        <v>0</v>
      </c>
      <c r="BJ310" s="15" t="s">
        <v>81</v>
      </c>
      <c r="BK310" s="194">
        <f t="shared" si="59"/>
        <v>0</v>
      </c>
      <c r="BL310" s="15" t="s">
        <v>206</v>
      </c>
      <c r="BM310" s="193" t="s">
        <v>776</v>
      </c>
    </row>
    <row r="311" spans="1:65" s="2" customFormat="1" ht="21.75" customHeight="1">
      <c r="A311" s="32"/>
      <c r="B311" s="33"/>
      <c r="C311" s="181" t="s">
        <v>777</v>
      </c>
      <c r="D311" s="181" t="s">
        <v>124</v>
      </c>
      <c r="E311" s="182" t="s">
        <v>778</v>
      </c>
      <c r="F311" s="183" t="s">
        <v>779</v>
      </c>
      <c r="G311" s="184" t="s">
        <v>176</v>
      </c>
      <c r="H311" s="185">
        <v>1</v>
      </c>
      <c r="I311" s="186"/>
      <c r="J311" s="187">
        <f t="shared" si="50"/>
        <v>0</v>
      </c>
      <c r="K311" s="188"/>
      <c r="L311" s="37"/>
      <c r="M311" s="189" t="s">
        <v>1</v>
      </c>
      <c r="N311" s="190" t="s">
        <v>38</v>
      </c>
      <c r="O311" s="69"/>
      <c r="P311" s="191">
        <f t="shared" si="51"/>
        <v>0</v>
      </c>
      <c r="Q311" s="191">
        <v>1.0399999999999999E-3</v>
      </c>
      <c r="R311" s="191">
        <f t="shared" si="52"/>
        <v>1.0399999999999999E-3</v>
      </c>
      <c r="S311" s="191">
        <v>0</v>
      </c>
      <c r="T311" s="192">
        <f t="shared" si="5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93" t="s">
        <v>206</v>
      </c>
      <c r="AT311" s="193" t="s">
        <v>124</v>
      </c>
      <c r="AU311" s="193" t="s">
        <v>83</v>
      </c>
      <c r="AY311" s="15" t="s">
        <v>121</v>
      </c>
      <c r="BE311" s="194">
        <f t="shared" si="54"/>
        <v>0</v>
      </c>
      <c r="BF311" s="194">
        <f t="shared" si="55"/>
        <v>0</v>
      </c>
      <c r="BG311" s="194">
        <f t="shared" si="56"/>
        <v>0</v>
      </c>
      <c r="BH311" s="194">
        <f t="shared" si="57"/>
        <v>0</v>
      </c>
      <c r="BI311" s="194">
        <f t="shared" si="58"/>
        <v>0</v>
      </c>
      <c r="BJ311" s="15" t="s">
        <v>81</v>
      </c>
      <c r="BK311" s="194">
        <f t="shared" si="59"/>
        <v>0</v>
      </c>
      <c r="BL311" s="15" t="s">
        <v>206</v>
      </c>
      <c r="BM311" s="193" t="s">
        <v>780</v>
      </c>
    </row>
    <row r="312" spans="1:65" s="2" customFormat="1" ht="24.2" customHeight="1">
      <c r="A312" s="32"/>
      <c r="B312" s="33"/>
      <c r="C312" s="195" t="s">
        <v>781</v>
      </c>
      <c r="D312" s="195" t="s">
        <v>160</v>
      </c>
      <c r="E312" s="196" t="s">
        <v>782</v>
      </c>
      <c r="F312" s="197" t="s">
        <v>783</v>
      </c>
      <c r="G312" s="198" t="s">
        <v>176</v>
      </c>
      <c r="H312" s="199">
        <v>1</v>
      </c>
      <c r="I312" s="200"/>
      <c r="J312" s="201">
        <f t="shared" si="50"/>
        <v>0</v>
      </c>
      <c r="K312" s="202"/>
      <c r="L312" s="203"/>
      <c r="M312" s="204" t="s">
        <v>1</v>
      </c>
      <c r="N312" s="205" t="s">
        <v>38</v>
      </c>
      <c r="O312" s="69"/>
      <c r="P312" s="191">
        <f t="shared" si="51"/>
        <v>0</v>
      </c>
      <c r="Q312" s="191">
        <v>1E-4</v>
      </c>
      <c r="R312" s="191">
        <f t="shared" si="52"/>
        <v>1E-4</v>
      </c>
      <c r="S312" s="191">
        <v>0</v>
      </c>
      <c r="T312" s="192">
        <f t="shared" si="5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3" t="s">
        <v>254</v>
      </c>
      <c r="AT312" s="193" t="s">
        <v>160</v>
      </c>
      <c r="AU312" s="193" t="s">
        <v>83</v>
      </c>
      <c r="AY312" s="15" t="s">
        <v>121</v>
      </c>
      <c r="BE312" s="194">
        <f t="shared" si="54"/>
        <v>0</v>
      </c>
      <c r="BF312" s="194">
        <f t="shared" si="55"/>
        <v>0</v>
      </c>
      <c r="BG312" s="194">
        <f t="shared" si="56"/>
        <v>0</v>
      </c>
      <c r="BH312" s="194">
        <f t="shared" si="57"/>
        <v>0</v>
      </c>
      <c r="BI312" s="194">
        <f t="shared" si="58"/>
        <v>0</v>
      </c>
      <c r="BJ312" s="15" t="s">
        <v>81</v>
      </c>
      <c r="BK312" s="194">
        <f t="shared" si="59"/>
        <v>0</v>
      </c>
      <c r="BL312" s="15" t="s">
        <v>206</v>
      </c>
      <c r="BM312" s="193" t="s">
        <v>784</v>
      </c>
    </row>
    <row r="313" spans="1:65" s="2" customFormat="1" ht="19.5">
      <c r="A313" s="32"/>
      <c r="B313" s="33"/>
      <c r="C313" s="34"/>
      <c r="D313" s="208" t="s">
        <v>182</v>
      </c>
      <c r="E313" s="34"/>
      <c r="F313" s="217" t="s">
        <v>785</v>
      </c>
      <c r="G313" s="34"/>
      <c r="H313" s="34"/>
      <c r="I313" s="218"/>
      <c r="J313" s="34"/>
      <c r="K313" s="34"/>
      <c r="L313" s="37"/>
      <c r="M313" s="219"/>
      <c r="N313" s="220"/>
      <c r="O313" s="69"/>
      <c r="P313" s="69"/>
      <c r="Q313" s="69"/>
      <c r="R313" s="69"/>
      <c r="S313" s="69"/>
      <c r="T313" s="70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5" t="s">
        <v>182</v>
      </c>
      <c r="AU313" s="15" t="s">
        <v>83</v>
      </c>
    </row>
    <row r="314" spans="1:65" s="2" customFormat="1" ht="16.5" customHeight="1">
      <c r="A314" s="32"/>
      <c r="B314" s="33"/>
      <c r="C314" s="195" t="s">
        <v>786</v>
      </c>
      <c r="D314" s="195" t="s">
        <v>160</v>
      </c>
      <c r="E314" s="196" t="s">
        <v>787</v>
      </c>
      <c r="F314" s="197" t="s">
        <v>788</v>
      </c>
      <c r="G314" s="198" t="s">
        <v>789</v>
      </c>
      <c r="H314" s="199">
        <v>1</v>
      </c>
      <c r="I314" s="200"/>
      <c r="J314" s="201">
        <f>ROUND(I314*H314,2)</f>
        <v>0</v>
      </c>
      <c r="K314" s="202"/>
      <c r="L314" s="203"/>
      <c r="M314" s="204" t="s">
        <v>1</v>
      </c>
      <c r="N314" s="205" t="s">
        <v>38</v>
      </c>
      <c r="O314" s="69"/>
      <c r="P314" s="191">
        <f>O314*H314</f>
        <v>0</v>
      </c>
      <c r="Q314" s="191">
        <v>8.4000000000000003E-4</v>
      </c>
      <c r="R314" s="191">
        <f>Q314*H314</f>
        <v>8.4000000000000003E-4</v>
      </c>
      <c r="S314" s="191">
        <v>0</v>
      </c>
      <c r="T314" s="192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3" t="s">
        <v>254</v>
      </c>
      <c r="AT314" s="193" t="s">
        <v>160</v>
      </c>
      <c r="AU314" s="193" t="s">
        <v>83</v>
      </c>
      <c r="AY314" s="15" t="s">
        <v>121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5" t="s">
        <v>81</v>
      </c>
      <c r="BK314" s="194">
        <f>ROUND(I314*H314,2)</f>
        <v>0</v>
      </c>
      <c r="BL314" s="15" t="s">
        <v>206</v>
      </c>
      <c r="BM314" s="193" t="s">
        <v>790</v>
      </c>
    </row>
    <row r="315" spans="1:65" s="2" customFormat="1" ht="16.5" customHeight="1">
      <c r="A315" s="32"/>
      <c r="B315" s="33"/>
      <c r="C315" s="195" t="s">
        <v>791</v>
      </c>
      <c r="D315" s="195" t="s">
        <v>160</v>
      </c>
      <c r="E315" s="196" t="s">
        <v>792</v>
      </c>
      <c r="F315" s="197" t="s">
        <v>793</v>
      </c>
      <c r="G315" s="198" t="s">
        <v>789</v>
      </c>
      <c r="H315" s="199">
        <v>1</v>
      </c>
      <c r="I315" s="200"/>
      <c r="J315" s="201">
        <f>ROUND(I315*H315,2)</f>
        <v>0</v>
      </c>
      <c r="K315" s="202"/>
      <c r="L315" s="203"/>
      <c r="M315" s="204" t="s">
        <v>1</v>
      </c>
      <c r="N315" s="205" t="s">
        <v>38</v>
      </c>
      <c r="O315" s="69"/>
      <c r="P315" s="191">
        <f>O315*H315</f>
        <v>0</v>
      </c>
      <c r="Q315" s="191">
        <v>6.7000000000000002E-4</v>
      </c>
      <c r="R315" s="191">
        <f>Q315*H315</f>
        <v>6.7000000000000002E-4</v>
      </c>
      <c r="S315" s="191">
        <v>0</v>
      </c>
      <c r="T315" s="192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3" t="s">
        <v>254</v>
      </c>
      <c r="AT315" s="193" t="s">
        <v>160</v>
      </c>
      <c r="AU315" s="193" t="s">
        <v>83</v>
      </c>
      <c r="AY315" s="15" t="s">
        <v>121</v>
      </c>
      <c r="BE315" s="194">
        <f>IF(N315="základní",J315,0)</f>
        <v>0</v>
      </c>
      <c r="BF315" s="194">
        <f>IF(N315="snížená",J315,0)</f>
        <v>0</v>
      </c>
      <c r="BG315" s="194">
        <f>IF(N315="zákl. přenesená",J315,0)</f>
        <v>0</v>
      </c>
      <c r="BH315" s="194">
        <f>IF(N315="sníž. přenesená",J315,0)</f>
        <v>0</v>
      </c>
      <c r="BI315" s="194">
        <f>IF(N315="nulová",J315,0)</f>
        <v>0</v>
      </c>
      <c r="BJ315" s="15" t="s">
        <v>81</v>
      </c>
      <c r="BK315" s="194">
        <f>ROUND(I315*H315,2)</f>
        <v>0</v>
      </c>
      <c r="BL315" s="15" t="s">
        <v>206</v>
      </c>
      <c r="BM315" s="193" t="s">
        <v>794</v>
      </c>
    </row>
    <row r="316" spans="1:65" s="2" customFormat="1" ht="24.2" customHeight="1">
      <c r="A316" s="32"/>
      <c r="B316" s="33"/>
      <c r="C316" s="195" t="s">
        <v>795</v>
      </c>
      <c r="D316" s="195" t="s">
        <v>160</v>
      </c>
      <c r="E316" s="196" t="s">
        <v>796</v>
      </c>
      <c r="F316" s="197" t="s">
        <v>797</v>
      </c>
      <c r="G316" s="198" t="s">
        <v>176</v>
      </c>
      <c r="H316" s="199">
        <v>1</v>
      </c>
      <c r="I316" s="200"/>
      <c r="J316" s="201">
        <f>ROUND(I316*H316,2)</f>
        <v>0</v>
      </c>
      <c r="K316" s="202"/>
      <c r="L316" s="203"/>
      <c r="M316" s="204" t="s">
        <v>1</v>
      </c>
      <c r="N316" s="205" t="s">
        <v>38</v>
      </c>
      <c r="O316" s="69"/>
      <c r="P316" s="191">
        <f>O316*H316</f>
        <v>0</v>
      </c>
      <c r="Q316" s="191">
        <v>4.7999999999999996E-3</v>
      </c>
      <c r="R316" s="191">
        <f>Q316*H316</f>
        <v>4.7999999999999996E-3</v>
      </c>
      <c r="S316" s="191">
        <v>0</v>
      </c>
      <c r="T316" s="192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3" t="s">
        <v>254</v>
      </c>
      <c r="AT316" s="193" t="s">
        <v>160</v>
      </c>
      <c r="AU316" s="193" t="s">
        <v>83</v>
      </c>
      <c r="AY316" s="15" t="s">
        <v>121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15" t="s">
        <v>81</v>
      </c>
      <c r="BK316" s="194">
        <f>ROUND(I316*H316,2)</f>
        <v>0</v>
      </c>
      <c r="BL316" s="15" t="s">
        <v>206</v>
      </c>
      <c r="BM316" s="193" t="s">
        <v>798</v>
      </c>
    </row>
    <row r="317" spans="1:65" s="2" customFormat="1" ht="29.25">
      <c r="A317" s="32"/>
      <c r="B317" s="33"/>
      <c r="C317" s="34"/>
      <c r="D317" s="208" t="s">
        <v>182</v>
      </c>
      <c r="E317" s="34"/>
      <c r="F317" s="217" t="s">
        <v>799</v>
      </c>
      <c r="G317" s="34"/>
      <c r="H317" s="34"/>
      <c r="I317" s="218"/>
      <c r="J317" s="34"/>
      <c r="K317" s="34"/>
      <c r="L317" s="37"/>
      <c r="M317" s="219"/>
      <c r="N317" s="220"/>
      <c r="O317" s="69"/>
      <c r="P317" s="69"/>
      <c r="Q317" s="69"/>
      <c r="R317" s="69"/>
      <c r="S317" s="69"/>
      <c r="T317" s="70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5" t="s">
        <v>182</v>
      </c>
      <c r="AU317" s="15" t="s">
        <v>83</v>
      </c>
    </row>
    <row r="318" spans="1:65" s="2" customFormat="1" ht="24.2" customHeight="1">
      <c r="A318" s="32"/>
      <c r="B318" s="33"/>
      <c r="C318" s="195" t="s">
        <v>800</v>
      </c>
      <c r="D318" s="195" t="s">
        <v>160</v>
      </c>
      <c r="E318" s="196" t="s">
        <v>801</v>
      </c>
      <c r="F318" s="197" t="s">
        <v>802</v>
      </c>
      <c r="G318" s="198" t="s">
        <v>176</v>
      </c>
      <c r="H318" s="199">
        <v>1</v>
      </c>
      <c r="I318" s="200"/>
      <c r="J318" s="201">
        <f>ROUND(I318*H318,2)</f>
        <v>0</v>
      </c>
      <c r="K318" s="202"/>
      <c r="L318" s="203"/>
      <c r="M318" s="204" t="s">
        <v>1</v>
      </c>
      <c r="N318" s="205" t="s">
        <v>38</v>
      </c>
      <c r="O318" s="69"/>
      <c r="P318" s="191">
        <f>O318*H318</f>
        <v>0</v>
      </c>
      <c r="Q318" s="191">
        <v>3.5000000000000001E-3</v>
      </c>
      <c r="R318" s="191">
        <f>Q318*H318</f>
        <v>3.5000000000000001E-3</v>
      </c>
      <c r="S318" s="191">
        <v>0</v>
      </c>
      <c r="T318" s="192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3" t="s">
        <v>254</v>
      </c>
      <c r="AT318" s="193" t="s">
        <v>160</v>
      </c>
      <c r="AU318" s="193" t="s">
        <v>83</v>
      </c>
      <c r="AY318" s="15" t="s">
        <v>121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5" t="s">
        <v>81</v>
      </c>
      <c r="BK318" s="194">
        <f>ROUND(I318*H318,2)</f>
        <v>0</v>
      </c>
      <c r="BL318" s="15" t="s">
        <v>206</v>
      </c>
      <c r="BM318" s="193" t="s">
        <v>803</v>
      </c>
    </row>
    <row r="319" spans="1:65" s="2" customFormat="1" ht="39">
      <c r="A319" s="32"/>
      <c r="B319" s="33"/>
      <c r="C319" s="34"/>
      <c r="D319" s="208" t="s">
        <v>182</v>
      </c>
      <c r="E319" s="34"/>
      <c r="F319" s="217" t="s">
        <v>804</v>
      </c>
      <c r="G319" s="34"/>
      <c r="H319" s="34"/>
      <c r="I319" s="218"/>
      <c r="J319" s="34"/>
      <c r="K319" s="34"/>
      <c r="L319" s="37"/>
      <c r="M319" s="219"/>
      <c r="N319" s="220"/>
      <c r="O319" s="69"/>
      <c r="P319" s="69"/>
      <c r="Q319" s="69"/>
      <c r="R319" s="69"/>
      <c r="S319" s="69"/>
      <c r="T319" s="70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5" t="s">
        <v>182</v>
      </c>
      <c r="AU319" s="15" t="s">
        <v>83</v>
      </c>
    </row>
    <row r="320" spans="1:65" s="2" customFormat="1" ht="33" customHeight="1">
      <c r="A320" s="32"/>
      <c r="B320" s="33"/>
      <c r="C320" s="181" t="s">
        <v>805</v>
      </c>
      <c r="D320" s="181" t="s">
        <v>124</v>
      </c>
      <c r="E320" s="182" t="s">
        <v>806</v>
      </c>
      <c r="F320" s="183" t="s">
        <v>807</v>
      </c>
      <c r="G320" s="184" t="s">
        <v>534</v>
      </c>
      <c r="H320" s="185">
        <v>6</v>
      </c>
      <c r="I320" s="186"/>
      <c r="J320" s="187">
        <f>ROUND(I320*H320,2)</f>
        <v>0</v>
      </c>
      <c r="K320" s="188"/>
      <c r="L320" s="37"/>
      <c r="M320" s="189" t="s">
        <v>1</v>
      </c>
      <c r="N320" s="190" t="s">
        <v>38</v>
      </c>
      <c r="O320" s="69"/>
      <c r="P320" s="191">
        <f>O320*H320</f>
        <v>0</v>
      </c>
      <c r="Q320" s="191">
        <v>2.92E-2</v>
      </c>
      <c r="R320" s="191">
        <f>Q320*H320</f>
        <v>0.17519999999999999</v>
      </c>
      <c r="S320" s="191">
        <v>0</v>
      </c>
      <c r="T320" s="192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3" t="s">
        <v>206</v>
      </c>
      <c r="AT320" s="193" t="s">
        <v>124</v>
      </c>
      <c r="AU320" s="193" t="s">
        <v>83</v>
      </c>
      <c r="AY320" s="15" t="s">
        <v>121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5" t="s">
        <v>81</v>
      </c>
      <c r="BK320" s="194">
        <f>ROUND(I320*H320,2)</f>
        <v>0</v>
      </c>
      <c r="BL320" s="15" t="s">
        <v>206</v>
      </c>
      <c r="BM320" s="193" t="s">
        <v>808</v>
      </c>
    </row>
    <row r="321" spans="1:65" s="2" customFormat="1" ht="44.25" customHeight="1">
      <c r="A321" s="32"/>
      <c r="B321" s="33"/>
      <c r="C321" s="181" t="s">
        <v>809</v>
      </c>
      <c r="D321" s="181" t="s">
        <v>124</v>
      </c>
      <c r="E321" s="182" t="s">
        <v>810</v>
      </c>
      <c r="F321" s="183" t="s">
        <v>811</v>
      </c>
      <c r="G321" s="184" t="s">
        <v>145</v>
      </c>
      <c r="H321" s="185">
        <v>2.1920000000000002</v>
      </c>
      <c r="I321" s="186"/>
      <c r="J321" s="187">
        <f>ROUND(I321*H321,2)</f>
        <v>0</v>
      </c>
      <c r="K321" s="188"/>
      <c r="L321" s="37"/>
      <c r="M321" s="189" t="s">
        <v>1</v>
      </c>
      <c r="N321" s="190" t="s">
        <v>38</v>
      </c>
      <c r="O321" s="69"/>
      <c r="P321" s="191">
        <f>O321*H321</f>
        <v>0</v>
      </c>
      <c r="Q321" s="191">
        <v>0</v>
      </c>
      <c r="R321" s="191">
        <f>Q321*H321</f>
        <v>0</v>
      </c>
      <c r="S321" s="191">
        <v>0</v>
      </c>
      <c r="T321" s="192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93" t="s">
        <v>206</v>
      </c>
      <c r="AT321" s="193" t="s">
        <v>124</v>
      </c>
      <c r="AU321" s="193" t="s">
        <v>83</v>
      </c>
      <c r="AY321" s="15" t="s">
        <v>121</v>
      </c>
      <c r="BE321" s="194">
        <f>IF(N321="základní",J321,0)</f>
        <v>0</v>
      </c>
      <c r="BF321" s="194">
        <f>IF(N321="snížená",J321,0)</f>
        <v>0</v>
      </c>
      <c r="BG321" s="194">
        <f>IF(N321="zákl. přenesená",J321,0)</f>
        <v>0</v>
      </c>
      <c r="BH321" s="194">
        <f>IF(N321="sníž. přenesená",J321,0)</f>
        <v>0</v>
      </c>
      <c r="BI321" s="194">
        <f>IF(N321="nulová",J321,0)</f>
        <v>0</v>
      </c>
      <c r="BJ321" s="15" t="s">
        <v>81</v>
      </c>
      <c r="BK321" s="194">
        <f>ROUND(I321*H321,2)</f>
        <v>0</v>
      </c>
      <c r="BL321" s="15" t="s">
        <v>206</v>
      </c>
      <c r="BM321" s="193" t="s">
        <v>812</v>
      </c>
    </row>
    <row r="322" spans="1:65" s="2" customFormat="1" ht="37.9" customHeight="1">
      <c r="A322" s="32"/>
      <c r="B322" s="33"/>
      <c r="C322" s="181" t="s">
        <v>813</v>
      </c>
      <c r="D322" s="181" t="s">
        <v>124</v>
      </c>
      <c r="E322" s="182" t="s">
        <v>814</v>
      </c>
      <c r="F322" s="183" t="s">
        <v>815</v>
      </c>
      <c r="G322" s="184" t="s">
        <v>205</v>
      </c>
      <c r="H322" s="185">
        <v>1590</v>
      </c>
      <c r="I322" s="186"/>
      <c r="J322" s="187">
        <f>ROUND(I322*H322,2)</f>
        <v>0</v>
      </c>
      <c r="K322" s="188"/>
      <c r="L322" s="37"/>
      <c r="M322" s="189" t="s">
        <v>1</v>
      </c>
      <c r="N322" s="190" t="s">
        <v>38</v>
      </c>
      <c r="O322" s="69"/>
      <c r="P322" s="191">
        <f>O322*H322</f>
        <v>0</v>
      </c>
      <c r="Q322" s="191">
        <v>1.9000000000000001E-4</v>
      </c>
      <c r="R322" s="191">
        <f>Q322*H322</f>
        <v>0.30210000000000004</v>
      </c>
      <c r="S322" s="191">
        <v>0</v>
      </c>
      <c r="T322" s="192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3" t="s">
        <v>206</v>
      </c>
      <c r="AT322" s="193" t="s">
        <v>124</v>
      </c>
      <c r="AU322" s="193" t="s">
        <v>83</v>
      </c>
      <c r="AY322" s="15" t="s">
        <v>121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5" t="s">
        <v>81</v>
      </c>
      <c r="BK322" s="194">
        <f>ROUND(I322*H322,2)</f>
        <v>0</v>
      </c>
      <c r="BL322" s="15" t="s">
        <v>206</v>
      </c>
      <c r="BM322" s="193" t="s">
        <v>816</v>
      </c>
    </row>
    <row r="323" spans="1:65" s="2" customFormat="1" ht="33" customHeight="1">
      <c r="A323" s="32"/>
      <c r="B323" s="33"/>
      <c r="C323" s="181" t="s">
        <v>817</v>
      </c>
      <c r="D323" s="181" t="s">
        <v>124</v>
      </c>
      <c r="E323" s="182" t="s">
        <v>818</v>
      </c>
      <c r="F323" s="183" t="s">
        <v>819</v>
      </c>
      <c r="G323" s="184" t="s">
        <v>205</v>
      </c>
      <c r="H323" s="185">
        <v>1590</v>
      </c>
      <c r="I323" s="186"/>
      <c r="J323" s="187">
        <f>ROUND(I323*H323,2)</f>
        <v>0</v>
      </c>
      <c r="K323" s="188"/>
      <c r="L323" s="37"/>
      <c r="M323" s="189" t="s">
        <v>1</v>
      </c>
      <c r="N323" s="190" t="s">
        <v>38</v>
      </c>
      <c r="O323" s="69"/>
      <c r="P323" s="191">
        <f>O323*H323</f>
        <v>0</v>
      </c>
      <c r="Q323" s="191">
        <v>1.0000000000000001E-5</v>
      </c>
      <c r="R323" s="191">
        <f>Q323*H323</f>
        <v>1.5900000000000001E-2</v>
      </c>
      <c r="S323" s="191">
        <v>0</v>
      </c>
      <c r="T323" s="192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93" t="s">
        <v>206</v>
      </c>
      <c r="AT323" s="193" t="s">
        <v>124</v>
      </c>
      <c r="AU323" s="193" t="s">
        <v>83</v>
      </c>
      <c r="AY323" s="15" t="s">
        <v>121</v>
      </c>
      <c r="BE323" s="194">
        <f>IF(N323="základní",J323,0)</f>
        <v>0</v>
      </c>
      <c r="BF323" s="194">
        <f>IF(N323="snížená",J323,0)</f>
        <v>0</v>
      </c>
      <c r="BG323" s="194">
        <f>IF(N323="zákl. přenesená",J323,0)</f>
        <v>0</v>
      </c>
      <c r="BH323" s="194">
        <f>IF(N323="sníž. přenesená",J323,0)</f>
        <v>0</v>
      </c>
      <c r="BI323" s="194">
        <f>IF(N323="nulová",J323,0)</f>
        <v>0</v>
      </c>
      <c r="BJ323" s="15" t="s">
        <v>81</v>
      </c>
      <c r="BK323" s="194">
        <f>ROUND(I323*H323,2)</f>
        <v>0</v>
      </c>
      <c r="BL323" s="15" t="s">
        <v>206</v>
      </c>
      <c r="BM323" s="193" t="s">
        <v>820</v>
      </c>
    </row>
    <row r="324" spans="1:65" s="2" customFormat="1" ht="44.25" customHeight="1">
      <c r="A324" s="32"/>
      <c r="B324" s="33"/>
      <c r="C324" s="181" t="s">
        <v>821</v>
      </c>
      <c r="D324" s="181" t="s">
        <v>124</v>
      </c>
      <c r="E324" s="182" t="s">
        <v>822</v>
      </c>
      <c r="F324" s="183" t="s">
        <v>823</v>
      </c>
      <c r="G324" s="184" t="s">
        <v>486</v>
      </c>
      <c r="H324" s="221"/>
      <c r="I324" s="186"/>
      <c r="J324" s="187">
        <f>ROUND(I324*H324,2)</f>
        <v>0</v>
      </c>
      <c r="K324" s="188"/>
      <c r="L324" s="37"/>
      <c r="M324" s="189" t="s">
        <v>1</v>
      </c>
      <c r="N324" s="190" t="s">
        <v>38</v>
      </c>
      <c r="O324" s="69"/>
      <c r="P324" s="191">
        <f>O324*H324</f>
        <v>0</v>
      </c>
      <c r="Q324" s="191">
        <v>0</v>
      </c>
      <c r="R324" s="191">
        <f>Q324*H324</f>
        <v>0</v>
      </c>
      <c r="S324" s="191">
        <v>0</v>
      </c>
      <c r="T324" s="192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3" t="s">
        <v>206</v>
      </c>
      <c r="AT324" s="193" t="s">
        <v>124</v>
      </c>
      <c r="AU324" s="193" t="s">
        <v>83</v>
      </c>
      <c r="AY324" s="15" t="s">
        <v>121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5" t="s">
        <v>81</v>
      </c>
      <c r="BK324" s="194">
        <f>ROUND(I324*H324,2)</f>
        <v>0</v>
      </c>
      <c r="BL324" s="15" t="s">
        <v>206</v>
      </c>
      <c r="BM324" s="193" t="s">
        <v>824</v>
      </c>
    </row>
    <row r="325" spans="1:65" s="12" customFormat="1" ht="22.9" customHeight="1">
      <c r="B325" s="165"/>
      <c r="C325" s="166"/>
      <c r="D325" s="167" t="s">
        <v>72</v>
      </c>
      <c r="E325" s="179" t="s">
        <v>825</v>
      </c>
      <c r="F325" s="179" t="s">
        <v>826</v>
      </c>
      <c r="G325" s="166"/>
      <c r="H325" s="166"/>
      <c r="I325" s="169"/>
      <c r="J325" s="180">
        <f>BK325</f>
        <v>0</v>
      </c>
      <c r="K325" s="166"/>
      <c r="L325" s="171"/>
      <c r="M325" s="172"/>
      <c r="N325" s="173"/>
      <c r="O325" s="173"/>
      <c r="P325" s="174">
        <f>SUM(P326:P331)</f>
        <v>0</v>
      </c>
      <c r="Q325" s="173"/>
      <c r="R325" s="174">
        <f>SUM(R326:R331)</f>
        <v>4.632E-2</v>
      </c>
      <c r="S325" s="173"/>
      <c r="T325" s="175">
        <f>SUM(T326:T331)</f>
        <v>0.74380000000000002</v>
      </c>
      <c r="AR325" s="176" t="s">
        <v>83</v>
      </c>
      <c r="AT325" s="177" t="s">
        <v>72</v>
      </c>
      <c r="AU325" s="177" t="s">
        <v>81</v>
      </c>
      <c r="AY325" s="176" t="s">
        <v>121</v>
      </c>
      <c r="BK325" s="178">
        <f>SUM(BK326:BK331)</f>
        <v>0</v>
      </c>
    </row>
    <row r="326" spans="1:65" s="2" customFormat="1" ht="24.2" customHeight="1">
      <c r="A326" s="32"/>
      <c r="B326" s="33"/>
      <c r="C326" s="181" t="s">
        <v>827</v>
      </c>
      <c r="D326" s="181" t="s">
        <v>124</v>
      </c>
      <c r="E326" s="182" t="s">
        <v>828</v>
      </c>
      <c r="F326" s="183" t="s">
        <v>829</v>
      </c>
      <c r="G326" s="184" t="s">
        <v>205</v>
      </c>
      <c r="H326" s="185">
        <v>20</v>
      </c>
      <c r="I326" s="186"/>
      <c r="J326" s="187">
        <f t="shared" ref="J326:J331" si="60">ROUND(I326*H326,2)</f>
        <v>0</v>
      </c>
      <c r="K326" s="188"/>
      <c r="L326" s="37"/>
      <c r="M326" s="189" t="s">
        <v>1</v>
      </c>
      <c r="N326" s="190" t="s">
        <v>38</v>
      </c>
      <c r="O326" s="69"/>
      <c r="P326" s="191">
        <f t="shared" ref="P326:P331" si="61">O326*H326</f>
        <v>0</v>
      </c>
      <c r="Q326" s="191">
        <v>1.1E-4</v>
      </c>
      <c r="R326" s="191">
        <f t="shared" ref="R326:R331" si="62">Q326*H326</f>
        <v>2.2000000000000001E-3</v>
      </c>
      <c r="S326" s="191">
        <v>2.15E-3</v>
      </c>
      <c r="T326" s="192">
        <f t="shared" ref="T326:T331" si="63">S326*H326</f>
        <v>4.2999999999999997E-2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3" t="s">
        <v>206</v>
      </c>
      <c r="AT326" s="193" t="s">
        <v>124</v>
      </c>
      <c r="AU326" s="193" t="s">
        <v>83</v>
      </c>
      <c r="AY326" s="15" t="s">
        <v>121</v>
      </c>
      <c r="BE326" s="194">
        <f t="shared" ref="BE326:BE331" si="64">IF(N326="základní",J326,0)</f>
        <v>0</v>
      </c>
      <c r="BF326" s="194">
        <f t="shared" ref="BF326:BF331" si="65">IF(N326="snížená",J326,0)</f>
        <v>0</v>
      </c>
      <c r="BG326" s="194">
        <f t="shared" ref="BG326:BG331" si="66">IF(N326="zákl. přenesená",J326,0)</f>
        <v>0</v>
      </c>
      <c r="BH326" s="194">
        <f t="shared" ref="BH326:BH331" si="67">IF(N326="sníž. přenesená",J326,0)</f>
        <v>0</v>
      </c>
      <c r="BI326" s="194">
        <f t="shared" ref="BI326:BI331" si="68">IF(N326="nulová",J326,0)</f>
        <v>0</v>
      </c>
      <c r="BJ326" s="15" t="s">
        <v>81</v>
      </c>
      <c r="BK326" s="194">
        <f t="shared" ref="BK326:BK331" si="69">ROUND(I326*H326,2)</f>
        <v>0</v>
      </c>
      <c r="BL326" s="15" t="s">
        <v>206</v>
      </c>
      <c r="BM326" s="193" t="s">
        <v>830</v>
      </c>
    </row>
    <row r="327" spans="1:65" s="2" customFormat="1" ht="24.2" customHeight="1">
      <c r="A327" s="32"/>
      <c r="B327" s="33"/>
      <c r="C327" s="181" t="s">
        <v>831</v>
      </c>
      <c r="D327" s="181" t="s">
        <v>124</v>
      </c>
      <c r="E327" s="182" t="s">
        <v>832</v>
      </c>
      <c r="F327" s="183" t="s">
        <v>833</v>
      </c>
      <c r="G327" s="184" t="s">
        <v>205</v>
      </c>
      <c r="H327" s="185">
        <v>20</v>
      </c>
      <c r="I327" s="186"/>
      <c r="J327" s="187">
        <f t="shared" si="60"/>
        <v>0</v>
      </c>
      <c r="K327" s="188"/>
      <c r="L327" s="37"/>
      <c r="M327" s="189" t="s">
        <v>1</v>
      </c>
      <c r="N327" s="190" t="s">
        <v>38</v>
      </c>
      <c r="O327" s="69"/>
      <c r="P327" s="191">
        <f t="shared" si="61"/>
        <v>0</v>
      </c>
      <c r="Q327" s="191">
        <v>3.8999999999999999E-4</v>
      </c>
      <c r="R327" s="191">
        <f t="shared" si="62"/>
        <v>7.7999999999999996E-3</v>
      </c>
      <c r="S327" s="191">
        <v>3.4199999999999999E-3</v>
      </c>
      <c r="T327" s="192">
        <f t="shared" si="63"/>
        <v>6.8400000000000002E-2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93" t="s">
        <v>206</v>
      </c>
      <c r="AT327" s="193" t="s">
        <v>124</v>
      </c>
      <c r="AU327" s="193" t="s">
        <v>83</v>
      </c>
      <c r="AY327" s="15" t="s">
        <v>121</v>
      </c>
      <c r="BE327" s="194">
        <f t="shared" si="64"/>
        <v>0</v>
      </c>
      <c r="BF327" s="194">
        <f t="shared" si="65"/>
        <v>0</v>
      </c>
      <c r="BG327" s="194">
        <f t="shared" si="66"/>
        <v>0</v>
      </c>
      <c r="BH327" s="194">
        <f t="shared" si="67"/>
        <v>0</v>
      </c>
      <c r="BI327" s="194">
        <f t="shared" si="68"/>
        <v>0</v>
      </c>
      <c r="BJ327" s="15" t="s">
        <v>81</v>
      </c>
      <c r="BK327" s="194">
        <f t="shared" si="69"/>
        <v>0</v>
      </c>
      <c r="BL327" s="15" t="s">
        <v>206</v>
      </c>
      <c r="BM327" s="193" t="s">
        <v>834</v>
      </c>
    </row>
    <row r="328" spans="1:65" s="2" customFormat="1" ht="24.2" customHeight="1">
      <c r="A328" s="32"/>
      <c r="B328" s="33"/>
      <c r="C328" s="181" t="s">
        <v>835</v>
      </c>
      <c r="D328" s="181" t="s">
        <v>124</v>
      </c>
      <c r="E328" s="182" t="s">
        <v>836</v>
      </c>
      <c r="F328" s="183" t="s">
        <v>837</v>
      </c>
      <c r="G328" s="184" t="s">
        <v>205</v>
      </c>
      <c r="H328" s="185">
        <v>65</v>
      </c>
      <c r="I328" s="186"/>
      <c r="J328" s="187">
        <f t="shared" si="60"/>
        <v>0</v>
      </c>
      <c r="K328" s="188"/>
      <c r="L328" s="37"/>
      <c r="M328" s="189" t="s">
        <v>1</v>
      </c>
      <c r="N328" s="190" t="s">
        <v>38</v>
      </c>
      <c r="O328" s="69"/>
      <c r="P328" s="191">
        <f t="shared" si="61"/>
        <v>0</v>
      </c>
      <c r="Q328" s="191">
        <v>3.8999999999999999E-4</v>
      </c>
      <c r="R328" s="191">
        <f t="shared" si="62"/>
        <v>2.5350000000000001E-2</v>
      </c>
      <c r="S328" s="191">
        <v>8.2799999999999992E-3</v>
      </c>
      <c r="T328" s="192">
        <f t="shared" si="63"/>
        <v>0.5381999999999999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93" t="s">
        <v>206</v>
      </c>
      <c r="AT328" s="193" t="s">
        <v>124</v>
      </c>
      <c r="AU328" s="193" t="s">
        <v>83</v>
      </c>
      <c r="AY328" s="15" t="s">
        <v>121</v>
      </c>
      <c r="BE328" s="194">
        <f t="shared" si="64"/>
        <v>0</v>
      </c>
      <c r="BF328" s="194">
        <f t="shared" si="65"/>
        <v>0</v>
      </c>
      <c r="BG328" s="194">
        <f t="shared" si="66"/>
        <v>0</v>
      </c>
      <c r="BH328" s="194">
        <f t="shared" si="67"/>
        <v>0</v>
      </c>
      <c r="BI328" s="194">
        <f t="shared" si="68"/>
        <v>0</v>
      </c>
      <c r="BJ328" s="15" t="s">
        <v>81</v>
      </c>
      <c r="BK328" s="194">
        <f t="shared" si="69"/>
        <v>0</v>
      </c>
      <c r="BL328" s="15" t="s">
        <v>206</v>
      </c>
      <c r="BM328" s="193" t="s">
        <v>838</v>
      </c>
    </row>
    <row r="329" spans="1:65" s="2" customFormat="1" ht="24.2" customHeight="1">
      <c r="A329" s="32"/>
      <c r="B329" s="33"/>
      <c r="C329" s="181" t="s">
        <v>839</v>
      </c>
      <c r="D329" s="181" t="s">
        <v>124</v>
      </c>
      <c r="E329" s="182" t="s">
        <v>840</v>
      </c>
      <c r="F329" s="183" t="s">
        <v>841</v>
      </c>
      <c r="G329" s="184" t="s">
        <v>842</v>
      </c>
      <c r="H329" s="185">
        <v>1</v>
      </c>
      <c r="I329" s="186"/>
      <c r="J329" s="187">
        <f t="shared" si="60"/>
        <v>0</v>
      </c>
      <c r="K329" s="188"/>
      <c r="L329" s="37"/>
      <c r="M329" s="189" t="s">
        <v>1</v>
      </c>
      <c r="N329" s="190" t="s">
        <v>38</v>
      </c>
      <c r="O329" s="69"/>
      <c r="P329" s="191">
        <f t="shared" si="61"/>
        <v>0</v>
      </c>
      <c r="Q329" s="191">
        <v>0</v>
      </c>
      <c r="R329" s="191">
        <f t="shared" si="62"/>
        <v>0</v>
      </c>
      <c r="S329" s="191">
        <v>2.6200000000000001E-2</v>
      </c>
      <c r="T329" s="192">
        <f t="shared" si="63"/>
        <v>2.6200000000000001E-2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93" t="s">
        <v>206</v>
      </c>
      <c r="AT329" s="193" t="s">
        <v>124</v>
      </c>
      <c r="AU329" s="193" t="s">
        <v>83</v>
      </c>
      <c r="AY329" s="15" t="s">
        <v>121</v>
      </c>
      <c r="BE329" s="194">
        <f t="shared" si="64"/>
        <v>0</v>
      </c>
      <c r="BF329" s="194">
        <f t="shared" si="65"/>
        <v>0</v>
      </c>
      <c r="BG329" s="194">
        <f t="shared" si="66"/>
        <v>0</v>
      </c>
      <c r="BH329" s="194">
        <f t="shared" si="67"/>
        <v>0</v>
      </c>
      <c r="BI329" s="194">
        <f t="shared" si="68"/>
        <v>0</v>
      </c>
      <c r="BJ329" s="15" t="s">
        <v>81</v>
      </c>
      <c r="BK329" s="194">
        <f t="shared" si="69"/>
        <v>0</v>
      </c>
      <c r="BL329" s="15" t="s">
        <v>206</v>
      </c>
      <c r="BM329" s="193" t="s">
        <v>843</v>
      </c>
    </row>
    <row r="330" spans="1:65" s="2" customFormat="1" ht="24.95" customHeight="1">
      <c r="A330" s="32"/>
      <c r="B330" s="33"/>
      <c r="C330" s="181" t="s">
        <v>844</v>
      </c>
      <c r="D330" s="181" t="s">
        <v>124</v>
      </c>
      <c r="E330" s="182" t="s">
        <v>845</v>
      </c>
      <c r="F330" s="183" t="s">
        <v>846</v>
      </c>
      <c r="G330" s="184" t="s">
        <v>176</v>
      </c>
      <c r="H330" s="185">
        <v>1</v>
      </c>
      <c r="I330" s="186"/>
      <c r="J330" s="187">
        <f t="shared" si="60"/>
        <v>0</v>
      </c>
      <c r="K330" s="188"/>
      <c r="L330" s="37"/>
      <c r="M330" s="189" t="s">
        <v>1</v>
      </c>
      <c r="N330" s="190" t="s">
        <v>38</v>
      </c>
      <c r="O330" s="69"/>
      <c r="P330" s="191">
        <f t="shared" si="61"/>
        <v>0</v>
      </c>
      <c r="Q330" s="191">
        <v>1.0970000000000001E-2</v>
      </c>
      <c r="R330" s="191">
        <f t="shared" si="62"/>
        <v>1.0970000000000001E-2</v>
      </c>
      <c r="S330" s="191">
        <v>6.8000000000000005E-2</v>
      </c>
      <c r="T330" s="192">
        <f t="shared" si="63"/>
        <v>6.8000000000000005E-2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3" t="s">
        <v>206</v>
      </c>
      <c r="AT330" s="193" t="s">
        <v>124</v>
      </c>
      <c r="AU330" s="193" t="s">
        <v>83</v>
      </c>
      <c r="AY330" s="15" t="s">
        <v>121</v>
      </c>
      <c r="BE330" s="194">
        <f t="shared" si="64"/>
        <v>0</v>
      </c>
      <c r="BF330" s="194">
        <f t="shared" si="65"/>
        <v>0</v>
      </c>
      <c r="BG330" s="194">
        <f t="shared" si="66"/>
        <v>0</v>
      </c>
      <c r="BH330" s="194">
        <f t="shared" si="67"/>
        <v>0</v>
      </c>
      <c r="BI330" s="194">
        <f t="shared" si="68"/>
        <v>0</v>
      </c>
      <c r="BJ330" s="15" t="s">
        <v>81</v>
      </c>
      <c r="BK330" s="194">
        <f t="shared" si="69"/>
        <v>0</v>
      </c>
      <c r="BL330" s="15" t="s">
        <v>206</v>
      </c>
      <c r="BM330" s="193" t="s">
        <v>847</v>
      </c>
    </row>
    <row r="331" spans="1:65" s="2" customFormat="1" ht="44.25" customHeight="1">
      <c r="A331" s="32"/>
      <c r="B331" s="33"/>
      <c r="C331" s="181" t="s">
        <v>848</v>
      </c>
      <c r="D331" s="181" t="s">
        <v>124</v>
      </c>
      <c r="E331" s="182" t="s">
        <v>849</v>
      </c>
      <c r="F331" s="183" t="s">
        <v>850</v>
      </c>
      <c r="G331" s="184" t="s">
        <v>145</v>
      </c>
      <c r="H331" s="185">
        <v>0.74399999999999999</v>
      </c>
      <c r="I331" s="186"/>
      <c r="J331" s="187">
        <f t="shared" si="60"/>
        <v>0</v>
      </c>
      <c r="K331" s="188"/>
      <c r="L331" s="37"/>
      <c r="M331" s="189" t="s">
        <v>1</v>
      </c>
      <c r="N331" s="190" t="s">
        <v>38</v>
      </c>
      <c r="O331" s="69"/>
      <c r="P331" s="191">
        <f t="shared" si="61"/>
        <v>0</v>
      </c>
      <c r="Q331" s="191">
        <v>0</v>
      </c>
      <c r="R331" s="191">
        <f t="shared" si="62"/>
        <v>0</v>
      </c>
      <c r="S331" s="191">
        <v>0</v>
      </c>
      <c r="T331" s="192">
        <f t="shared" si="6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93" t="s">
        <v>206</v>
      </c>
      <c r="AT331" s="193" t="s">
        <v>124</v>
      </c>
      <c r="AU331" s="193" t="s">
        <v>83</v>
      </c>
      <c r="AY331" s="15" t="s">
        <v>121</v>
      </c>
      <c r="BE331" s="194">
        <f t="shared" si="64"/>
        <v>0</v>
      </c>
      <c r="BF331" s="194">
        <f t="shared" si="65"/>
        <v>0</v>
      </c>
      <c r="BG331" s="194">
        <f t="shared" si="66"/>
        <v>0</v>
      </c>
      <c r="BH331" s="194">
        <f t="shared" si="67"/>
        <v>0</v>
      </c>
      <c r="BI331" s="194">
        <f t="shared" si="68"/>
        <v>0</v>
      </c>
      <c r="BJ331" s="15" t="s">
        <v>81</v>
      </c>
      <c r="BK331" s="194">
        <f t="shared" si="69"/>
        <v>0</v>
      </c>
      <c r="BL331" s="15" t="s">
        <v>206</v>
      </c>
      <c r="BM331" s="193" t="s">
        <v>851</v>
      </c>
    </row>
    <row r="332" spans="1:65" s="12" customFormat="1" ht="22.9" customHeight="1">
      <c r="B332" s="165"/>
      <c r="C332" s="166"/>
      <c r="D332" s="167" t="s">
        <v>72</v>
      </c>
      <c r="E332" s="179" t="s">
        <v>852</v>
      </c>
      <c r="F332" s="179" t="s">
        <v>853</v>
      </c>
      <c r="G332" s="166"/>
      <c r="H332" s="166"/>
      <c r="I332" s="169"/>
      <c r="J332" s="180">
        <f>BK332</f>
        <v>0</v>
      </c>
      <c r="K332" s="166"/>
      <c r="L332" s="171"/>
      <c r="M332" s="172"/>
      <c r="N332" s="173"/>
      <c r="O332" s="173"/>
      <c r="P332" s="174">
        <f>SUM(P333:P335)</f>
        <v>0</v>
      </c>
      <c r="Q332" s="173"/>
      <c r="R332" s="174">
        <f>SUM(R333:R335)</f>
        <v>1.9099999999999999E-2</v>
      </c>
      <c r="S332" s="173"/>
      <c r="T332" s="175">
        <f>SUM(T333:T335)</f>
        <v>0</v>
      </c>
      <c r="AR332" s="176" t="s">
        <v>83</v>
      </c>
      <c r="AT332" s="177" t="s">
        <v>72</v>
      </c>
      <c r="AU332" s="177" t="s">
        <v>81</v>
      </c>
      <c r="AY332" s="176" t="s">
        <v>121</v>
      </c>
      <c r="BK332" s="178">
        <f>SUM(BK333:BK335)</f>
        <v>0</v>
      </c>
    </row>
    <row r="333" spans="1:65" s="2" customFormat="1" ht="24.2" customHeight="1">
      <c r="A333" s="32"/>
      <c r="B333" s="33"/>
      <c r="C333" s="181" t="s">
        <v>854</v>
      </c>
      <c r="D333" s="181" t="s">
        <v>124</v>
      </c>
      <c r="E333" s="182" t="s">
        <v>855</v>
      </c>
      <c r="F333" s="183" t="s">
        <v>856</v>
      </c>
      <c r="G333" s="184" t="s">
        <v>534</v>
      </c>
      <c r="H333" s="185">
        <v>1</v>
      </c>
      <c r="I333" s="186"/>
      <c r="J333" s="187">
        <f>ROUND(I333*H333,2)</f>
        <v>0</v>
      </c>
      <c r="K333" s="188"/>
      <c r="L333" s="37"/>
      <c r="M333" s="189" t="s">
        <v>1</v>
      </c>
      <c r="N333" s="190" t="s">
        <v>38</v>
      </c>
      <c r="O333" s="69"/>
      <c r="P333" s="191">
        <f>O333*H333</f>
        <v>0</v>
      </c>
      <c r="Q333" s="191">
        <v>3.3899999999999998E-3</v>
      </c>
      <c r="R333" s="191">
        <f>Q333*H333</f>
        <v>3.3899999999999998E-3</v>
      </c>
      <c r="S333" s="191">
        <v>0</v>
      </c>
      <c r="T333" s="192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93" t="s">
        <v>206</v>
      </c>
      <c r="AT333" s="193" t="s">
        <v>124</v>
      </c>
      <c r="AU333" s="193" t="s">
        <v>83</v>
      </c>
      <c r="AY333" s="15" t="s">
        <v>121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5" t="s">
        <v>81</v>
      </c>
      <c r="BK333" s="194">
        <f>ROUND(I333*H333,2)</f>
        <v>0</v>
      </c>
      <c r="BL333" s="15" t="s">
        <v>206</v>
      </c>
      <c r="BM333" s="193" t="s">
        <v>857</v>
      </c>
    </row>
    <row r="334" spans="1:65" s="2" customFormat="1" ht="24.2" customHeight="1">
      <c r="A334" s="32"/>
      <c r="B334" s="33"/>
      <c r="C334" s="181" t="s">
        <v>858</v>
      </c>
      <c r="D334" s="181" t="s">
        <v>124</v>
      </c>
      <c r="E334" s="182" t="s">
        <v>859</v>
      </c>
      <c r="F334" s="183" t="s">
        <v>860</v>
      </c>
      <c r="G334" s="184" t="s">
        <v>534</v>
      </c>
      <c r="H334" s="185">
        <v>1</v>
      </c>
      <c r="I334" s="186"/>
      <c r="J334" s="187">
        <f>ROUND(I334*H334,2)</f>
        <v>0</v>
      </c>
      <c r="K334" s="188"/>
      <c r="L334" s="37"/>
      <c r="M334" s="189" t="s">
        <v>1</v>
      </c>
      <c r="N334" s="190" t="s">
        <v>38</v>
      </c>
      <c r="O334" s="69"/>
      <c r="P334" s="191">
        <f>O334*H334</f>
        <v>0</v>
      </c>
      <c r="Q334" s="191">
        <v>1.5709999999999998E-2</v>
      </c>
      <c r="R334" s="191">
        <f>Q334*H334</f>
        <v>1.5709999999999998E-2</v>
      </c>
      <c r="S334" s="191">
        <v>0</v>
      </c>
      <c r="T334" s="192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3" t="s">
        <v>206</v>
      </c>
      <c r="AT334" s="193" t="s">
        <v>124</v>
      </c>
      <c r="AU334" s="193" t="s">
        <v>83</v>
      </c>
      <c r="AY334" s="15" t="s">
        <v>121</v>
      </c>
      <c r="BE334" s="194">
        <f>IF(N334="základní",J334,0)</f>
        <v>0</v>
      </c>
      <c r="BF334" s="194">
        <f>IF(N334="snížená",J334,0)</f>
        <v>0</v>
      </c>
      <c r="BG334" s="194">
        <f>IF(N334="zákl. přenesená",J334,0)</f>
        <v>0</v>
      </c>
      <c r="BH334" s="194">
        <f>IF(N334="sníž. přenesená",J334,0)</f>
        <v>0</v>
      </c>
      <c r="BI334" s="194">
        <f>IF(N334="nulová",J334,0)</f>
        <v>0</v>
      </c>
      <c r="BJ334" s="15" t="s">
        <v>81</v>
      </c>
      <c r="BK334" s="194">
        <f>ROUND(I334*H334,2)</f>
        <v>0</v>
      </c>
      <c r="BL334" s="15" t="s">
        <v>206</v>
      </c>
      <c r="BM334" s="193" t="s">
        <v>861</v>
      </c>
    </row>
    <row r="335" spans="1:65" s="2" customFormat="1" ht="44.25" customHeight="1">
      <c r="A335" s="32"/>
      <c r="B335" s="33"/>
      <c r="C335" s="181" t="s">
        <v>862</v>
      </c>
      <c r="D335" s="181" t="s">
        <v>124</v>
      </c>
      <c r="E335" s="182" t="s">
        <v>863</v>
      </c>
      <c r="F335" s="183" t="s">
        <v>864</v>
      </c>
      <c r="G335" s="184" t="s">
        <v>486</v>
      </c>
      <c r="H335" s="221"/>
      <c r="I335" s="186"/>
      <c r="J335" s="187">
        <f>ROUND(I335*H335,2)</f>
        <v>0</v>
      </c>
      <c r="K335" s="188"/>
      <c r="L335" s="37"/>
      <c r="M335" s="189" t="s">
        <v>1</v>
      </c>
      <c r="N335" s="190" t="s">
        <v>38</v>
      </c>
      <c r="O335" s="69"/>
      <c r="P335" s="191">
        <f>O335*H335</f>
        <v>0</v>
      </c>
      <c r="Q335" s="191">
        <v>0</v>
      </c>
      <c r="R335" s="191">
        <f>Q335*H335</f>
        <v>0</v>
      </c>
      <c r="S335" s="191">
        <v>0</v>
      </c>
      <c r="T335" s="192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93" t="s">
        <v>206</v>
      </c>
      <c r="AT335" s="193" t="s">
        <v>124</v>
      </c>
      <c r="AU335" s="193" t="s">
        <v>83</v>
      </c>
      <c r="AY335" s="15" t="s">
        <v>121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15" t="s">
        <v>81</v>
      </c>
      <c r="BK335" s="194">
        <f>ROUND(I335*H335,2)</f>
        <v>0</v>
      </c>
      <c r="BL335" s="15" t="s">
        <v>206</v>
      </c>
      <c r="BM335" s="193" t="s">
        <v>865</v>
      </c>
    </row>
    <row r="336" spans="1:65" s="12" customFormat="1" ht="22.9" customHeight="1">
      <c r="B336" s="165"/>
      <c r="C336" s="166"/>
      <c r="D336" s="167" t="s">
        <v>72</v>
      </c>
      <c r="E336" s="179" t="s">
        <v>866</v>
      </c>
      <c r="F336" s="179" t="s">
        <v>867</v>
      </c>
      <c r="G336" s="166"/>
      <c r="H336" s="166"/>
      <c r="I336" s="169"/>
      <c r="J336" s="180">
        <f>BK336</f>
        <v>0</v>
      </c>
      <c r="K336" s="166"/>
      <c r="L336" s="171"/>
      <c r="M336" s="172"/>
      <c r="N336" s="173"/>
      <c r="O336" s="173"/>
      <c r="P336" s="174">
        <f>SUM(P337:P368)</f>
        <v>0</v>
      </c>
      <c r="Q336" s="173"/>
      <c r="R336" s="174">
        <f>SUM(R337:R368)</f>
        <v>0.58470999999999995</v>
      </c>
      <c r="S336" s="173"/>
      <c r="T336" s="175">
        <f>SUM(T337:T368)</f>
        <v>1.4395499999999999</v>
      </c>
      <c r="AR336" s="176" t="s">
        <v>83</v>
      </c>
      <c r="AT336" s="177" t="s">
        <v>72</v>
      </c>
      <c r="AU336" s="177" t="s">
        <v>81</v>
      </c>
      <c r="AY336" s="176" t="s">
        <v>121</v>
      </c>
      <c r="BK336" s="178">
        <f>SUM(BK337:BK368)</f>
        <v>0</v>
      </c>
    </row>
    <row r="337" spans="1:65" s="2" customFormat="1" ht="24.2" customHeight="1">
      <c r="A337" s="32"/>
      <c r="B337" s="33"/>
      <c r="C337" s="181" t="s">
        <v>868</v>
      </c>
      <c r="D337" s="181" t="s">
        <v>124</v>
      </c>
      <c r="E337" s="182" t="s">
        <v>869</v>
      </c>
      <c r="F337" s="183" t="s">
        <v>870</v>
      </c>
      <c r="G337" s="184" t="s">
        <v>534</v>
      </c>
      <c r="H337" s="185">
        <v>9</v>
      </c>
      <c r="I337" s="186"/>
      <c r="J337" s="187">
        <f t="shared" ref="J337:J368" si="70">ROUND(I337*H337,2)</f>
        <v>0</v>
      </c>
      <c r="K337" s="188"/>
      <c r="L337" s="37"/>
      <c r="M337" s="189" t="s">
        <v>1</v>
      </c>
      <c r="N337" s="190" t="s">
        <v>38</v>
      </c>
      <c r="O337" s="69"/>
      <c r="P337" s="191">
        <f t="shared" ref="P337:P368" si="71">O337*H337</f>
        <v>0</v>
      </c>
      <c r="Q337" s="191">
        <v>0</v>
      </c>
      <c r="R337" s="191">
        <f t="shared" ref="R337:R368" si="72">Q337*H337</f>
        <v>0</v>
      </c>
      <c r="S337" s="191">
        <v>1.933E-2</v>
      </c>
      <c r="T337" s="192">
        <f t="shared" ref="T337:T368" si="73">S337*H337</f>
        <v>0.17397000000000001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93" t="s">
        <v>206</v>
      </c>
      <c r="AT337" s="193" t="s">
        <v>124</v>
      </c>
      <c r="AU337" s="193" t="s">
        <v>83</v>
      </c>
      <c r="AY337" s="15" t="s">
        <v>121</v>
      </c>
      <c r="BE337" s="194">
        <f t="shared" ref="BE337:BE368" si="74">IF(N337="základní",J337,0)</f>
        <v>0</v>
      </c>
      <c r="BF337" s="194">
        <f t="shared" ref="BF337:BF368" si="75">IF(N337="snížená",J337,0)</f>
        <v>0</v>
      </c>
      <c r="BG337" s="194">
        <f t="shared" ref="BG337:BG368" si="76">IF(N337="zákl. přenesená",J337,0)</f>
        <v>0</v>
      </c>
      <c r="BH337" s="194">
        <f t="shared" ref="BH337:BH368" si="77">IF(N337="sníž. přenesená",J337,0)</f>
        <v>0</v>
      </c>
      <c r="BI337" s="194">
        <f t="shared" ref="BI337:BI368" si="78">IF(N337="nulová",J337,0)</f>
        <v>0</v>
      </c>
      <c r="BJ337" s="15" t="s">
        <v>81</v>
      </c>
      <c r="BK337" s="194">
        <f t="shared" ref="BK337:BK368" si="79">ROUND(I337*H337,2)</f>
        <v>0</v>
      </c>
      <c r="BL337" s="15" t="s">
        <v>206</v>
      </c>
      <c r="BM337" s="193" t="s">
        <v>871</v>
      </c>
    </row>
    <row r="338" spans="1:65" s="2" customFormat="1" ht="24.2" customHeight="1">
      <c r="A338" s="32"/>
      <c r="B338" s="33"/>
      <c r="C338" s="181" t="s">
        <v>872</v>
      </c>
      <c r="D338" s="181" t="s">
        <v>124</v>
      </c>
      <c r="E338" s="182" t="s">
        <v>873</v>
      </c>
      <c r="F338" s="183" t="s">
        <v>874</v>
      </c>
      <c r="G338" s="184" t="s">
        <v>534</v>
      </c>
      <c r="H338" s="185">
        <v>2</v>
      </c>
      <c r="I338" s="186"/>
      <c r="J338" s="187">
        <f t="shared" si="70"/>
        <v>0</v>
      </c>
      <c r="K338" s="188"/>
      <c r="L338" s="37"/>
      <c r="M338" s="189" t="s">
        <v>1</v>
      </c>
      <c r="N338" s="190" t="s">
        <v>38</v>
      </c>
      <c r="O338" s="69"/>
      <c r="P338" s="191">
        <f t="shared" si="71"/>
        <v>0</v>
      </c>
      <c r="Q338" s="191">
        <v>3.7599999999999999E-3</v>
      </c>
      <c r="R338" s="191">
        <f t="shared" si="72"/>
        <v>7.5199999999999998E-3</v>
      </c>
      <c r="S338" s="191">
        <v>0</v>
      </c>
      <c r="T338" s="192">
        <f t="shared" si="7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3" t="s">
        <v>206</v>
      </c>
      <c r="AT338" s="193" t="s">
        <v>124</v>
      </c>
      <c r="AU338" s="193" t="s">
        <v>83</v>
      </c>
      <c r="AY338" s="15" t="s">
        <v>121</v>
      </c>
      <c r="BE338" s="194">
        <f t="shared" si="74"/>
        <v>0</v>
      </c>
      <c r="BF338" s="194">
        <f t="shared" si="75"/>
        <v>0</v>
      </c>
      <c r="BG338" s="194">
        <f t="shared" si="76"/>
        <v>0</v>
      </c>
      <c r="BH338" s="194">
        <f t="shared" si="77"/>
        <v>0</v>
      </c>
      <c r="BI338" s="194">
        <f t="shared" si="78"/>
        <v>0</v>
      </c>
      <c r="BJ338" s="15" t="s">
        <v>81</v>
      </c>
      <c r="BK338" s="194">
        <f t="shared" si="79"/>
        <v>0</v>
      </c>
      <c r="BL338" s="15" t="s">
        <v>206</v>
      </c>
      <c r="BM338" s="193" t="s">
        <v>875</v>
      </c>
    </row>
    <row r="339" spans="1:65" s="2" customFormat="1" ht="33" customHeight="1">
      <c r="A339" s="32"/>
      <c r="B339" s="33"/>
      <c r="C339" s="181" t="s">
        <v>876</v>
      </c>
      <c r="D339" s="181" t="s">
        <v>124</v>
      </c>
      <c r="E339" s="182" t="s">
        <v>877</v>
      </c>
      <c r="F339" s="183" t="s">
        <v>878</v>
      </c>
      <c r="G339" s="184" t="s">
        <v>534</v>
      </c>
      <c r="H339" s="185">
        <v>9</v>
      </c>
      <c r="I339" s="186"/>
      <c r="J339" s="187">
        <f t="shared" si="70"/>
        <v>0</v>
      </c>
      <c r="K339" s="188"/>
      <c r="L339" s="37"/>
      <c r="M339" s="189" t="s">
        <v>1</v>
      </c>
      <c r="N339" s="190" t="s">
        <v>38</v>
      </c>
      <c r="O339" s="69"/>
      <c r="P339" s="191">
        <f t="shared" si="71"/>
        <v>0</v>
      </c>
      <c r="Q339" s="191">
        <v>1.6969999999999999E-2</v>
      </c>
      <c r="R339" s="191">
        <f t="shared" si="72"/>
        <v>0.15272999999999998</v>
      </c>
      <c r="S339" s="191">
        <v>0</v>
      </c>
      <c r="T339" s="192">
        <f t="shared" si="7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93" t="s">
        <v>206</v>
      </c>
      <c r="AT339" s="193" t="s">
        <v>124</v>
      </c>
      <c r="AU339" s="193" t="s">
        <v>83</v>
      </c>
      <c r="AY339" s="15" t="s">
        <v>121</v>
      </c>
      <c r="BE339" s="194">
        <f t="shared" si="74"/>
        <v>0</v>
      </c>
      <c r="BF339" s="194">
        <f t="shared" si="75"/>
        <v>0</v>
      </c>
      <c r="BG339" s="194">
        <f t="shared" si="76"/>
        <v>0</v>
      </c>
      <c r="BH339" s="194">
        <f t="shared" si="77"/>
        <v>0</v>
      </c>
      <c r="BI339" s="194">
        <f t="shared" si="78"/>
        <v>0</v>
      </c>
      <c r="BJ339" s="15" t="s">
        <v>81</v>
      </c>
      <c r="BK339" s="194">
        <f t="shared" si="79"/>
        <v>0</v>
      </c>
      <c r="BL339" s="15" t="s">
        <v>206</v>
      </c>
      <c r="BM339" s="193" t="s">
        <v>879</v>
      </c>
    </row>
    <row r="340" spans="1:65" s="2" customFormat="1" ht="21.75" customHeight="1">
      <c r="A340" s="32"/>
      <c r="B340" s="33"/>
      <c r="C340" s="181" t="s">
        <v>880</v>
      </c>
      <c r="D340" s="181" t="s">
        <v>124</v>
      </c>
      <c r="E340" s="182" t="s">
        <v>881</v>
      </c>
      <c r="F340" s="183" t="s">
        <v>882</v>
      </c>
      <c r="G340" s="184" t="s">
        <v>534</v>
      </c>
      <c r="H340" s="185">
        <v>25</v>
      </c>
      <c r="I340" s="186"/>
      <c r="J340" s="187">
        <f t="shared" si="70"/>
        <v>0</v>
      </c>
      <c r="K340" s="188"/>
      <c r="L340" s="37"/>
      <c r="M340" s="189" t="s">
        <v>1</v>
      </c>
      <c r="N340" s="190" t="s">
        <v>38</v>
      </c>
      <c r="O340" s="69"/>
      <c r="P340" s="191">
        <f t="shared" si="71"/>
        <v>0</v>
      </c>
      <c r="Q340" s="191">
        <v>0</v>
      </c>
      <c r="R340" s="191">
        <f t="shared" si="72"/>
        <v>0</v>
      </c>
      <c r="S340" s="191">
        <v>1.9460000000000002E-2</v>
      </c>
      <c r="T340" s="192">
        <f t="shared" si="73"/>
        <v>0.48650000000000004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93" t="s">
        <v>206</v>
      </c>
      <c r="AT340" s="193" t="s">
        <v>124</v>
      </c>
      <c r="AU340" s="193" t="s">
        <v>83</v>
      </c>
      <c r="AY340" s="15" t="s">
        <v>121</v>
      </c>
      <c r="BE340" s="194">
        <f t="shared" si="74"/>
        <v>0</v>
      </c>
      <c r="BF340" s="194">
        <f t="shared" si="75"/>
        <v>0</v>
      </c>
      <c r="BG340" s="194">
        <f t="shared" si="76"/>
        <v>0</v>
      </c>
      <c r="BH340" s="194">
        <f t="shared" si="77"/>
        <v>0</v>
      </c>
      <c r="BI340" s="194">
        <f t="shared" si="78"/>
        <v>0</v>
      </c>
      <c r="BJ340" s="15" t="s">
        <v>81</v>
      </c>
      <c r="BK340" s="194">
        <f t="shared" si="79"/>
        <v>0</v>
      </c>
      <c r="BL340" s="15" t="s">
        <v>206</v>
      </c>
      <c r="BM340" s="193" t="s">
        <v>883</v>
      </c>
    </row>
    <row r="341" spans="1:65" s="2" customFormat="1" ht="37.9" customHeight="1">
      <c r="A341" s="32"/>
      <c r="B341" s="33"/>
      <c r="C341" s="181" t="s">
        <v>884</v>
      </c>
      <c r="D341" s="181" t="s">
        <v>124</v>
      </c>
      <c r="E341" s="182" t="s">
        <v>885</v>
      </c>
      <c r="F341" s="183" t="s">
        <v>886</v>
      </c>
      <c r="G341" s="184" t="s">
        <v>534</v>
      </c>
      <c r="H341" s="185">
        <v>14</v>
      </c>
      <c r="I341" s="186"/>
      <c r="J341" s="187">
        <f t="shared" si="70"/>
        <v>0</v>
      </c>
      <c r="K341" s="188"/>
      <c r="L341" s="37"/>
      <c r="M341" s="189" t="s">
        <v>1</v>
      </c>
      <c r="N341" s="190" t="s">
        <v>38</v>
      </c>
      <c r="O341" s="69"/>
      <c r="P341" s="191">
        <f t="shared" si="71"/>
        <v>0</v>
      </c>
      <c r="Q341" s="191">
        <v>1.4970000000000001E-2</v>
      </c>
      <c r="R341" s="191">
        <f t="shared" si="72"/>
        <v>0.20958000000000002</v>
      </c>
      <c r="S341" s="191">
        <v>0</v>
      </c>
      <c r="T341" s="192">
        <f t="shared" si="7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93" t="s">
        <v>206</v>
      </c>
      <c r="AT341" s="193" t="s">
        <v>124</v>
      </c>
      <c r="AU341" s="193" t="s">
        <v>83</v>
      </c>
      <c r="AY341" s="15" t="s">
        <v>121</v>
      </c>
      <c r="BE341" s="194">
        <f t="shared" si="74"/>
        <v>0</v>
      </c>
      <c r="BF341" s="194">
        <f t="shared" si="75"/>
        <v>0</v>
      </c>
      <c r="BG341" s="194">
        <f t="shared" si="76"/>
        <v>0</v>
      </c>
      <c r="BH341" s="194">
        <f t="shared" si="77"/>
        <v>0</v>
      </c>
      <c r="BI341" s="194">
        <f t="shared" si="78"/>
        <v>0</v>
      </c>
      <c r="BJ341" s="15" t="s">
        <v>81</v>
      </c>
      <c r="BK341" s="194">
        <f t="shared" si="79"/>
        <v>0</v>
      </c>
      <c r="BL341" s="15" t="s">
        <v>206</v>
      </c>
      <c r="BM341" s="193" t="s">
        <v>887</v>
      </c>
    </row>
    <row r="342" spans="1:65" s="2" customFormat="1" ht="24.2" customHeight="1">
      <c r="A342" s="32"/>
      <c r="B342" s="33"/>
      <c r="C342" s="181" t="s">
        <v>888</v>
      </c>
      <c r="D342" s="181" t="s">
        <v>124</v>
      </c>
      <c r="E342" s="182" t="s">
        <v>889</v>
      </c>
      <c r="F342" s="183" t="s">
        <v>890</v>
      </c>
      <c r="G342" s="184" t="s">
        <v>534</v>
      </c>
      <c r="H342" s="185">
        <v>1</v>
      </c>
      <c r="I342" s="186"/>
      <c r="J342" s="187">
        <f t="shared" si="70"/>
        <v>0</v>
      </c>
      <c r="K342" s="188"/>
      <c r="L342" s="37"/>
      <c r="M342" s="189" t="s">
        <v>1</v>
      </c>
      <c r="N342" s="190" t="s">
        <v>38</v>
      </c>
      <c r="O342" s="69"/>
      <c r="P342" s="191">
        <f t="shared" si="71"/>
        <v>0</v>
      </c>
      <c r="Q342" s="191">
        <v>1.213E-2</v>
      </c>
      <c r="R342" s="191">
        <f t="shared" si="72"/>
        <v>1.213E-2</v>
      </c>
      <c r="S342" s="191">
        <v>0</v>
      </c>
      <c r="T342" s="192">
        <f t="shared" si="7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93" t="s">
        <v>206</v>
      </c>
      <c r="AT342" s="193" t="s">
        <v>124</v>
      </c>
      <c r="AU342" s="193" t="s">
        <v>83</v>
      </c>
      <c r="AY342" s="15" t="s">
        <v>121</v>
      </c>
      <c r="BE342" s="194">
        <f t="shared" si="74"/>
        <v>0</v>
      </c>
      <c r="BF342" s="194">
        <f t="shared" si="75"/>
        <v>0</v>
      </c>
      <c r="BG342" s="194">
        <f t="shared" si="76"/>
        <v>0</v>
      </c>
      <c r="BH342" s="194">
        <f t="shared" si="77"/>
        <v>0</v>
      </c>
      <c r="BI342" s="194">
        <f t="shared" si="78"/>
        <v>0</v>
      </c>
      <c r="BJ342" s="15" t="s">
        <v>81</v>
      </c>
      <c r="BK342" s="194">
        <f t="shared" si="79"/>
        <v>0</v>
      </c>
      <c r="BL342" s="15" t="s">
        <v>206</v>
      </c>
      <c r="BM342" s="193" t="s">
        <v>891</v>
      </c>
    </row>
    <row r="343" spans="1:65" s="2" customFormat="1" ht="37.9" customHeight="1">
      <c r="A343" s="32"/>
      <c r="B343" s="33"/>
      <c r="C343" s="181" t="s">
        <v>892</v>
      </c>
      <c r="D343" s="181" t="s">
        <v>124</v>
      </c>
      <c r="E343" s="182" t="s">
        <v>893</v>
      </c>
      <c r="F343" s="183" t="s">
        <v>894</v>
      </c>
      <c r="G343" s="184" t="s">
        <v>534</v>
      </c>
      <c r="H343" s="185">
        <v>3</v>
      </c>
      <c r="I343" s="186"/>
      <c r="J343" s="187">
        <f t="shared" si="70"/>
        <v>0</v>
      </c>
      <c r="K343" s="188"/>
      <c r="L343" s="37"/>
      <c r="M343" s="189" t="s">
        <v>1</v>
      </c>
      <c r="N343" s="190" t="s">
        <v>38</v>
      </c>
      <c r="O343" s="69"/>
      <c r="P343" s="191">
        <f t="shared" si="71"/>
        <v>0</v>
      </c>
      <c r="Q343" s="191">
        <v>2.137E-2</v>
      </c>
      <c r="R343" s="191">
        <f t="shared" si="72"/>
        <v>6.411E-2</v>
      </c>
      <c r="S343" s="191">
        <v>0</v>
      </c>
      <c r="T343" s="192">
        <f t="shared" si="7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93" t="s">
        <v>206</v>
      </c>
      <c r="AT343" s="193" t="s">
        <v>124</v>
      </c>
      <c r="AU343" s="193" t="s">
        <v>83</v>
      </c>
      <c r="AY343" s="15" t="s">
        <v>121</v>
      </c>
      <c r="BE343" s="194">
        <f t="shared" si="74"/>
        <v>0</v>
      </c>
      <c r="BF343" s="194">
        <f t="shared" si="75"/>
        <v>0</v>
      </c>
      <c r="BG343" s="194">
        <f t="shared" si="76"/>
        <v>0</v>
      </c>
      <c r="BH343" s="194">
        <f t="shared" si="77"/>
        <v>0</v>
      </c>
      <c r="BI343" s="194">
        <f t="shared" si="78"/>
        <v>0</v>
      </c>
      <c r="BJ343" s="15" t="s">
        <v>81</v>
      </c>
      <c r="BK343" s="194">
        <f t="shared" si="79"/>
        <v>0</v>
      </c>
      <c r="BL343" s="15" t="s">
        <v>206</v>
      </c>
      <c r="BM343" s="193" t="s">
        <v>895</v>
      </c>
    </row>
    <row r="344" spans="1:65" s="2" customFormat="1" ht="24.2" customHeight="1">
      <c r="A344" s="32"/>
      <c r="B344" s="33"/>
      <c r="C344" s="181" t="s">
        <v>896</v>
      </c>
      <c r="D344" s="181" t="s">
        <v>124</v>
      </c>
      <c r="E344" s="182" t="s">
        <v>897</v>
      </c>
      <c r="F344" s="183" t="s">
        <v>898</v>
      </c>
      <c r="G344" s="184" t="s">
        <v>534</v>
      </c>
      <c r="H344" s="185">
        <v>15</v>
      </c>
      <c r="I344" s="186"/>
      <c r="J344" s="187">
        <f t="shared" si="70"/>
        <v>0</v>
      </c>
      <c r="K344" s="188"/>
      <c r="L344" s="37"/>
      <c r="M344" s="189" t="s">
        <v>1</v>
      </c>
      <c r="N344" s="190" t="s">
        <v>38</v>
      </c>
      <c r="O344" s="69"/>
      <c r="P344" s="191">
        <f t="shared" si="71"/>
        <v>0</v>
      </c>
      <c r="Q344" s="191">
        <v>0</v>
      </c>
      <c r="R344" s="191">
        <f t="shared" si="72"/>
        <v>0</v>
      </c>
      <c r="S344" s="191">
        <v>4.0500000000000001E-2</v>
      </c>
      <c r="T344" s="192">
        <f t="shared" si="73"/>
        <v>0.60750000000000004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93" t="s">
        <v>206</v>
      </c>
      <c r="AT344" s="193" t="s">
        <v>124</v>
      </c>
      <c r="AU344" s="193" t="s">
        <v>83</v>
      </c>
      <c r="AY344" s="15" t="s">
        <v>121</v>
      </c>
      <c r="BE344" s="194">
        <f t="shared" si="74"/>
        <v>0</v>
      </c>
      <c r="BF344" s="194">
        <f t="shared" si="75"/>
        <v>0</v>
      </c>
      <c r="BG344" s="194">
        <f t="shared" si="76"/>
        <v>0</v>
      </c>
      <c r="BH344" s="194">
        <f t="shared" si="77"/>
        <v>0</v>
      </c>
      <c r="BI344" s="194">
        <f t="shared" si="78"/>
        <v>0</v>
      </c>
      <c r="BJ344" s="15" t="s">
        <v>81</v>
      </c>
      <c r="BK344" s="194">
        <f t="shared" si="79"/>
        <v>0</v>
      </c>
      <c r="BL344" s="15" t="s">
        <v>206</v>
      </c>
      <c r="BM344" s="193" t="s">
        <v>899</v>
      </c>
    </row>
    <row r="345" spans="1:65" s="2" customFormat="1" ht="24.2" customHeight="1">
      <c r="A345" s="32"/>
      <c r="B345" s="33"/>
      <c r="C345" s="181" t="s">
        <v>900</v>
      </c>
      <c r="D345" s="181" t="s">
        <v>124</v>
      </c>
      <c r="E345" s="182" t="s">
        <v>901</v>
      </c>
      <c r="F345" s="183" t="s">
        <v>902</v>
      </c>
      <c r="G345" s="184" t="s">
        <v>534</v>
      </c>
      <c r="H345" s="185">
        <v>2</v>
      </c>
      <c r="I345" s="186"/>
      <c r="J345" s="187">
        <f t="shared" si="70"/>
        <v>0</v>
      </c>
      <c r="K345" s="188"/>
      <c r="L345" s="37"/>
      <c r="M345" s="189" t="s">
        <v>1</v>
      </c>
      <c r="N345" s="190" t="s">
        <v>38</v>
      </c>
      <c r="O345" s="69"/>
      <c r="P345" s="191">
        <f t="shared" si="71"/>
        <v>0</v>
      </c>
      <c r="Q345" s="191">
        <v>0</v>
      </c>
      <c r="R345" s="191">
        <f t="shared" si="72"/>
        <v>0</v>
      </c>
      <c r="S345" s="191">
        <v>3.4700000000000002E-2</v>
      </c>
      <c r="T345" s="192">
        <f t="shared" si="73"/>
        <v>6.9400000000000003E-2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93" t="s">
        <v>206</v>
      </c>
      <c r="AT345" s="193" t="s">
        <v>124</v>
      </c>
      <c r="AU345" s="193" t="s">
        <v>83</v>
      </c>
      <c r="AY345" s="15" t="s">
        <v>121</v>
      </c>
      <c r="BE345" s="194">
        <f t="shared" si="74"/>
        <v>0</v>
      </c>
      <c r="BF345" s="194">
        <f t="shared" si="75"/>
        <v>0</v>
      </c>
      <c r="BG345" s="194">
        <f t="shared" si="76"/>
        <v>0</v>
      </c>
      <c r="BH345" s="194">
        <f t="shared" si="77"/>
        <v>0</v>
      </c>
      <c r="BI345" s="194">
        <f t="shared" si="78"/>
        <v>0</v>
      </c>
      <c r="BJ345" s="15" t="s">
        <v>81</v>
      </c>
      <c r="BK345" s="194">
        <f t="shared" si="79"/>
        <v>0</v>
      </c>
      <c r="BL345" s="15" t="s">
        <v>206</v>
      </c>
      <c r="BM345" s="193" t="s">
        <v>903</v>
      </c>
    </row>
    <row r="346" spans="1:65" s="2" customFormat="1" ht="33" customHeight="1">
      <c r="A346" s="32"/>
      <c r="B346" s="33"/>
      <c r="C346" s="181" t="s">
        <v>904</v>
      </c>
      <c r="D346" s="181" t="s">
        <v>124</v>
      </c>
      <c r="E346" s="182" t="s">
        <v>905</v>
      </c>
      <c r="F346" s="183" t="s">
        <v>906</v>
      </c>
      <c r="G346" s="184" t="s">
        <v>534</v>
      </c>
      <c r="H346" s="185">
        <v>2</v>
      </c>
      <c r="I346" s="186"/>
      <c r="J346" s="187">
        <f t="shared" si="70"/>
        <v>0</v>
      </c>
      <c r="K346" s="188"/>
      <c r="L346" s="37"/>
      <c r="M346" s="189" t="s">
        <v>1</v>
      </c>
      <c r="N346" s="190" t="s">
        <v>38</v>
      </c>
      <c r="O346" s="69"/>
      <c r="P346" s="191">
        <f t="shared" si="71"/>
        <v>0</v>
      </c>
      <c r="Q346" s="191">
        <v>1.4749999999999999E-2</v>
      </c>
      <c r="R346" s="191">
        <f t="shared" si="72"/>
        <v>2.9499999999999998E-2</v>
      </c>
      <c r="S346" s="191">
        <v>0</v>
      </c>
      <c r="T346" s="192">
        <f t="shared" si="7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93" t="s">
        <v>206</v>
      </c>
      <c r="AT346" s="193" t="s">
        <v>124</v>
      </c>
      <c r="AU346" s="193" t="s">
        <v>83</v>
      </c>
      <c r="AY346" s="15" t="s">
        <v>121</v>
      </c>
      <c r="BE346" s="194">
        <f t="shared" si="74"/>
        <v>0</v>
      </c>
      <c r="BF346" s="194">
        <f t="shared" si="75"/>
        <v>0</v>
      </c>
      <c r="BG346" s="194">
        <f t="shared" si="76"/>
        <v>0</v>
      </c>
      <c r="BH346" s="194">
        <f t="shared" si="77"/>
        <v>0</v>
      </c>
      <c r="BI346" s="194">
        <f t="shared" si="78"/>
        <v>0</v>
      </c>
      <c r="BJ346" s="15" t="s">
        <v>81</v>
      </c>
      <c r="BK346" s="194">
        <f t="shared" si="79"/>
        <v>0</v>
      </c>
      <c r="BL346" s="15" t="s">
        <v>206</v>
      </c>
      <c r="BM346" s="193" t="s">
        <v>907</v>
      </c>
    </row>
    <row r="347" spans="1:65" s="2" customFormat="1" ht="44.25" customHeight="1">
      <c r="A347" s="32"/>
      <c r="B347" s="33"/>
      <c r="C347" s="181" t="s">
        <v>908</v>
      </c>
      <c r="D347" s="181" t="s">
        <v>124</v>
      </c>
      <c r="E347" s="182" t="s">
        <v>909</v>
      </c>
      <c r="F347" s="183" t="s">
        <v>910</v>
      </c>
      <c r="G347" s="184" t="s">
        <v>145</v>
      </c>
      <c r="H347" s="185">
        <v>1.44</v>
      </c>
      <c r="I347" s="186"/>
      <c r="J347" s="187">
        <f t="shared" si="70"/>
        <v>0</v>
      </c>
      <c r="K347" s="188"/>
      <c r="L347" s="37"/>
      <c r="M347" s="189" t="s">
        <v>1</v>
      </c>
      <c r="N347" s="190" t="s">
        <v>38</v>
      </c>
      <c r="O347" s="69"/>
      <c r="P347" s="191">
        <f t="shared" si="71"/>
        <v>0</v>
      </c>
      <c r="Q347" s="191">
        <v>0</v>
      </c>
      <c r="R347" s="191">
        <f t="shared" si="72"/>
        <v>0</v>
      </c>
      <c r="S347" s="191">
        <v>0</v>
      </c>
      <c r="T347" s="192">
        <f t="shared" si="7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93" t="s">
        <v>206</v>
      </c>
      <c r="AT347" s="193" t="s">
        <v>124</v>
      </c>
      <c r="AU347" s="193" t="s">
        <v>83</v>
      </c>
      <c r="AY347" s="15" t="s">
        <v>121</v>
      </c>
      <c r="BE347" s="194">
        <f t="shared" si="74"/>
        <v>0</v>
      </c>
      <c r="BF347" s="194">
        <f t="shared" si="75"/>
        <v>0</v>
      </c>
      <c r="BG347" s="194">
        <f t="shared" si="76"/>
        <v>0</v>
      </c>
      <c r="BH347" s="194">
        <f t="shared" si="77"/>
        <v>0</v>
      </c>
      <c r="BI347" s="194">
        <f t="shared" si="78"/>
        <v>0</v>
      </c>
      <c r="BJ347" s="15" t="s">
        <v>81</v>
      </c>
      <c r="BK347" s="194">
        <f t="shared" si="79"/>
        <v>0</v>
      </c>
      <c r="BL347" s="15" t="s">
        <v>206</v>
      </c>
      <c r="BM347" s="193" t="s">
        <v>911</v>
      </c>
    </row>
    <row r="348" spans="1:65" s="2" customFormat="1" ht="24.2" customHeight="1">
      <c r="A348" s="32"/>
      <c r="B348" s="33"/>
      <c r="C348" s="181" t="s">
        <v>912</v>
      </c>
      <c r="D348" s="181" t="s">
        <v>124</v>
      </c>
      <c r="E348" s="182" t="s">
        <v>913</v>
      </c>
      <c r="F348" s="183" t="s">
        <v>914</v>
      </c>
      <c r="G348" s="184" t="s">
        <v>534</v>
      </c>
      <c r="H348" s="185">
        <v>142</v>
      </c>
      <c r="I348" s="186"/>
      <c r="J348" s="187">
        <f t="shared" si="70"/>
        <v>0</v>
      </c>
      <c r="K348" s="188"/>
      <c r="L348" s="37"/>
      <c r="M348" s="189" t="s">
        <v>1</v>
      </c>
      <c r="N348" s="190" t="s">
        <v>38</v>
      </c>
      <c r="O348" s="69"/>
      <c r="P348" s="191">
        <f t="shared" si="71"/>
        <v>0</v>
      </c>
      <c r="Q348" s="191">
        <v>2.4000000000000001E-4</v>
      </c>
      <c r="R348" s="191">
        <f t="shared" si="72"/>
        <v>3.4079999999999999E-2</v>
      </c>
      <c r="S348" s="191">
        <v>0</v>
      </c>
      <c r="T348" s="192">
        <f t="shared" si="7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93" t="s">
        <v>206</v>
      </c>
      <c r="AT348" s="193" t="s">
        <v>124</v>
      </c>
      <c r="AU348" s="193" t="s">
        <v>83</v>
      </c>
      <c r="AY348" s="15" t="s">
        <v>121</v>
      </c>
      <c r="BE348" s="194">
        <f t="shared" si="74"/>
        <v>0</v>
      </c>
      <c r="BF348" s="194">
        <f t="shared" si="75"/>
        <v>0</v>
      </c>
      <c r="BG348" s="194">
        <f t="shared" si="76"/>
        <v>0</v>
      </c>
      <c r="BH348" s="194">
        <f t="shared" si="77"/>
        <v>0</v>
      </c>
      <c r="BI348" s="194">
        <f t="shared" si="78"/>
        <v>0</v>
      </c>
      <c r="BJ348" s="15" t="s">
        <v>81</v>
      </c>
      <c r="BK348" s="194">
        <f t="shared" si="79"/>
        <v>0</v>
      </c>
      <c r="BL348" s="15" t="s">
        <v>206</v>
      </c>
      <c r="BM348" s="193" t="s">
        <v>915</v>
      </c>
    </row>
    <row r="349" spans="1:65" s="2" customFormat="1" ht="24.2" customHeight="1">
      <c r="A349" s="32"/>
      <c r="B349" s="33"/>
      <c r="C349" s="181" t="s">
        <v>916</v>
      </c>
      <c r="D349" s="181" t="s">
        <v>124</v>
      </c>
      <c r="E349" s="182" t="s">
        <v>917</v>
      </c>
      <c r="F349" s="183" t="s">
        <v>918</v>
      </c>
      <c r="G349" s="184" t="s">
        <v>176</v>
      </c>
      <c r="H349" s="185">
        <v>17</v>
      </c>
      <c r="I349" s="186"/>
      <c r="J349" s="187">
        <f t="shared" si="70"/>
        <v>0</v>
      </c>
      <c r="K349" s="188"/>
      <c r="L349" s="37"/>
      <c r="M349" s="189" t="s">
        <v>1</v>
      </c>
      <c r="N349" s="190" t="s">
        <v>38</v>
      </c>
      <c r="O349" s="69"/>
      <c r="P349" s="191">
        <f t="shared" si="71"/>
        <v>0</v>
      </c>
      <c r="Q349" s="191">
        <v>1.09E-3</v>
      </c>
      <c r="R349" s="191">
        <f t="shared" si="72"/>
        <v>1.8530000000000001E-2</v>
      </c>
      <c r="S349" s="191">
        <v>0</v>
      </c>
      <c r="T349" s="192">
        <f t="shared" si="7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93" t="s">
        <v>206</v>
      </c>
      <c r="AT349" s="193" t="s">
        <v>124</v>
      </c>
      <c r="AU349" s="193" t="s">
        <v>83</v>
      </c>
      <c r="AY349" s="15" t="s">
        <v>121</v>
      </c>
      <c r="BE349" s="194">
        <f t="shared" si="74"/>
        <v>0</v>
      </c>
      <c r="BF349" s="194">
        <f t="shared" si="75"/>
        <v>0</v>
      </c>
      <c r="BG349" s="194">
        <f t="shared" si="76"/>
        <v>0</v>
      </c>
      <c r="BH349" s="194">
        <f t="shared" si="77"/>
        <v>0</v>
      </c>
      <c r="BI349" s="194">
        <f t="shared" si="78"/>
        <v>0</v>
      </c>
      <c r="BJ349" s="15" t="s">
        <v>81</v>
      </c>
      <c r="BK349" s="194">
        <f t="shared" si="79"/>
        <v>0</v>
      </c>
      <c r="BL349" s="15" t="s">
        <v>206</v>
      </c>
      <c r="BM349" s="193" t="s">
        <v>919</v>
      </c>
    </row>
    <row r="350" spans="1:65" s="2" customFormat="1" ht="16.5" customHeight="1">
      <c r="A350" s="32"/>
      <c r="B350" s="33"/>
      <c r="C350" s="181" t="s">
        <v>920</v>
      </c>
      <c r="D350" s="181" t="s">
        <v>124</v>
      </c>
      <c r="E350" s="182" t="s">
        <v>921</v>
      </c>
      <c r="F350" s="183" t="s">
        <v>922</v>
      </c>
      <c r="G350" s="184" t="s">
        <v>534</v>
      </c>
      <c r="H350" s="185">
        <v>38</v>
      </c>
      <c r="I350" s="186"/>
      <c r="J350" s="187">
        <f t="shared" si="70"/>
        <v>0</v>
      </c>
      <c r="K350" s="188"/>
      <c r="L350" s="37"/>
      <c r="M350" s="189" t="s">
        <v>1</v>
      </c>
      <c r="N350" s="190" t="s">
        <v>38</v>
      </c>
      <c r="O350" s="69"/>
      <c r="P350" s="191">
        <f t="shared" si="71"/>
        <v>0</v>
      </c>
      <c r="Q350" s="191">
        <v>0</v>
      </c>
      <c r="R350" s="191">
        <f t="shared" si="72"/>
        <v>0</v>
      </c>
      <c r="S350" s="191">
        <v>1.56E-3</v>
      </c>
      <c r="T350" s="192">
        <f t="shared" si="73"/>
        <v>5.9279999999999999E-2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93" t="s">
        <v>206</v>
      </c>
      <c r="AT350" s="193" t="s">
        <v>124</v>
      </c>
      <c r="AU350" s="193" t="s">
        <v>83</v>
      </c>
      <c r="AY350" s="15" t="s">
        <v>121</v>
      </c>
      <c r="BE350" s="194">
        <f t="shared" si="74"/>
        <v>0</v>
      </c>
      <c r="BF350" s="194">
        <f t="shared" si="75"/>
        <v>0</v>
      </c>
      <c r="BG350" s="194">
        <f t="shared" si="76"/>
        <v>0</v>
      </c>
      <c r="BH350" s="194">
        <f t="shared" si="77"/>
        <v>0</v>
      </c>
      <c r="BI350" s="194">
        <f t="shared" si="78"/>
        <v>0</v>
      </c>
      <c r="BJ350" s="15" t="s">
        <v>81</v>
      </c>
      <c r="BK350" s="194">
        <f t="shared" si="79"/>
        <v>0</v>
      </c>
      <c r="BL350" s="15" t="s">
        <v>206</v>
      </c>
      <c r="BM350" s="193" t="s">
        <v>923</v>
      </c>
    </row>
    <row r="351" spans="1:65" s="2" customFormat="1" ht="24.2" customHeight="1">
      <c r="A351" s="32"/>
      <c r="B351" s="33"/>
      <c r="C351" s="181" t="s">
        <v>924</v>
      </c>
      <c r="D351" s="181" t="s">
        <v>124</v>
      </c>
      <c r="E351" s="182" t="s">
        <v>925</v>
      </c>
      <c r="F351" s="183" t="s">
        <v>926</v>
      </c>
      <c r="G351" s="184" t="s">
        <v>534</v>
      </c>
      <c r="H351" s="185">
        <v>1</v>
      </c>
      <c r="I351" s="186"/>
      <c r="J351" s="187">
        <f t="shared" si="70"/>
        <v>0</v>
      </c>
      <c r="K351" s="188"/>
      <c r="L351" s="37"/>
      <c r="M351" s="189" t="s">
        <v>1</v>
      </c>
      <c r="N351" s="190" t="s">
        <v>38</v>
      </c>
      <c r="O351" s="69"/>
      <c r="P351" s="191">
        <f t="shared" si="71"/>
        <v>0</v>
      </c>
      <c r="Q351" s="191">
        <v>1.9599999999999999E-3</v>
      </c>
      <c r="R351" s="191">
        <f t="shared" si="72"/>
        <v>1.9599999999999999E-3</v>
      </c>
      <c r="S351" s="191">
        <v>0</v>
      </c>
      <c r="T351" s="192">
        <f t="shared" si="7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93" t="s">
        <v>206</v>
      </c>
      <c r="AT351" s="193" t="s">
        <v>124</v>
      </c>
      <c r="AU351" s="193" t="s">
        <v>83</v>
      </c>
      <c r="AY351" s="15" t="s">
        <v>121</v>
      </c>
      <c r="BE351" s="194">
        <f t="shared" si="74"/>
        <v>0</v>
      </c>
      <c r="BF351" s="194">
        <f t="shared" si="75"/>
        <v>0</v>
      </c>
      <c r="BG351" s="194">
        <f t="shared" si="76"/>
        <v>0</v>
      </c>
      <c r="BH351" s="194">
        <f t="shared" si="77"/>
        <v>0</v>
      </c>
      <c r="BI351" s="194">
        <f t="shared" si="78"/>
        <v>0</v>
      </c>
      <c r="BJ351" s="15" t="s">
        <v>81</v>
      </c>
      <c r="BK351" s="194">
        <f t="shared" si="79"/>
        <v>0</v>
      </c>
      <c r="BL351" s="15" t="s">
        <v>206</v>
      </c>
      <c r="BM351" s="193" t="s">
        <v>927</v>
      </c>
    </row>
    <row r="352" spans="1:65" s="2" customFormat="1" ht="24.2" customHeight="1">
      <c r="A352" s="32"/>
      <c r="B352" s="33"/>
      <c r="C352" s="181" t="s">
        <v>928</v>
      </c>
      <c r="D352" s="181" t="s">
        <v>124</v>
      </c>
      <c r="E352" s="182" t="s">
        <v>929</v>
      </c>
      <c r="F352" s="183" t="s">
        <v>930</v>
      </c>
      <c r="G352" s="184" t="s">
        <v>534</v>
      </c>
      <c r="H352" s="185">
        <v>2</v>
      </c>
      <c r="I352" s="186"/>
      <c r="J352" s="187">
        <f t="shared" si="70"/>
        <v>0</v>
      </c>
      <c r="K352" s="188"/>
      <c r="L352" s="37"/>
      <c r="M352" s="189" t="s">
        <v>1</v>
      </c>
      <c r="N352" s="190" t="s">
        <v>38</v>
      </c>
      <c r="O352" s="69"/>
      <c r="P352" s="191">
        <f t="shared" si="71"/>
        <v>0</v>
      </c>
      <c r="Q352" s="191">
        <v>1.9599999999999999E-3</v>
      </c>
      <c r="R352" s="191">
        <f t="shared" si="72"/>
        <v>3.9199999999999999E-3</v>
      </c>
      <c r="S352" s="191">
        <v>0</v>
      </c>
      <c r="T352" s="192">
        <f t="shared" si="7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93" t="s">
        <v>206</v>
      </c>
      <c r="AT352" s="193" t="s">
        <v>124</v>
      </c>
      <c r="AU352" s="193" t="s">
        <v>83</v>
      </c>
      <c r="AY352" s="15" t="s">
        <v>121</v>
      </c>
      <c r="BE352" s="194">
        <f t="shared" si="74"/>
        <v>0</v>
      </c>
      <c r="BF352" s="194">
        <f t="shared" si="75"/>
        <v>0</v>
      </c>
      <c r="BG352" s="194">
        <f t="shared" si="76"/>
        <v>0</v>
      </c>
      <c r="BH352" s="194">
        <f t="shared" si="77"/>
        <v>0</v>
      </c>
      <c r="BI352" s="194">
        <f t="shared" si="78"/>
        <v>0</v>
      </c>
      <c r="BJ352" s="15" t="s">
        <v>81</v>
      </c>
      <c r="BK352" s="194">
        <f t="shared" si="79"/>
        <v>0</v>
      </c>
      <c r="BL352" s="15" t="s">
        <v>206</v>
      </c>
      <c r="BM352" s="193" t="s">
        <v>931</v>
      </c>
    </row>
    <row r="353" spans="1:65" s="2" customFormat="1" ht="24.2" customHeight="1">
      <c r="A353" s="32"/>
      <c r="B353" s="33"/>
      <c r="C353" s="181" t="s">
        <v>932</v>
      </c>
      <c r="D353" s="181" t="s">
        <v>124</v>
      </c>
      <c r="E353" s="182" t="s">
        <v>933</v>
      </c>
      <c r="F353" s="183" t="s">
        <v>934</v>
      </c>
      <c r="G353" s="184" t="s">
        <v>534</v>
      </c>
      <c r="H353" s="185">
        <v>2</v>
      </c>
      <c r="I353" s="186"/>
      <c r="J353" s="187">
        <f t="shared" si="70"/>
        <v>0</v>
      </c>
      <c r="K353" s="188"/>
      <c r="L353" s="37"/>
      <c r="M353" s="189" t="s">
        <v>1</v>
      </c>
      <c r="N353" s="190" t="s">
        <v>38</v>
      </c>
      <c r="O353" s="69"/>
      <c r="P353" s="191">
        <f t="shared" si="71"/>
        <v>0</v>
      </c>
      <c r="Q353" s="191">
        <v>1.8E-3</v>
      </c>
      <c r="R353" s="191">
        <f t="shared" si="72"/>
        <v>3.5999999999999999E-3</v>
      </c>
      <c r="S353" s="191">
        <v>0</v>
      </c>
      <c r="T353" s="192">
        <f t="shared" si="7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93" t="s">
        <v>206</v>
      </c>
      <c r="AT353" s="193" t="s">
        <v>124</v>
      </c>
      <c r="AU353" s="193" t="s">
        <v>83</v>
      </c>
      <c r="AY353" s="15" t="s">
        <v>121</v>
      </c>
      <c r="BE353" s="194">
        <f t="shared" si="74"/>
        <v>0</v>
      </c>
      <c r="BF353" s="194">
        <f t="shared" si="75"/>
        <v>0</v>
      </c>
      <c r="BG353" s="194">
        <f t="shared" si="76"/>
        <v>0</v>
      </c>
      <c r="BH353" s="194">
        <f t="shared" si="77"/>
        <v>0</v>
      </c>
      <c r="BI353" s="194">
        <f t="shared" si="78"/>
        <v>0</v>
      </c>
      <c r="BJ353" s="15" t="s">
        <v>81</v>
      </c>
      <c r="BK353" s="194">
        <f t="shared" si="79"/>
        <v>0</v>
      </c>
      <c r="BL353" s="15" t="s">
        <v>206</v>
      </c>
      <c r="BM353" s="193" t="s">
        <v>935</v>
      </c>
    </row>
    <row r="354" spans="1:65" s="2" customFormat="1" ht="16.5" customHeight="1">
      <c r="A354" s="32"/>
      <c r="B354" s="33"/>
      <c r="C354" s="181" t="s">
        <v>936</v>
      </c>
      <c r="D354" s="181" t="s">
        <v>124</v>
      </c>
      <c r="E354" s="182" t="s">
        <v>937</v>
      </c>
      <c r="F354" s="183" t="s">
        <v>938</v>
      </c>
      <c r="G354" s="184" t="s">
        <v>534</v>
      </c>
      <c r="H354" s="185">
        <v>14</v>
      </c>
      <c r="I354" s="186"/>
      <c r="J354" s="187">
        <f t="shared" si="70"/>
        <v>0</v>
      </c>
      <c r="K354" s="188"/>
      <c r="L354" s="37"/>
      <c r="M354" s="189" t="s">
        <v>1</v>
      </c>
      <c r="N354" s="190" t="s">
        <v>38</v>
      </c>
      <c r="O354" s="69"/>
      <c r="P354" s="191">
        <f t="shared" si="71"/>
        <v>0</v>
      </c>
      <c r="Q354" s="191">
        <v>1.8400000000000001E-3</v>
      </c>
      <c r="R354" s="191">
        <f t="shared" si="72"/>
        <v>2.5760000000000002E-2</v>
      </c>
      <c r="S354" s="191">
        <v>0</v>
      </c>
      <c r="T354" s="192">
        <f t="shared" si="7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93" t="s">
        <v>206</v>
      </c>
      <c r="AT354" s="193" t="s">
        <v>124</v>
      </c>
      <c r="AU354" s="193" t="s">
        <v>83</v>
      </c>
      <c r="AY354" s="15" t="s">
        <v>121</v>
      </c>
      <c r="BE354" s="194">
        <f t="shared" si="74"/>
        <v>0</v>
      </c>
      <c r="BF354" s="194">
        <f t="shared" si="75"/>
        <v>0</v>
      </c>
      <c r="BG354" s="194">
        <f t="shared" si="76"/>
        <v>0</v>
      </c>
      <c r="BH354" s="194">
        <f t="shared" si="77"/>
        <v>0</v>
      </c>
      <c r="BI354" s="194">
        <f t="shared" si="78"/>
        <v>0</v>
      </c>
      <c r="BJ354" s="15" t="s">
        <v>81</v>
      </c>
      <c r="BK354" s="194">
        <f t="shared" si="79"/>
        <v>0</v>
      </c>
      <c r="BL354" s="15" t="s">
        <v>206</v>
      </c>
      <c r="BM354" s="193" t="s">
        <v>939</v>
      </c>
    </row>
    <row r="355" spans="1:65" s="2" customFormat="1" ht="24.2" customHeight="1">
      <c r="A355" s="32"/>
      <c r="B355" s="33"/>
      <c r="C355" s="181" t="s">
        <v>940</v>
      </c>
      <c r="D355" s="181" t="s">
        <v>124</v>
      </c>
      <c r="E355" s="182" t="s">
        <v>941</v>
      </c>
      <c r="F355" s="183" t="s">
        <v>942</v>
      </c>
      <c r="G355" s="184" t="s">
        <v>176</v>
      </c>
      <c r="H355" s="185">
        <v>3</v>
      </c>
      <c r="I355" s="186"/>
      <c r="J355" s="187">
        <f t="shared" si="70"/>
        <v>0</v>
      </c>
      <c r="K355" s="188"/>
      <c r="L355" s="37"/>
      <c r="M355" s="189" t="s">
        <v>1</v>
      </c>
      <c r="N355" s="190" t="s">
        <v>38</v>
      </c>
      <c r="O355" s="69"/>
      <c r="P355" s="191">
        <f t="shared" si="71"/>
        <v>0</v>
      </c>
      <c r="Q355" s="191">
        <v>0</v>
      </c>
      <c r="R355" s="191">
        <f t="shared" si="72"/>
        <v>0</v>
      </c>
      <c r="S355" s="191">
        <v>2.2499999999999998E-3</v>
      </c>
      <c r="T355" s="192">
        <f t="shared" si="73"/>
        <v>6.7499999999999991E-3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93" t="s">
        <v>206</v>
      </c>
      <c r="AT355" s="193" t="s">
        <v>124</v>
      </c>
      <c r="AU355" s="193" t="s">
        <v>83</v>
      </c>
      <c r="AY355" s="15" t="s">
        <v>121</v>
      </c>
      <c r="BE355" s="194">
        <f t="shared" si="74"/>
        <v>0</v>
      </c>
      <c r="BF355" s="194">
        <f t="shared" si="75"/>
        <v>0</v>
      </c>
      <c r="BG355" s="194">
        <f t="shared" si="76"/>
        <v>0</v>
      </c>
      <c r="BH355" s="194">
        <f t="shared" si="77"/>
        <v>0</v>
      </c>
      <c r="BI355" s="194">
        <f t="shared" si="78"/>
        <v>0</v>
      </c>
      <c r="BJ355" s="15" t="s">
        <v>81</v>
      </c>
      <c r="BK355" s="194">
        <f t="shared" si="79"/>
        <v>0</v>
      </c>
      <c r="BL355" s="15" t="s">
        <v>206</v>
      </c>
      <c r="BM355" s="193" t="s">
        <v>943</v>
      </c>
    </row>
    <row r="356" spans="1:65" s="2" customFormat="1" ht="16.5" customHeight="1">
      <c r="A356" s="32"/>
      <c r="B356" s="33"/>
      <c r="C356" s="181" t="s">
        <v>944</v>
      </c>
      <c r="D356" s="181" t="s">
        <v>124</v>
      </c>
      <c r="E356" s="182" t="s">
        <v>945</v>
      </c>
      <c r="F356" s="183" t="s">
        <v>946</v>
      </c>
      <c r="G356" s="184" t="s">
        <v>534</v>
      </c>
      <c r="H356" s="185">
        <v>3</v>
      </c>
      <c r="I356" s="186"/>
      <c r="J356" s="187">
        <f t="shared" si="70"/>
        <v>0</v>
      </c>
      <c r="K356" s="188"/>
      <c r="L356" s="37"/>
      <c r="M356" s="189" t="s">
        <v>1</v>
      </c>
      <c r="N356" s="190" t="s">
        <v>38</v>
      </c>
      <c r="O356" s="69"/>
      <c r="P356" s="191">
        <f t="shared" si="71"/>
        <v>0</v>
      </c>
      <c r="Q356" s="191">
        <v>2.14E-3</v>
      </c>
      <c r="R356" s="191">
        <f t="shared" si="72"/>
        <v>6.4200000000000004E-3</v>
      </c>
      <c r="S356" s="191">
        <v>0</v>
      </c>
      <c r="T356" s="192">
        <f t="shared" si="7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93" t="s">
        <v>206</v>
      </c>
      <c r="AT356" s="193" t="s">
        <v>124</v>
      </c>
      <c r="AU356" s="193" t="s">
        <v>83</v>
      </c>
      <c r="AY356" s="15" t="s">
        <v>121</v>
      </c>
      <c r="BE356" s="194">
        <f t="shared" si="74"/>
        <v>0</v>
      </c>
      <c r="BF356" s="194">
        <f t="shared" si="75"/>
        <v>0</v>
      </c>
      <c r="BG356" s="194">
        <f t="shared" si="76"/>
        <v>0</v>
      </c>
      <c r="BH356" s="194">
        <f t="shared" si="77"/>
        <v>0</v>
      </c>
      <c r="BI356" s="194">
        <f t="shared" si="78"/>
        <v>0</v>
      </c>
      <c r="BJ356" s="15" t="s">
        <v>81</v>
      </c>
      <c r="BK356" s="194">
        <f t="shared" si="79"/>
        <v>0</v>
      </c>
      <c r="BL356" s="15" t="s">
        <v>206</v>
      </c>
      <c r="BM356" s="193" t="s">
        <v>947</v>
      </c>
    </row>
    <row r="357" spans="1:65" s="2" customFormat="1" ht="16.5" customHeight="1">
      <c r="A357" s="32"/>
      <c r="B357" s="33"/>
      <c r="C357" s="195" t="s">
        <v>948</v>
      </c>
      <c r="D357" s="195" t="s">
        <v>160</v>
      </c>
      <c r="E357" s="196" t="s">
        <v>949</v>
      </c>
      <c r="F357" s="197" t="s">
        <v>950</v>
      </c>
      <c r="G357" s="198" t="s">
        <v>789</v>
      </c>
      <c r="H357" s="199">
        <v>3</v>
      </c>
      <c r="I357" s="200"/>
      <c r="J357" s="201">
        <f t="shared" si="70"/>
        <v>0</v>
      </c>
      <c r="K357" s="202"/>
      <c r="L357" s="203"/>
      <c r="M357" s="204" t="s">
        <v>1</v>
      </c>
      <c r="N357" s="205" t="s">
        <v>38</v>
      </c>
      <c r="O357" s="69"/>
      <c r="P357" s="191">
        <f t="shared" si="71"/>
        <v>0</v>
      </c>
      <c r="Q357" s="191">
        <v>2.0999999999999999E-3</v>
      </c>
      <c r="R357" s="191">
        <f t="shared" si="72"/>
        <v>6.3E-3</v>
      </c>
      <c r="S357" s="191">
        <v>0</v>
      </c>
      <c r="T357" s="192">
        <f t="shared" si="7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93" t="s">
        <v>254</v>
      </c>
      <c r="AT357" s="193" t="s">
        <v>160</v>
      </c>
      <c r="AU357" s="193" t="s">
        <v>83</v>
      </c>
      <c r="AY357" s="15" t="s">
        <v>121</v>
      </c>
      <c r="BE357" s="194">
        <f t="shared" si="74"/>
        <v>0</v>
      </c>
      <c r="BF357" s="194">
        <f t="shared" si="75"/>
        <v>0</v>
      </c>
      <c r="BG357" s="194">
        <f t="shared" si="76"/>
        <v>0</v>
      </c>
      <c r="BH357" s="194">
        <f t="shared" si="77"/>
        <v>0</v>
      </c>
      <c r="BI357" s="194">
        <f t="shared" si="78"/>
        <v>0</v>
      </c>
      <c r="BJ357" s="15" t="s">
        <v>81</v>
      </c>
      <c r="BK357" s="194">
        <f t="shared" si="79"/>
        <v>0</v>
      </c>
      <c r="BL357" s="15" t="s">
        <v>206</v>
      </c>
      <c r="BM357" s="193" t="s">
        <v>951</v>
      </c>
    </row>
    <row r="358" spans="1:65" s="2" customFormat="1" ht="24.2" customHeight="1">
      <c r="A358" s="32"/>
      <c r="B358" s="33"/>
      <c r="C358" s="181" t="s">
        <v>952</v>
      </c>
      <c r="D358" s="181" t="s">
        <v>124</v>
      </c>
      <c r="E358" s="182" t="s">
        <v>953</v>
      </c>
      <c r="F358" s="183" t="s">
        <v>954</v>
      </c>
      <c r="G358" s="184" t="s">
        <v>176</v>
      </c>
      <c r="H358" s="185">
        <v>2</v>
      </c>
      <c r="I358" s="186"/>
      <c r="J358" s="187">
        <f t="shared" si="70"/>
        <v>0</v>
      </c>
      <c r="K358" s="188"/>
      <c r="L358" s="37"/>
      <c r="M358" s="189" t="s">
        <v>1</v>
      </c>
      <c r="N358" s="190" t="s">
        <v>38</v>
      </c>
      <c r="O358" s="69"/>
      <c r="P358" s="191">
        <f t="shared" si="71"/>
        <v>0</v>
      </c>
      <c r="Q358" s="191">
        <v>1.6000000000000001E-4</v>
      </c>
      <c r="R358" s="191">
        <f t="shared" si="72"/>
        <v>3.2000000000000003E-4</v>
      </c>
      <c r="S358" s="191">
        <v>0</v>
      </c>
      <c r="T358" s="192">
        <f t="shared" si="7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93" t="s">
        <v>206</v>
      </c>
      <c r="AT358" s="193" t="s">
        <v>124</v>
      </c>
      <c r="AU358" s="193" t="s">
        <v>83</v>
      </c>
      <c r="AY358" s="15" t="s">
        <v>121</v>
      </c>
      <c r="BE358" s="194">
        <f t="shared" si="74"/>
        <v>0</v>
      </c>
      <c r="BF358" s="194">
        <f t="shared" si="75"/>
        <v>0</v>
      </c>
      <c r="BG358" s="194">
        <f t="shared" si="76"/>
        <v>0</v>
      </c>
      <c r="BH358" s="194">
        <f t="shared" si="77"/>
        <v>0</v>
      </c>
      <c r="BI358" s="194">
        <f t="shared" si="78"/>
        <v>0</v>
      </c>
      <c r="BJ358" s="15" t="s">
        <v>81</v>
      </c>
      <c r="BK358" s="194">
        <f t="shared" si="79"/>
        <v>0</v>
      </c>
      <c r="BL358" s="15" t="s">
        <v>206</v>
      </c>
      <c r="BM358" s="193" t="s">
        <v>955</v>
      </c>
    </row>
    <row r="359" spans="1:65" s="2" customFormat="1" ht="24.2" customHeight="1">
      <c r="A359" s="32"/>
      <c r="B359" s="33"/>
      <c r="C359" s="181" t="s">
        <v>956</v>
      </c>
      <c r="D359" s="181" t="s">
        <v>124</v>
      </c>
      <c r="E359" s="182" t="s">
        <v>957</v>
      </c>
      <c r="F359" s="183" t="s">
        <v>958</v>
      </c>
      <c r="G359" s="184" t="s">
        <v>176</v>
      </c>
      <c r="H359" s="185">
        <v>1</v>
      </c>
      <c r="I359" s="186"/>
      <c r="J359" s="187">
        <f t="shared" si="70"/>
        <v>0</v>
      </c>
      <c r="K359" s="188"/>
      <c r="L359" s="37"/>
      <c r="M359" s="189" t="s">
        <v>1</v>
      </c>
      <c r="N359" s="190" t="s">
        <v>38</v>
      </c>
      <c r="O359" s="69"/>
      <c r="P359" s="191">
        <f t="shared" si="71"/>
        <v>0</v>
      </c>
      <c r="Q359" s="191">
        <v>1.3999999999999999E-4</v>
      </c>
      <c r="R359" s="191">
        <f t="shared" si="72"/>
        <v>1.3999999999999999E-4</v>
      </c>
      <c r="S359" s="191">
        <v>0</v>
      </c>
      <c r="T359" s="192">
        <f t="shared" si="7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93" t="s">
        <v>206</v>
      </c>
      <c r="AT359" s="193" t="s">
        <v>124</v>
      </c>
      <c r="AU359" s="193" t="s">
        <v>83</v>
      </c>
      <c r="AY359" s="15" t="s">
        <v>121</v>
      </c>
      <c r="BE359" s="194">
        <f t="shared" si="74"/>
        <v>0</v>
      </c>
      <c r="BF359" s="194">
        <f t="shared" si="75"/>
        <v>0</v>
      </c>
      <c r="BG359" s="194">
        <f t="shared" si="76"/>
        <v>0</v>
      </c>
      <c r="BH359" s="194">
        <f t="shared" si="77"/>
        <v>0</v>
      </c>
      <c r="BI359" s="194">
        <f t="shared" si="78"/>
        <v>0</v>
      </c>
      <c r="BJ359" s="15" t="s">
        <v>81</v>
      </c>
      <c r="BK359" s="194">
        <f t="shared" si="79"/>
        <v>0</v>
      </c>
      <c r="BL359" s="15" t="s">
        <v>206</v>
      </c>
      <c r="BM359" s="193" t="s">
        <v>959</v>
      </c>
    </row>
    <row r="360" spans="1:65" s="2" customFormat="1" ht="24.2" customHeight="1">
      <c r="A360" s="32"/>
      <c r="B360" s="33"/>
      <c r="C360" s="181" t="s">
        <v>960</v>
      </c>
      <c r="D360" s="181" t="s">
        <v>124</v>
      </c>
      <c r="E360" s="182" t="s">
        <v>961</v>
      </c>
      <c r="F360" s="183" t="s">
        <v>962</v>
      </c>
      <c r="G360" s="184" t="s">
        <v>176</v>
      </c>
      <c r="H360" s="185">
        <v>3</v>
      </c>
      <c r="I360" s="186"/>
      <c r="J360" s="187">
        <f t="shared" si="70"/>
        <v>0</v>
      </c>
      <c r="K360" s="188"/>
      <c r="L360" s="37"/>
      <c r="M360" s="189" t="s">
        <v>1</v>
      </c>
      <c r="N360" s="190" t="s">
        <v>38</v>
      </c>
      <c r="O360" s="69"/>
      <c r="P360" s="191">
        <f t="shared" si="71"/>
        <v>0</v>
      </c>
      <c r="Q360" s="191">
        <v>6.0000000000000002E-5</v>
      </c>
      <c r="R360" s="191">
        <f t="shared" si="72"/>
        <v>1.8000000000000001E-4</v>
      </c>
      <c r="S360" s="191">
        <v>0</v>
      </c>
      <c r="T360" s="192">
        <f t="shared" si="7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93" t="s">
        <v>206</v>
      </c>
      <c r="AT360" s="193" t="s">
        <v>124</v>
      </c>
      <c r="AU360" s="193" t="s">
        <v>83</v>
      </c>
      <c r="AY360" s="15" t="s">
        <v>121</v>
      </c>
      <c r="BE360" s="194">
        <f t="shared" si="74"/>
        <v>0</v>
      </c>
      <c r="BF360" s="194">
        <f t="shared" si="75"/>
        <v>0</v>
      </c>
      <c r="BG360" s="194">
        <f t="shared" si="76"/>
        <v>0</v>
      </c>
      <c r="BH360" s="194">
        <f t="shared" si="77"/>
        <v>0</v>
      </c>
      <c r="BI360" s="194">
        <f t="shared" si="78"/>
        <v>0</v>
      </c>
      <c r="BJ360" s="15" t="s">
        <v>81</v>
      </c>
      <c r="BK360" s="194">
        <f t="shared" si="79"/>
        <v>0</v>
      </c>
      <c r="BL360" s="15" t="s">
        <v>206</v>
      </c>
      <c r="BM360" s="193" t="s">
        <v>963</v>
      </c>
    </row>
    <row r="361" spans="1:65" s="2" customFormat="1" ht="24.2" customHeight="1">
      <c r="A361" s="32"/>
      <c r="B361" s="33"/>
      <c r="C361" s="181" t="s">
        <v>964</v>
      </c>
      <c r="D361" s="181" t="s">
        <v>124</v>
      </c>
      <c r="E361" s="182" t="s">
        <v>965</v>
      </c>
      <c r="F361" s="183" t="s">
        <v>966</v>
      </c>
      <c r="G361" s="184" t="s">
        <v>176</v>
      </c>
      <c r="H361" s="185">
        <v>21</v>
      </c>
      <c r="I361" s="186"/>
      <c r="J361" s="187">
        <f t="shared" si="70"/>
        <v>0</v>
      </c>
      <c r="K361" s="188"/>
      <c r="L361" s="37"/>
      <c r="M361" s="189" t="s">
        <v>1</v>
      </c>
      <c r="N361" s="190" t="s">
        <v>38</v>
      </c>
      <c r="O361" s="69"/>
      <c r="P361" s="191">
        <f t="shared" si="71"/>
        <v>0</v>
      </c>
      <c r="Q361" s="191">
        <v>0</v>
      </c>
      <c r="R361" s="191">
        <f t="shared" si="72"/>
        <v>0</v>
      </c>
      <c r="S361" s="191">
        <v>8.4999999999999995E-4</v>
      </c>
      <c r="T361" s="192">
        <f t="shared" si="73"/>
        <v>1.7849999999999998E-2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93" t="s">
        <v>206</v>
      </c>
      <c r="AT361" s="193" t="s">
        <v>124</v>
      </c>
      <c r="AU361" s="193" t="s">
        <v>83</v>
      </c>
      <c r="AY361" s="15" t="s">
        <v>121</v>
      </c>
      <c r="BE361" s="194">
        <f t="shared" si="74"/>
        <v>0</v>
      </c>
      <c r="BF361" s="194">
        <f t="shared" si="75"/>
        <v>0</v>
      </c>
      <c r="BG361" s="194">
        <f t="shared" si="76"/>
        <v>0</v>
      </c>
      <c r="BH361" s="194">
        <f t="shared" si="77"/>
        <v>0</v>
      </c>
      <c r="BI361" s="194">
        <f t="shared" si="78"/>
        <v>0</v>
      </c>
      <c r="BJ361" s="15" t="s">
        <v>81</v>
      </c>
      <c r="BK361" s="194">
        <f t="shared" si="79"/>
        <v>0</v>
      </c>
      <c r="BL361" s="15" t="s">
        <v>206</v>
      </c>
      <c r="BM361" s="193" t="s">
        <v>967</v>
      </c>
    </row>
    <row r="362" spans="1:65" s="2" customFormat="1" ht="24.2" customHeight="1">
      <c r="A362" s="32"/>
      <c r="B362" s="33"/>
      <c r="C362" s="181" t="s">
        <v>968</v>
      </c>
      <c r="D362" s="181" t="s">
        <v>124</v>
      </c>
      <c r="E362" s="182" t="s">
        <v>969</v>
      </c>
      <c r="F362" s="183" t="s">
        <v>970</v>
      </c>
      <c r="G362" s="184" t="s">
        <v>176</v>
      </c>
      <c r="H362" s="185">
        <v>15</v>
      </c>
      <c r="I362" s="186"/>
      <c r="J362" s="187">
        <f t="shared" si="70"/>
        <v>0</v>
      </c>
      <c r="K362" s="188"/>
      <c r="L362" s="37"/>
      <c r="M362" s="189" t="s">
        <v>1</v>
      </c>
      <c r="N362" s="190" t="s">
        <v>38</v>
      </c>
      <c r="O362" s="69"/>
      <c r="P362" s="191">
        <f t="shared" si="71"/>
        <v>0</v>
      </c>
      <c r="Q362" s="191">
        <v>0</v>
      </c>
      <c r="R362" s="191">
        <f t="shared" si="72"/>
        <v>0</v>
      </c>
      <c r="S362" s="191">
        <v>1.2199999999999999E-3</v>
      </c>
      <c r="T362" s="192">
        <f t="shared" si="73"/>
        <v>1.83E-2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93" t="s">
        <v>206</v>
      </c>
      <c r="AT362" s="193" t="s">
        <v>124</v>
      </c>
      <c r="AU362" s="193" t="s">
        <v>83</v>
      </c>
      <c r="AY362" s="15" t="s">
        <v>121</v>
      </c>
      <c r="BE362" s="194">
        <f t="shared" si="74"/>
        <v>0</v>
      </c>
      <c r="BF362" s="194">
        <f t="shared" si="75"/>
        <v>0</v>
      </c>
      <c r="BG362" s="194">
        <f t="shared" si="76"/>
        <v>0</v>
      </c>
      <c r="BH362" s="194">
        <f t="shared" si="77"/>
        <v>0</v>
      </c>
      <c r="BI362" s="194">
        <f t="shared" si="78"/>
        <v>0</v>
      </c>
      <c r="BJ362" s="15" t="s">
        <v>81</v>
      </c>
      <c r="BK362" s="194">
        <f t="shared" si="79"/>
        <v>0</v>
      </c>
      <c r="BL362" s="15" t="s">
        <v>206</v>
      </c>
      <c r="BM362" s="193" t="s">
        <v>971</v>
      </c>
    </row>
    <row r="363" spans="1:65" s="2" customFormat="1" ht="24.2" customHeight="1">
      <c r="A363" s="32"/>
      <c r="B363" s="33"/>
      <c r="C363" s="181" t="s">
        <v>972</v>
      </c>
      <c r="D363" s="181" t="s">
        <v>124</v>
      </c>
      <c r="E363" s="182" t="s">
        <v>973</v>
      </c>
      <c r="F363" s="183" t="s">
        <v>974</v>
      </c>
      <c r="G363" s="184" t="s">
        <v>176</v>
      </c>
      <c r="H363" s="185">
        <v>15</v>
      </c>
      <c r="I363" s="186"/>
      <c r="J363" s="187">
        <f t="shared" si="70"/>
        <v>0</v>
      </c>
      <c r="K363" s="188"/>
      <c r="L363" s="37"/>
      <c r="M363" s="189" t="s">
        <v>1</v>
      </c>
      <c r="N363" s="190" t="s">
        <v>38</v>
      </c>
      <c r="O363" s="69"/>
      <c r="P363" s="191">
        <f t="shared" si="71"/>
        <v>0</v>
      </c>
      <c r="Q363" s="191">
        <v>2.4000000000000001E-4</v>
      </c>
      <c r="R363" s="191">
        <f t="shared" si="72"/>
        <v>3.5999999999999999E-3</v>
      </c>
      <c r="S363" s="191">
        <v>0</v>
      </c>
      <c r="T363" s="192">
        <f t="shared" si="7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93" t="s">
        <v>206</v>
      </c>
      <c r="AT363" s="193" t="s">
        <v>124</v>
      </c>
      <c r="AU363" s="193" t="s">
        <v>83</v>
      </c>
      <c r="AY363" s="15" t="s">
        <v>121</v>
      </c>
      <c r="BE363" s="194">
        <f t="shared" si="74"/>
        <v>0</v>
      </c>
      <c r="BF363" s="194">
        <f t="shared" si="75"/>
        <v>0</v>
      </c>
      <c r="BG363" s="194">
        <f t="shared" si="76"/>
        <v>0</v>
      </c>
      <c r="BH363" s="194">
        <f t="shared" si="77"/>
        <v>0</v>
      </c>
      <c r="BI363" s="194">
        <f t="shared" si="78"/>
        <v>0</v>
      </c>
      <c r="BJ363" s="15" t="s">
        <v>81</v>
      </c>
      <c r="BK363" s="194">
        <f t="shared" si="79"/>
        <v>0</v>
      </c>
      <c r="BL363" s="15" t="s">
        <v>206</v>
      </c>
      <c r="BM363" s="193" t="s">
        <v>975</v>
      </c>
    </row>
    <row r="364" spans="1:65" s="2" customFormat="1" ht="24.2" customHeight="1">
      <c r="A364" s="32"/>
      <c r="B364" s="33"/>
      <c r="C364" s="181" t="s">
        <v>976</v>
      </c>
      <c r="D364" s="181" t="s">
        <v>124</v>
      </c>
      <c r="E364" s="182" t="s">
        <v>977</v>
      </c>
      <c r="F364" s="183" t="s">
        <v>978</v>
      </c>
      <c r="G364" s="184" t="s">
        <v>176</v>
      </c>
      <c r="H364" s="185">
        <v>2</v>
      </c>
      <c r="I364" s="186"/>
      <c r="J364" s="187">
        <f t="shared" si="70"/>
        <v>0</v>
      </c>
      <c r="K364" s="188"/>
      <c r="L364" s="37"/>
      <c r="M364" s="189" t="s">
        <v>1</v>
      </c>
      <c r="N364" s="190" t="s">
        <v>38</v>
      </c>
      <c r="O364" s="69"/>
      <c r="P364" s="191">
        <f t="shared" si="71"/>
        <v>0</v>
      </c>
      <c r="Q364" s="191">
        <v>2.7999999999999998E-4</v>
      </c>
      <c r="R364" s="191">
        <f t="shared" si="72"/>
        <v>5.5999999999999995E-4</v>
      </c>
      <c r="S364" s="191">
        <v>0</v>
      </c>
      <c r="T364" s="192">
        <f t="shared" si="7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93" t="s">
        <v>206</v>
      </c>
      <c r="AT364" s="193" t="s">
        <v>124</v>
      </c>
      <c r="AU364" s="193" t="s">
        <v>83</v>
      </c>
      <c r="AY364" s="15" t="s">
        <v>121</v>
      </c>
      <c r="BE364" s="194">
        <f t="shared" si="74"/>
        <v>0</v>
      </c>
      <c r="BF364" s="194">
        <f t="shared" si="75"/>
        <v>0</v>
      </c>
      <c r="BG364" s="194">
        <f t="shared" si="76"/>
        <v>0</v>
      </c>
      <c r="BH364" s="194">
        <f t="shared" si="77"/>
        <v>0</v>
      </c>
      <c r="BI364" s="194">
        <f t="shared" si="78"/>
        <v>0</v>
      </c>
      <c r="BJ364" s="15" t="s">
        <v>81</v>
      </c>
      <c r="BK364" s="194">
        <f t="shared" si="79"/>
        <v>0</v>
      </c>
      <c r="BL364" s="15" t="s">
        <v>206</v>
      </c>
      <c r="BM364" s="193" t="s">
        <v>979</v>
      </c>
    </row>
    <row r="365" spans="1:65" s="2" customFormat="1" ht="33" customHeight="1">
      <c r="A365" s="32"/>
      <c r="B365" s="33"/>
      <c r="C365" s="181" t="s">
        <v>980</v>
      </c>
      <c r="D365" s="181" t="s">
        <v>124</v>
      </c>
      <c r="E365" s="182" t="s">
        <v>981</v>
      </c>
      <c r="F365" s="183" t="s">
        <v>982</v>
      </c>
      <c r="G365" s="184" t="s">
        <v>176</v>
      </c>
      <c r="H365" s="185">
        <v>15</v>
      </c>
      <c r="I365" s="186"/>
      <c r="J365" s="187">
        <f t="shared" si="70"/>
        <v>0</v>
      </c>
      <c r="K365" s="188"/>
      <c r="L365" s="37"/>
      <c r="M365" s="189" t="s">
        <v>1</v>
      </c>
      <c r="N365" s="190" t="s">
        <v>38</v>
      </c>
      <c r="O365" s="69"/>
      <c r="P365" s="191">
        <f t="shared" si="71"/>
        <v>0</v>
      </c>
      <c r="Q365" s="191">
        <v>1.3999999999999999E-4</v>
      </c>
      <c r="R365" s="191">
        <f t="shared" si="72"/>
        <v>2.0999999999999999E-3</v>
      </c>
      <c r="S365" s="191">
        <v>0</v>
      </c>
      <c r="T365" s="192">
        <f t="shared" si="7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93" t="s">
        <v>206</v>
      </c>
      <c r="AT365" s="193" t="s">
        <v>124</v>
      </c>
      <c r="AU365" s="193" t="s">
        <v>83</v>
      </c>
      <c r="AY365" s="15" t="s">
        <v>121</v>
      </c>
      <c r="BE365" s="194">
        <f t="shared" si="74"/>
        <v>0</v>
      </c>
      <c r="BF365" s="194">
        <f t="shared" si="75"/>
        <v>0</v>
      </c>
      <c r="BG365" s="194">
        <f t="shared" si="76"/>
        <v>0</v>
      </c>
      <c r="BH365" s="194">
        <f t="shared" si="77"/>
        <v>0</v>
      </c>
      <c r="BI365" s="194">
        <f t="shared" si="78"/>
        <v>0</v>
      </c>
      <c r="BJ365" s="15" t="s">
        <v>81</v>
      </c>
      <c r="BK365" s="194">
        <f t="shared" si="79"/>
        <v>0</v>
      </c>
      <c r="BL365" s="15" t="s">
        <v>206</v>
      </c>
      <c r="BM365" s="193" t="s">
        <v>983</v>
      </c>
    </row>
    <row r="366" spans="1:65" s="2" customFormat="1" ht="33" customHeight="1">
      <c r="A366" s="32"/>
      <c r="B366" s="33"/>
      <c r="C366" s="181" t="s">
        <v>984</v>
      </c>
      <c r="D366" s="181" t="s">
        <v>124</v>
      </c>
      <c r="E366" s="182" t="s">
        <v>985</v>
      </c>
      <c r="F366" s="183" t="s">
        <v>986</v>
      </c>
      <c r="G366" s="184" t="s">
        <v>176</v>
      </c>
      <c r="H366" s="185">
        <v>2</v>
      </c>
      <c r="I366" s="186"/>
      <c r="J366" s="187">
        <f t="shared" si="70"/>
        <v>0</v>
      </c>
      <c r="K366" s="188"/>
      <c r="L366" s="37"/>
      <c r="M366" s="189" t="s">
        <v>1</v>
      </c>
      <c r="N366" s="190" t="s">
        <v>38</v>
      </c>
      <c r="O366" s="69"/>
      <c r="P366" s="191">
        <f t="shared" si="71"/>
        <v>0</v>
      </c>
      <c r="Q366" s="191">
        <v>1.6000000000000001E-4</v>
      </c>
      <c r="R366" s="191">
        <f t="shared" si="72"/>
        <v>3.2000000000000003E-4</v>
      </c>
      <c r="S366" s="191">
        <v>0</v>
      </c>
      <c r="T366" s="192">
        <f t="shared" si="7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93" t="s">
        <v>206</v>
      </c>
      <c r="AT366" s="193" t="s">
        <v>124</v>
      </c>
      <c r="AU366" s="193" t="s">
        <v>83</v>
      </c>
      <c r="AY366" s="15" t="s">
        <v>121</v>
      </c>
      <c r="BE366" s="194">
        <f t="shared" si="74"/>
        <v>0</v>
      </c>
      <c r="BF366" s="194">
        <f t="shared" si="75"/>
        <v>0</v>
      </c>
      <c r="BG366" s="194">
        <f t="shared" si="76"/>
        <v>0</v>
      </c>
      <c r="BH366" s="194">
        <f t="shared" si="77"/>
        <v>0</v>
      </c>
      <c r="BI366" s="194">
        <f t="shared" si="78"/>
        <v>0</v>
      </c>
      <c r="BJ366" s="15" t="s">
        <v>81</v>
      </c>
      <c r="BK366" s="194">
        <f t="shared" si="79"/>
        <v>0</v>
      </c>
      <c r="BL366" s="15" t="s">
        <v>206</v>
      </c>
      <c r="BM366" s="193" t="s">
        <v>987</v>
      </c>
    </row>
    <row r="367" spans="1:65" s="2" customFormat="1" ht="16.5" customHeight="1">
      <c r="A367" s="32"/>
      <c r="B367" s="33"/>
      <c r="C367" s="181" t="s">
        <v>988</v>
      </c>
      <c r="D367" s="181" t="s">
        <v>124</v>
      </c>
      <c r="E367" s="182" t="s">
        <v>989</v>
      </c>
      <c r="F367" s="183" t="s">
        <v>990</v>
      </c>
      <c r="G367" s="184" t="s">
        <v>176</v>
      </c>
      <c r="H367" s="185">
        <v>15</v>
      </c>
      <c r="I367" s="186"/>
      <c r="J367" s="187">
        <f t="shared" si="70"/>
        <v>0</v>
      </c>
      <c r="K367" s="188"/>
      <c r="L367" s="37"/>
      <c r="M367" s="189" t="s">
        <v>1</v>
      </c>
      <c r="N367" s="190" t="s">
        <v>38</v>
      </c>
      <c r="O367" s="69"/>
      <c r="P367" s="191">
        <f t="shared" si="71"/>
        <v>0</v>
      </c>
      <c r="Q367" s="191">
        <v>9.0000000000000006E-5</v>
      </c>
      <c r="R367" s="191">
        <f t="shared" si="72"/>
        <v>1.3500000000000001E-3</v>
      </c>
      <c r="S367" s="191">
        <v>0</v>
      </c>
      <c r="T367" s="192">
        <f t="shared" si="73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93" t="s">
        <v>206</v>
      </c>
      <c r="AT367" s="193" t="s">
        <v>124</v>
      </c>
      <c r="AU367" s="193" t="s">
        <v>83</v>
      </c>
      <c r="AY367" s="15" t="s">
        <v>121</v>
      </c>
      <c r="BE367" s="194">
        <f t="shared" si="74"/>
        <v>0</v>
      </c>
      <c r="BF367" s="194">
        <f t="shared" si="75"/>
        <v>0</v>
      </c>
      <c r="BG367" s="194">
        <f t="shared" si="76"/>
        <v>0</v>
      </c>
      <c r="BH367" s="194">
        <f t="shared" si="77"/>
        <v>0</v>
      </c>
      <c r="BI367" s="194">
        <f t="shared" si="78"/>
        <v>0</v>
      </c>
      <c r="BJ367" s="15" t="s">
        <v>81</v>
      </c>
      <c r="BK367" s="194">
        <f t="shared" si="79"/>
        <v>0</v>
      </c>
      <c r="BL367" s="15" t="s">
        <v>206</v>
      </c>
      <c r="BM367" s="193" t="s">
        <v>991</v>
      </c>
    </row>
    <row r="368" spans="1:65" s="2" customFormat="1" ht="44.25" customHeight="1">
      <c r="A368" s="32"/>
      <c r="B368" s="33"/>
      <c r="C368" s="181" t="s">
        <v>992</v>
      </c>
      <c r="D368" s="181" t="s">
        <v>124</v>
      </c>
      <c r="E368" s="182" t="s">
        <v>993</v>
      </c>
      <c r="F368" s="183" t="s">
        <v>994</v>
      </c>
      <c r="G368" s="184" t="s">
        <v>486</v>
      </c>
      <c r="H368" s="221"/>
      <c r="I368" s="186"/>
      <c r="J368" s="187">
        <f t="shared" si="70"/>
        <v>0</v>
      </c>
      <c r="K368" s="188"/>
      <c r="L368" s="37"/>
      <c r="M368" s="189" t="s">
        <v>1</v>
      </c>
      <c r="N368" s="190" t="s">
        <v>38</v>
      </c>
      <c r="O368" s="69"/>
      <c r="P368" s="191">
        <f t="shared" si="71"/>
        <v>0</v>
      </c>
      <c r="Q368" s="191">
        <v>0</v>
      </c>
      <c r="R368" s="191">
        <f t="shared" si="72"/>
        <v>0</v>
      </c>
      <c r="S368" s="191">
        <v>0</v>
      </c>
      <c r="T368" s="192">
        <f t="shared" si="7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93" t="s">
        <v>206</v>
      </c>
      <c r="AT368" s="193" t="s">
        <v>124</v>
      </c>
      <c r="AU368" s="193" t="s">
        <v>83</v>
      </c>
      <c r="AY368" s="15" t="s">
        <v>121</v>
      </c>
      <c r="BE368" s="194">
        <f t="shared" si="74"/>
        <v>0</v>
      </c>
      <c r="BF368" s="194">
        <f t="shared" si="75"/>
        <v>0</v>
      </c>
      <c r="BG368" s="194">
        <f t="shared" si="76"/>
        <v>0</v>
      </c>
      <c r="BH368" s="194">
        <f t="shared" si="77"/>
        <v>0</v>
      </c>
      <c r="BI368" s="194">
        <f t="shared" si="78"/>
        <v>0</v>
      </c>
      <c r="BJ368" s="15" t="s">
        <v>81</v>
      </c>
      <c r="BK368" s="194">
        <f t="shared" si="79"/>
        <v>0</v>
      </c>
      <c r="BL368" s="15" t="s">
        <v>206</v>
      </c>
      <c r="BM368" s="193" t="s">
        <v>995</v>
      </c>
    </row>
    <row r="369" spans="1:65" s="12" customFormat="1" ht="22.9" customHeight="1">
      <c r="B369" s="165"/>
      <c r="C369" s="166"/>
      <c r="D369" s="167" t="s">
        <v>72</v>
      </c>
      <c r="E369" s="179" t="s">
        <v>996</v>
      </c>
      <c r="F369" s="179" t="s">
        <v>997</v>
      </c>
      <c r="G369" s="166"/>
      <c r="H369" s="166"/>
      <c r="I369" s="169"/>
      <c r="J369" s="180">
        <f>BK369</f>
        <v>0</v>
      </c>
      <c r="K369" s="166"/>
      <c r="L369" s="171"/>
      <c r="M369" s="172"/>
      <c r="N369" s="173"/>
      <c r="O369" s="173"/>
      <c r="P369" s="174">
        <f>SUM(P370:P375)</f>
        <v>0</v>
      </c>
      <c r="Q369" s="173"/>
      <c r="R369" s="174">
        <f>SUM(R370:R375)</f>
        <v>9.5650000000000013E-2</v>
      </c>
      <c r="S369" s="173"/>
      <c r="T369" s="175">
        <f>SUM(T370:T375)</f>
        <v>0</v>
      </c>
      <c r="AR369" s="176" t="s">
        <v>83</v>
      </c>
      <c r="AT369" s="177" t="s">
        <v>72</v>
      </c>
      <c r="AU369" s="177" t="s">
        <v>81</v>
      </c>
      <c r="AY369" s="176" t="s">
        <v>121</v>
      </c>
      <c r="BK369" s="178">
        <f>SUM(BK370:BK375)</f>
        <v>0</v>
      </c>
    </row>
    <row r="370" spans="1:65" s="2" customFormat="1" ht="37.9" customHeight="1">
      <c r="A370" s="32"/>
      <c r="B370" s="33"/>
      <c r="C370" s="181" t="s">
        <v>998</v>
      </c>
      <c r="D370" s="181" t="s">
        <v>124</v>
      </c>
      <c r="E370" s="182" t="s">
        <v>999</v>
      </c>
      <c r="F370" s="183" t="s">
        <v>1000</v>
      </c>
      <c r="G370" s="184" t="s">
        <v>534</v>
      </c>
      <c r="H370" s="185">
        <v>9</v>
      </c>
      <c r="I370" s="186"/>
      <c r="J370" s="187">
        <f>ROUND(I370*H370,2)</f>
        <v>0</v>
      </c>
      <c r="K370" s="188"/>
      <c r="L370" s="37"/>
      <c r="M370" s="189" t="s">
        <v>1</v>
      </c>
      <c r="N370" s="190" t="s">
        <v>38</v>
      </c>
      <c r="O370" s="69"/>
      <c r="P370" s="191">
        <f>O370*H370</f>
        <v>0</v>
      </c>
      <c r="Q370" s="191">
        <v>9.1999999999999998E-3</v>
      </c>
      <c r="R370" s="191">
        <f>Q370*H370</f>
        <v>8.2799999999999999E-2</v>
      </c>
      <c r="S370" s="191">
        <v>0</v>
      </c>
      <c r="T370" s="192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93" t="s">
        <v>206</v>
      </c>
      <c r="AT370" s="193" t="s">
        <v>124</v>
      </c>
      <c r="AU370" s="193" t="s">
        <v>83</v>
      </c>
      <c r="AY370" s="15" t="s">
        <v>121</v>
      </c>
      <c r="BE370" s="194">
        <f>IF(N370="základní",J370,0)</f>
        <v>0</v>
      </c>
      <c r="BF370" s="194">
        <f>IF(N370="snížená",J370,0)</f>
        <v>0</v>
      </c>
      <c r="BG370" s="194">
        <f>IF(N370="zákl. přenesená",J370,0)</f>
        <v>0</v>
      </c>
      <c r="BH370" s="194">
        <f>IF(N370="sníž. přenesená",J370,0)</f>
        <v>0</v>
      </c>
      <c r="BI370" s="194">
        <f>IF(N370="nulová",J370,0)</f>
        <v>0</v>
      </c>
      <c r="BJ370" s="15" t="s">
        <v>81</v>
      </c>
      <c r="BK370" s="194">
        <f>ROUND(I370*H370,2)</f>
        <v>0</v>
      </c>
      <c r="BL370" s="15" t="s">
        <v>206</v>
      </c>
      <c r="BM370" s="193" t="s">
        <v>1001</v>
      </c>
    </row>
    <row r="371" spans="1:65" s="2" customFormat="1" ht="24.2" customHeight="1">
      <c r="A371" s="32"/>
      <c r="B371" s="33"/>
      <c r="C371" s="181" t="s">
        <v>1002</v>
      </c>
      <c r="D371" s="181" t="s">
        <v>124</v>
      </c>
      <c r="E371" s="182" t="s">
        <v>1003</v>
      </c>
      <c r="F371" s="183" t="s">
        <v>1004</v>
      </c>
      <c r="G371" s="184" t="s">
        <v>534</v>
      </c>
      <c r="H371" s="185">
        <v>9</v>
      </c>
      <c r="I371" s="186"/>
      <c r="J371" s="187">
        <f>ROUND(I371*H371,2)</f>
        <v>0</v>
      </c>
      <c r="K371" s="188"/>
      <c r="L371" s="37"/>
      <c r="M371" s="189" t="s">
        <v>1</v>
      </c>
      <c r="N371" s="190" t="s">
        <v>38</v>
      </c>
      <c r="O371" s="69"/>
      <c r="P371" s="191">
        <f>O371*H371</f>
        <v>0</v>
      </c>
      <c r="Q371" s="191">
        <v>1.4999999999999999E-4</v>
      </c>
      <c r="R371" s="191">
        <f>Q371*H371</f>
        <v>1.3499999999999999E-3</v>
      </c>
      <c r="S371" s="191">
        <v>0</v>
      </c>
      <c r="T371" s="192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93" t="s">
        <v>206</v>
      </c>
      <c r="AT371" s="193" t="s">
        <v>124</v>
      </c>
      <c r="AU371" s="193" t="s">
        <v>83</v>
      </c>
      <c r="AY371" s="15" t="s">
        <v>121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5" t="s">
        <v>81</v>
      </c>
      <c r="BK371" s="194">
        <f>ROUND(I371*H371,2)</f>
        <v>0</v>
      </c>
      <c r="BL371" s="15" t="s">
        <v>206</v>
      </c>
      <c r="BM371" s="193" t="s">
        <v>1005</v>
      </c>
    </row>
    <row r="372" spans="1:65" s="2" customFormat="1" ht="16.5" customHeight="1">
      <c r="A372" s="32"/>
      <c r="B372" s="33"/>
      <c r="C372" s="195" t="s">
        <v>1006</v>
      </c>
      <c r="D372" s="195" t="s">
        <v>160</v>
      </c>
      <c r="E372" s="196" t="s">
        <v>1007</v>
      </c>
      <c r="F372" s="197" t="s">
        <v>1008</v>
      </c>
      <c r="G372" s="198" t="s">
        <v>789</v>
      </c>
      <c r="H372" s="199">
        <v>5</v>
      </c>
      <c r="I372" s="200"/>
      <c r="J372" s="201">
        <f>ROUND(I372*H372,2)</f>
        <v>0</v>
      </c>
      <c r="K372" s="202"/>
      <c r="L372" s="203"/>
      <c r="M372" s="204" t="s">
        <v>1</v>
      </c>
      <c r="N372" s="205" t="s">
        <v>38</v>
      </c>
      <c r="O372" s="69"/>
      <c r="P372" s="191">
        <f>O372*H372</f>
        <v>0</v>
      </c>
      <c r="Q372" s="191">
        <v>5.0000000000000001E-4</v>
      </c>
      <c r="R372" s="191">
        <f>Q372*H372</f>
        <v>2.5000000000000001E-3</v>
      </c>
      <c r="S372" s="191">
        <v>0</v>
      </c>
      <c r="T372" s="192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93" t="s">
        <v>254</v>
      </c>
      <c r="AT372" s="193" t="s">
        <v>160</v>
      </c>
      <c r="AU372" s="193" t="s">
        <v>83</v>
      </c>
      <c r="AY372" s="15" t="s">
        <v>121</v>
      </c>
      <c r="BE372" s="194">
        <f>IF(N372="základní",J372,0)</f>
        <v>0</v>
      </c>
      <c r="BF372" s="194">
        <f>IF(N372="snížená",J372,0)</f>
        <v>0</v>
      </c>
      <c r="BG372" s="194">
        <f>IF(N372="zákl. přenesená",J372,0)</f>
        <v>0</v>
      </c>
      <c r="BH372" s="194">
        <f>IF(N372="sníž. přenesená",J372,0)</f>
        <v>0</v>
      </c>
      <c r="BI372" s="194">
        <f>IF(N372="nulová",J372,0)</f>
        <v>0</v>
      </c>
      <c r="BJ372" s="15" t="s">
        <v>81</v>
      </c>
      <c r="BK372" s="194">
        <f>ROUND(I372*H372,2)</f>
        <v>0</v>
      </c>
      <c r="BL372" s="15" t="s">
        <v>206</v>
      </c>
      <c r="BM372" s="193" t="s">
        <v>1009</v>
      </c>
    </row>
    <row r="373" spans="1:65" s="2" customFormat="1" ht="48.75">
      <c r="A373" s="32"/>
      <c r="B373" s="33"/>
      <c r="C373" s="34"/>
      <c r="D373" s="208" t="s">
        <v>182</v>
      </c>
      <c r="E373" s="34"/>
      <c r="F373" s="217" t="s">
        <v>1010</v>
      </c>
      <c r="G373" s="34"/>
      <c r="H373" s="34"/>
      <c r="I373" s="218"/>
      <c r="J373" s="34"/>
      <c r="K373" s="34"/>
      <c r="L373" s="37"/>
      <c r="M373" s="219"/>
      <c r="N373" s="220"/>
      <c r="O373" s="69"/>
      <c r="P373" s="69"/>
      <c r="Q373" s="69"/>
      <c r="R373" s="69"/>
      <c r="S373" s="69"/>
      <c r="T373" s="70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5" t="s">
        <v>182</v>
      </c>
      <c r="AU373" s="15" t="s">
        <v>83</v>
      </c>
    </row>
    <row r="374" spans="1:65" s="2" customFormat="1" ht="24.2" customHeight="1">
      <c r="A374" s="32"/>
      <c r="B374" s="33"/>
      <c r="C374" s="195" t="s">
        <v>1011</v>
      </c>
      <c r="D374" s="195" t="s">
        <v>160</v>
      </c>
      <c r="E374" s="196" t="s">
        <v>1012</v>
      </c>
      <c r="F374" s="197" t="s">
        <v>1013</v>
      </c>
      <c r="G374" s="198" t="s">
        <v>176</v>
      </c>
      <c r="H374" s="199">
        <v>9</v>
      </c>
      <c r="I374" s="200"/>
      <c r="J374" s="201">
        <f>ROUND(I374*H374,2)</f>
        <v>0</v>
      </c>
      <c r="K374" s="202"/>
      <c r="L374" s="203"/>
      <c r="M374" s="204" t="s">
        <v>1</v>
      </c>
      <c r="N374" s="205" t="s">
        <v>38</v>
      </c>
      <c r="O374" s="69"/>
      <c r="P374" s="191">
        <f>O374*H374</f>
        <v>0</v>
      </c>
      <c r="Q374" s="191">
        <v>1E-3</v>
      </c>
      <c r="R374" s="191">
        <f>Q374*H374</f>
        <v>9.0000000000000011E-3</v>
      </c>
      <c r="S374" s="191">
        <v>0</v>
      </c>
      <c r="T374" s="192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93" t="s">
        <v>254</v>
      </c>
      <c r="AT374" s="193" t="s">
        <v>160</v>
      </c>
      <c r="AU374" s="193" t="s">
        <v>83</v>
      </c>
      <c r="AY374" s="15" t="s">
        <v>121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15" t="s">
        <v>81</v>
      </c>
      <c r="BK374" s="194">
        <f>ROUND(I374*H374,2)</f>
        <v>0</v>
      </c>
      <c r="BL374" s="15" t="s">
        <v>206</v>
      </c>
      <c r="BM374" s="193" t="s">
        <v>1014</v>
      </c>
    </row>
    <row r="375" spans="1:65" s="2" customFormat="1" ht="44.25" customHeight="1">
      <c r="A375" s="32"/>
      <c r="B375" s="33"/>
      <c r="C375" s="181" t="s">
        <v>1015</v>
      </c>
      <c r="D375" s="181" t="s">
        <v>124</v>
      </c>
      <c r="E375" s="182" t="s">
        <v>1016</v>
      </c>
      <c r="F375" s="183" t="s">
        <v>1017</v>
      </c>
      <c r="G375" s="184" t="s">
        <v>486</v>
      </c>
      <c r="H375" s="221"/>
      <c r="I375" s="186"/>
      <c r="J375" s="187">
        <f>ROUND(I375*H375,2)</f>
        <v>0</v>
      </c>
      <c r="K375" s="188"/>
      <c r="L375" s="37"/>
      <c r="M375" s="189" t="s">
        <v>1</v>
      </c>
      <c r="N375" s="190" t="s">
        <v>38</v>
      </c>
      <c r="O375" s="69"/>
      <c r="P375" s="191">
        <f>O375*H375</f>
        <v>0</v>
      </c>
      <c r="Q375" s="191">
        <v>0</v>
      </c>
      <c r="R375" s="191">
        <f>Q375*H375</f>
        <v>0</v>
      </c>
      <c r="S375" s="191">
        <v>0</v>
      </c>
      <c r="T375" s="192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93" t="s">
        <v>206</v>
      </c>
      <c r="AT375" s="193" t="s">
        <v>124</v>
      </c>
      <c r="AU375" s="193" t="s">
        <v>83</v>
      </c>
      <c r="AY375" s="15" t="s">
        <v>121</v>
      </c>
      <c r="BE375" s="194">
        <f>IF(N375="základní",J375,0)</f>
        <v>0</v>
      </c>
      <c r="BF375" s="194">
        <f>IF(N375="snížená",J375,0)</f>
        <v>0</v>
      </c>
      <c r="BG375" s="194">
        <f>IF(N375="zákl. přenesená",J375,0)</f>
        <v>0</v>
      </c>
      <c r="BH375" s="194">
        <f>IF(N375="sníž. přenesená",J375,0)</f>
        <v>0</v>
      </c>
      <c r="BI375" s="194">
        <f>IF(N375="nulová",J375,0)</f>
        <v>0</v>
      </c>
      <c r="BJ375" s="15" t="s">
        <v>81</v>
      </c>
      <c r="BK375" s="194">
        <f>ROUND(I375*H375,2)</f>
        <v>0</v>
      </c>
      <c r="BL375" s="15" t="s">
        <v>206</v>
      </c>
      <c r="BM375" s="193" t="s">
        <v>1018</v>
      </c>
    </row>
    <row r="376" spans="1:65" s="12" customFormat="1" ht="22.9" customHeight="1">
      <c r="B376" s="165"/>
      <c r="C376" s="166"/>
      <c r="D376" s="167" t="s">
        <v>72</v>
      </c>
      <c r="E376" s="179" t="s">
        <v>1019</v>
      </c>
      <c r="F376" s="179" t="s">
        <v>1020</v>
      </c>
      <c r="G376" s="166"/>
      <c r="H376" s="166"/>
      <c r="I376" s="169"/>
      <c r="J376" s="180">
        <f>BK376</f>
        <v>0</v>
      </c>
      <c r="K376" s="166"/>
      <c r="L376" s="171"/>
      <c r="M376" s="172"/>
      <c r="N376" s="173"/>
      <c r="O376" s="173"/>
      <c r="P376" s="174">
        <f>SUM(P377:P382)</f>
        <v>0</v>
      </c>
      <c r="Q376" s="173"/>
      <c r="R376" s="174">
        <f>SUM(R377:R382)</f>
        <v>4.5249999999999999E-2</v>
      </c>
      <c r="S376" s="173"/>
      <c r="T376" s="175">
        <f>SUM(T377:T382)</f>
        <v>0</v>
      </c>
      <c r="AR376" s="176" t="s">
        <v>83</v>
      </c>
      <c r="AT376" s="177" t="s">
        <v>72</v>
      </c>
      <c r="AU376" s="177" t="s">
        <v>81</v>
      </c>
      <c r="AY376" s="176" t="s">
        <v>121</v>
      </c>
      <c r="BK376" s="178">
        <f>SUM(BK377:BK382)</f>
        <v>0</v>
      </c>
    </row>
    <row r="377" spans="1:65" s="2" customFormat="1" ht="24.2" customHeight="1">
      <c r="A377" s="32"/>
      <c r="B377" s="33"/>
      <c r="C377" s="181" t="s">
        <v>1021</v>
      </c>
      <c r="D377" s="181" t="s">
        <v>124</v>
      </c>
      <c r="E377" s="182" t="s">
        <v>1022</v>
      </c>
      <c r="F377" s="183" t="s">
        <v>1023</v>
      </c>
      <c r="G377" s="184" t="s">
        <v>176</v>
      </c>
      <c r="H377" s="185">
        <v>36</v>
      </c>
      <c r="I377" s="186"/>
      <c r="J377" s="187">
        <f t="shared" ref="J377:J382" si="80">ROUND(I377*H377,2)</f>
        <v>0</v>
      </c>
      <c r="K377" s="188"/>
      <c r="L377" s="37"/>
      <c r="M377" s="189" t="s">
        <v>1</v>
      </c>
      <c r="N377" s="190" t="s">
        <v>38</v>
      </c>
      <c r="O377" s="69"/>
      <c r="P377" s="191">
        <f t="shared" ref="P377:P382" si="81">O377*H377</f>
        <v>0</v>
      </c>
      <c r="Q377" s="191">
        <v>2.5000000000000001E-4</v>
      </c>
      <c r="R377" s="191">
        <f t="shared" ref="R377:R382" si="82">Q377*H377</f>
        <v>9.0000000000000011E-3</v>
      </c>
      <c r="S377" s="191">
        <v>0</v>
      </c>
      <c r="T377" s="192">
        <f t="shared" ref="T377:T382" si="83"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93" t="s">
        <v>206</v>
      </c>
      <c r="AT377" s="193" t="s">
        <v>124</v>
      </c>
      <c r="AU377" s="193" t="s">
        <v>83</v>
      </c>
      <c r="AY377" s="15" t="s">
        <v>121</v>
      </c>
      <c r="BE377" s="194">
        <f t="shared" ref="BE377:BE382" si="84">IF(N377="základní",J377,0)</f>
        <v>0</v>
      </c>
      <c r="BF377" s="194">
        <f t="shared" ref="BF377:BF382" si="85">IF(N377="snížená",J377,0)</f>
        <v>0</v>
      </c>
      <c r="BG377" s="194">
        <f t="shared" ref="BG377:BG382" si="86">IF(N377="zákl. přenesená",J377,0)</f>
        <v>0</v>
      </c>
      <c r="BH377" s="194">
        <f t="shared" ref="BH377:BH382" si="87">IF(N377="sníž. přenesená",J377,0)</f>
        <v>0</v>
      </c>
      <c r="BI377" s="194">
        <f t="shared" ref="BI377:BI382" si="88">IF(N377="nulová",J377,0)</f>
        <v>0</v>
      </c>
      <c r="BJ377" s="15" t="s">
        <v>81</v>
      </c>
      <c r="BK377" s="194">
        <f t="shared" ref="BK377:BK382" si="89">ROUND(I377*H377,2)</f>
        <v>0</v>
      </c>
      <c r="BL377" s="15" t="s">
        <v>206</v>
      </c>
      <c r="BM377" s="193" t="s">
        <v>1024</v>
      </c>
    </row>
    <row r="378" spans="1:65" s="2" customFormat="1" ht="24.2" customHeight="1">
      <c r="A378" s="32"/>
      <c r="B378" s="33"/>
      <c r="C378" s="181" t="s">
        <v>1025</v>
      </c>
      <c r="D378" s="181" t="s">
        <v>124</v>
      </c>
      <c r="E378" s="182" t="s">
        <v>1026</v>
      </c>
      <c r="F378" s="183" t="s">
        <v>1027</v>
      </c>
      <c r="G378" s="184" t="s">
        <v>176</v>
      </c>
      <c r="H378" s="185">
        <v>6</v>
      </c>
      <c r="I378" s="186"/>
      <c r="J378" s="187">
        <f t="shared" si="80"/>
        <v>0</v>
      </c>
      <c r="K378" s="188"/>
      <c r="L378" s="37"/>
      <c r="M378" s="189" t="s">
        <v>1</v>
      </c>
      <c r="N378" s="190" t="s">
        <v>38</v>
      </c>
      <c r="O378" s="69"/>
      <c r="P378" s="191">
        <f t="shared" si="81"/>
        <v>0</v>
      </c>
      <c r="Q378" s="191">
        <v>2.5000000000000001E-4</v>
      </c>
      <c r="R378" s="191">
        <f t="shared" si="82"/>
        <v>1.5E-3</v>
      </c>
      <c r="S378" s="191">
        <v>0</v>
      </c>
      <c r="T378" s="192">
        <f t="shared" si="8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93" t="s">
        <v>206</v>
      </c>
      <c r="AT378" s="193" t="s">
        <v>124</v>
      </c>
      <c r="AU378" s="193" t="s">
        <v>83</v>
      </c>
      <c r="AY378" s="15" t="s">
        <v>121</v>
      </c>
      <c r="BE378" s="194">
        <f t="shared" si="84"/>
        <v>0</v>
      </c>
      <c r="BF378" s="194">
        <f t="shared" si="85"/>
        <v>0</v>
      </c>
      <c r="BG378" s="194">
        <f t="shared" si="86"/>
        <v>0</v>
      </c>
      <c r="BH378" s="194">
        <f t="shared" si="87"/>
        <v>0</v>
      </c>
      <c r="BI378" s="194">
        <f t="shared" si="88"/>
        <v>0</v>
      </c>
      <c r="BJ378" s="15" t="s">
        <v>81</v>
      </c>
      <c r="BK378" s="194">
        <f t="shared" si="89"/>
        <v>0</v>
      </c>
      <c r="BL378" s="15" t="s">
        <v>206</v>
      </c>
      <c r="BM378" s="193" t="s">
        <v>1028</v>
      </c>
    </row>
    <row r="379" spans="1:65" s="2" customFormat="1" ht="24.2" customHeight="1">
      <c r="A379" s="32"/>
      <c r="B379" s="33"/>
      <c r="C379" s="181" t="s">
        <v>1029</v>
      </c>
      <c r="D379" s="181" t="s">
        <v>124</v>
      </c>
      <c r="E379" s="182" t="s">
        <v>1030</v>
      </c>
      <c r="F379" s="183" t="s">
        <v>1031</v>
      </c>
      <c r="G379" s="184" t="s">
        <v>176</v>
      </c>
      <c r="H379" s="185">
        <v>6</v>
      </c>
      <c r="I379" s="186"/>
      <c r="J379" s="187">
        <f t="shared" si="80"/>
        <v>0</v>
      </c>
      <c r="K379" s="188"/>
      <c r="L379" s="37"/>
      <c r="M379" s="189" t="s">
        <v>1</v>
      </c>
      <c r="N379" s="190" t="s">
        <v>38</v>
      </c>
      <c r="O379" s="69"/>
      <c r="P379" s="191">
        <f t="shared" si="81"/>
        <v>0</v>
      </c>
      <c r="Q379" s="191">
        <v>2.5000000000000001E-4</v>
      </c>
      <c r="R379" s="191">
        <f t="shared" si="82"/>
        <v>1.5E-3</v>
      </c>
      <c r="S379" s="191">
        <v>0</v>
      </c>
      <c r="T379" s="192">
        <f t="shared" si="8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93" t="s">
        <v>206</v>
      </c>
      <c r="AT379" s="193" t="s">
        <v>124</v>
      </c>
      <c r="AU379" s="193" t="s">
        <v>83</v>
      </c>
      <c r="AY379" s="15" t="s">
        <v>121</v>
      </c>
      <c r="BE379" s="194">
        <f t="shared" si="84"/>
        <v>0</v>
      </c>
      <c r="BF379" s="194">
        <f t="shared" si="85"/>
        <v>0</v>
      </c>
      <c r="BG379" s="194">
        <f t="shared" si="86"/>
        <v>0</v>
      </c>
      <c r="BH379" s="194">
        <f t="shared" si="87"/>
        <v>0</v>
      </c>
      <c r="BI379" s="194">
        <f t="shared" si="88"/>
        <v>0</v>
      </c>
      <c r="BJ379" s="15" t="s">
        <v>81</v>
      </c>
      <c r="BK379" s="194">
        <f t="shared" si="89"/>
        <v>0</v>
      </c>
      <c r="BL379" s="15" t="s">
        <v>206</v>
      </c>
      <c r="BM379" s="193" t="s">
        <v>1032</v>
      </c>
    </row>
    <row r="380" spans="1:65" s="2" customFormat="1" ht="24.2" customHeight="1">
      <c r="A380" s="32"/>
      <c r="B380" s="33"/>
      <c r="C380" s="181" t="s">
        <v>1033</v>
      </c>
      <c r="D380" s="181" t="s">
        <v>124</v>
      </c>
      <c r="E380" s="182" t="s">
        <v>1034</v>
      </c>
      <c r="F380" s="183" t="s">
        <v>1035</v>
      </c>
      <c r="G380" s="184" t="s">
        <v>176</v>
      </c>
      <c r="H380" s="185">
        <v>15</v>
      </c>
      <c r="I380" s="186"/>
      <c r="J380" s="187">
        <f t="shared" si="80"/>
        <v>0</v>
      </c>
      <c r="K380" s="188"/>
      <c r="L380" s="37"/>
      <c r="M380" s="189" t="s">
        <v>1</v>
      </c>
      <c r="N380" s="190" t="s">
        <v>38</v>
      </c>
      <c r="O380" s="69"/>
      <c r="P380" s="191">
        <f t="shared" si="81"/>
        <v>0</v>
      </c>
      <c r="Q380" s="191">
        <v>2.9999999999999997E-4</v>
      </c>
      <c r="R380" s="191">
        <f t="shared" si="82"/>
        <v>4.4999999999999997E-3</v>
      </c>
      <c r="S380" s="191">
        <v>0</v>
      </c>
      <c r="T380" s="192">
        <f t="shared" si="8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93" t="s">
        <v>206</v>
      </c>
      <c r="AT380" s="193" t="s">
        <v>124</v>
      </c>
      <c r="AU380" s="193" t="s">
        <v>83</v>
      </c>
      <c r="AY380" s="15" t="s">
        <v>121</v>
      </c>
      <c r="BE380" s="194">
        <f t="shared" si="84"/>
        <v>0</v>
      </c>
      <c r="BF380" s="194">
        <f t="shared" si="85"/>
        <v>0</v>
      </c>
      <c r="BG380" s="194">
        <f t="shared" si="86"/>
        <v>0</v>
      </c>
      <c r="BH380" s="194">
        <f t="shared" si="87"/>
        <v>0</v>
      </c>
      <c r="BI380" s="194">
        <f t="shared" si="88"/>
        <v>0</v>
      </c>
      <c r="BJ380" s="15" t="s">
        <v>81</v>
      </c>
      <c r="BK380" s="194">
        <f t="shared" si="89"/>
        <v>0</v>
      </c>
      <c r="BL380" s="15" t="s">
        <v>206</v>
      </c>
      <c r="BM380" s="193" t="s">
        <v>1036</v>
      </c>
    </row>
    <row r="381" spans="1:65" s="2" customFormat="1" ht="24.2" customHeight="1">
      <c r="A381" s="32"/>
      <c r="B381" s="33"/>
      <c r="C381" s="181" t="s">
        <v>1037</v>
      </c>
      <c r="D381" s="181" t="s">
        <v>124</v>
      </c>
      <c r="E381" s="182" t="s">
        <v>1038</v>
      </c>
      <c r="F381" s="183" t="s">
        <v>1039</v>
      </c>
      <c r="G381" s="184" t="s">
        <v>176</v>
      </c>
      <c r="H381" s="185">
        <v>65</v>
      </c>
      <c r="I381" s="186"/>
      <c r="J381" s="187">
        <f t="shared" si="80"/>
        <v>0</v>
      </c>
      <c r="K381" s="188"/>
      <c r="L381" s="37"/>
      <c r="M381" s="189" t="s">
        <v>1</v>
      </c>
      <c r="N381" s="190" t="s">
        <v>38</v>
      </c>
      <c r="O381" s="69"/>
      <c r="P381" s="191">
        <f t="shared" si="81"/>
        <v>0</v>
      </c>
      <c r="Q381" s="191">
        <v>3.5E-4</v>
      </c>
      <c r="R381" s="191">
        <f t="shared" si="82"/>
        <v>2.2749999999999999E-2</v>
      </c>
      <c r="S381" s="191">
        <v>0</v>
      </c>
      <c r="T381" s="192">
        <f t="shared" si="8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93" t="s">
        <v>206</v>
      </c>
      <c r="AT381" s="193" t="s">
        <v>124</v>
      </c>
      <c r="AU381" s="193" t="s">
        <v>83</v>
      </c>
      <c r="AY381" s="15" t="s">
        <v>121</v>
      </c>
      <c r="BE381" s="194">
        <f t="shared" si="84"/>
        <v>0</v>
      </c>
      <c r="BF381" s="194">
        <f t="shared" si="85"/>
        <v>0</v>
      </c>
      <c r="BG381" s="194">
        <f t="shared" si="86"/>
        <v>0</v>
      </c>
      <c r="BH381" s="194">
        <f t="shared" si="87"/>
        <v>0</v>
      </c>
      <c r="BI381" s="194">
        <f t="shared" si="88"/>
        <v>0</v>
      </c>
      <c r="BJ381" s="15" t="s">
        <v>81</v>
      </c>
      <c r="BK381" s="194">
        <f t="shared" si="89"/>
        <v>0</v>
      </c>
      <c r="BL381" s="15" t="s">
        <v>206</v>
      </c>
      <c r="BM381" s="193" t="s">
        <v>1040</v>
      </c>
    </row>
    <row r="382" spans="1:65" s="2" customFormat="1" ht="33" customHeight="1">
      <c r="A382" s="32"/>
      <c r="B382" s="33"/>
      <c r="C382" s="181" t="s">
        <v>1041</v>
      </c>
      <c r="D382" s="181" t="s">
        <v>124</v>
      </c>
      <c r="E382" s="182" t="s">
        <v>1042</v>
      </c>
      <c r="F382" s="183" t="s">
        <v>1043</v>
      </c>
      <c r="G382" s="184" t="s">
        <v>176</v>
      </c>
      <c r="H382" s="185">
        <v>10</v>
      </c>
      <c r="I382" s="186"/>
      <c r="J382" s="187">
        <f t="shared" si="80"/>
        <v>0</v>
      </c>
      <c r="K382" s="188"/>
      <c r="L382" s="37"/>
      <c r="M382" s="189" t="s">
        <v>1</v>
      </c>
      <c r="N382" s="190" t="s">
        <v>38</v>
      </c>
      <c r="O382" s="69"/>
      <c r="P382" s="191">
        <f t="shared" si="81"/>
        <v>0</v>
      </c>
      <c r="Q382" s="191">
        <v>5.9999999999999995E-4</v>
      </c>
      <c r="R382" s="191">
        <f t="shared" si="82"/>
        <v>5.9999999999999993E-3</v>
      </c>
      <c r="S382" s="191">
        <v>0</v>
      </c>
      <c r="T382" s="192">
        <f t="shared" si="8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93" t="s">
        <v>206</v>
      </c>
      <c r="AT382" s="193" t="s">
        <v>124</v>
      </c>
      <c r="AU382" s="193" t="s">
        <v>83</v>
      </c>
      <c r="AY382" s="15" t="s">
        <v>121</v>
      </c>
      <c r="BE382" s="194">
        <f t="shared" si="84"/>
        <v>0</v>
      </c>
      <c r="BF382" s="194">
        <f t="shared" si="85"/>
        <v>0</v>
      </c>
      <c r="BG382" s="194">
        <f t="shared" si="86"/>
        <v>0</v>
      </c>
      <c r="BH382" s="194">
        <f t="shared" si="87"/>
        <v>0</v>
      </c>
      <c r="BI382" s="194">
        <f t="shared" si="88"/>
        <v>0</v>
      </c>
      <c r="BJ382" s="15" t="s">
        <v>81</v>
      </c>
      <c r="BK382" s="194">
        <f t="shared" si="89"/>
        <v>0</v>
      </c>
      <c r="BL382" s="15" t="s">
        <v>206</v>
      </c>
      <c r="BM382" s="193" t="s">
        <v>1044</v>
      </c>
    </row>
    <row r="383" spans="1:65" s="12" customFormat="1" ht="22.9" customHeight="1">
      <c r="B383" s="165"/>
      <c r="C383" s="166"/>
      <c r="D383" s="167" t="s">
        <v>72</v>
      </c>
      <c r="E383" s="179" t="s">
        <v>1045</v>
      </c>
      <c r="F383" s="179" t="s">
        <v>1046</v>
      </c>
      <c r="G383" s="166"/>
      <c r="H383" s="166"/>
      <c r="I383" s="169"/>
      <c r="J383" s="180">
        <f>BK383</f>
        <v>0</v>
      </c>
      <c r="K383" s="166"/>
      <c r="L383" s="171"/>
      <c r="M383" s="172"/>
      <c r="N383" s="173"/>
      <c r="O383" s="173"/>
      <c r="P383" s="174">
        <f>SUM(P384:P386)</f>
        <v>0</v>
      </c>
      <c r="Q383" s="173"/>
      <c r="R383" s="174">
        <f>SUM(R384:R386)</f>
        <v>3.79E-3</v>
      </c>
      <c r="S383" s="173"/>
      <c r="T383" s="175">
        <f>SUM(T384:T386)</f>
        <v>0</v>
      </c>
      <c r="AR383" s="176" t="s">
        <v>83</v>
      </c>
      <c r="AT383" s="177" t="s">
        <v>72</v>
      </c>
      <c r="AU383" s="177" t="s">
        <v>81</v>
      </c>
      <c r="AY383" s="176" t="s">
        <v>121</v>
      </c>
      <c r="BK383" s="178">
        <f>SUM(BK384:BK386)</f>
        <v>0</v>
      </c>
    </row>
    <row r="384" spans="1:65" s="2" customFormat="1" ht="33" customHeight="1">
      <c r="A384" s="32"/>
      <c r="B384" s="33"/>
      <c r="C384" s="181" t="s">
        <v>1047</v>
      </c>
      <c r="D384" s="181" t="s">
        <v>124</v>
      </c>
      <c r="E384" s="182" t="s">
        <v>1048</v>
      </c>
      <c r="F384" s="183" t="s">
        <v>1049</v>
      </c>
      <c r="G384" s="184" t="s">
        <v>534</v>
      </c>
      <c r="H384" s="185">
        <v>1</v>
      </c>
      <c r="I384" s="186"/>
      <c r="J384" s="187">
        <f>ROUND(I384*H384,2)</f>
        <v>0</v>
      </c>
      <c r="K384" s="188"/>
      <c r="L384" s="37"/>
      <c r="M384" s="189" t="s">
        <v>1</v>
      </c>
      <c r="N384" s="190" t="s">
        <v>38</v>
      </c>
      <c r="O384" s="69"/>
      <c r="P384" s="191">
        <f>O384*H384</f>
        <v>0</v>
      </c>
      <c r="Q384" s="191">
        <v>1.1900000000000001E-3</v>
      </c>
      <c r="R384" s="191">
        <f>Q384*H384</f>
        <v>1.1900000000000001E-3</v>
      </c>
      <c r="S384" s="191">
        <v>0</v>
      </c>
      <c r="T384" s="192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93" t="s">
        <v>206</v>
      </c>
      <c r="AT384" s="193" t="s">
        <v>124</v>
      </c>
      <c r="AU384" s="193" t="s">
        <v>83</v>
      </c>
      <c r="AY384" s="15" t="s">
        <v>121</v>
      </c>
      <c r="BE384" s="194">
        <f>IF(N384="základní",J384,0)</f>
        <v>0</v>
      </c>
      <c r="BF384" s="194">
        <f>IF(N384="snížená",J384,0)</f>
        <v>0</v>
      </c>
      <c r="BG384" s="194">
        <f>IF(N384="zákl. přenesená",J384,0)</f>
        <v>0</v>
      </c>
      <c r="BH384" s="194">
        <f>IF(N384="sníž. přenesená",J384,0)</f>
        <v>0</v>
      </c>
      <c r="BI384" s="194">
        <f>IF(N384="nulová",J384,0)</f>
        <v>0</v>
      </c>
      <c r="BJ384" s="15" t="s">
        <v>81</v>
      </c>
      <c r="BK384" s="194">
        <f>ROUND(I384*H384,2)</f>
        <v>0</v>
      </c>
      <c r="BL384" s="15" t="s">
        <v>206</v>
      </c>
      <c r="BM384" s="193" t="s">
        <v>1050</v>
      </c>
    </row>
    <row r="385" spans="1:65" s="2" customFormat="1" ht="37.9" customHeight="1">
      <c r="A385" s="32"/>
      <c r="B385" s="33"/>
      <c r="C385" s="195" t="s">
        <v>1051</v>
      </c>
      <c r="D385" s="195" t="s">
        <v>160</v>
      </c>
      <c r="E385" s="196" t="s">
        <v>1052</v>
      </c>
      <c r="F385" s="197" t="s">
        <v>1053</v>
      </c>
      <c r="G385" s="198" t="s">
        <v>176</v>
      </c>
      <c r="H385" s="199">
        <v>1</v>
      </c>
      <c r="I385" s="200"/>
      <c r="J385" s="201">
        <f>ROUND(I385*H385,2)</f>
        <v>0</v>
      </c>
      <c r="K385" s="202"/>
      <c r="L385" s="203"/>
      <c r="M385" s="204" t="s">
        <v>1</v>
      </c>
      <c r="N385" s="205" t="s">
        <v>38</v>
      </c>
      <c r="O385" s="69"/>
      <c r="P385" s="191">
        <f>O385*H385</f>
        <v>0</v>
      </c>
      <c r="Q385" s="191">
        <v>2.5999999999999999E-3</v>
      </c>
      <c r="R385" s="191">
        <f>Q385*H385</f>
        <v>2.5999999999999999E-3</v>
      </c>
      <c r="S385" s="191">
        <v>0</v>
      </c>
      <c r="T385" s="192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93" t="s">
        <v>254</v>
      </c>
      <c r="AT385" s="193" t="s">
        <v>160</v>
      </c>
      <c r="AU385" s="193" t="s">
        <v>83</v>
      </c>
      <c r="AY385" s="15" t="s">
        <v>121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5" t="s">
        <v>81</v>
      </c>
      <c r="BK385" s="194">
        <f>ROUND(I385*H385,2)</f>
        <v>0</v>
      </c>
      <c r="BL385" s="15" t="s">
        <v>206</v>
      </c>
      <c r="BM385" s="193" t="s">
        <v>1054</v>
      </c>
    </row>
    <row r="386" spans="1:65" s="2" customFormat="1" ht="37.9" customHeight="1">
      <c r="A386" s="32"/>
      <c r="B386" s="33"/>
      <c r="C386" s="181" t="s">
        <v>1055</v>
      </c>
      <c r="D386" s="181" t="s">
        <v>124</v>
      </c>
      <c r="E386" s="182" t="s">
        <v>1056</v>
      </c>
      <c r="F386" s="183" t="s">
        <v>1057</v>
      </c>
      <c r="G386" s="184" t="s">
        <v>486</v>
      </c>
      <c r="H386" s="221"/>
      <c r="I386" s="186"/>
      <c r="J386" s="187">
        <f>ROUND(I386*H386,2)</f>
        <v>0</v>
      </c>
      <c r="K386" s="188"/>
      <c r="L386" s="37"/>
      <c r="M386" s="222" t="s">
        <v>1</v>
      </c>
      <c r="N386" s="223" t="s">
        <v>38</v>
      </c>
      <c r="O386" s="224"/>
      <c r="P386" s="225">
        <f>O386*H386</f>
        <v>0</v>
      </c>
      <c r="Q386" s="225">
        <v>0</v>
      </c>
      <c r="R386" s="225">
        <f>Q386*H386</f>
        <v>0</v>
      </c>
      <c r="S386" s="225">
        <v>0</v>
      </c>
      <c r="T386" s="226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93" t="s">
        <v>206</v>
      </c>
      <c r="AT386" s="193" t="s">
        <v>124</v>
      </c>
      <c r="AU386" s="193" t="s">
        <v>83</v>
      </c>
      <c r="AY386" s="15" t="s">
        <v>121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5" t="s">
        <v>81</v>
      </c>
      <c r="BK386" s="194">
        <f>ROUND(I386*H386,2)</f>
        <v>0</v>
      </c>
      <c r="BL386" s="15" t="s">
        <v>206</v>
      </c>
      <c r="BM386" s="193" t="s">
        <v>1058</v>
      </c>
    </row>
    <row r="387" spans="1:65" s="2" customFormat="1" ht="6.95" customHeight="1">
      <c r="A387" s="32"/>
      <c r="B387" s="52"/>
      <c r="C387" s="53"/>
      <c r="D387" s="53"/>
      <c r="E387" s="53"/>
      <c r="F387" s="53"/>
      <c r="G387" s="53"/>
      <c r="H387" s="53"/>
      <c r="I387" s="53"/>
      <c r="J387" s="53"/>
      <c r="K387" s="53"/>
      <c r="L387" s="37"/>
      <c r="M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</row>
  </sheetData>
  <sheetProtection algorithmName="SHA-512" hashValue="BppQe0ujpqtsnkHrmFExz34pDrwsFxDGeM243cjynsj5Cgu4T9h8+L5dfYeVuC1L7fHYTAePDVtB6j3vu5Uzyw==" saltValue="iYePrQyJ3LxOSEyl8chmNNjBUMDiPr79d7iTTUc70fLQmGzkYddyhczxu/JzzrcPQRJqeOJvepuqfmgFXjVuFw==" spinCount="100000" sheet="1" objects="1" scenarios="1" formatColumns="0" formatRows="0" autoFilter="0"/>
  <autoFilter ref="C129:K386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D.1.5 - ZDRAVOTNĚ TECHNIC...</vt:lpstr>
      <vt:lpstr>'D.1.5 - ZDRAVOTNĚ TECHNIC...'!Názvy_tisku</vt:lpstr>
      <vt:lpstr>'Rekapitulace stavby'!Názvy_tisku</vt:lpstr>
      <vt:lpstr>'D.1.5 - ZDRAVOTNĚ TECHNIC...'!Oblast_tisku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LUBOŠ\Luboš</dc:creator>
  <cp:lastModifiedBy>student1</cp:lastModifiedBy>
  <dcterms:created xsi:type="dcterms:W3CDTF">2022-12-08T13:52:51Z</dcterms:created>
  <dcterms:modified xsi:type="dcterms:W3CDTF">2023-01-18T09:07:31Z</dcterms:modified>
</cp:coreProperties>
</file>