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chova.marcela\Desktop\Lysice průtah\"/>
    </mc:Choice>
  </mc:AlternateContent>
  <bookViews>
    <workbookView xWindow="240" yWindow="120" windowWidth="14940" windowHeight="9225" activeTab="1"/>
  </bookViews>
  <sheets>
    <sheet name="Rekapitulace" sheetId="3" r:id="rId1"/>
    <sheet name="SO 000" sheetId="1" r:id="rId2"/>
    <sheet name="SO 101" sheetId="2" r:id="rId3"/>
  </sheets>
  <calcPr calcId="162913"/>
</workbook>
</file>

<file path=xl/calcChain.xml><?xml version="1.0" encoding="utf-8"?>
<calcChain xmlns="http://schemas.openxmlformats.org/spreadsheetml/2006/main">
  <c r="G14" i="2" l="1"/>
  <c r="I26" i="2" l="1"/>
  <c r="I18" i="2" l="1"/>
  <c r="I29" i="2" l="1"/>
  <c r="I25" i="2" l="1"/>
  <c r="I37" i="2" l="1"/>
  <c r="I9" i="2" l="1"/>
  <c r="I8" i="2" s="1"/>
  <c r="I9" i="1"/>
  <c r="I8" i="1" s="1"/>
  <c r="I13" i="1"/>
  <c r="O13" i="1" s="1"/>
  <c r="I14" i="2"/>
  <c r="I21" i="2"/>
  <c r="I33" i="2"/>
  <c r="I28" i="2" l="1"/>
  <c r="I13" i="2"/>
  <c r="Q8" i="1"/>
  <c r="I3" i="1" s="1"/>
  <c r="C14" i="3" s="1"/>
  <c r="O9" i="1"/>
  <c r="R8" i="1" s="1"/>
  <c r="O8" i="1" s="1"/>
  <c r="O2" i="1" s="1"/>
  <c r="D14" i="3" l="1"/>
  <c r="D16" i="3" s="1"/>
  <c r="C16" i="3"/>
  <c r="I3" i="2"/>
  <c r="C6" i="3" s="1"/>
  <c r="D6" i="3" l="1"/>
  <c r="D9" i="3" s="1"/>
  <c r="D20" i="3" s="1"/>
  <c r="C9" i="3"/>
  <c r="C20" i="3" s="1"/>
</calcChain>
</file>

<file path=xl/sharedStrings.xml><?xml version="1.0" encoding="utf-8"?>
<sst xmlns="http://schemas.openxmlformats.org/spreadsheetml/2006/main" count="195" uniqueCount="105">
  <si>
    <t>ASPE10</t>
  </si>
  <si>
    <t>S</t>
  </si>
  <si>
    <t>Firma: Firma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</si>
  <si>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</si>
  <si>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</si>
  <si>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</si>
  <si>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</si>
  <si>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</si>
  <si>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</si>
  <si>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</si>
  <si>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</si>
  <si>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SO 000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</si>
  <si>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</si>
  <si>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</si>
  <si>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</si>
  <si>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</si>
  <si>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</si>
  <si>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</si>
  <si>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</si>
  <si>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</si>
  <si>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</si>
  <si>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</si>
  <si>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</si>
  <si>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</si>
  <si>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</si>
  <si>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</si>
  <si>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</si>
  <si>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</si>
  <si>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</si>
  <si>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</si>
  <si>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</si>
  <si>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</si>
  <si>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</si>
  <si>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</si>
  <si>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</si>
  <si>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</si>
  <si>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</si>
  <si>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VV</t>
  </si>
  <si>
    <t>1=1,000 [A]</t>
  </si>
  <si>
    <t>TS</t>
  </si>
  <si>
    <t>zahrnuje veškeré náklady spojené s objednatelem požadovanými zařízeními</t>
  </si>
  <si>
    <t>R02</t>
  </si>
  <si>
    <t>Zajištění provedení a výstupů veškerých zkoušek a revizí - popsáno v obchodních podmínkách, technických podmínkách a normách ČSN</t>
  </si>
  <si>
    <t>Včetně kontrolního a zkušebního plánu, 
čerpání se souhlasem investora</t>
  </si>
  <si>
    <t>SO 101</t>
  </si>
  <si>
    <t>Zemní práce</t>
  </si>
  <si>
    <t>M3</t>
  </si>
  <si>
    <t>M2</t>
  </si>
  <si>
    <t>Komunikace</t>
  </si>
  <si>
    <t>SPOJOVACÍ POSTŘIK Z EMULZE DO 0,5KG/M2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</si>
  <si>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</si>
  <si>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</si>
  <si>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Ostatní konstrukce a práce</t>
  </si>
  <si>
    <t>M</t>
  </si>
  <si>
    <t>931326</t>
  </si>
  <si>
    <t>TĚSNĚNÍ DILATAČ SPAR ASF ZÁLIVKOU MODIFIK PRŮŘ DO 800MM2</t>
  </si>
  <si>
    <t>těsnění dilatačních spar asfaltovou zálivkou</t>
  </si>
  <si>
    <t>položka zahrnuje dodávku a osazení předepsaného materiálu, očištění ploch spáry před úpravou, očištění okolí spáry po úpravě  
nezahrnuje těsnící profil</t>
  </si>
  <si>
    <t>Ostatní a vedlejší náklady</t>
  </si>
  <si>
    <t xml:space="preserve"> </t>
  </si>
  <si>
    <t>Oprava vozovky</t>
  </si>
  <si>
    <t>mezi obrusnou a odfrézovaným povrchem - z kation. asfalt. emulze PS-C, 0.4kg/m2 po vyštěpení</t>
  </si>
  <si>
    <t>OČIŠTĚNÍ ASFALT VOZOVEK ZAMETENÍM</t>
  </si>
  <si>
    <t>položka zahrnuje očištění předepsaným způsobem včetně odklizení vzniklého odpadu</t>
  </si>
  <si>
    <t>KS</t>
  </si>
  <si>
    <t>Potrubí</t>
  </si>
  <si>
    <t>919111</t>
  </si>
  <si>
    <t>ŘEZÁNÍ ASFALTOVÉHO KRYTU VOZOVEK TL DO 50MM</t>
  </si>
  <si>
    <t>položka zahrnuje řezání vozovkové vrstvy v předepsané tloušťce, včetně spotřeby vody</t>
  </si>
  <si>
    <t>FRÉZOVÁNÍ ZPEVNĚNÝCH PLOCH ASFALTOVÝCH</t>
  </si>
  <si>
    <t>včetně odvozu a likvidace frézinku v režii zhotovitele</t>
  </si>
  <si>
    <t xml:space="preserve">Položka zahrnuje veškerou manipulaci s vybouranou sutí a s vybouranými hmotami </t>
  </si>
  <si>
    <t>ASFALTOVÝ BETON PRO OBRUSNÉ VRSTVY ACO 11+ TL. 50MM</t>
  </si>
  <si>
    <t>574A44</t>
  </si>
  <si>
    <t>I. Stavební náklady</t>
  </si>
  <si>
    <t xml:space="preserve"> Kontrolní rozpočet          bez DPH</t>
  </si>
  <si>
    <t>Kontrolní rozpočet           včetně DPH</t>
  </si>
  <si>
    <t>Objekt</t>
  </si>
  <si>
    <t>Popis</t>
  </si>
  <si>
    <t>KR s DPH</t>
  </si>
  <si>
    <t>Oprava komunikace</t>
  </si>
  <si>
    <t>Stavební náklady - celkem</t>
  </si>
  <si>
    <t>II. Ostatní a vedlejší náklady</t>
  </si>
  <si>
    <t>Ostatní a vedlejší náklady - celkem</t>
  </si>
  <si>
    <t>Rekapitulace stavby</t>
  </si>
  <si>
    <t>Finanční náklady projektu celkem</t>
  </si>
  <si>
    <t xml:space="preserve">CELKEM VŠICHNI INVESTOŘI </t>
  </si>
  <si>
    <t xml:space="preserve">Ostatní a vedlejší náklady </t>
  </si>
  <si>
    <t>CÚ 2023 OTSKP</t>
  </si>
  <si>
    <t>574C05</t>
  </si>
  <si>
    <t xml:space="preserve">ASFALTOVÝ BETON PRO LOŽNÍ VRSTVY ACL 16  </t>
  </si>
  <si>
    <t>VÝŠKOVÁ ÚPRAVA KRYCÍCH HRNCŮ</t>
  </si>
  <si>
    <t>III/37610 Lysice průtah</t>
  </si>
  <si>
    <t xml:space="preserve">frézování asfaltových vrstev: 
1 657,00 * 0,05  
 </t>
  </si>
  <si>
    <t xml:space="preserve"> 
Celkem: 1 657,000 + 892,000 (postřik pod ACL 16 - extravilán)</t>
  </si>
  <si>
    <t xml:space="preserve">- vrstva ACL 16 - lokální vyrovnání profilu po odfrézování; vyrovnání profilu v extravilánu  
Celkem: 15,000 + 62,44 </t>
  </si>
  <si>
    <t xml:space="preserve">- vrstva ACO 11+ pro obrusnou vrstvu: 
 Celkem: 1 657,000 </t>
  </si>
  <si>
    <t>výšková úprava krycích hrnců; 1xhydrant + 3x uzávěr vody; celkem 4,00</t>
  </si>
  <si>
    <t>ZÚ, KÚ, napojení MK a vjezdů</t>
  </si>
  <si>
    <t>Celkem: 70,400</t>
  </si>
  <si>
    <t>- těsnění dilatačních spar asfaltovou zálivkou: celkem 510,400</t>
  </si>
  <si>
    <t xml:space="preserve">zřízení obrusné vrstvy </t>
  </si>
  <si>
    <t>Celkem: 1 657,000</t>
  </si>
  <si>
    <t>Soupis prací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</si>
  <si>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demontáže, včetně všech potřebných povolení k uzavírce. Vše v režii zhotovitele.  Po dohodě s vlastníky projednání přístupu k sousedním nemovitostem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</si>
</sst>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0"/>
  </numFmts>
  <fonts count="10" x14ac:knownFonts="1">
    <font>
      <sz val="10"/>
      <name val="Arial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0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7" fillId="0" borderId="0"/>
  </cellStyleXfs>
  <cellXfs count="9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1" fillId="2" borderId="0" xfId="0" applyFont="1" applyFill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>
      <alignment vertical="center"/>
    </xf>
    <xf numFmtId="0" fontId="1" fillId="2" borderId="2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0" fillId="0" borderId="1" xfId="0" applyBorder="1">
      <alignment vertical="center"/>
    </xf>
    <xf numFmtId="0" fontId="3" fillId="2" borderId="4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2" borderId="2" xfId="0" applyFill="1" applyBorder="1">
      <alignment vertical="center"/>
    </xf>
    <xf numFmtId="0" fontId="0" fillId="2" borderId="2" xfId="0" applyFill="1" applyBorder="1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1" applyFont="1" applyBorder="1" applyAlignment="1">
      <alignment horizontal="right"/>
    </xf>
    <xf numFmtId="0" fontId="0" fillId="0" borderId="1" xfId="1" applyFont="1" applyBorder="1"/>
    <xf numFmtId="0" fontId="0" fillId="0" borderId="1" xfId="1" applyFont="1" applyBorder="1" applyAlignment="1">
      <alignment wrapText="1"/>
    </xf>
    <xf numFmtId="0" fontId="0" fillId="0" borderId="1" xfId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4" fontId="0" fillId="0" borderId="1" xfId="1" applyNumberFormat="1" applyFont="1" applyBorder="1" applyAlignment="1">
      <alignment horizontal="center"/>
    </xf>
    <xf numFmtId="0" fontId="0" fillId="0" borderId="0" xfId="0" applyAlignment="1"/>
    <xf numFmtId="0" fontId="0" fillId="0" borderId="1" xfId="1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7" fillId="0" borderId="5" xfId="1" applyFont="1" applyBorder="1" applyAlignment="1">
      <alignment horizontal="left" vertical="center" wrapText="1"/>
    </xf>
    <xf numFmtId="49" fontId="3" fillId="0" borderId="0" xfId="2" applyNumberFormat="1" applyFont="1" applyAlignment="1">
      <alignment vertical="center"/>
    </xf>
    <xf numFmtId="49" fontId="7" fillId="0" borderId="0" xfId="2" applyNumberFormat="1" applyFont="1" applyAlignment="1">
      <alignment vertical="center"/>
    </xf>
    <xf numFmtId="49" fontId="3" fillId="0" borderId="9" xfId="2" applyNumberFormat="1" applyFont="1" applyBorder="1" applyAlignment="1">
      <alignment vertical="center"/>
    </xf>
    <xf numFmtId="49" fontId="3" fillId="0" borderId="7" xfId="2" applyNumberFormat="1" applyFont="1" applyBorder="1" applyAlignment="1">
      <alignment vertical="center"/>
    </xf>
    <xf numFmtId="49" fontId="3" fillId="0" borderId="11" xfId="2" applyNumberFormat="1" applyFont="1" applyBorder="1" applyAlignment="1">
      <alignment vertical="center"/>
    </xf>
    <xf numFmtId="49" fontId="3" fillId="0" borderId="11" xfId="2" applyNumberFormat="1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vertical="center"/>
    </xf>
    <xf numFmtId="4" fontId="3" fillId="0" borderId="1" xfId="2" applyNumberFormat="1" applyFont="1" applyBorder="1" applyAlignment="1">
      <alignment vertical="center"/>
    </xf>
    <xf numFmtId="49" fontId="3" fillId="0" borderId="12" xfId="2" applyNumberFormat="1" applyFont="1" applyBorder="1" applyAlignment="1">
      <alignment vertical="center"/>
    </xf>
    <xf numFmtId="4" fontId="3" fillId="0" borderId="12" xfId="2" applyNumberFormat="1" applyFont="1" applyBorder="1" applyAlignment="1">
      <alignment vertical="center" wrapText="1"/>
    </xf>
    <xf numFmtId="4" fontId="3" fillId="0" borderId="12" xfId="2" applyNumberFormat="1" applyFont="1" applyBorder="1" applyAlignment="1">
      <alignment vertical="center"/>
    </xf>
    <xf numFmtId="4" fontId="3" fillId="4" borderId="13" xfId="2" applyNumberFormat="1" applyFont="1" applyFill="1" applyBorder="1" applyAlignment="1">
      <alignment vertical="center"/>
    </xf>
    <xf numFmtId="49" fontId="3" fillId="0" borderId="16" xfId="2" applyNumberFormat="1" applyFont="1" applyBorder="1" applyAlignment="1">
      <alignment vertical="center"/>
    </xf>
    <xf numFmtId="49" fontId="3" fillId="0" borderId="17" xfId="2" applyNumberFormat="1" applyFont="1" applyBorder="1" applyAlignment="1">
      <alignment vertical="center"/>
    </xf>
    <xf numFmtId="49" fontId="3" fillId="0" borderId="18" xfId="2" applyNumberFormat="1" applyFont="1" applyBorder="1" applyAlignment="1">
      <alignment vertical="center"/>
    </xf>
    <xf numFmtId="0" fontId="7" fillId="0" borderId="19" xfId="2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vertical="center" wrapText="1"/>
    </xf>
    <xf numFmtId="49" fontId="3" fillId="0" borderId="5" xfId="2" applyNumberFormat="1" applyFont="1" applyBorder="1" applyAlignment="1">
      <alignment vertical="center"/>
    </xf>
    <xf numFmtId="4" fontId="3" fillId="0" borderId="5" xfId="2" applyNumberFormat="1" applyFont="1" applyBorder="1" applyAlignment="1">
      <alignment vertical="center"/>
    </xf>
    <xf numFmtId="4" fontId="3" fillId="4" borderId="20" xfId="2" applyNumberFormat="1" applyFont="1" applyFill="1" applyBorder="1" applyAlignment="1">
      <alignment vertical="center"/>
    </xf>
    <xf numFmtId="4" fontId="3" fillId="4" borderId="7" xfId="2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0" fillId="2" borderId="2" xfId="0" applyFill="1" applyBorder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1" xfId="1" applyFont="1" applyFill="1" applyBorder="1" applyAlignment="1">
      <alignment horizontal="right"/>
    </xf>
    <xf numFmtId="0" fontId="0" fillId="0" borderId="0" xfId="0" applyFill="1" applyAlignment="1"/>
    <xf numFmtId="4" fontId="0" fillId="0" borderId="1" xfId="0" applyNumberFormat="1" applyFill="1" applyBorder="1" applyAlignment="1">
      <alignment horizontal="center" vertical="center"/>
    </xf>
    <xf numFmtId="4" fontId="0" fillId="0" borderId="1" xfId="1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8" fillId="0" borderId="5" xfId="0" quotePrefix="1" applyNumberFormat="1" applyFont="1" applyBorder="1" applyAlignment="1">
      <alignment horizontal="left" vertical="top" wrapText="1"/>
    </xf>
    <xf numFmtId="49" fontId="9" fillId="0" borderId="0" xfId="2" applyNumberFormat="1" applyFont="1" applyAlignment="1">
      <alignment vertical="center"/>
    </xf>
    <xf numFmtId="49" fontId="3" fillId="0" borderId="6" xfId="2" applyNumberFormat="1" applyFont="1" applyBorder="1" applyAlignment="1">
      <alignment vertical="center"/>
    </xf>
    <xf numFmtId="0" fontId="7" fillId="0" borderId="7" xfId="2" applyFont="1" applyBorder="1" applyAlignment="1">
      <alignment vertical="center"/>
    </xf>
    <xf numFmtId="49" fontId="3" fillId="0" borderId="14" xfId="2" applyNumberFormat="1" applyFont="1" applyBorder="1" applyAlignment="1">
      <alignment vertical="center"/>
    </xf>
    <xf numFmtId="0" fontId="7" fillId="0" borderId="15" xfId="2" applyFont="1" applyBorder="1" applyAlignment="1">
      <alignment vertical="center"/>
    </xf>
    <xf numFmtId="49" fontId="3" fillId="0" borderId="8" xfId="2" applyNumberFormat="1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0" borderId="21" xfId="2" applyFont="1" applyBorder="1" applyAlignment="1">
      <alignment vertical="center"/>
    </xf>
    <xf numFmtId="0" fontId="7" fillId="0" borderId="22" xfId="2" applyFont="1" applyBorder="1" applyAlignment="1">
      <alignment vertical="center"/>
    </xf>
    <xf numFmtId="49" fontId="6" fillId="0" borderId="0" xfId="2" applyNumberFormat="1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1" fillId="2" borderId="2" xfId="0" applyFont="1" applyFill="1" applyBorder="1" applyAlignment="1">
      <alignment horizontal="right" vertical="center"/>
    </xf>
    <xf numFmtId="0" fontId="0" fillId="2" borderId="2" xfId="0" applyFill="1" applyBorder="1">
      <alignment vertical="center"/>
    </xf>
    <xf numFmtId="49" fontId="6" fillId="0" borderId="0" xfId="2" applyNumberFormat="1" applyFont="1" applyAlignment="1">
      <alignment horizontal="left" vertical="center" wrapText="1"/>
    </xf>
  </cellXfs>
  <cellStyles count="3">
    <cellStyle name="Normal" xfId="1"/>
    <cellStyle name="Normální" xfId="0" builtinId="0"/>
    <cellStyle name="Normální 2 2" xfId="2"/>
  </cellStyles>
  <dxfs count="0"/>
  <tableStyles count="0" defaultTableStyle="TableStyleMedium2" defaultPivotStyle="PivotStyleLight16"/>
  <colors>
    <mruColors>
      <color rgb="FFD9D9D9"/>
      <color rgb="FFCB441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0"/>
  <sheetViews>
    <sheetView workbookViewId="0">
      <selection activeCell="B2" sqref="B2"/>
    </sheetView>
  </sheetViews>
  <sheetFormatPr defaultRowHeight="12.75" x14ac:dyDescent="0.2"/>
  <cols>
    <col min="1" max="1" width="7" customWidth="1"/>
    <col min="2" max="2" width="40.5703125" customWidth="1"/>
    <col min="3" max="3" width="16.140625" customWidth="1"/>
    <col min="4" max="4" width="16.5703125" customWidth="1"/>
  </cols>
  <sheetData>
    <row r="1" spans="1:4" ht="18" customHeight="1" x14ac:dyDescent="0.2">
      <c r="A1" s="44"/>
      <c r="B1" s="88" t="s">
        <v>92</v>
      </c>
      <c r="C1" s="88"/>
      <c r="D1" s="88"/>
    </row>
    <row r="2" spans="1:4" ht="26.25" customHeight="1" thickBot="1" x14ac:dyDescent="0.25">
      <c r="A2" s="45"/>
      <c r="B2" s="79" t="s">
        <v>103</v>
      </c>
      <c r="C2" s="45"/>
      <c r="D2" s="45" t="s">
        <v>88</v>
      </c>
    </row>
    <row r="3" spans="1:4" ht="20.100000000000001" customHeight="1" thickBot="1" x14ac:dyDescent="0.25">
      <c r="A3" s="80" t="s">
        <v>74</v>
      </c>
      <c r="B3" s="81"/>
      <c r="C3" s="84" t="s">
        <v>75</v>
      </c>
      <c r="D3" s="84" t="s">
        <v>76</v>
      </c>
    </row>
    <row r="4" spans="1:4" ht="20.100000000000001" customHeight="1" thickBot="1" x14ac:dyDescent="0.25">
      <c r="A4" s="46" t="s">
        <v>77</v>
      </c>
      <c r="B4" s="47" t="s">
        <v>78</v>
      </c>
      <c r="C4" s="85"/>
      <c r="D4" s="85" t="s">
        <v>79</v>
      </c>
    </row>
    <row r="5" spans="1:4" ht="20.100000000000001" customHeight="1" x14ac:dyDescent="0.2">
      <c r="A5" s="48"/>
      <c r="B5" s="49"/>
      <c r="C5" s="50"/>
      <c r="D5" s="50"/>
    </row>
    <row r="6" spans="1:4" ht="20.100000000000001" customHeight="1" x14ac:dyDescent="0.2">
      <c r="A6" s="51" t="s">
        <v>44</v>
      </c>
      <c r="B6" s="52" t="s">
        <v>80</v>
      </c>
      <c r="C6" s="52">
        <f>'SO 101'!I3</f>
        <v>0</v>
      </c>
      <c r="D6" s="52">
        <f>C6*1.21</f>
        <v>0</v>
      </c>
    </row>
    <row r="7" spans="1:4" ht="20.100000000000001" customHeight="1" x14ac:dyDescent="0.2">
      <c r="A7" s="51"/>
      <c r="B7" s="52"/>
      <c r="C7" s="52"/>
      <c r="D7" s="52"/>
    </row>
    <row r="8" spans="1:4" ht="20.100000000000001" customHeight="1" thickBot="1" x14ac:dyDescent="0.25">
      <c r="A8" s="53"/>
      <c r="B8" s="54"/>
      <c r="C8" s="55"/>
      <c r="D8" s="55"/>
    </row>
    <row r="9" spans="1:4" ht="20.100000000000001" customHeight="1" thickBot="1" x14ac:dyDescent="0.25">
      <c r="A9" s="80" t="s">
        <v>81</v>
      </c>
      <c r="B9" s="81"/>
      <c r="C9" s="56">
        <f>SUM(C6:C7)</f>
        <v>0</v>
      </c>
      <c r="D9" s="56">
        <f>SUM(D6:D7)</f>
        <v>0</v>
      </c>
    </row>
    <row r="10" spans="1:4" ht="20.100000000000001" customHeight="1" thickBot="1" x14ac:dyDescent="0.25">
      <c r="A10" s="44"/>
      <c r="B10" s="44"/>
      <c r="C10" s="44"/>
      <c r="D10" s="44"/>
    </row>
    <row r="11" spans="1:4" ht="20.100000000000001" customHeight="1" thickBot="1" x14ac:dyDescent="0.25">
      <c r="A11" s="82" t="s">
        <v>82</v>
      </c>
      <c r="B11" s="83"/>
      <c r="C11" s="84" t="s">
        <v>75</v>
      </c>
      <c r="D11" s="84" t="s">
        <v>76</v>
      </c>
    </row>
    <row r="12" spans="1:4" ht="20.100000000000001" customHeight="1" thickBot="1" x14ac:dyDescent="0.25">
      <c r="A12" s="46" t="s">
        <v>77</v>
      </c>
      <c r="B12" s="57" t="s">
        <v>78</v>
      </c>
      <c r="C12" s="85"/>
      <c r="D12" s="85" t="s">
        <v>79</v>
      </c>
    </row>
    <row r="13" spans="1:4" ht="20.100000000000001" customHeight="1" x14ac:dyDescent="0.2">
      <c r="A13" s="58"/>
      <c r="B13" s="59"/>
      <c r="C13" s="60"/>
      <c r="D13" s="60"/>
    </row>
    <row r="14" spans="1:4" ht="20.100000000000001" customHeight="1" x14ac:dyDescent="0.2">
      <c r="A14" s="51" t="s">
        <v>11</v>
      </c>
      <c r="B14" s="61" t="s">
        <v>87</v>
      </c>
      <c r="C14" s="52">
        <f>'SO 000'!I3</f>
        <v>0</v>
      </c>
      <c r="D14" s="52">
        <f>C14*1.21</f>
        <v>0</v>
      </c>
    </row>
    <row r="15" spans="1:4" ht="20.100000000000001" customHeight="1" thickBot="1" x14ac:dyDescent="0.25">
      <c r="A15" s="62"/>
      <c r="B15" s="62"/>
      <c r="C15" s="63"/>
      <c r="D15" s="63"/>
    </row>
    <row r="16" spans="1:4" ht="20.100000000000001" customHeight="1" thickBot="1" x14ac:dyDescent="0.25">
      <c r="A16" s="80" t="s">
        <v>83</v>
      </c>
      <c r="B16" s="81"/>
      <c r="C16" s="64">
        <f>SUM(C14:C14)</f>
        <v>0</v>
      </c>
      <c r="D16" s="65">
        <f>SUM(D14:D14)</f>
        <v>0</v>
      </c>
    </row>
    <row r="17" spans="1:4" ht="20.100000000000001" customHeight="1" thickBot="1" x14ac:dyDescent="0.25">
      <c r="A17" s="45"/>
      <c r="B17" s="45"/>
      <c r="C17" s="45"/>
      <c r="D17" s="45"/>
    </row>
    <row r="18" spans="1:4" ht="20.100000000000001" customHeight="1" x14ac:dyDescent="0.2">
      <c r="A18" s="82" t="s">
        <v>84</v>
      </c>
      <c r="B18" s="83"/>
      <c r="C18" s="84" t="s">
        <v>75</v>
      </c>
      <c r="D18" s="84" t="s">
        <v>76</v>
      </c>
    </row>
    <row r="19" spans="1:4" ht="20.100000000000001" customHeight="1" thickBot="1" x14ac:dyDescent="0.25">
      <c r="A19" s="86"/>
      <c r="B19" s="87"/>
      <c r="C19" s="85"/>
      <c r="D19" s="85" t="s">
        <v>79</v>
      </c>
    </row>
    <row r="20" spans="1:4" ht="20.100000000000001" customHeight="1" thickBot="1" x14ac:dyDescent="0.25">
      <c r="A20" s="80" t="s">
        <v>85</v>
      </c>
      <c r="B20" s="81" t="s">
        <v>86</v>
      </c>
      <c r="C20" s="64">
        <f>SUM(C9+C16)</f>
        <v>0</v>
      </c>
      <c r="D20" s="65">
        <f>SUM(D9+D16)</f>
        <v>0</v>
      </c>
    </row>
  </sheetData>
  <mergeCells count="13">
    <mergeCell ref="B1:D1"/>
    <mergeCell ref="A3:B3"/>
    <mergeCell ref="C3:C4"/>
    <mergeCell ref="D3:D4"/>
    <mergeCell ref="A9:B9"/>
    <mergeCell ref="A20:B20"/>
    <mergeCell ref="A11:B11"/>
    <mergeCell ref="C11:C12"/>
    <mergeCell ref="D11:D12"/>
    <mergeCell ref="A16:B16"/>
    <mergeCell ref="A18:B19"/>
    <mergeCell ref="C18:C19"/>
    <mergeCell ref="D18:D1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tabSelected="1" topLeftCell="B1" zoomScaleNormal="100" workbookViewId="0">
      <pane ySplit="7" topLeftCell="A8" activePane="bottomLeft" state="frozen"/>
      <selection pane="bottomLeft" activeCell="E21" sqref="E20:E2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9</v>
      </c>
    </row>
    <row r="2" spans="1:18" ht="24.95" customHeight="1" x14ac:dyDescent="0.2">
      <c r="B2" s="1"/>
      <c r="C2" s="1"/>
      <c r="D2" s="1"/>
      <c r="E2" s="79" t="s">
        <v>103</v>
      </c>
      <c r="F2" s="1"/>
      <c r="G2" s="1"/>
      <c r="H2" s="3"/>
      <c r="I2" s="3"/>
      <c r="O2" t="e">
        <f>0+O8</f>
        <v>#REF!</v>
      </c>
      <c r="P2" t="s">
        <v>9</v>
      </c>
    </row>
    <row r="3" spans="1:18" ht="15" customHeight="1" x14ac:dyDescent="0.2">
      <c r="A3" t="s">
        <v>1</v>
      </c>
      <c r="B3" s="4" t="s">
        <v>3</v>
      </c>
      <c r="C3" s="90" t="s">
        <v>59</v>
      </c>
      <c r="D3" s="91"/>
      <c r="E3" s="94" t="s">
        <v>92</v>
      </c>
      <c r="F3" s="94"/>
      <c r="G3" s="94"/>
      <c r="H3" s="2" t="s">
        <v>11</v>
      </c>
      <c r="I3" s="22">
        <f>0+I8</f>
        <v>0</v>
      </c>
      <c r="O3" t="s">
        <v>6</v>
      </c>
      <c r="P3" t="s">
        <v>10</v>
      </c>
    </row>
    <row r="4" spans="1:18" ht="15" customHeight="1" x14ac:dyDescent="0.2">
      <c r="A4" t="s">
        <v>4</v>
      </c>
      <c r="B4" s="6" t="s">
        <v>5</v>
      </c>
      <c r="C4" s="92" t="s">
        <v>11</v>
      </c>
      <c r="D4" s="93"/>
      <c r="E4" s="7" t="s">
        <v>58</v>
      </c>
      <c r="F4" s="3"/>
      <c r="G4" s="3"/>
      <c r="H4" s="8"/>
      <c r="I4" s="8"/>
      <c r="O4" t="s">
        <v>7</v>
      </c>
      <c r="P4" t="s">
        <v>10</v>
      </c>
    </row>
    <row r="5" spans="1:18" ht="12.75" customHeight="1" x14ac:dyDescent="0.2">
      <c r="A5" s="89" t="s">
        <v>12</v>
      </c>
      <c r="B5" s="89" t="s">
        <v>14</v>
      </c>
      <c r="C5" s="89" t="s">
        <v>16</v>
      </c>
      <c r="D5" s="89" t="s">
        <v>17</v>
      </c>
      <c r="E5" s="89" t="s">
        <v>18</v>
      </c>
      <c r="F5" s="89" t="s">
        <v>20</v>
      </c>
      <c r="G5" s="89" t="s">
        <v>22</v>
      </c>
      <c r="H5" s="89" t="s">
        <v>24</v>
      </c>
      <c r="I5" s="89"/>
      <c r="O5" t="s">
        <v>8</v>
      </c>
      <c r="P5" t="s">
        <v>10</v>
      </c>
    </row>
    <row r="6" spans="1:18" ht="12.75" customHeight="1" x14ac:dyDescent="0.2">
      <c r="A6" s="89"/>
      <c r="B6" s="89"/>
      <c r="C6" s="89"/>
      <c r="D6" s="89"/>
      <c r="E6" s="89"/>
      <c r="F6" s="89"/>
      <c r="G6" s="89"/>
      <c r="H6" s="5" t="s">
        <v>25</v>
      </c>
      <c r="I6" s="5" t="s">
        <v>27</v>
      </c>
    </row>
    <row r="7" spans="1:18" ht="12.75" customHeight="1" x14ac:dyDescent="0.2">
      <c r="A7" s="5" t="s">
        <v>13</v>
      </c>
      <c r="B7" s="5" t="s">
        <v>15</v>
      </c>
      <c r="C7" s="5" t="s">
        <v>10</v>
      </c>
      <c r="D7" s="5" t="s">
        <v>9</v>
      </c>
      <c r="E7" s="5" t="s">
        <v>19</v>
      </c>
      <c r="F7" s="5" t="s">
        <v>21</v>
      </c>
      <c r="G7" s="5" t="s">
        <v>23</v>
      </c>
      <c r="H7" s="5" t="s">
        <v>26</v>
      </c>
      <c r="I7" s="5" t="s">
        <v>28</v>
      </c>
    </row>
    <row r="8" spans="1:18" ht="12.75" customHeight="1" x14ac:dyDescent="0.2">
      <c r="A8" s="8" t="s">
        <v>29</v>
      </c>
      <c r="B8" s="8"/>
      <c r="C8" s="10" t="s">
        <v>13</v>
      </c>
      <c r="D8" s="8"/>
      <c r="E8" s="11" t="s">
        <v>30</v>
      </c>
      <c r="F8" s="8"/>
      <c r="G8" s="8"/>
      <c r="H8" s="8"/>
      <c r="I8" s="12">
        <f>I9+I13</f>
        <v>0</v>
      </c>
      <c r="O8" t="e">
        <f>0+R8</f>
        <v>#REF!</v>
      </c>
      <c r="Q8" t="e">
        <f>0+I9+#REF!+#REF!+#REF!+#REF!+#REF!+I13+#REF!+#REF!+#REF!</f>
        <v>#REF!</v>
      </c>
      <c r="R8" t="e">
        <f>0+O9+#REF!+#REF!+#REF!+#REF!+#REF!+O13+#REF!+#REF!+#REF!</f>
        <v>#REF!</v>
      </c>
    </row>
    <row r="9" spans="1:18" x14ac:dyDescent="0.2">
      <c r="A9" s="9" t="s">
        <v>31</v>
      </c>
      <c r="B9" s="13" t="s">
        <v>15</v>
      </c>
      <c r="C9" s="13" t="s">
        <v>32</v>
      </c>
      <c r="D9" s="9" t="s">
        <v>33</v>
      </c>
      <c r="E9" s="14" t="s">
        <v>34</v>
      </c>
      <c r="F9" s="15" t="s">
        <v>35</v>
      </c>
      <c r="G9" s="16">
        <v>1</v>
      </c>
      <c r="H9" s="17"/>
      <c r="I9" s="17">
        <f>ROUND(ROUND(H9,2)*ROUND(G9,3),2)</f>
        <v>0</v>
      </c>
      <c r="O9">
        <f>(I9*21)/100</f>
        <v>0</v>
      </c>
      <c r="P9" t="s">
        <v>10</v>
      </c>
    </row>
    <row r="10" spans="1:18" ht="127.5" x14ac:dyDescent="0.2">
      <c r="A10" s="18" t="s">
        <v>36</v>
      </c>
      <c r="E10" s="19" t="s">
        <v>104</v>
      </c>
    </row>
    <row r="11" spans="1:18" x14ac:dyDescent="0.2">
      <c r="A11" s="20" t="s">
        <v>37</v>
      </c>
      <c r="E11" s="21" t="s">
        <v>38</v>
      </c>
    </row>
    <row r="12" spans="1:18" x14ac:dyDescent="0.2">
      <c r="A12" t="s">
        <v>39</v>
      </c>
      <c r="E12" s="19" t="s">
        <v>40</v>
      </c>
    </row>
    <row r="13" spans="1:18" ht="25.5" x14ac:dyDescent="0.2">
      <c r="A13" s="9" t="s">
        <v>31</v>
      </c>
      <c r="B13" s="13">
        <v>2</v>
      </c>
      <c r="C13" s="13" t="s">
        <v>41</v>
      </c>
      <c r="D13" s="9" t="s">
        <v>33</v>
      </c>
      <c r="E13" s="14" t="s">
        <v>42</v>
      </c>
      <c r="F13" s="15" t="s">
        <v>35</v>
      </c>
      <c r="G13" s="16">
        <v>1</v>
      </c>
      <c r="H13" s="17"/>
      <c r="I13" s="17">
        <f>ROUND(ROUND(H13,2)*ROUND(G13,3),2)</f>
        <v>0</v>
      </c>
      <c r="O13">
        <f>(I13*21)/100</f>
        <v>0</v>
      </c>
      <c r="P13" t="s">
        <v>10</v>
      </c>
    </row>
    <row r="14" spans="1:18" ht="25.5" x14ac:dyDescent="0.2">
      <c r="A14" s="18" t="s">
        <v>36</v>
      </c>
      <c r="E14" s="19" t="s">
        <v>43</v>
      </c>
    </row>
    <row r="15" spans="1:18" x14ac:dyDescent="0.2">
      <c r="A15" s="20" t="s">
        <v>37</v>
      </c>
      <c r="E15" s="21" t="s">
        <v>38</v>
      </c>
    </row>
  </sheetData>
  <mergeCells count="11">
    <mergeCell ref="F5:F6"/>
    <mergeCell ref="G5:G6"/>
    <mergeCell ref="H5:I5"/>
    <mergeCell ref="C3:D3"/>
    <mergeCell ref="C4:D4"/>
    <mergeCell ref="E3:G3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B1" zoomScaleNormal="100" workbookViewId="0">
      <pane ySplit="7" topLeftCell="A15" activePane="bottomLeft" state="frozen"/>
      <selection pane="bottomLeft" activeCell="G24" sqref="G2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7" width="16.7109375" customWidth="1"/>
    <col min="8" max="8" width="16.7109375" style="70" customWidth="1"/>
    <col min="9" max="9" width="16.7109375" customWidth="1"/>
    <col min="13" max="16" width="9.140625" hidden="1" customWidth="1"/>
  </cols>
  <sheetData>
    <row r="1" spans="1:9" ht="12.75" customHeight="1" x14ac:dyDescent="0.2">
      <c r="A1" t="s">
        <v>0</v>
      </c>
      <c r="B1" s="1"/>
      <c r="C1" s="1"/>
      <c r="D1" s="1"/>
      <c r="E1" s="1" t="s">
        <v>2</v>
      </c>
      <c r="F1" s="1"/>
      <c r="G1" s="67"/>
      <c r="H1" s="67"/>
      <c r="I1" s="67"/>
    </row>
    <row r="2" spans="1:9" ht="24.95" customHeight="1" x14ac:dyDescent="0.2">
      <c r="B2" s="1"/>
      <c r="C2" s="1"/>
      <c r="D2" s="1"/>
      <c r="E2" s="79" t="s">
        <v>103</v>
      </c>
      <c r="F2" s="1"/>
      <c r="G2" s="67"/>
      <c r="H2" s="68"/>
      <c r="I2" s="68"/>
    </row>
    <row r="3" spans="1:9" ht="15" customHeight="1" x14ac:dyDescent="0.2">
      <c r="A3" t="s">
        <v>1</v>
      </c>
      <c r="B3" s="4" t="s">
        <v>3</v>
      </c>
      <c r="C3" s="90" t="s">
        <v>59</v>
      </c>
      <c r="D3" s="91"/>
      <c r="E3" s="94" t="s">
        <v>92</v>
      </c>
      <c r="F3" s="94"/>
      <c r="G3" s="94"/>
      <c r="H3" s="2" t="s">
        <v>44</v>
      </c>
      <c r="I3" s="76">
        <f>I8+I13+I28+I25</f>
        <v>0</v>
      </c>
    </row>
    <row r="4" spans="1:9" ht="15" customHeight="1" x14ac:dyDescent="0.2">
      <c r="A4" t="s">
        <v>4</v>
      </c>
      <c r="B4" s="6" t="s">
        <v>5</v>
      </c>
      <c r="C4" s="92" t="s">
        <v>44</v>
      </c>
      <c r="D4" s="93"/>
      <c r="E4" s="7" t="s">
        <v>60</v>
      </c>
      <c r="F4" s="3"/>
      <c r="G4" s="3"/>
      <c r="H4" s="8"/>
      <c r="I4" s="8"/>
    </row>
    <row r="5" spans="1:9" ht="12.75" customHeight="1" x14ac:dyDescent="0.2">
      <c r="A5" s="89" t="s">
        <v>12</v>
      </c>
      <c r="B5" s="89" t="s">
        <v>14</v>
      </c>
      <c r="C5" s="89" t="s">
        <v>16</v>
      </c>
      <c r="D5" s="89" t="s">
        <v>17</v>
      </c>
      <c r="E5" s="89" t="s">
        <v>18</v>
      </c>
      <c r="F5" s="89" t="s">
        <v>20</v>
      </c>
      <c r="G5" s="89" t="s">
        <v>22</v>
      </c>
      <c r="H5" s="89" t="s">
        <v>24</v>
      </c>
      <c r="I5" s="89"/>
    </row>
    <row r="6" spans="1:9" ht="12.75" customHeight="1" x14ac:dyDescent="0.2">
      <c r="A6" s="89"/>
      <c r="B6" s="89"/>
      <c r="C6" s="89"/>
      <c r="D6" s="89"/>
      <c r="E6" s="89"/>
      <c r="F6" s="89"/>
      <c r="G6" s="89"/>
      <c r="H6" s="75" t="s">
        <v>25</v>
      </c>
      <c r="I6" s="66" t="s">
        <v>27</v>
      </c>
    </row>
    <row r="7" spans="1:9" ht="12.75" customHeight="1" x14ac:dyDescent="0.2">
      <c r="A7" s="5" t="s">
        <v>13</v>
      </c>
      <c r="B7" s="5" t="s">
        <v>15</v>
      </c>
      <c r="C7" s="5" t="s">
        <v>10</v>
      </c>
      <c r="D7" s="5" t="s">
        <v>9</v>
      </c>
      <c r="E7" s="5" t="s">
        <v>19</v>
      </c>
      <c r="F7" s="5" t="s">
        <v>21</v>
      </c>
      <c r="G7" s="5" t="s">
        <v>23</v>
      </c>
      <c r="H7" s="75">
        <v>7</v>
      </c>
      <c r="I7" s="66">
        <v>8</v>
      </c>
    </row>
    <row r="8" spans="1:9" ht="12.75" customHeight="1" x14ac:dyDescent="0.2">
      <c r="A8" s="5"/>
      <c r="B8" s="68"/>
      <c r="C8" s="23">
        <v>1</v>
      </c>
      <c r="D8" s="68"/>
      <c r="E8" s="77" t="s">
        <v>45</v>
      </c>
      <c r="F8" s="68"/>
      <c r="G8" s="68"/>
      <c r="H8" s="68"/>
      <c r="I8" s="24">
        <f>SUM(I9:I9)</f>
        <v>0</v>
      </c>
    </row>
    <row r="9" spans="1:9" x14ac:dyDescent="0.2">
      <c r="A9" s="9" t="s">
        <v>31</v>
      </c>
      <c r="B9" s="13">
        <v>1</v>
      </c>
      <c r="C9" s="13">
        <v>11372</v>
      </c>
      <c r="D9" s="9" t="s">
        <v>33</v>
      </c>
      <c r="E9" s="28" t="s">
        <v>69</v>
      </c>
      <c r="F9" s="15" t="s">
        <v>46</v>
      </c>
      <c r="G9" s="16">
        <v>82.85</v>
      </c>
      <c r="H9" s="73"/>
      <c r="I9" s="73">
        <f>ROUND(ROUND(H9,2)*ROUND(G9,3),2)</f>
        <v>0</v>
      </c>
    </row>
    <row r="10" spans="1:9" x14ac:dyDescent="0.2">
      <c r="A10" s="18" t="s">
        <v>36</v>
      </c>
      <c r="E10" s="26" t="s">
        <v>70</v>
      </c>
      <c r="I10" s="70"/>
    </row>
    <row r="11" spans="1:9" ht="36.75" customHeight="1" x14ac:dyDescent="0.2">
      <c r="A11" s="20" t="s">
        <v>37</v>
      </c>
      <c r="E11" s="25" t="s">
        <v>93</v>
      </c>
      <c r="I11" s="70"/>
    </row>
    <row r="12" spans="1:9" ht="25.5" x14ac:dyDescent="0.2">
      <c r="A12" t="s">
        <v>39</v>
      </c>
      <c r="E12" s="26" t="s">
        <v>71</v>
      </c>
      <c r="I12" s="70"/>
    </row>
    <row r="13" spans="1:9" ht="12.75" customHeight="1" x14ac:dyDescent="0.2">
      <c r="A13" s="3" t="s">
        <v>29</v>
      </c>
      <c r="B13" s="3"/>
      <c r="C13" s="23" t="s">
        <v>21</v>
      </c>
      <c r="D13" s="3"/>
      <c r="E13" s="11" t="s">
        <v>48</v>
      </c>
      <c r="F13" s="3"/>
      <c r="G13" s="3"/>
      <c r="H13" s="68"/>
      <c r="I13" s="24">
        <f>SUM(I14:I24)</f>
        <v>0</v>
      </c>
    </row>
    <row r="14" spans="1:9" x14ac:dyDescent="0.2">
      <c r="A14" s="9" t="s">
        <v>31</v>
      </c>
      <c r="B14" s="13">
        <v>2</v>
      </c>
      <c r="C14" s="13">
        <v>572213</v>
      </c>
      <c r="D14" s="9" t="s">
        <v>33</v>
      </c>
      <c r="E14" s="14" t="s">
        <v>49</v>
      </c>
      <c r="F14" s="15" t="s">
        <v>47</v>
      </c>
      <c r="G14" s="16">
        <f>1657+892</f>
        <v>2549</v>
      </c>
      <c r="H14" s="73"/>
      <c r="I14" s="73">
        <f>ROUND(ROUND(H14,2)*ROUND(G14,3),2)</f>
        <v>0</v>
      </c>
    </row>
    <row r="15" spans="1:9" ht="25.5" x14ac:dyDescent="0.2">
      <c r="A15" s="18" t="s">
        <v>36</v>
      </c>
      <c r="E15" s="26" t="s">
        <v>61</v>
      </c>
      <c r="I15" s="70"/>
    </row>
    <row r="16" spans="1:9" ht="25.5" x14ac:dyDescent="0.2">
      <c r="A16" s="20" t="s">
        <v>37</v>
      </c>
      <c r="E16" s="25" t="s">
        <v>94</v>
      </c>
      <c r="I16" s="70"/>
    </row>
    <row r="17" spans="1:9" ht="51" x14ac:dyDescent="0.2">
      <c r="A17" t="s">
        <v>39</v>
      </c>
      <c r="E17" s="19" t="s">
        <v>50</v>
      </c>
      <c r="I17" s="70"/>
    </row>
    <row r="18" spans="1:9" x14ac:dyDescent="0.2">
      <c r="B18" s="13">
        <v>3</v>
      </c>
      <c r="C18" s="27" t="s">
        <v>89</v>
      </c>
      <c r="D18" s="9" t="s">
        <v>33</v>
      </c>
      <c r="E18" s="28" t="s">
        <v>90</v>
      </c>
      <c r="F18" s="15" t="s">
        <v>46</v>
      </c>
      <c r="G18" s="16">
        <v>77.44</v>
      </c>
      <c r="H18" s="73"/>
      <c r="I18" s="17">
        <f>ROUND(ROUND(H18,2)*ROUND(G18,3),2)</f>
        <v>0</v>
      </c>
    </row>
    <row r="19" spans="1:9" ht="38.25" x14ac:dyDescent="0.2">
      <c r="E19" s="25" t="s">
        <v>95</v>
      </c>
    </row>
    <row r="20" spans="1:9" ht="140.25" x14ac:dyDescent="0.2">
      <c r="E20" s="19" t="s">
        <v>51</v>
      </c>
    </row>
    <row r="21" spans="1:9" x14ac:dyDescent="0.2">
      <c r="A21" s="9" t="s">
        <v>31</v>
      </c>
      <c r="B21" s="13">
        <v>4</v>
      </c>
      <c r="C21" s="27" t="s">
        <v>73</v>
      </c>
      <c r="D21" s="9" t="s">
        <v>33</v>
      </c>
      <c r="E21" s="28" t="s">
        <v>72</v>
      </c>
      <c r="F21" s="15" t="s">
        <v>47</v>
      </c>
      <c r="G21" s="16">
        <v>1657</v>
      </c>
      <c r="H21" s="73"/>
      <c r="I21" s="17">
        <f>ROUND(ROUND(H21,2)*ROUND(G21,3),2)</f>
        <v>0</v>
      </c>
    </row>
    <row r="22" spans="1:9" x14ac:dyDescent="0.2">
      <c r="A22" s="18" t="s">
        <v>36</v>
      </c>
      <c r="E22" s="26" t="s">
        <v>101</v>
      </c>
    </row>
    <row r="23" spans="1:9" ht="25.5" x14ac:dyDescent="0.2">
      <c r="A23" s="20" t="s">
        <v>37</v>
      </c>
      <c r="E23" s="25" t="s">
        <v>96</v>
      </c>
    </row>
    <row r="24" spans="1:9" ht="140.25" x14ac:dyDescent="0.2">
      <c r="A24" t="s">
        <v>39</v>
      </c>
      <c r="E24" s="19" t="s">
        <v>51</v>
      </c>
    </row>
    <row r="25" spans="1:9" x14ac:dyDescent="0.2">
      <c r="B25" s="30"/>
      <c r="C25" s="23">
        <v>8</v>
      </c>
      <c r="D25" s="30"/>
      <c r="E25" s="11" t="s">
        <v>65</v>
      </c>
      <c r="F25" s="30"/>
      <c r="G25" s="30"/>
      <c r="H25" s="68"/>
      <c r="I25" s="24">
        <f>SUM(I26)</f>
        <v>0</v>
      </c>
    </row>
    <row r="26" spans="1:9" x14ac:dyDescent="0.2">
      <c r="B26" s="69">
        <v>5</v>
      </c>
      <c r="C26" s="13">
        <v>89923</v>
      </c>
      <c r="D26" s="9" t="s">
        <v>33</v>
      </c>
      <c r="E26" s="28" t="s">
        <v>91</v>
      </c>
      <c r="F26" s="33" t="s">
        <v>64</v>
      </c>
      <c r="G26" s="16">
        <v>4</v>
      </c>
      <c r="H26" s="73"/>
      <c r="I26" s="17">
        <f>ROUND(ROUND(H26,2)*ROUND(G26,3),2)</f>
        <v>0</v>
      </c>
    </row>
    <row r="27" spans="1:9" x14ac:dyDescent="0.2">
      <c r="B27" s="70"/>
      <c r="E27" s="25" t="s">
        <v>97</v>
      </c>
    </row>
    <row r="28" spans="1:9" ht="12.75" customHeight="1" x14ac:dyDescent="0.2">
      <c r="A28" s="3" t="s">
        <v>29</v>
      </c>
      <c r="B28" s="68"/>
      <c r="C28" s="23" t="s">
        <v>26</v>
      </c>
      <c r="D28" s="3"/>
      <c r="E28" s="11" t="s">
        <v>52</v>
      </c>
      <c r="F28" s="3"/>
      <c r="G28" s="3"/>
      <c r="H28" s="68"/>
      <c r="I28" s="24">
        <f>SUM(I29:I37)</f>
        <v>0</v>
      </c>
    </row>
    <row r="29" spans="1:9" ht="12.75" customHeight="1" x14ac:dyDescent="0.2">
      <c r="A29" s="31"/>
      <c r="B29" s="71">
        <v>6</v>
      </c>
      <c r="C29" s="34" t="s">
        <v>66</v>
      </c>
      <c r="D29" s="35" t="s">
        <v>33</v>
      </c>
      <c r="E29" s="36" t="s">
        <v>67</v>
      </c>
      <c r="F29" s="37" t="s">
        <v>53</v>
      </c>
      <c r="G29" s="38">
        <v>70.400000000000006</v>
      </c>
      <c r="H29" s="74"/>
      <c r="I29" s="39">
        <f>ROUND(ROUND(H29,2)*ROUND(G29,3),2)</f>
        <v>0</v>
      </c>
    </row>
    <row r="30" spans="1:9" ht="25.5" x14ac:dyDescent="0.2">
      <c r="A30" s="9" t="s">
        <v>31</v>
      </c>
      <c r="B30" s="72"/>
      <c r="C30" s="40"/>
      <c r="D30" s="40"/>
      <c r="E30" s="41" t="s">
        <v>68</v>
      </c>
      <c r="F30" s="40"/>
      <c r="G30" s="40"/>
      <c r="H30" s="72"/>
      <c r="I30" s="40"/>
    </row>
    <row r="31" spans="1:9" x14ac:dyDescent="0.2">
      <c r="A31" s="42"/>
      <c r="B31" s="72"/>
      <c r="C31" s="40"/>
      <c r="D31" s="40"/>
      <c r="E31" s="78" t="s">
        <v>98</v>
      </c>
      <c r="F31" s="40"/>
      <c r="G31" s="40"/>
      <c r="H31" s="72"/>
      <c r="I31" s="40"/>
    </row>
    <row r="32" spans="1:9" x14ac:dyDescent="0.2">
      <c r="A32" s="42"/>
      <c r="B32" s="72"/>
      <c r="C32" s="40"/>
      <c r="D32" s="40"/>
      <c r="E32" s="43" t="s">
        <v>99</v>
      </c>
      <c r="F32" s="40"/>
      <c r="G32" s="40"/>
      <c r="H32" s="72"/>
      <c r="I32" s="40"/>
    </row>
    <row r="33" spans="1:11" x14ac:dyDescent="0.2">
      <c r="A33" s="9" t="s">
        <v>31</v>
      </c>
      <c r="B33" s="69">
        <v>7</v>
      </c>
      <c r="C33" s="13" t="s">
        <v>54</v>
      </c>
      <c r="D33" s="9" t="s">
        <v>33</v>
      </c>
      <c r="E33" s="28" t="s">
        <v>55</v>
      </c>
      <c r="F33" s="15" t="s">
        <v>53</v>
      </c>
      <c r="G33" s="16">
        <v>510.4</v>
      </c>
      <c r="H33" s="73"/>
      <c r="I33" s="17">
        <f>ROUND(ROUND(H33,2)*ROUND(G33,3),2)</f>
        <v>0</v>
      </c>
      <c r="K33" s="32" t="s">
        <v>59</v>
      </c>
    </row>
    <row r="34" spans="1:11" x14ac:dyDescent="0.2">
      <c r="A34" s="18" t="s">
        <v>36</v>
      </c>
      <c r="B34" s="70"/>
      <c r="E34" s="19" t="s">
        <v>56</v>
      </c>
    </row>
    <row r="35" spans="1:11" x14ac:dyDescent="0.2">
      <c r="A35" s="20" t="s">
        <v>37</v>
      </c>
      <c r="B35" s="70"/>
      <c r="E35" s="25" t="s">
        <v>100</v>
      </c>
    </row>
    <row r="36" spans="1:11" ht="38.25" x14ac:dyDescent="0.2">
      <c r="A36" t="s">
        <v>39</v>
      </c>
      <c r="B36" s="70"/>
      <c r="E36" s="19" t="s">
        <v>57</v>
      </c>
    </row>
    <row r="37" spans="1:11" ht="12.75" customHeight="1" x14ac:dyDescent="0.2">
      <c r="B37" s="69">
        <v>8</v>
      </c>
      <c r="C37" s="13">
        <v>93818</v>
      </c>
      <c r="D37" s="9" t="s">
        <v>33</v>
      </c>
      <c r="E37" s="14" t="s">
        <v>62</v>
      </c>
      <c r="F37" s="15" t="s">
        <v>47</v>
      </c>
      <c r="G37" s="16">
        <v>1657</v>
      </c>
      <c r="H37" s="73"/>
      <c r="I37" s="17">
        <f>ROUND(ROUND(H37,2)*ROUND(G37,3),2)</f>
        <v>0</v>
      </c>
    </row>
    <row r="38" spans="1:11" ht="25.5" x14ac:dyDescent="0.2">
      <c r="B38" s="70"/>
      <c r="E38" s="19" t="s">
        <v>63</v>
      </c>
    </row>
    <row r="39" spans="1:11" ht="12.75" customHeight="1" x14ac:dyDescent="0.2">
      <c r="E39" s="25" t="s">
        <v>102</v>
      </c>
    </row>
    <row r="40" spans="1:11" ht="12.75" customHeight="1" x14ac:dyDescent="0.2">
      <c r="E40" s="29"/>
    </row>
  </sheetData>
  <mergeCells count="11">
    <mergeCell ref="F5:F6"/>
    <mergeCell ref="G5:G6"/>
    <mergeCell ref="H5:I5"/>
    <mergeCell ref="C3:D3"/>
    <mergeCell ref="C4:D4"/>
    <mergeCell ref="E3:G3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6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000</vt:lpstr>
      <vt:lpstr>SO 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Čechová Marcela</cp:lastModifiedBy>
  <cp:lastPrinted>2022-05-23T09:09:03Z</cp:lastPrinted>
  <dcterms:created xsi:type="dcterms:W3CDTF">2021-03-14T11:23:14Z</dcterms:created>
  <dcterms:modified xsi:type="dcterms:W3CDTF">2023-10-09T05:07:29Z</dcterms:modified>
</cp:coreProperties>
</file>