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JANSPORT PROJEKT\SvobodaF\2022\2022-021 SÚS - Úprava skládky\"/>
    </mc:Choice>
  </mc:AlternateContent>
  <xr:revisionPtr revIDLastSave="0" documentId="13_ncr:1_{E9010A96-0F92-4260-86AF-21ED4EA37E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1. 001 Pol" sheetId="12" r:id="rId4"/>
    <sheet name="D.1.1. 002 Pol" sheetId="13" r:id="rId5"/>
    <sheet name="D.1.1. 003 Pol" sheetId="14" r:id="rId6"/>
    <sheet name="D.1.4.1. 001 Pol" sheetId="15" r:id="rId7"/>
    <sheet name="D.1.4.2. 001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'D.1.1. 001 Pol'!$1:$7</definedName>
    <definedName name="_xlnm.Print_Titles" localSheetId="4">'D.1.1. 002 Pol'!$1:$7</definedName>
    <definedName name="_xlnm.Print_Titles" localSheetId="5">'D.1.1. 003 Pol'!$1:$7</definedName>
    <definedName name="_xlnm.Print_Titles" localSheetId="6">'D.1.4.1. 001 Pol'!$1:$7</definedName>
    <definedName name="_xlnm.Print_Titles" localSheetId="7">'D.1.4.2.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'D.1.1. 001 Pol'!$A$1:$X$24</definedName>
    <definedName name="_xlnm.Print_Area" localSheetId="4">'D.1.1. 002 Pol'!$A$1:$X$71</definedName>
    <definedName name="_xlnm.Print_Area" localSheetId="5">'D.1.1. 003 Pol'!$A$1:$X$300</definedName>
    <definedName name="_xlnm.Print_Area" localSheetId="6">'D.1.4.1. 001 Pol'!$A$1:$X$84</definedName>
    <definedName name="_xlnm.Print_Area" localSheetId="7">'D.1.4.2. 001 Pol'!$A$1:$X$46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K8" i="16"/>
  <c r="G9" i="16"/>
  <c r="M9" i="16" s="1"/>
  <c r="M8" i="16" s="1"/>
  <c r="I9" i="16"/>
  <c r="I8" i="16" s="1"/>
  <c r="K9" i="16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V8" i="16" s="1"/>
  <c r="G14" i="16"/>
  <c r="M14" i="16" s="1"/>
  <c r="I14" i="16"/>
  <c r="K14" i="16"/>
  <c r="K13" i="16" s="1"/>
  <c r="O14" i="16"/>
  <c r="O13" i="16" s="1"/>
  <c r="Q14" i="16"/>
  <c r="Q13" i="16" s="1"/>
  <c r="V14" i="16"/>
  <c r="V13" i="16" s="1"/>
  <c r="G15" i="16"/>
  <c r="M15" i="16" s="1"/>
  <c r="I15" i="16"/>
  <c r="K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I13" i="16" s="1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80" i="1" s="1"/>
  <c r="I25" i="16"/>
  <c r="G26" i="16"/>
  <c r="M26" i="16" s="1"/>
  <c r="I26" i="16"/>
  <c r="K26" i="16"/>
  <c r="K25" i="16" s="1"/>
  <c r="O26" i="16"/>
  <c r="O25" i="16" s="1"/>
  <c r="Q26" i="16"/>
  <c r="Q25" i="16" s="1"/>
  <c r="V26" i="16"/>
  <c r="V25" i="16" s="1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I29" i="16" s="1"/>
  <c r="K30" i="16"/>
  <c r="K29" i="16" s="1"/>
  <c r="O30" i="16"/>
  <c r="O29" i="16" s="1"/>
  <c r="Q30" i="16"/>
  <c r="Q29" i="16" s="1"/>
  <c r="V30" i="16"/>
  <c r="G31" i="16"/>
  <c r="M31" i="16" s="1"/>
  <c r="I31" i="16"/>
  <c r="K31" i="16"/>
  <c r="O31" i="16"/>
  <c r="Q31" i="16"/>
  <c r="V31" i="16"/>
  <c r="V29" i="16" s="1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K35" i="16"/>
  <c r="G36" i="16"/>
  <c r="M36" i="16" s="1"/>
  <c r="I36" i="16"/>
  <c r="K36" i="16"/>
  <c r="O36" i="16"/>
  <c r="O35" i="16" s="1"/>
  <c r="Q36" i="16"/>
  <c r="V36" i="16"/>
  <c r="V35" i="16" s="1"/>
  <c r="G37" i="16"/>
  <c r="M37" i="16" s="1"/>
  <c r="I37" i="16"/>
  <c r="I35" i="16" s="1"/>
  <c r="K37" i="16"/>
  <c r="O37" i="16"/>
  <c r="Q37" i="16"/>
  <c r="V37" i="16"/>
  <c r="G38" i="16"/>
  <c r="I38" i="16"/>
  <c r="K38" i="16"/>
  <c r="M38" i="16"/>
  <c r="O38" i="16"/>
  <c r="Q38" i="16"/>
  <c r="Q35" i="16" s="1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I42" i="16"/>
  <c r="K42" i="16"/>
  <c r="O42" i="16"/>
  <c r="G43" i="16"/>
  <c r="M43" i="16" s="1"/>
  <c r="M42" i="16" s="1"/>
  <c r="I43" i="16"/>
  <c r="K43" i="16"/>
  <c r="O43" i="16"/>
  <c r="Q43" i="16"/>
  <c r="Q42" i="16" s="1"/>
  <c r="V43" i="16"/>
  <c r="V42" i="16" s="1"/>
  <c r="AE45" i="16"/>
  <c r="BA18" i="15"/>
  <c r="BA13" i="15"/>
  <c r="G9" i="15"/>
  <c r="M9" i="15" s="1"/>
  <c r="I9" i="15"/>
  <c r="I8" i="15" s="1"/>
  <c r="K9" i="15"/>
  <c r="O9" i="15"/>
  <c r="Q9" i="15"/>
  <c r="Q8" i="15" s="1"/>
  <c r="V9" i="15"/>
  <c r="V8" i="15" s="1"/>
  <c r="G12" i="15"/>
  <c r="G8" i="15" s="1"/>
  <c r="I12" i="15"/>
  <c r="K12" i="15"/>
  <c r="O12" i="15"/>
  <c r="Q12" i="15"/>
  <c r="V12" i="15"/>
  <c r="G17" i="15"/>
  <c r="M17" i="15" s="1"/>
  <c r="I17" i="15"/>
  <c r="K17" i="15"/>
  <c r="O17" i="15"/>
  <c r="Q17" i="15"/>
  <c r="V17" i="15"/>
  <c r="G21" i="15"/>
  <c r="M21" i="15" s="1"/>
  <c r="I21" i="15"/>
  <c r="K21" i="15"/>
  <c r="O21" i="15"/>
  <c r="O8" i="15" s="1"/>
  <c r="Q21" i="15"/>
  <c r="V21" i="15"/>
  <c r="G25" i="15"/>
  <c r="M25" i="15" s="1"/>
  <c r="I25" i="15"/>
  <c r="K25" i="15"/>
  <c r="O25" i="15"/>
  <c r="Q25" i="15"/>
  <c r="V25" i="15"/>
  <c r="G28" i="15"/>
  <c r="I28" i="15"/>
  <c r="K28" i="15"/>
  <c r="K8" i="15" s="1"/>
  <c r="M28" i="15"/>
  <c r="O28" i="15"/>
  <c r="Q28" i="15"/>
  <c r="V28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I40" i="15"/>
  <c r="Q40" i="15"/>
  <c r="G41" i="15"/>
  <c r="M41" i="15" s="1"/>
  <c r="M40" i="15" s="1"/>
  <c r="I41" i="15"/>
  <c r="K41" i="15"/>
  <c r="K40" i="15" s="1"/>
  <c r="O41" i="15"/>
  <c r="O40" i="15" s="1"/>
  <c r="Q41" i="15"/>
  <c r="V41" i="15"/>
  <c r="V40" i="15" s="1"/>
  <c r="I43" i="15"/>
  <c r="G44" i="15"/>
  <c r="M44" i="15" s="1"/>
  <c r="I44" i="15"/>
  <c r="K44" i="15"/>
  <c r="K43" i="15" s="1"/>
  <c r="O44" i="15"/>
  <c r="O43" i="15" s="1"/>
  <c r="Q44" i="15"/>
  <c r="V44" i="15"/>
  <c r="V43" i="15" s="1"/>
  <c r="G46" i="15"/>
  <c r="M46" i="15" s="1"/>
  <c r="I46" i="15"/>
  <c r="K46" i="15"/>
  <c r="O46" i="15"/>
  <c r="Q46" i="15"/>
  <c r="Q43" i="15" s="1"/>
  <c r="V46" i="15"/>
  <c r="G48" i="15"/>
  <c r="M48" i="15" s="1"/>
  <c r="I48" i="15"/>
  <c r="K48" i="15"/>
  <c r="O48" i="15"/>
  <c r="Q48" i="15"/>
  <c r="V48" i="15"/>
  <c r="G52" i="15"/>
  <c r="M52" i="15" s="1"/>
  <c r="I52" i="15"/>
  <c r="K52" i="15"/>
  <c r="K51" i="15" s="1"/>
  <c r="O52" i="15"/>
  <c r="O51" i="15" s="1"/>
  <c r="Q52" i="15"/>
  <c r="V52" i="15"/>
  <c r="V51" i="15" s="1"/>
  <c r="G53" i="15"/>
  <c r="I53" i="15"/>
  <c r="I51" i="15" s="1"/>
  <c r="K53" i="15"/>
  <c r="M53" i="15"/>
  <c r="O53" i="15"/>
  <c r="Q53" i="15"/>
  <c r="V53" i="15"/>
  <c r="G54" i="15"/>
  <c r="I54" i="15"/>
  <c r="K54" i="15"/>
  <c r="O54" i="15"/>
  <c r="Q54" i="15"/>
  <c r="V54" i="15"/>
  <c r="G55" i="15"/>
  <c r="I55" i="15"/>
  <c r="K55" i="15"/>
  <c r="M55" i="15"/>
  <c r="O55" i="15"/>
  <c r="Q55" i="15"/>
  <c r="Q51" i="15" s="1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I67" i="15"/>
  <c r="Q67" i="15"/>
  <c r="G68" i="15"/>
  <c r="M68" i="15" s="1"/>
  <c r="M67" i="15" s="1"/>
  <c r="I68" i="15"/>
  <c r="K68" i="15"/>
  <c r="K67" i="15" s="1"/>
  <c r="O68" i="15"/>
  <c r="O67" i="15" s="1"/>
  <c r="Q68" i="15"/>
  <c r="V68" i="15"/>
  <c r="V67" i="15" s="1"/>
  <c r="Q70" i="15"/>
  <c r="V70" i="15"/>
  <c r="G71" i="15"/>
  <c r="M71" i="15" s="1"/>
  <c r="M70" i="15" s="1"/>
  <c r="I71" i="15"/>
  <c r="I70" i="15" s="1"/>
  <c r="K71" i="15"/>
  <c r="K70" i="15" s="1"/>
  <c r="O71" i="15"/>
  <c r="O70" i="15" s="1"/>
  <c r="Q71" i="15"/>
  <c r="V71" i="15"/>
  <c r="I75" i="15"/>
  <c r="O75" i="15"/>
  <c r="G76" i="15"/>
  <c r="M76" i="15" s="1"/>
  <c r="M75" i="15" s="1"/>
  <c r="I76" i="15"/>
  <c r="K76" i="15"/>
  <c r="K75" i="15" s="1"/>
  <c r="O76" i="15"/>
  <c r="Q76" i="15"/>
  <c r="Q75" i="15" s="1"/>
  <c r="V76" i="15"/>
  <c r="V75" i="15" s="1"/>
  <c r="I78" i="15"/>
  <c r="Q78" i="15"/>
  <c r="G79" i="15"/>
  <c r="M79" i="15" s="1"/>
  <c r="I79" i="15"/>
  <c r="K79" i="15"/>
  <c r="O79" i="15"/>
  <c r="O78" i="15" s="1"/>
  <c r="Q79" i="15"/>
  <c r="V79" i="15"/>
  <c r="V78" i="15" s="1"/>
  <c r="G80" i="15"/>
  <c r="I80" i="15"/>
  <c r="K80" i="15"/>
  <c r="M80" i="15"/>
  <c r="O80" i="15"/>
  <c r="Q80" i="15"/>
  <c r="V80" i="15"/>
  <c r="G81" i="15"/>
  <c r="I81" i="15"/>
  <c r="K81" i="15"/>
  <c r="K78" i="15" s="1"/>
  <c r="M81" i="15"/>
  <c r="O81" i="15"/>
  <c r="Q81" i="15"/>
  <c r="V81" i="15"/>
  <c r="AE83" i="15"/>
  <c r="F46" i="1" s="1"/>
  <c r="AF83" i="15"/>
  <c r="G45" i="1" s="1"/>
  <c r="BA120" i="14"/>
  <c r="BA115" i="14"/>
  <c r="BA99" i="14"/>
  <c r="BA95" i="14"/>
  <c r="BA87" i="14"/>
  <c r="BA60" i="14"/>
  <c r="BA46" i="14"/>
  <c r="BA43" i="14"/>
  <c r="BA12" i="14"/>
  <c r="K8" i="14"/>
  <c r="G9" i="14"/>
  <c r="I9" i="14"/>
  <c r="K9" i="14"/>
  <c r="M9" i="14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5" i="14"/>
  <c r="I15" i="14"/>
  <c r="K15" i="14"/>
  <c r="M15" i="14"/>
  <c r="O15" i="14"/>
  <c r="Q15" i="14"/>
  <c r="V15" i="14"/>
  <c r="G20" i="14"/>
  <c r="M20" i="14" s="1"/>
  <c r="I20" i="14"/>
  <c r="K20" i="14"/>
  <c r="O20" i="14"/>
  <c r="Q20" i="14"/>
  <c r="V20" i="14"/>
  <c r="G26" i="14"/>
  <c r="M26" i="14" s="1"/>
  <c r="I26" i="14"/>
  <c r="K26" i="14"/>
  <c r="O26" i="14"/>
  <c r="Q26" i="14"/>
  <c r="V26" i="14"/>
  <c r="G33" i="14"/>
  <c r="M33" i="14" s="1"/>
  <c r="I33" i="14"/>
  <c r="K33" i="14"/>
  <c r="O33" i="14"/>
  <c r="Q33" i="14"/>
  <c r="V33" i="14"/>
  <c r="G37" i="14"/>
  <c r="M37" i="14" s="1"/>
  <c r="I37" i="14"/>
  <c r="I8" i="14" s="1"/>
  <c r="K37" i="14"/>
  <c r="O37" i="14"/>
  <c r="Q37" i="14"/>
  <c r="V37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3" i="14"/>
  <c r="M53" i="14" s="1"/>
  <c r="I53" i="14"/>
  <c r="K53" i="14"/>
  <c r="O53" i="14"/>
  <c r="Q53" i="14"/>
  <c r="V53" i="14"/>
  <c r="K55" i="14"/>
  <c r="G56" i="14"/>
  <c r="I56" i="14"/>
  <c r="K56" i="14"/>
  <c r="M56" i="14"/>
  <c r="O56" i="14"/>
  <c r="O55" i="14" s="1"/>
  <c r="Q56" i="14"/>
  <c r="Q55" i="14" s="1"/>
  <c r="V56" i="14"/>
  <c r="V55" i="14" s="1"/>
  <c r="G59" i="14"/>
  <c r="M59" i="14" s="1"/>
  <c r="I59" i="14"/>
  <c r="K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I55" i="14" s="1"/>
  <c r="K71" i="14"/>
  <c r="O71" i="14"/>
  <c r="Q71" i="14"/>
  <c r="V71" i="14"/>
  <c r="G74" i="14"/>
  <c r="M74" i="14" s="1"/>
  <c r="I74" i="14"/>
  <c r="K74" i="14"/>
  <c r="O74" i="14"/>
  <c r="Q74" i="14"/>
  <c r="V74" i="14"/>
  <c r="G76" i="14"/>
  <c r="I76" i="14"/>
  <c r="K76" i="14"/>
  <c r="M76" i="14"/>
  <c r="O76" i="14"/>
  <c r="Q76" i="14"/>
  <c r="V76" i="14"/>
  <c r="G78" i="14"/>
  <c r="I78" i="14"/>
  <c r="K78" i="14"/>
  <c r="M78" i="14"/>
  <c r="O78" i="14"/>
  <c r="Q78" i="14"/>
  <c r="V78" i="14"/>
  <c r="G81" i="14"/>
  <c r="M81" i="14" s="1"/>
  <c r="I81" i="14"/>
  <c r="I80" i="14" s="1"/>
  <c r="K81" i="14"/>
  <c r="K80" i="14" s="1"/>
  <c r="O81" i="14"/>
  <c r="O80" i="14" s="1"/>
  <c r="Q81" i="14"/>
  <c r="Q80" i="14" s="1"/>
  <c r="V81" i="14"/>
  <c r="V80" i="14" s="1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90" i="14"/>
  <c r="I90" i="14"/>
  <c r="K90" i="14"/>
  <c r="M90" i="14"/>
  <c r="O90" i="14"/>
  <c r="Q90" i="14"/>
  <c r="V90" i="14"/>
  <c r="G94" i="14"/>
  <c r="M94" i="14" s="1"/>
  <c r="I94" i="14"/>
  <c r="K94" i="14"/>
  <c r="O94" i="14"/>
  <c r="Q94" i="14"/>
  <c r="V94" i="14"/>
  <c r="G98" i="14"/>
  <c r="M98" i="14" s="1"/>
  <c r="I98" i="14"/>
  <c r="K98" i="14"/>
  <c r="O98" i="14"/>
  <c r="Q98" i="14"/>
  <c r="V98" i="14"/>
  <c r="G102" i="14"/>
  <c r="M102" i="14" s="1"/>
  <c r="I102" i="14"/>
  <c r="K102" i="14"/>
  <c r="O102" i="14"/>
  <c r="Q102" i="14"/>
  <c r="V102" i="14"/>
  <c r="G106" i="14"/>
  <c r="M106" i="14" s="1"/>
  <c r="I106" i="14"/>
  <c r="K106" i="14"/>
  <c r="O106" i="14"/>
  <c r="Q106" i="14"/>
  <c r="V106" i="14"/>
  <c r="G110" i="14"/>
  <c r="M110" i="14" s="1"/>
  <c r="I110" i="14"/>
  <c r="K110" i="14"/>
  <c r="O110" i="14"/>
  <c r="Q110" i="14"/>
  <c r="V110" i="14"/>
  <c r="G114" i="14"/>
  <c r="M114" i="14" s="1"/>
  <c r="I114" i="14"/>
  <c r="K114" i="14"/>
  <c r="O114" i="14"/>
  <c r="Q114" i="14"/>
  <c r="V114" i="14"/>
  <c r="G119" i="14"/>
  <c r="M119" i="14" s="1"/>
  <c r="I119" i="14"/>
  <c r="K119" i="14"/>
  <c r="O119" i="14"/>
  <c r="Q119" i="14"/>
  <c r="V119" i="14"/>
  <c r="G124" i="14"/>
  <c r="M124" i="14" s="1"/>
  <c r="I124" i="14"/>
  <c r="K124" i="14"/>
  <c r="O124" i="14"/>
  <c r="Q124" i="14"/>
  <c r="V124" i="14"/>
  <c r="G128" i="14"/>
  <c r="M128" i="14" s="1"/>
  <c r="I128" i="14"/>
  <c r="K128" i="14"/>
  <c r="O128" i="14"/>
  <c r="Q128" i="14"/>
  <c r="V128" i="14"/>
  <c r="G132" i="14"/>
  <c r="M132" i="14" s="1"/>
  <c r="I132" i="14"/>
  <c r="K132" i="14"/>
  <c r="O132" i="14"/>
  <c r="Q132" i="14"/>
  <c r="V132" i="14"/>
  <c r="G135" i="14"/>
  <c r="M135" i="14" s="1"/>
  <c r="I135" i="14"/>
  <c r="K135" i="14"/>
  <c r="O135" i="14"/>
  <c r="Q135" i="14"/>
  <c r="V135" i="14"/>
  <c r="G137" i="14"/>
  <c r="M137" i="14" s="1"/>
  <c r="I137" i="14"/>
  <c r="K137" i="14"/>
  <c r="O137" i="14"/>
  <c r="Q137" i="14"/>
  <c r="V137" i="14"/>
  <c r="G140" i="14"/>
  <c r="I140" i="14"/>
  <c r="I139" i="14" s="1"/>
  <c r="K140" i="14"/>
  <c r="K139" i="14" s="1"/>
  <c r="M140" i="14"/>
  <c r="O140" i="14"/>
  <c r="O139" i="14" s="1"/>
  <c r="Q140" i="14"/>
  <c r="Q139" i="14" s="1"/>
  <c r="V140" i="14"/>
  <c r="V139" i="14" s="1"/>
  <c r="G143" i="14"/>
  <c r="I143" i="14"/>
  <c r="K143" i="14"/>
  <c r="M143" i="14"/>
  <c r="O143" i="14"/>
  <c r="Q143" i="14"/>
  <c r="V143" i="14"/>
  <c r="G146" i="14"/>
  <c r="G139" i="14" s="1"/>
  <c r="I68" i="1" s="1"/>
  <c r="I146" i="14"/>
  <c r="K146" i="14"/>
  <c r="O146" i="14"/>
  <c r="Q146" i="14"/>
  <c r="V146" i="14"/>
  <c r="G148" i="14"/>
  <c r="M148" i="14" s="1"/>
  <c r="I148" i="14"/>
  <c r="K148" i="14"/>
  <c r="O148" i="14"/>
  <c r="Q148" i="14"/>
  <c r="V148" i="14"/>
  <c r="G151" i="14"/>
  <c r="M151" i="14" s="1"/>
  <c r="I151" i="14"/>
  <c r="K151" i="14"/>
  <c r="O151" i="14"/>
  <c r="Q151" i="14"/>
  <c r="V151" i="14"/>
  <c r="G154" i="14"/>
  <c r="I154" i="14"/>
  <c r="K154" i="14"/>
  <c r="M154" i="14"/>
  <c r="O154" i="14"/>
  <c r="Q154" i="14"/>
  <c r="V154" i="14"/>
  <c r="G157" i="14"/>
  <c r="M157" i="14" s="1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1" i="14"/>
  <c r="M161" i="14" s="1"/>
  <c r="I161" i="14"/>
  <c r="K161" i="14"/>
  <c r="O161" i="14"/>
  <c r="Q161" i="14"/>
  <c r="V161" i="14"/>
  <c r="G163" i="14"/>
  <c r="M163" i="14" s="1"/>
  <c r="I163" i="14"/>
  <c r="K163" i="14"/>
  <c r="O163" i="14"/>
  <c r="Q163" i="14"/>
  <c r="V163" i="14"/>
  <c r="Q165" i="14"/>
  <c r="G166" i="14"/>
  <c r="M166" i="14" s="1"/>
  <c r="I166" i="14"/>
  <c r="I165" i="14" s="1"/>
  <c r="K166" i="14"/>
  <c r="K165" i="14" s="1"/>
  <c r="O166" i="14"/>
  <c r="Q166" i="14"/>
  <c r="V166" i="14"/>
  <c r="V165" i="14" s="1"/>
  <c r="G170" i="14"/>
  <c r="M170" i="14" s="1"/>
  <c r="I170" i="14"/>
  <c r="K170" i="14"/>
  <c r="O170" i="14"/>
  <c r="Q170" i="14"/>
  <c r="V170" i="14"/>
  <c r="G174" i="14"/>
  <c r="M174" i="14" s="1"/>
  <c r="I174" i="14"/>
  <c r="K174" i="14"/>
  <c r="O174" i="14"/>
  <c r="Q174" i="14"/>
  <c r="V174" i="14"/>
  <c r="G179" i="14"/>
  <c r="M179" i="14" s="1"/>
  <c r="I179" i="14"/>
  <c r="K179" i="14"/>
  <c r="O179" i="14"/>
  <c r="Q179" i="14"/>
  <c r="V179" i="14"/>
  <c r="G183" i="14"/>
  <c r="M183" i="14" s="1"/>
  <c r="I183" i="14"/>
  <c r="K183" i="14"/>
  <c r="O183" i="14"/>
  <c r="Q183" i="14"/>
  <c r="V183" i="14"/>
  <c r="G187" i="14"/>
  <c r="M187" i="14" s="1"/>
  <c r="I187" i="14"/>
  <c r="K187" i="14"/>
  <c r="O187" i="14"/>
  <c r="Q187" i="14"/>
  <c r="V187" i="14"/>
  <c r="G192" i="14"/>
  <c r="M192" i="14" s="1"/>
  <c r="I192" i="14"/>
  <c r="K192" i="14"/>
  <c r="O192" i="14"/>
  <c r="O165" i="14" s="1"/>
  <c r="Q192" i="14"/>
  <c r="V192" i="14"/>
  <c r="G196" i="14"/>
  <c r="M196" i="14" s="1"/>
  <c r="I196" i="14"/>
  <c r="I195" i="14" s="1"/>
  <c r="K196" i="14"/>
  <c r="K195" i="14" s="1"/>
  <c r="O196" i="14"/>
  <c r="O195" i="14" s="1"/>
  <c r="Q196" i="14"/>
  <c r="Q195" i="14" s="1"/>
  <c r="V196" i="14"/>
  <c r="V195" i="14" s="1"/>
  <c r="G201" i="14"/>
  <c r="M201" i="14" s="1"/>
  <c r="I201" i="14"/>
  <c r="K201" i="14"/>
  <c r="O201" i="14"/>
  <c r="Q201" i="14"/>
  <c r="V201" i="14"/>
  <c r="G208" i="14"/>
  <c r="M208" i="14" s="1"/>
  <c r="I208" i="14"/>
  <c r="K208" i="14"/>
  <c r="O208" i="14"/>
  <c r="Q208" i="14"/>
  <c r="V208" i="14"/>
  <c r="G215" i="14"/>
  <c r="I215" i="14"/>
  <c r="K215" i="14"/>
  <c r="M215" i="14"/>
  <c r="O215" i="14"/>
  <c r="Q215" i="14"/>
  <c r="V215" i="14"/>
  <c r="G219" i="14"/>
  <c r="M219" i="14" s="1"/>
  <c r="I219" i="14"/>
  <c r="K219" i="14"/>
  <c r="O219" i="14"/>
  <c r="Q219" i="14"/>
  <c r="V219" i="14"/>
  <c r="G224" i="14"/>
  <c r="M224" i="14" s="1"/>
  <c r="I224" i="14"/>
  <c r="K224" i="14"/>
  <c r="O224" i="14"/>
  <c r="O223" i="14" s="1"/>
  <c r="Q224" i="14"/>
  <c r="Q223" i="14" s="1"/>
  <c r="V224" i="14"/>
  <c r="V223" i="14" s="1"/>
  <c r="G226" i="14"/>
  <c r="M226" i="14" s="1"/>
  <c r="I226" i="14"/>
  <c r="I223" i="14" s="1"/>
  <c r="K226" i="14"/>
  <c r="O226" i="14"/>
  <c r="Q226" i="14"/>
  <c r="V226" i="14"/>
  <c r="G231" i="14"/>
  <c r="I231" i="14"/>
  <c r="K231" i="14"/>
  <c r="M231" i="14"/>
  <c r="O231" i="14"/>
  <c r="Q231" i="14"/>
  <c r="V231" i="14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1" i="14"/>
  <c r="M241" i="14" s="1"/>
  <c r="I241" i="14"/>
  <c r="K241" i="14"/>
  <c r="O241" i="14"/>
  <c r="Q241" i="14"/>
  <c r="V241" i="14"/>
  <c r="G243" i="14"/>
  <c r="M243" i="14" s="1"/>
  <c r="I243" i="14"/>
  <c r="K243" i="14"/>
  <c r="K223" i="14" s="1"/>
  <c r="O243" i="14"/>
  <c r="Q243" i="14"/>
  <c r="V243" i="14"/>
  <c r="G245" i="14"/>
  <c r="M245" i="14" s="1"/>
  <c r="I245" i="14"/>
  <c r="K245" i="14"/>
  <c r="O245" i="14"/>
  <c r="Q245" i="14"/>
  <c r="V245" i="14"/>
  <c r="G247" i="14"/>
  <c r="M247" i="14" s="1"/>
  <c r="I247" i="14"/>
  <c r="K247" i="14"/>
  <c r="O247" i="14"/>
  <c r="Q247" i="14"/>
  <c r="V247" i="14"/>
  <c r="G249" i="14"/>
  <c r="I249" i="14"/>
  <c r="K249" i="14"/>
  <c r="M249" i="14"/>
  <c r="O249" i="14"/>
  <c r="Q249" i="14"/>
  <c r="V249" i="14"/>
  <c r="G253" i="14"/>
  <c r="M253" i="14" s="1"/>
  <c r="I253" i="14"/>
  <c r="K253" i="14"/>
  <c r="O253" i="14"/>
  <c r="Q253" i="14"/>
  <c r="V253" i="14"/>
  <c r="K257" i="14"/>
  <c r="G258" i="14"/>
  <c r="I258" i="14"/>
  <c r="K258" i="14"/>
  <c r="M258" i="14"/>
  <c r="O258" i="14"/>
  <c r="O257" i="14" s="1"/>
  <c r="Q258" i="14"/>
  <c r="Q257" i="14" s="1"/>
  <c r="V258" i="14"/>
  <c r="V257" i="14" s="1"/>
  <c r="G260" i="14"/>
  <c r="M260" i="14" s="1"/>
  <c r="I260" i="14"/>
  <c r="I257" i="14" s="1"/>
  <c r="K260" i="14"/>
  <c r="O260" i="14"/>
  <c r="Q260" i="14"/>
  <c r="V260" i="14"/>
  <c r="G263" i="14"/>
  <c r="M263" i="14" s="1"/>
  <c r="I263" i="14"/>
  <c r="K263" i="14"/>
  <c r="O263" i="14"/>
  <c r="Q263" i="14"/>
  <c r="V263" i="14"/>
  <c r="G265" i="14"/>
  <c r="M265" i="14" s="1"/>
  <c r="I265" i="14"/>
  <c r="K265" i="14"/>
  <c r="O265" i="14"/>
  <c r="Q265" i="14"/>
  <c r="V265" i="14"/>
  <c r="G267" i="14"/>
  <c r="M267" i="14" s="1"/>
  <c r="I267" i="14"/>
  <c r="K267" i="14"/>
  <c r="O267" i="14"/>
  <c r="Q267" i="14"/>
  <c r="V267" i="14"/>
  <c r="G270" i="14"/>
  <c r="M270" i="14" s="1"/>
  <c r="I270" i="14"/>
  <c r="I269" i="14" s="1"/>
  <c r="K270" i="14"/>
  <c r="K269" i="14" s="1"/>
  <c r="O270" i="14"/>
  <c r="O269" i="14" s="1"/>
  <c r="Q270" i="14"/>
  <c r="Q269" i="14" s="1"/>
  <c r="V270" i="14"/>
  <c r="G272" i="14"/>
  <c r="M272" i="14" s="1"/>
  <c r="I272" i="14"/>
  <c r="K272" i="14"/>
  <c r="O272" i="14"/>
  <c r="Q272" i="14"/>
  <c r="V272" i="14"/>
  <c r="V269" i="14" s="1"/>
  <c r="G275" i="14"/>
  <c r="M275" i="14" s="1"/>
  <c r="I275" i="14"/>
  <c r="I274" i="14" s="1"/>
  <c r="K275" i="14"/>
  <c r="K274" i="14" s="1"/>
  <c r="O275" i="14"/>
  <c r="O274" i="14" s="1"/>
  <c r="Q275" i="14"/>
  <c r="Q274" i="14" s="1"/>
  <c r="V275" i="14"/>
  <c r="V274" i="14" s="1"/>
  <c r="G277" i="14"/>
  <c r="M277" i="14" s="1"/>
  <c r="I277" i="14"/>
  <c r="K277" i="14"/>
  <c r="O277" i="14"/>
  <c r="Q277" i="14"/>
  <c r="V277" i="14"/>
  <c r="G279" i="14"/>
  <c r="I279" i="14"/>
  <c r="K279" i="14"/>
  <c r="M279" i="14"/>
  <c r="O279" i="14"/>
  <c r="Q279" i="14"/>
  <c r="V279" i="14"/>
  <c r="G282" i="14"/>
  <c r="M282" i="14" s="1"/>
  <c r="I282" i="14"/>
  <c r="K282" i="14"/>
  <c r="O282" i="14"/>
  <c r="Q282" i="14"/>
  <c r="V282" i="14"/>
  <c r="G284" i="14"/>
  <c r="M284" i="14" s="1"/>
  <c r="I284" i="14"/>
  <c r="K284" i="14"/>
  <c r="O284" i="14"/>
  <c r="Q284" i="14"/>
  <c r="V284" i="14"/>
  <c r="G286" i="14"/>
  <c r="G274" i="14" s="1"/>
  <c r="I286" i="14"/>
  <c r="K286" i="14"/>
  <c r="O286" i="14"/>
  <c r="Q286" i="14"/>
  <c r="V286" i="14"/>
  <c r="G288" i="14"/>
  <c r="M288" i="14" s="1"/>
  <c r="I288" i="14"/>
  <c r="K288" i="14"/>
  <c r="O288" i="14"/>
  <c r="Q288" i="14"/>
  <c r="V288" i="14"/>
  <c r="G290" i="14"/>
  <c r="I290" i="14"/>
  <c r="K290" i="14"/>
  <c r="M290" i="14"/>
  <c r="O290" i="14"/>
  <c r="Q290" i="14"/>
  <c r="V290" i="14"/>
  <c r="G292" i="14"/>
  <c r="M292" i="14" s="1"/>
  <c r="I292" i="14"/>
  <c r="K292" i="14"/>
  <c r="O292" i="14"/>
  <c r="Q292" i="14"/>
  <c r="V292" i="14"/>
  <c r="I294" i="14"/>
  <c r="K294" i="14"/>
  <c r="G295" i="14"/>
  <c r="M295" i="14" s="1"/>
  <c r="I295" i="14"/>
  <c r="K295" i="14"/>
  <c r="O295" i="14"/>
  <c r="O294" i="14" s="1"/>
  <c r="Q295" i="14"/>
  <c r="Q294" i="14" s="1"/>
  <c r="V295" i="14"/>
  <c r="V294" i="14" s="1"/>
  <c r="G296" i="14"/>
  <c r="M296" i="14" s="1"/>
  <c r="I296" i="14"/>
  <c r="K296" i="14"/>
  <c r="O296" i="14"/>
  <c r="Q296" i="14"/>
  <c r="V296" i="14"/>
  <c r="G297" i="14"/>
  <c r="M297" i="14" s="1"/>
  <c r="I297" i="14"/>
  <c r="K297" i="14"/>
  <c r="O297" i="14"/>
  <c r="Q297" i="14"/>
  <c r="V297" i="14"/>
  <c r="AE299" i="14"/>
  <c r="F44" i="1" s="1"/>
  <c r="BA50" i="13"/>
  <c r="BA10" i="13"/>
  <c r="G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M12" i="13" s="1"/>
  <c r="I12" i="13"/>
  <c r="K12" i="13"/>
  <c r="O12" i="13"/>
  <c r="O8" i="13" s="1"/>
  <c r="Q12" i="13"/>
  <c r="V12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5" i="13"/>
  <c r="I25" i="13"/>
  <c r="K25" i="13"/>
  <c r="M25" i="13"/>
  <c r="O25" i="13"/>
  <c r="Q25" i="13"/>
  <c r="V25" i="13"/>
  <c r="G31" i="13"/>
  <c r="I31" i="13"/>
  <c r="K31" i="13"/>
  <c r="M31" i="13"/>
  <c r="O31" i="13"/>
  <c r="Q31" i="13"/>
  <c r="V31" i="13"/>
  <c r="G35" i="13"/>
  <c r="M35" i="13" s="1"/>
  <c r="I35" i="13"/>
  <c r="K35" i="13"/>
  <c r="O35" i="13"/>
  <c r="Q35" i="13"/>
  <c r="V35" i="13"/>
  <c r="G39" i="13"/>
  <c r="M39" i="13" s="1"/>
  <c r="I39" i="13"/>
  <c r="K39" i="13"/>
  <c r="O39" i="13"/>
  <c r="Q39" i="13"/>
  <c r="V39" i="13"/>
  <c r="G44" i="13"/>
  <c r="M44" i="13" s="1"/>
  <c r="I44" i="13"/>
  <c r="K44" i="13"/>
  <c r="O44" i="13"/>
  <c r="Q44" i="13"/>
  <c r="V44" i="13"/>
  <c r="G48" i="13"/>
  <c r="K48" i="13"/>
  <c r="O48" i="13"/>
  <c r="G49" i="13"/>
  <c r="M49" i="13" s="1"/>
  <c r="M48" i="13" s="1"/>
  <c r="I49" i="13"/>
  <c r="I48" i="13" s="1"/>
  <c r="K49" i="13"/>
  <c r="O49" i="13"/>
  <c r="Q49" i="13"/>
  <c r="Q48" i="13" s="1"/>
  <c r="V49" i="13"/>
  <c r="V48" i="13" s="1"/>
  <c r="I52" i="13"/>
  <c r="K52" i="13"/>
  <c r="G53" i="13"/>
  <c r="M53" i="13" s="1"/>
  <c r="M52" i="13" s="1"/>
  <c r="I53" i="13"/>
  <c r="K53" i="13"/>
  <c r="O53" i="13"/>
  <c r="O52" i="13" s="1"/>
  <c r="Q53" i="13"/>
  <c r="Q52" i="13" s="1"/>
  <c r="V53" i="13"/>
  <c r="V52" i="13" s="1"/>
  <c r="G57" i="13"/>
  <c r="G58" i="13"/>
  <c r="I58" i="13"/>
  <c r="I57" i="13" s="1"/>
  <c r="K58" i="13"/>
  <c r="K57" i="13" s="1"/>
  <c r="M58" i="13"/>
  <c r="O58" i="13"/>
  <c r="O57" i="13" s="1"/>
  <c r="Q58" i="13"/>
  <c r="Q57" i="13" s="1"/>
  <c r="V58" i="13"/>
  <c r="V57" i="13" s="1"/>
  <c r="G60" i="13"/>
  <c r="M60" i="13" s="1"/>
  <c r="I60" i="13"/>
  <c r="K60" i="13"/>
  <c r="O60" i="13"/>
  <c r="Q60" i="13"/>
  <c r="V60" i="13"/>
  <c r="I62" i="13"/>
  <c r="G63" i="13"/>
  <c r="M63" i="13" s="1"/>
  <c r="I63" i="13"/>
  <c r="K63" i="13"/>
  <c r="O63" i="13"/>
  <c r="O62" i="13" s="1"/>
  <c r="Q63" i="13"/>
  <c r="Q62" i="13" s="1"/>
  <c r="V63" i="13"/>
  <c r="V62" i="13" s="1"/>
  <c r="G65" i="13"/>
  <c r="M65" i="13" s="1"/>
  <c r="I65" i="13"/>
  <c r="K65" i="13"/>
  <c r="K62" i="13" s="1"/>
  <c r="O65" i="13"/>
  <c r="Q65" i="13"/>
  <c r="V65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AE70" i="13"/>
  <c r="F43" i="1" s="1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I10" i="12" s="1"/>
  <c r="K11" i="12"/>
  <c r="K10" i="12" s="1"/>
  <c r="M11" i="12"/>
  <c r="O11" i="12"/>
  <c r="Q11" i="12"/>
  <c r="Q10" i="12" s="1"/>
  <c r="V11" i="12"/>
  <c r="G12" i="12"/>
  <c r="M12" i="12" s="1"/>
  <c r="I12" i="12"/>
  <c r="K12" i="12"/>
  <c r="O12" i="12"/>
  <c r="O10" i="12" s="1"/>
  <c r="Q12" i="12"/>
  <c r="V12" i="12"/>
  <c r="V10" i="12" s="1"/>
  <c r="G13" i="12"/>
  <c r="M13" i="12" s="1"/>
  <c r="I13" i="12"/>
  <c r="K13" i="12"/>
  <c r="O13" i="12"/>
  <c r="Q13" i="12"/>
  <c r="V13" i="12"/>
  <c r="K14" i="12"/>
  <c r="O14" i="12"/>
  <c r="Q14" i="12"/>
  <c r="V14" i="12"/>
  <c r="G15" i="12"/>
  <c r="M15" i="12" s="1"/>
  <c r="M14" i="12" s="1"/>
  <c r="I15" i="12"/>
  <c r="I14" i="12" s="1"/>
  <c r="K15" i="12"/>
  <c r="O15" i="12"/>
  <c r="Q15" i="12"/>
  <c r="V15" i="12"/>
  <c r="G16" i="12"/>
  <c r="I89" i="1" s="1"/>
  <c r="V16" i="12"/>
  <c r="G17" i="12"/>
  <c r="I17" i="12"/>
  <c r="K17" i="12"/>
  <c r="M17" i="12"/>
  <c r="O17" i="12"/>
  <c r="Q17" i="12"/>
  <c r="Q16" i="12" s="1"/>
  <c r="V17" i="12"/>
  <c r="G18" i="12"/>
  <c r="M18" i="12" s="1"/>
  <c r="I18" i="12"/>
  <c r="I16" i="12" s="1"/>
  <c r="K18" i="12"/>
  <c r="K16" i="12" s="1"/>
  <c r="O18" i="12"/>
  <c r="O16" i="12" s="1"/>
  <c r="Q18" i="12"/>
  <c r="V18" i="12"/>
  <c r="I19" i="12"/>
  <c r="V19" i="12"/>
  <c r="G20" i="12"/>
  <c r="M20" i="12" s="1"/>
  <c r="I20" i="12"/>
  <c r="K20" i="12"/>
  <c r="K19" i="12" s="1"/>
  <c r="O20" i="12"/>
  <c r="Q20" i="12"/>
  <c r="V20" i="12"/>
  <c r="G21" i="12"/>
  <c r="M21" i="12" s="1"/>
  <c r="I21" i="12"/>
  <c r="K21" i="12"/>
  <c r="O21" i="12"/>
  <c r="O19" i="12" s="1"/>
  <c r="Q21" i="12"/>
  <c r="Q19" i="12" s="1"/>
  <c r="V21" i="12"/>
  <c r="AE23" i="12"/>
  <c r="F42" i="1" s="1"/>
  <c r="I18" i="1"/>
  <c r="H40" i="1"/>
  <c r="J28" i="1"/>
  <c r="J26" i="1"/>
  <c r="G38" i="1"/>
  <c r="F38" i="1"/>
  <c r="J23" i="1"/>
  <c r="J24" i="1"/>
  <c r="J25" i="1"/>
  <c r="J27" i="1"/>
  <c r="E24" i="1"/>
  <c r="E26" i="1"/>
  <c r="M10" i="12" l="1"/>
  <c r="G10" i="12"/>
  <c r="I87" i="1" s="1"/>
  <c r="G14" i="12"/>
  <c r="I88" i="1" s="1"/>
  <c r="M16" i="12"/>
  <c r="I86" i="1"/>
  <c r="I19" i="1" s="1"/>
  <c r="M19" i="12"/>
  <c r="M57" i="13"/>
  <c r="G62" i="13"/>
  <c r="G52" i="13"/>
  <c r="I76" i="1" s="1"/>
  <c r="I84" i="1"/>
  <c r="I17" i="1" s="1"/>
  <c r="AF70" i="13"/>
  <c r="G43" i="1" s="1"/>
  <c r="H43" i="1" s="1"/>
  <c r="I43" i="1" s="1"/>
  <c r="M257" i="14"/>
  <c r="F41" i="1"/>
  <c r="M294" i="14"/>
  <c r="M286" i="14"/>
  <c r="F45" i="1"/>
  <c r="F39" i="1"/>
  <c r="F49" i="1" s="1"/>
  <c r="G23" i="1" s="1"/>
  <c r="A23" i="1" s="1"/>
  <c r="H46" i="1"/>
  <c r="I46" i="1" s="1"/>
  <c r="H45" i="1"/>
  <c r="I45" i="1" s="1"/>
  <c r="G46" i="1"/>
  <c r="M78" i="15"/>
  <c r="G51" i="15"/>
  <c r="I72" i="1" s="1"/>
  <c r="G42" i="16"/>
  <c r="I83" i="1" s="1"/>
  <c r="G8" i="16"/>
  <c r="AF45" i="16"/>
  <c r="M25" i="16"/>
  <c r="M35" i="16"/>
  <c r="M29" i="16"/>
  <c r="G13" i="16"/>
  <c r="I79" i="1" s="1"/>
  <c r="G35" i="16"/>
  <c r="I82" i="1" s="1"/>
  <c r="G29" i="16"/>
  <c r="I81" i="1" s="1"/>
  <c r="M20" i="16"/>
  <c r="M13" i="16" s="1"/>
  <c r="M43" i="15"/>
  <c r="G78" i="15"/>
  <c r="G75" i="15"/>
  <c r="G43" i="15"/>
  <c r="I70" i="1" s="1"/>
  <c r="G70" i="15"/>
  <c r="G40" i="15"/>
  <c r="I69" i="1" s="1"/>
  <c r="M12" i="15"/>
  <c r="M8" i="15" s="1"/>
  <c r="G67" i="15"/>
  <c r="I73" i="1" s="1"/>
  <c r="M54" i="15"/>
  <c r="M51" i="15" s="1"/>
  <c r="M274" i="14"/>
  <c r="M269" i="14"/>
  <c r="M80" i="14"/>
  <c r="M165" i="14"/>
  <c r="M223" i="14"/>
  <c r="M55" i="14"/>
  <c r="M195" i="14"/>
  <c r="M8" i="14"/>
  <c r="G294" i="14"/>
  <c r="G55" i="14"/>
  <c r="I66" i="1" s="1"/>
  <c r="G8" i="14"/>
  <c r="I65" i="1" s="1"/>
  <c r="G257" i="14"/>
  <c r="G223" i="14"/>
  <c r="G165" i="14"/>
  <c r="AF299" i="14"/>
  <c r="G269" i="14"/>
  <c r="G195" i="14"/>
  <c r="I71" i="1" s="1"/>
  <c r="G80" i="14"/>
  <c r="I67" i="1" s="1"/>
  <c r="M146" i="14"/>
  <c r="M139" i="14" s="1"/>
  <c r="M8" i="13"/>
  <c r="M62" i="13"/>
  <c r="G19" i="12"/>
  <c r="I90" i="1" s="1"/>
  <c r="AF23" i="12"/>
  <c r="G42" i="1" s="1"/>
  <c r="H42" i="1" s="1"/>
  <c r="I42" i="1" s="1"/>
  <c r="I20" i="1" l="1"/>
  <c r="G23" i="12"/>
  <c r="I85" i="1"/>
  <c r="G70" i="13"/>
  <c r="I74" i="1"/>
  <c r="I75" i="1"/>
  <c r="G299" i="14"/>
  <c r="G44" i="1"/>
  <c r="H44" i="1" s="1"/>
  <c r="I44" i="1" s="1"/>
  <c r="G41" i="1"/>
  <c r="H41" i="1" s="1"/>
  <c r="I41" i="1" s="1"/>
  <c r="I77" i="1"/>
  <c r="G83" i="15"/>
  <c r="G48" i="1"/>
  <c r="H48" i="1" s="1"/>
  <c r="I48" i="1" s="1"/>
  <c r="G47" i="1"/>
  <c r="H47" i="1" s="1"/>
  <c r="I47" i="1" s="1"/>
  <c r="G39" i="1"/>
  <c r="I78" i="1"/>
  <c r="G45" i="16"/>
  <c r="G24" i="1"/>
  <c r="A24" i="1"/>
  <c r="I91" i="1" l="1"/>
  <c r="I16" i="1"/>
  <c r="I21" i="1" s="1"/>
  <c r="G49" i="1"/>
  <c r="H39" i="1"/>
  <c r="H49" i="1" s="1"/>
  <c r="I39" i="1" l="1"/>
  <c r="I49" i="1" s="1"/>
  <c r="J48" i="1" s="1"/>
  <c r="G25" i="1"/>
  <c r="G28" i="1"/>
  <c r="J90" i="1"/>
  <c r="J68" i="1"/>
  <c r="J88" i="1"/>
  <c r="J65" i="1"/>
  <c r="J80" i="1"/>
  <c r="J89" i="1"/>
  <c r="J72" i="1"/>
  <c r="J69" i="1"/>
  <c r="J79" i="1"/>
  <c r="J87" i="1"/>
  <c r="J73" i="1"/>
  <c r="J81" i="1"/>
  <c r="J74" i="1"/>
  <c r="J70" i="1"/>
  <c r="J75" i="1"/>
  <c r="J82" i="1"/>
  <c r="J84" i="1"/>
  <c r="J76" i="1"/>
  <c r="J71" i="1"/>
  <c r="J77" i="1"/>
  <c r="J83" i="1"/>
  <c r="J66" i="1"/>
  <c r="J78" i="1"/>
  <c r="J85" i="1"/>
  <c r="J67" i="1"/>
  <c r="J86" i="1"/>
  <c r="J47" i="1" l="1"/>
  <c r="J46" i="1"/>
  <c r="J43" i="1"/>
  <c r="J39" i="1"/>
  <c r="J49" i="1" s="1"/>
  <c r="J42" i="1"/>
  <c r="J44" i="1"/>
  <c r="J45" i="1"/>
  <c r="J41" i="1"/>
  <c r="A25" i="1"/>
  <c r="J91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670BB377-EBF3-4E5A-A973-85E295BDA846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BBE11A3-365D-463E-88C3-839DD0F5B024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AB166D87-2597-485D-9433-45ED5AAB8B9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B7023994-2177-4E91-BBA0-CA585666C7E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EB5879B9-CFA0-4803-96D8-FC855767576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438D980D-A5E8-4E2B-A995-6046DA503FA7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70D42CB4-1517-45CD-A169-A386F83653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716DCD-741C-4584-AB3F-21532DA8B7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BAFED415-87EB-4925-8BA5-4216D5182D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1877B7-4259-4A70-B153-A30A9E7A55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85AF2B0A-564A-4C2F-9918-EB639CD393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8F5AFB-8ECE-4C04-BA0D-BF53913C3C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2FD28FBC-F821-4C6A-9B05-F52909FD4D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77EA4E-11CF-4CE5-B16D-5DA58D7E07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7F81EECE-7D4B-41E6-9D58-40D47C7BD9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FF14AB-E293-4EDC-B6EF-C5C4004BBB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<sst xmlns="http://schemas.openxmlformats.org/spreadsheetml/2006/main" count="2430" uniqueCount="697">
  <si>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</si>
  <si>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</si>
  <si>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</si>
  <si>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</si>
  <si>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</si>
  <si>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</si>
  <si>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</si>
  <si>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</si>
  <si>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</si>
  <si>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</si>
  <si>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</si>
  <si>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</si>
  <si>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</si>
  <si>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</si>
  <si>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</si>
  <si>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</si>
  <si>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</si>
  <si>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</si>
  <si>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</si>
  <si>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</si>
  <si>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</si>
  <si>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</si>
  <si>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</si>
  <si>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</si>
  <si>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</si>
  <si>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</si>
  <si>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</si>
  <si>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</si>
  <si>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</si>
  <si>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</si>
  <si>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</si>
  <si>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</si>
  <si>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</si>
  <si>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</si>
  <si>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</si>
  <si>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</si>
  <si>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</si>
  <si>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</si>
  <si>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</si>
  <si>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</si>
  <si>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</si>
  <si>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</si>
  <si>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</si>
  <si>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2022-021</t>
  </si>
  <si>
    <t>Úprava skládky CM Rosice včetně oplocení</t>
  </si>
  <si>
    <t>Správa a údržba silnic Jihomoravského kraje, příspěvková organizace kraje</t>
  </si>
  <si>
    <t>Žerotínovo náměstí 449/3</t>
  </si>
  <si>
    <t>Brno-Veveří</t>
  </si>
  <si>
    <t>60200</t>
  </si>
  <si>
    <t>70932581</t>
  </si>
  <si>
    <t>CZ70932581</t>
  </si>
  <si>
    <t>Stavba</t>
  </si>
  <si>
    <t>Stavební objekt</t>
  </si>
  <si>
    <t>D.1.1.</t>
  </si>
  <si>
    <t>Architektonicko stavební řešení</t>
  </si>
  <si>
    <t>001</t>
  </si>
  <si>
    <t>Vedlejší a ostatní náklady</t>
  </si>
  <si>
    <t>002</t>
  </si>
  <si>
    <t>Bourací práce a přípravné práce</t>
  </si>
  <si>
    <t>003</t>
  </si>
  <si>
    <t>NOVÝ STAV - Úprava skládky CM Rosice včetně oplocení</t>
  </si>
  <si>
    <t>D.1.4.1.</t>
  </si>
  <si>
    <t>Zdravotně technické instalace</t>
  </si>
  <si>
    <t>Zdravotně technické instalace - ležatá kanalizace</t>
  </si>
  <si>
    <t>D.1.4.2.</t>
  </si>
  <si>
    <t>Silnoproudá elektrotechnika</t>
  </si>
  <si>
    <t>Celkem za stavbu</t>
  </si>
  <si>
    <t>CZK</t>
  </si>
  <si>
    <t>#POPS</t>
  </si>
  <si>
    <t>Popis stavby: 2022-021 - Úprava skládky CM Rosice včetně oplocení</t>
  </si>
  <si>
    <t>#POPO</t>
  </si>
  <si>
    <t>Popis objektu: D.1.1. - Architektonicko stavební řešení</t>
  </si>
  <si>
    <t>#POPR</t>
  </si>
  <si>
    <t>Popis rozpočtu: 001 - Vedlejší a ostatní náklady</t>
  </si>
  <si>
    <t>Popis rozpočtu: 002 - Bourací práce a přípravné práce</t>
  </si>
  <si>
    <t>Popis rozpočtu: 003 - NOVÝ STAV - Úprava skládky CM Rosice včetně oplocení</t>
  </si>
  <si>
    <t>Popis objektu: D.1.4.1. - Zdravotně technické instalace</t>
  </si>
  <si>
    <t>Popis rozpočtu: 001 - Zdravotně technické instalace - ležatá kanalizace</t>
  </si>
  <si>
    <t>Popis objektu: D.1.4.2. - Silnoproudá elektrotechnika</t>
  </si>
  <si>
    <t>Popis rozpočtu: 001 - Silnoproudá elektrotechnika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</si>
  <si>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</si>
  <si>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</si>
  <si>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</si>
  <si>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</si>
  <si>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</si>
  <si>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</si>
  <si>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</si>
  <si>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</si>
  <si>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</si>
  <si>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</si>
  <si>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</si>
  <si>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</si>
  <si>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</si>
  <si>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</si>
  <si>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</si>
  <si>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</si>
  <si>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</si>
  <si>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</si>
  <si>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</si>
  <si>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</si>
  <si>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</si>
  <si>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</si>
  <si>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</si>
  <si>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</si>
  <si>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</si>
  <si>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</si>
  <si>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</si>
  <si>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</si>
  <si>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ELE001</t>
  </si>
  <si>
    <t>Svítidla materiál pro osvětlení</t>
  </si>
  <si>
    <t>ELE002</t>
  </si>
  <si>
    <t>Nosný materiál</t>
  </si>
  <si>
    <t>ELE003</t>
  </si>
  <si>
    <t>ELE004</t>
  </si>
  <si>
    <t>Uzemnění</t>
  </si>
  <si>
    <t>ELE005</t>
  </si>
  <si>
    <t>HZS</t>
  </si>
  <si>
    <t>ELE006</t>
  </si>
  <si>
    <t>Dodávka rozvaděčů a ostatních zařízení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</si>
  <si>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</si>
  <si>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</si>
  <si>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</si>
  <si>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</si>
  <si>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</si>
  <si>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</si>
  <si>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</si>
  <si>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</si>
  <si>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</si>
  <si>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</si>
  <si>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</si>
  <si>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</si>
  <si>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</si>
  <si>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</si>
  <si>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</si>
  <si>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</si>
  <si>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</si>
  <si>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</si>
  <si>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</si>
  <si>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</si>
  <si>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</si>
  <si>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</si>
  <si>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</si>
  <si>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</si>
  <si>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</si>
  <si>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</si>
  <si>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</si>
  <si>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</si>
  <si>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</si>
  <si>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</si>
  <si>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</si>
  <si>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</si>
  <si>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</si>
  <si>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</si>
  <si>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</si>
  <si>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</si>
  <si>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</si>
  <si>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</si>
  <si>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</si>
  <si>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</si>
  <si>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</si>
  <si>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</si>
  <si>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</si>
  <si>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</si>
  <si>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22/ II</t>
  </si>
  <si>
    <t>Indiv</t>
  </si>
  <si>
    <t>VRN</t>
  </si>
  <si>
    <t>POL99_8</t>
  </si>
  <si>
    <t>005261R00F</t>
  </si>
  <si>
    <t>Fotodokumentace</t>
  </si>
  <si>
    <t>Vlastní</t>
  </si>
  <si>
    <t>Práce</t>
  </si>
  <si>
    <t>POL1_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</si>
  <si>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</si>
  <si>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</si>
  <si>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</si>
  <si>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</si>
  <si>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013002000</t>
  </si>
  <si>
    <t>Projektové práce - dokumentace skutečného provedení stavby</t>
  </si>
  <si>
    <t>soubor</t>
  </si>
  <si>
    <t>POL1_1</t>
  </si>
  <si>
    <t>032103000</t>
  </si>
  <si>
    <t>Náklady na zařízení a provoz staveniště</t>
  </si>
  <si>
    <t>034503000</t>
  </si>
  <si>
    <t>Informační tabule na staveništi a uvnitř budovy spojené s provozem</t>
  </si>
  <si>
    <t>043002000</t>
  </si>
  <si>
    <t>Zkoušky, revize a ostatní měření</t>
  </si>
  <si>
    <t>045203000</t>
  </si>
  <si>
    <t>Kompletační činnost a koordinační činnost</t>
  </si>
  <si>
    <t>SUM</t>
  </si>
  <si>
    <t>END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</si>
  <si>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</si>
  <si>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</si>
  <si>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m2</t>
  </si>
  <si>
    <t>822-1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</si>
  <si>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</si>
  <si>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</si>
  <si>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Dle výkresu D112 : 1050</t>
  </si>
  <si>
    <t>VV</t>
  </si>
  <si>
    <t>122201103R00</t>
  </si>
  <si>
    <t>Odkopávky a  prokopávky nezapažené v hornině 3  přes 1 000 do 10 000 m3</t>
  </si>
  <si>
    <t>m3</t>
  </si>
  <si>
    <t>800-1</t>
  </si>
  <si>
    <t>s přehozením výkopku na vzdálenost do 3 m nebo s naložením na dopravní prostředek,</t>
  </si>
  <si>
    <t>Dle výkresu D112 : 1500</t>
  </si>
  <si>
    <t>151401201R00</t>
  </si>
  <si>
    <t>Zřízení pažení stěn výkopu bez rozepření, vzepření ze štětovnic, hnané, hloubky do 4 m</t>
  </si>
  <si>
    <t>Zabezpečení svahu : 4,0*47,0</t>
  </si>
  <si>
    <t>151401211R00</t>
  </si>
  <si>
    <t>Odstranění pažení stěn výkopu ze štětovnic, hnané, hloubky do 4 m</t>
  </si>
  <si>
    <t>s uložením pažin na vzdálenost do 3 m od okraje výkopu,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</si>
  <si>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</si>
  <si>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</si>
  <si>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</si>
  <si>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 xml:space="preserve">Dle výkresu D112 : </t>
  </si>
  <si>
    <t>Odvoz přebytečné zeminy na skládku/deponii : 1500-1,728</t>
  </si>
  <si>
    <t>Dovoz zeminy zpět na místo stavby - pro zásypy opěrných stěn : 469,315</t>
  </si>
  <si>
    <t>162701109R00</t>
  </si>
  <si>
    <t>Vodorovné přemístění výkopku příplatek k ceně za každých dalších i započatých 1 000 m přes 10 000 m  z horniny 1 až 4</t>
  </si>
  <si>
    <t>Odvoz přebytečné zeminy na skládku : (1498,272-469,315)*20</t>
  </si>
  <si>
    <t>Odvoz zeminy na deponii vzdálenost 11km - pro zásypy opěrných stěn : 469,315*10</t>
  </si>
  <si>
    <t>Dovoz zeminy zpět na místo stavby - pro zásypy opěrných stěn : 469,315*10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</si>
  <si>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</si>
  <si>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</si>
  <si>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</si>
  <si>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</si>
  <si>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</si>
  <si>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</si>
  <si>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</si>
  <si>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Zásyp patek po vybouraném oplocení : </t>
  </si>
  <si>
    <t>Základové patky oplocení 16 patek : 0,3*0,3*0,8*16</t>
  </si>
  <si>
    <t>Základové patky brána 2 patky : 0,6*0,6*0,8*2</t>
  </si>
  <si>
    <t>199000002R00</t>
  </si>
  <si>
    <t>Poplatky za skládku horniny 1- 4, skupina 17 05 04 z Katalogu odpadů</t>
  </si>
  <si>
    <t>Odpočet zásypy : -1,728</t>
  </si>
  <si>
    <t>Odpočet zeminy - pro zásypy opěrných stěn : -469,315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</si>
  <si>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</si>
  <si>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</si>
  <si>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</si>
  <si>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Zhutnění podloží po odkopávkách : 430</t>
  </si>
  <si>
    <t>961044111R00</t>
  </si>
  <si>
    <t>Bourání základů z betonu prostého</t>
  </si>
  <si>
    <t>801-3</t>
  </si>
  <si>
    <t>nebo vybourání otvorů průřezové plochy přes 4 m2 v základech,</t>
  </si>
  <si>
    <t>Vybourání základových patek oplocení 16 patek : 0,3*0,3*0,8*16</t>
  </si>
  <si>
    <t>Vybourání základových patek brána 2 patky : 0,6*0,6*0,8*2</t>
  </si>
  <si>
    <t>767920860R00</t>
  </si>
  <si>
    <t>Demontáž vrat a vrátek k oplocení o ploše jednotlivě přes 10 do 20 m2</t>
  </si>
  <si>
    <t>kus</t>
  </si>
  <si>
    <t>800-767</t>
  </si>
  <si>
    <t>Demontáž brány oplocení : 1</t>
  </si>
  <si>
    <t>767900040RA0</t>
  </si>
  <si>
    <t>Demontáž oplocení rámového</t>
  </si>
  <si>
    <t>m</t>
  </si>
  <si>
    <t>AP-PSV</t>
  </si>
  <si>
    <t>Agregovaná položka</t>
  </si>
  <si>
    <t>POL2_</t>
  </si>
  <si>
    <t>demontáž oplocení : 44</t>
  </si>
  <si>
    <t>979999995R00</t>
  </si>
  <si>
    <t>Poplatek za skládku za recyklaci, obalovaného kameniva a asfaltu, kusovost do 1600 cm2, skupina 17 03 02 z Katalogu odpadů</t>
  </si>
  <si>
    <t>t</t>
  </si>
  <si>
    <t>Živice : 115,5</t>
  </si>
  <si>
    <t>979999999R00</t>
  </si>
  <si>
    <t>Poplatek za skládku za recyklaci, suti s 10 % příměsi dřeva, plastu apod.,  , skupina 17 01 07 z Katalogu odpadů</t>
  </si>
  <si>
    <t>Suť : 3,456+0,92096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</si>
  <si>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</si>
  <si>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</si>
  <si>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</si>
  <si>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</si>
  <si>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</si>
  <si>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</si>
  <si>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113108310R00</t>
  </si>
  <si>
    <t>Odstranění podkladů nebo krytů živičných, v ploše jednotlivě do 50 m2, tloušťka vrstvy 100 mm</t>
  </si>
  <si>
    <t>Nájezd na skládku, výjezd ze skládky : 8,0*0,2*2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</si>
  <si>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</si>
  <si>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</si>
  <si>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</si>
  <si>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Výkop základ žb deska : (12,0+47,8)*2,8*0,6</t>
  </si>
  <si>
    <t>(6,3+10,8+9,3+9,3+3,3)*2,8*0,6</t>
  </si>
  <si>
    <t>139601102R00</t>
  </si>
  <si>
    <t>Ruční výkop jam, rýh a šachet v hornině 3</t>
  </si>
  <si>
    <t>s přehozením na vzdálenost do 5 m nebo s naložením na ruční dopravní prostředek</t>
  </si>
  <si>
    <t xml:space="preserve">Dle výkresu D117 : </t>
  </si>
  <si>
    <t>Základové patky oplocení, vjezdová/výjezdová brána : 0,5*0,7*0,85*4</t>
  </si>
  <si>
    <t>Základové patky oplocení : 0,5*0,5*0,85*45</t>
  </si>
  <si>
    <t xml:space="preserve"> Celková vzdálenost 21 km : </t>
  </si>
  <si>
    <t>Výkop základ žb deska : (12,0+47,8)*2,8*0,6*20</t>
  </si>
  <si>
    <t>(6,3+10,8+9,3+9,3+3,3)*2,8*0,6*20</t>
  </si>
  <si>
    <t>Základové patky oplocení, vjezdová/výjezdová brána : 0,5*0,7*0,85*4*20</t>
  </si>
  <si>
    <t>Základové patky oplocení : 0,5*0,5*0,85*45*20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</si>
  <si>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</si>
  <si>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</si>
  <si>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</si>
  <si>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Odměřeno autocadem : 8,855*53,0</t>
  </si>
  <si>
    <t>175101209R00</t>
  </si>
  <si>
    <t>Obsyp objektů příplatek za prohození sypaniny</t>
  </si>
  <si>
    <t>583426801R</t>
  </si>
  <si>
    <t xml:space="preserve">kamenivo přírodní drcené prané frakce 16,0 až 32,0 mm; Jihomoravský kraj_x000D_
</t>
  </si>
  <si>
    <t>SPCM</t>
  </si>
  <si>
    <t>Specifikace</t>
  </si>
  <si>
    <t>POL3_</t>
  </si>
  <si>
    <t>Zásyp drenáže za stěnou : 60,0*0,4*0,4*1,01*2,0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</si>
  <si>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</si>
  <si>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</si>
  <si>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</si>
  <si>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</si>
  <si>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Úprava okolního terénu : 60,0*2,0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</si>
  <si>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</si>
  <si>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</si>
  <si>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</si>
  <si>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</si>
  <si>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</si>
  <si>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</si>
  <si>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183403251R00</t>
  </si>
  <si>
    <t>Obdělávání půdy smykováním, na svahu přes 1:5 do 1:2</t>
  </si>
  <si>
    <t>183403253R00</t>
  </si>
  <si>
    <t>Obdělávání půdy hrabáním, na svahu přes 1:5 do 1:2</t>
  </si>
  <si>
    <t>183403261R00</t>
  </si>
  <si>
    <t>Obdělávání půdy válením, na svahu přes 1:5 do 1:2</t>
  </si>
  <si>
    <t>184802211R00</t>
  </si>
  <si>
    <t>Chemické odplevelení půdy před založením kultury postřikem naširoko, na svahu přes 1:5 do 1:2</t>
  </si>
  <si>
    <t>nebo trávníku nebo zpevněných ploch o výměře jednotlivě přes 20 m2,</t>
  </si>
  <si>
    <t>00572442R</t>
  </si>
  <si>
    <t>směs travní hřištní, pro střední zátěž</t>
  </si>
  <si>
    <t>kg</t>
  </si>
  <si>
    <t>POL3_1</t>
  </si>
  <si>
    <t>Úprava okolního terénu : 60,0*2,0*0,04</t>
  </si>
  <si>
    <t>10364200R</t>
  </si>
  <si>
    <t>ornice pro pozemkové úpravy</t>
  </si>
  <si>
    <t>Úprava okolního terénu : 60,0*2,0*0,15*1,25</t>
  </si>
  <si>
    <t>25234002.AR</t>
  </si>
  <si>
    <t>herbicid totální; účinná látka izopropylaminová sůl glyphosatu; hubení vytrvalých plevelů</t>
  </si>
  <si>
    <t>l</t>
  </si>
  <si>
    <t>212755114R00</t>
  </si>
  <si>
    <t>Trativody z drenážních trubek bez lože vnitřního průměru 10 cm</t>
  </si>
  <si>
    <t>800-2</t>
  </si>
  <si>
    <t>Drenáž za stěnou : 60</t>
  </si>
  <si>
    <t>212971110R00</t>
  </si>
  <si>
    <t xml:space="preserve">Zřízení opláštění odvod. trativodů z geotextilie o sklonu do 2,5,  </t>
  </si>
  <si>
    <t>v rýze nebo v zářezu se stěnami,</t>
  </si>
  <si>
    <t>Drenáž za stěnou : 60*1,6</t>
  </si>
  <si>
    <t>215901101RT5</t>
  </si>
  <si>
    <t>Zhutnění podloží z rostlé horniny 1 až 4 pod násypy z hornin soudržných do 92% PS a nesoudržných  sypkých relativní ulehlosti l(d) do 0,8 vibrační deskou</t>
  </si>
  <si>
    <t>Podkladní beton : (12,0+47,8)*2,8</t>
  </si>
  <si>
    <t>(6,3+10,8+9,3+9,3+3,3)*2,8</t>
  </si>
  <si>
    <t>273313511R00</t>
  </si>
  <si>
    <t>Beton základových desek prostý třídy C 12/15, Beton čerstvý obyčejný;  C 12/15;  prostředí: X0;  cement: CEM II;  Dmax = 22 mm;  S 3</t>
  </si>
  <si>
    <t>801-1</t>
  </si>
  <si>
    <t>dodávka a uložení betonu do připravené konstrukce,</t>
  </si>
  <si>
    <t>Podkladní beton : (12,0+47,8)*2,8*0,1*1,05</t>
  </si>
  <si>
    <t>(6,3+10,8+9,3+9,3+3,3)*2,8*0,1*1,05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</si>
  <si>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</si>
  <si>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</si>
  <si>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</si>
  <si>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Bednění základové desky : (12,0+47,6)*0,5*2</t>
  </si>
  <si>
    <t>(13,2+6,3+6,3+10,8+9,3+9,3+9,3+9,3+3,3+5,7)*0,5</t>
  </si>
  <si>
    <t>273351216R00</t>
  </si>
  <si>
    <t>Bednění stěn základových desek odstranění</t>
  </si>
  <si>
    <t>273361821R00</t>
  </si>
  <si>
    <t>Výztuž základových desek z betonářské oceli 10 505(R), Výztuž ocelová betonářská - tyč;  úprava: střih, ohyb;  povrch: žebírkový;  značka: B500B (1.0439);  d = 12,0 mm</t>
  </si>
  <si>
    <t>včetně distančních prvků</t>
  </si>
  <si>
    <t>hmotnost výztuže na m3 betonu - 85kg/m3 : 124,236*86/1000</t>
  </si>
  <si>
    <t>Spojovací materiál 5% : 10,6843*5/100</t>
  </si>
  <si>
    <t>275313511R00</t>
  </si>
  <si>
    <t>Beton základových patek prostý třídy C 12/15, Beton čerstvý obyčejný;  C 12/15;  prostředí: X0;  cement: CEM II;  Dmax = 22 mm;  S 3</t>
  </si>
  <si>
    <t>Základové patky oplocení - podkladní beton : 0,5*0,5*0,05*45*1,05</t>
  </si>
  <si>
    <t>Základové patky oplocení, vjezdová/výjezdová brána - podkladní beton : 0,5*0,7*0,05*4*1,05</t>
  </si>
  <si>
    <t>275313611R00</t>
  </si>
  <si>
    <t>Beton základových patek prostý třídy C 16/20, Beton čerstvý obyčejný;  C 16/20;  prostředí: X0;  cement: CEM II;  Dmax = 22 mm;  S 3</t>
  </si>
  <si>
    <t>Základové patky oplocení - podkladní beton : 0,5*0,5*0,8*45*1,05</t>
  </si>
  <si>
    <t>Základové patky oplocení, vjezdová/výjezdová brána - podkladní beton : 0,5*0,7*0,8*4*1,05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</si>
  <si>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</si>
  <si>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</si>
  <si>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</si>
  <si>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Základové patky oplocení - základ : 0,5*0,8*4*45</t>
  </si>
  <si>
    <t>Základové patky oplocení, vjezdová/výjezdová brána - podkladní beton : (0,5*0,8*2+0,7*0,8*2)*4</t>
  </si>
  <si>
    <t>275351216R00</t>
  </si>
  <si>
    <t>Bednění stěn základových patek odstranění</t>
  </si>
  <si>
    <t>275353131R00</t>
  </si>
  <si>
    <t>Bednění kotevních otvorů a prostupů v základových patkách o průřezu přes 0,05 do 0,10 m2, hloubky do 1,00 m</t>
  </si>
  <si>
    <t>801-5</t>
  </si>
  <si>
    <t>včetně polohového zajištění a odbednění, popřípadě ztraceného bednění z pletiva a podobně.</t>
  </si>
  <si>
    <t>Základové patky oplocení : 49</t>
  </si>
  <si>
    <t>278311041R00</t>
  </si>
  <si>
    <t>Zálivka kotevních otvorů z betonu prostého C 16/20, při objemu jednoho otvoru do 0,02 m3</t>
  </si>
  <si>
    <t>a zatření povrchu</t>
  </si>
  <si>
    <t>Základové patky oplocení - zálivka kotevních otvorů : 3,14*0,075*0,075*0,8*49</t>
  </si>
  <si>
    <t>27332141R1</t>
  </si>
  <si>
    <t>Železobeton základových desek C 25/30, XC4, XF4</t>
  </si>
  <si>
    <t>Beton základová deska pod stěny : (12,0+47,6)*2,4*0,5*1,05</t>
  </si>
  <si>
    <t>(6,3+10,8+9,3+9,3+3,3)*2,4*0,5*1,05</t>
  </si>
  <si>
    <t>27831106R02</t>
  </si>
  <si>
    <t>Zálivka kotevních otvorů C 25/30 XF4 do 0,10 m3</t>
  </si>
  <si>
    <t>Zálivka spár opěrných stěn : 0,1*0,2*4,5*1,05*63</t>
  </si>
  <si>
    <t>67352004R</t>
  </si>
  <si>
    <t>geotextilie PET; funkce drenážní, separační, ochranná, filtrační; plošná hmotnost 300 g/m2</t>
  </si>
  <si>
    <t>Drenáž za stěnou : 60*2,0</t>
  </si>
  <si>
    <t>3381711R01</t>
  </si>
  <si>
    <t>Osazení sloupků plot.betonových do 3,0 m,zalitím MC</t>
  </si>
  <si>
    <t>Sloupky oplocení : 48</t>
  </si>
  <si>
    <t>34812112R01</t>
  </si>
  <si>
    <t>Osazování plotových betonových desek</t>
  </si>
  <si>
    <t>Plotové pole - 7 desek : 7*45</t>
  </si>
  <si>
    <t>38212785RR01</t>
  </si>
  <si>
    <t>Montáž prefa.dílců silážních žlabů, stěn</t>
  </si>
  <si>
    <t>Dle výkres D 114 : 53+6+6+3</t>
  </si>
  <si>
    <t>59231500M01</t>
  </si>
  <si>
    <t>Sloupek plotový PLT 11/16/290 SPR přírodní, 105/160/2900</t>
  </si>
  <si>
    <t>Sloupky oplocení : 42</t>
  </si>
  <si>
    <t>59231501M02</t>
  </si>
  <si>
    <t>Sloupek plotový PLT 11/16/290 SKR přírodní, 105/160/2900</t>
  </si>
  <si>
    <t>Sloupky oplocení : 6</t>
  </si>
  <si>
    <t>5923301M03</t>
  </si>
  <si>
    <t>Deska plotová PLT 246/5/30 obdelníková, přírodní</t>
  </si>
  <si>
    <t>593845M001</t>
  </si>
  <si>
    <t>Stěna opěrná VHS 150/240/450T 1500x2400x4500, průběžný prvek</t>
  </si>
  <si>
    <t>Dle výkres D 114 : 53</t>
  </si>
  <si>
    <t>593845M002</t>
  </si>
  <si>
    <t>Stěna opěrná VHS 150/240/450T 1500x2400x4500, rohový prvek levý kus</t>
  </si>
  <si>
    <t>Dle výkres D 114 : 6</t>
  </si>
  <si>
    <t>593845M003</t>
  </si>
  <si>
    <t>Stěna opěrná VHS 150/240/450T 1500x2400x4500, rohový prvek pravý kus</t>
  </si>
  <si>
    <t>593845M004</t>
  </si>
  <si>
    <t>Stěna opěrná VHS 150/240/450T 1500x2400x4500, rohový prvek středový kus</t>
  </si>
  <si>
    <t>Dle výkres D 114 : 3</t>
  </si>
  <si>
    <t>564851111RT2</t>
  </si>
  <si>
    <t>Podklad ze štěrkodrti s rozprostřením a zhutněním frakce 0-32 mm, tloušťka po zhutnění 150 mm, Kamenivo nestanovené</t>
  </si>
  <si>
    <t xml:space="preserve">Dle výkresu D115 : </t>
  </si>
  <si>
    <t>Asfaltová plocha S1 : 58</t>
  </si>
  <si>
    <t>Betonová plocha S3 : 235</t>
  </si>
  <si>
    <t>564851111RT4</t>
  </si>
  <si>
    <t>Podklad ze štěrkodrti s rozprostřením a zhutněním frakce 0-63 mm, tloušťka po zhutnění 150 mm, Kamenivo nestanovené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</si>
  <si>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</si>
  <si>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</si>
  <si>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</si>
  <si>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573111113R00</t>
  </si>
  <si>
    <t>Postřik živičný infiltrační s posypem kamenivem v množství 1,5 kg/m2</t>
  </si>
  <si>
    <t>Asfaltová plocha S2 : 775</t>
  </si>
  <si>
    <t>577141212RT2</t>
  </si>
  <si>
    <t>Beton asfaltový s rozprostřením a zhutněním v pruhu šířky do 3 m, ACO 8 nebo ACO 11 nebo ACO 16, tloušťky 50 mm, plochy od 201 do 1000 m2</t>
  </si>
  <si>
    <t>599141111R00</t>
  </si>
  <si>
    <t>Vyplnění spár mezi silničními panely živičnou zálivkou</t>
  </si>
  <si>
    <t>jakékoliv tloušťky a vyčištění spár</t>
  </si>
  <si>
    <t>Nájezdové obrubníky z venku : 8,0*2</t>
  </si>
  <si>
    <t>Žlaby : 45,0*2+0,3*2</t>
  </si>
  <si>
    <t>Betonová plocha/asfaltová plocha : 4,5+21,9+36,0+7,5</t>
  </si>
  <si>
    <t>57718122R01</t>
  </si>
  <si>
    <t>Beton asfalt. ACL 22 ložný, š. do 3 m, tl. 10 cm, plochy 201-1000 m2</t>
  </si>
  <si>
    <t>631315811RN3</t>
  </si>
  <si>
    <t>Mazanina z betonu prostého tl. přes 120 do 240 mm třídy C 30/37, stupeň vlivu prostředí XF4, pro podlahové konstrukce se speciálními přísadami omezujícími smrštění, Beton čerstvý podlahový;  C 30/37;  prostředí: XF4;  Dmax = 22 mm;  S 4;  doba zpracovatelnosti = 90 min</t>
  </si>
  <si>
    <t>(z kameniva) hlazená dřevěným hladítkem</t>
  </si>
  <si>
    <t>Betonová plocha S3 : 235*0,15*1,05</t>
  </si>
  <si>
    <t>Betonová plocha S4 : 275*0,1*1,05</t>
  </si>
  <si>
    <t>631361921RT8</t>
  </si>
  <si>
    <t>Výztuž mazanin z betonů a z lehkých betonů ze svařovaných sítí průměr drátu 8 mm, velikost oka 100/100 mm</t>
  </si>
  <si>
    <t xml:space="preserve">Hmotnost KARI sítě 7,99 Kg/m2 : </t>
  </si>
  <si>
    <t>Betonová plocha S3 : 235*7,99/1000</t>
  </si>
  <si>
    <t>Betonová plocha S4 : 275*7,99/1000</t>
  </si>
  <si>
    <t>Ztratné 15% : 4,0749*15/100</t>
  </si>
  <si>
    <t>631361921RT9</t>
  </si>
  <si>
    <t>Výztuž mazanin z betonů a z lehkých betonů ze svařovaných sítí průměr drátu 8 mm, velikost oka 150/150 mm</t>
  </si>
  <si>
    <t xml:space="preserve">Hmotnost KARI sítě 5,40 Kg/m2 : </t>
  </si>
  <si>
    <t>Betonová plocha S3 : 235*5,40/1000</t>
  </si>
  <si>
    <t>Betonová plocha S4 : 275*5,40/1000</t>
  </si>
  <si>
    <t>Ztratné 15% : 2,754*15/100</t>
  </si>
  <si>
    <t>63131916R01</t>
  </si>
  <si>
    <t>Příplatek za konečnou úpravu mazanin do tl. 15 cm</t>
  </si>
  <si>
    <t>63131917R02</t>
  </si>
  <si>
    <t>914001111R00</t>
  </si>
  <si>
    <t xml:space="preserve">Osazení a montáž svislých dopravních značek sloupek, do betonového základu,  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</si>
  <si>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</si>
  <si>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</si>
  <si>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</si>
  <si>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Obrubníky silniční : 103,5</t>
  </si>
  <si>
    <t>Nájezdové obrubníky : 22,5</t>
  </si>
  <si>
    <t>918101111R00</t>
  </si>
  <si>
    <t>Lože pod obrubníky, krajníky nebo obruby z betonu prostého C 12/15</t>
  </si>
  <si>
    <t>z dlažebních kostek z betonu prostého</t>
  </si>
  <si>
    <t>Obrubníky silniční : 103,5*0,05</t>
  </si>
  <si>
    <t>Nájezdové obrubníky : 22,5*0,05</t>
  </si>
  <si>
    <t>919735112R00</t>
  </si>
  <si>
    <t>Řezání stávajících krytů nebo podkladů živičných, hloubky přes 50 do 100 mm</t>
  </si>
  <si>
    <t>včetně spotřeby vody</t>
  </si>
  <si>
    <t>Nájezd na skládku, výjezd ze skládky : 8,0*2+0,2*2*2</t>
  </si>
  <si>
    <t>40445023.AR</t>
  </si>
  <si>
    <t>značka dopravní silniční svislá; zákazová B1-B34; tvar kruh; 700 mm; štít z pozink.plechu s dvoj.ohybem,retroref.folie I.tř.; záruka 7 let</t>
  </si>
  <si>
    <t>404459502R</t>
  </si>
  <si>
    <t>příslušenství k dopr.značení sloupek Fe 60 pozinkovaný, délka 2500 mm</t>
  </si>
  <si>
    <t>404459512R</t>
  </si>
  <si>
    <t>příslušenství k dopr.značení kotevní patka pr.60, čtyřkotevní bez kotevních šroubů</t>
  </si>
  <si>
    <t>40450205R</t>
  </si>
  <si>
    <t>příslušenství k dopr.značení plastové víčko na sloupek 60, pro zaslepení sloupku pr. 60 mm</t>
  </si>
  <si>
    <t>40450207R</t>
  </si>
  <si>
    <t>příslušenství k dopr.značení upínací svorka  s "C" profilem na sloupek pr. 60 mm, spoj.mat. Zn, materiál svorky Al</t>
  </si>
  <si>
    <t>59217010R</t>
  </si>
  <si>
    <t>obrubník silniční materiál beton; l = 1000,0 mm; š = 150,0 mm; h = 250,0 mm; barva přírodní</t>
  </si>
  <si>
    <t>Ztratné 5% : 103,5*5/100</t>
  </si>
  <si>
    <t>59217476R</t>
  </si>
  <si>
    <t>obrubník silniční nájezdový; materiál beton; l = 1000,0 mm; š = 150,0 mm; h = 150,0 mm; barva šedá</t>
  </si>
  <si>
    <t>Ztratné 5% : 22,5*5/100</t>
  </si>
  <si>
    <t>953981105R00</t>
  </si>
  <si>
    <t>Chemické kotvy do betonu, do cihelného zdiva do betonu, hloubky 170 mm, M 20, ampule pro chemickou kotvu</t>
  </si>
  <si>
    <t>801-4</t>
  </si>
  <si>
    <t>Uchycení opěrných stěn : 16</t>
  </si>
  <si>
    <t>913      R00</t>
  </si>
  <si>
    <t>Hzs - Stavební dělník</t>
  </si>
  <si>
    <t>h</t>
  </si>
  <si>
    <t>Prav.M</t>
  </si>
  <si>
    <t>POL10_</t>
  </si>
  <si>
    <t>Osazení závitové tyče pro kotvení stěny : 4</t>
  </si>
  <si>
    <t>Podmazání podožky cementovou maltou : 6</t>
  </si>
  <si>
    <t>311209M01</t>
  </si>
  <si>
    <t>Podložka P10/150-150, včetně povrchové úpravy dle PD</t>
  </si>
  <si>
    <t>31179111R</t>
  </si>
  <si>
    <t>tyč závitová M20; l = 1 000 mm; mat. ocel 4,8 - DIN 975; povrch bez úpravy</t>
  </si>
  <si>
    <t>Uchycení opěrných stěn : 0,55*16</t>
  </si>
  <si>
    <t>58555640R</t>
  </si>
  <si>
    <t>zdicí malta pro interiér i exteriér; báze cementová; zrnitost do 4,00 mm; pevnost v tlaku 10,0 MPa; bal. 40 kg</t>
  </si>
  <si>
    <t>RTS 21/ II</t>
  </si>
  <si>
    <t>podlití pod ocelovou konstrukci : 0,3*0,3*16*10</t>
  </si>
  <si>
    <t>998222012R00</t>
  </si>
  <si>
    <t xml:space="preserve">Přesun hmot, plochy pro tělovýchovu zpevněná plocha z kameniva,  </t>
  </si>
  <si>
    <t>Přesun zpevněné plochy : 1176,7672</t>
  </si>
  <si>
    <t>998152111R00</t>
  </si>
  <si>
    <t>Přesun hmot, zdi a valy samostatné z dílců do 20 m</t>
  </si>
  <si>
    <t>Přesun pro opěrné betonové stěny : 466,6277</t>
  </si>
  <si>
    <t>767392112R00</t>
  </si>
  <si>
    <t>Montáž krytiny střech plechem tvarovaným šroubováním</t>
  </si>
  <si>
    <t>Dle výpis OK D1.2.15 : 367,5</t>
  </si>
  <si>
    <t>767916120R00</t>
  </si>
  <si>
    <t>Montáž oplocení průběžného  z plechu vlnitého nebo profilvého, o hnotnosti 1 m oplocení přes 30 do 50 kg</t>
  </si>
  <si>
    <t>Dle výpis OK D1.2.15 : 140,0</t>
  </si>
  <si>
    <t>76799510R01</t>
  </si>
  <si>
    <t>Výroba a montáž kov. atypických konstrukcí</t>
  </si>
  <si>
    <t>Montáž ocelové nosné konsturkce přístřešku včetně realizace kotvení do betonových opěrných stěn</t>
  </si>
  <si>
    <t>POP</t>
  </si>
  <si>
    <t>Dle výpis OK D1.2.15 : 15021</t>
  </si>
  <si>
    <t>767R0001</t>
  </si>
  <si>
    <t>Žárové zinkování ocelových konstrukcí</t>
  </si>
  <si>
    <t>767R001</t>
  </si>
  <si>
    <t>D+M Elektrická vjezdová brána specifikace dle výpis zámečnických prvků, prvek Z/1, včetně sloupků</t>
  </si>
  <si>
    <t>kpl</t>
  </si>
  <si>
    <t>Z/1 : 2</t>
  </si>
  <si>
    <t>154843R001</t>
  </si>
  <si>
    <t>Profil trapézový TR 40/183 x 0,75 mm, povrchová úprava dle PD</t>
  </si>
  <si>
    <t>Dle výpis OK D1.2.15 : 423,0</t>
  </si>
  <si>
    <t>154845R002</t>
  </si>
  <si>
    <t>Profil trapézový TR 35/207 x 0,75 mm, povrchová úprava dle PD</t>
  </si>
  <si>
    <t>Dle výpis OK D1.2.15 : 161,0</t>
  </si>
  <si>
    <t>767M0001</t>
  </si>
  <si>
    <t>Dodávka ocelové nosné konstrukce zastřešení skládky dle PD</t>
  </si>
  <si>
    <t>998767101R00</t>
  </si>
  <si>
    <t>Přesun hmot pro kovové stavební doplňk. konstrukce v objektech výšky do 6 m</t>
  </si>
  <si>
    <t>Přesun hmot</t>
  </si>
  <si>
    <t>POL7_</t>
  </si>
  <si>
    <t>50 m vodorovně</t>
  </si>
  <si>
    <t>Ležatá kanalizace : (18,0+2,0)*0,8</t>
  </si>
  <si>
    <t>Žlaby : 45,0*0,4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</si>
  <si>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</si>
  <si>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</si>
  <si>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</si>
  <si>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Trasa D1-D1´ : 1,59*0,8*37,4</t>
  </si>
  <si>
    <t>Trasa D2-D1´ - pouze po revizní šachtu : 1,463*0,8*20,1</t>
  </si>
  <si>
    <t>Rozšíření pro šachtu : 1,67*1,0*1,0</t>
  </si>
  <si>
    <t>132201219R00</t>
  </si>
  <si>
    <t xml:space="preserve">Hloubení rýh šířky přes 60 do 200 cm příplatek za lepivost, v hornině 3,  </t>
  </si>
  <si>
    <t>Trasa D1-D1´ : 1,59*0,8*37,4*0,3</t>
  </si>
  <si>
    <t>Trasa D2-D1´ - pouze po revizní šachtu : 1,463*0,8*20,1*0,3</t>
  </si>
  <si>
    <t>Výkopy : 72,76784</t>
  </si>
  <si>
    <t>Odpočet zásypy : -43,49784</t>
  </si>
  <si>
    <t xml:space="preserve"> Celková vzdálenost 21 km : 29,27*20</t>
  </si>
  <si>
    <t>29,27</t>
  </si>
  <si>
    <t>174201101R00</t>
  </si>
  <si>
    <t>Zásyp sypaninou bez zhutnění jam, šachet, rýh nebo kolem objektů v těchto vykopávkách</t>
  </si>
  <si>
    <t>Trasa D1-D1´ : 0,99*0,8*37,4</t>
  </si>
  <si>
    <t>Trasa D2-D1´ - pouze po revizní šachtu : 0,863*0,8*20,1</t>
  </si>
  <si>
    <t>17510110R01</t>
  </si>
  <si>
    <t>bez prohození sypaniny, s dodáním štěrkopísku frakce 0 - 8 mm</t>
  </si>
  <si>
    <t>Obsyp potrubí : (37,4+20,1)*0,8*0,5</t>
  </si>
  <si>
    <t>45157211R01</t>
  </si>
  <si>
    <t>Lože pod potrubí z kameniva těženého 0 - 8 mm</t>
  </si>
  <si>
    <t>Lože pod potrubí : (37,4+20,1)*0,8*0,1</t>
  </si>
  <si>
    <t>597101113RT1</t>
  </si>
  <si>
    <t>Montáž odvodňovacího žlabu z polymerbetonu včetně beton. lože C 20/25, zatížení C 250, D 400 kN</t>
  </si>
  <si>
    <t>Nový odvodňovací žlab dle výkresu C3 : 45,0</t>
  </si>
  <si>
    <t>57295211R01</t>
  </si>
  <si>
    <t>Vyspravení krytu po překopu asf.betonem tl.do 10 cm</t>
  </si>
  <si>
    <t>(18,0+2,0)*0,8</t>
  </si>
  <si>
    <t>5922770M01</t>
  </si>
  <si>
    <t>Betonový žlab D400 s litinovou mříží d.1000,š.250, v.200 mm</t>
  </si>
  <si>
    <t>Lineární odvodňovací žlab s mříží z litiny a únostností 40 tun, vyrobený z betonu třídy C35/45</t>
  </si>
  <si>
    <t>8R0001</t>
  </si>
  <si>
    <t>Montáž šachty Tegra 1000 NG</t>
  </si>
  <si>
    <t>8R0002</t>
  </si>
  <si>
    <t>Potrubí dešťové kanalizace PVC-KG DN 160 SN8 (dodávka a montáž)</t>
  </si>
  <si>
    <t>8R0003</t>
  </si>
  <si>
    <t>Potrubí dešťové kanalizace PVC KG DN 200 SN8 (dodávka a montáž)</t>
  </si>
  <si>
    <t>8R0004</t>
  </si>
  <si>
    <t>Fólie hnědá (dodávka a montáž)</t>
  </si>
  <si>
    <t>8R0005</t>
  </si>
  <si>
    <t>Tlaková zkouška ležaté dešťové kanalizace + proplach do DN 200</t>
  </si>
  <si>
    <t>8R0006</t>
  </si>
  <si>
    <t>Napojení na stávající revizní šachtu</t>
  </si>
  <si>
    <t>8R0007</t>
  </si>
  <si>
    <t>Napojení na nápojné místa (D1, D2, D3)</t>
  </si>
  <si>
    <t>8M0001</t>
  </si>
  <si>
    <t>Roura šachtová korugnovaná Tegra 1000 NG 1000/1200 SN4</t>
  </si>
  <si>
    <t>8M0002</t>
  </si>
  <si>
    <t>Dno revizní šachty Tegra 1000 NG PP KG 200 SOUTOČNÉ 45°</t>
  </si>
  <si>
    <t>8M0003</t>
  </si>
  <si>
    <t>Žebřík Tegra 1000 NG l=1,63m</t>
  </si>
  <si>
    <t>8M0004</t>
  </si>
  <si>
    <t>Těsnění k šachtové rouře Tegra 1000 NG</t>
  </si>
  <si>
    <t>8M0005</t>
  </si>
  <si>
    <t>Konus přechodový Tegra 1000 NG 1000/600</t>
  </si>
  <si>
    <t>8M0006</t>
  </si>
  <si>
    <t>Těsnění Tegra 600 PRO TELESKOP A BETONOVÝ PRSTENEC</t>
  </si>
  <si>
    <t>8M0007</t>
  </si>
  <si>
    <t>Prstenec betonový Tegra 600/1000 NG</t>
  </si>
  <si>
    <t>8M0008</t>
  </si>
  <si>
    <t>Poklop litinový Tegra 600 40T D400</t>
  </si>
  <si>
    <t>9R0001</t>
  </si>
  <si>
    <t>Vybourání stávající revizní šachty Š1, včetně zasypání vhodným materiálem, zhutnění zásypového materiálu po 30cm výšky</t>
  </si>
  <si>
    <t>Revizní šachta Š1 : 2</t>
  </si>
  <si>
    <t>Ležatá kanalizace : 18,0*2+2,0*2</t>
  </si>
  <si>
    <t>Žlaby : 45,0*2+0,4*2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</si>
  <si>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</si>
  <si>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</si>
  <si>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</si>
  <si>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</si>
  <si>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ELE001R001</t>
  </si>
  <si>
    <t>Popis svítidla: LED světlomet Square L 270W. Kompletní dodávka včetně montáže a zapojení</t>
  </si>
  <si>
    <t>ks</t>
  </si>
  <si>
    <t>ELE001R002</t>
  </si>
  <si>
    <t>Popis svítidla:LED světlomet Square L 280W. Kompletní dodávka včetně montáže a zapojení</t>
  </si>
  <si>
    <t>ELE001R003</t>
  </si>
  <si>
    <t>Sklápěcí stožár, žárově zinkovaný, 127 RLH, 12m, vč. elektrovýzbroje (svorkovnice, jištění),, betonového základu (1x1x1,7m), jistící svorkovnice, zapojení, montáže a dopravy.</t>
  </si>
  <si>
    <t>ELE001R004</t>
  </si>
  <si>
    <t>Výložník pro jeden světlomet, žárově zinkovaný, vč. montáže a dopravy.</t>
  </si>
  <si>
    <t>ELE002R001</t>
  </si>
  <si>
    <t>Kabel sPVC izolací, uložený v zemi, částečně v kabelových chráničkách, kompletní dodávka včetně, montáže a zapojení CYKY J 4x10</t>
  </si>
  <si>
    <t>ELE002R002</t>
  </si>
  <si>
    <t>Kabel sPVC izolací, částečně v kabelových chráničkách, roštu, žlabech, kompletní dodávka včetně, montáže a zapojení CYKY J 5x4</t>
  </si>
  <si>
    <t>ELE002R003</t>
  </si>
  <si>
    <t>Kabel sPVC izolací, v kabelových trubkách v zemi,  kompletní dodávka včetně montáže a zapojení, CYKY J 5x1,5 Cu</t>
  </si>
  <si>
    <t>ELE002R004</t>
  </si>
  <si>
    <t>Kabel sPVC izolací, volně uložený, kompletní dodávka včetně montáže a zapojení., H07Rn-F 3G2,5</t>
  </si>
  <si>
    <t>ELE002R005</t>
  </si>
  <si>
    <t>Rozbočovací krabice plastová se svorkami, IP67, větší. Kompletní dodávka včetně montáže a zapojení, (ACIDUR)</t>
  </si>
  <si>
    <t>ELE002R006</t>
  </si>
  <si>
    <t>Plastová trubka ohebná, pro uložení v zemi, d=40/32 mm, rudá, dodávka včetně montáže</t>
  </si>
  <si>
    <t>ELE002R007</t>
  </si>
  <si>
    <t>Plastová trubka ohebná, pro uložení v zemi, d=50 mm, rudá, dodávka včetně montáže</t>
  </si>
  <si>
    <t>ELE002R008</t>
  </si>
  <si>
    <t>Lišta plastová vkládací 60x40, včetně montáže a podružného materiálu</t>
  </si>
  <si>
    <t>ELE002R009</t>
  </si>
  <si>
    <t>Ukončení kabelů smršťovací koncovkou do 4x16, kompletní dodávka včetně montáže a zapojení</t>
  </si>
  <si>
    <t>ELE002R010</t>
  </si>
  <si>
    <t>Ukončení kabelů smršťovací koncovkou do 5x4, kompletní dodávka včetně montáže a zapojení</t>
  </si>
  <si>
    <t>ELE002R011</t>
  </si>
  <si>
    <t>Ukončení kabelů smršťovací koncovkou do 4x2,5 kompletní dodávka včetně montáže a zapojení</t>
  </si>
  <si>
    <t>ELE003R001</t>
  </si>
  <si>
    <t>Výkop a zához rýhy hl. 80cm š. 50cm, včetně zřízení kabelového lože, fólie, vytýčení.</t>
  </si>
  <si>
    <t>ELE003R002</t>
  </si>
  <si>
    <t>Výkop a zához rýhy hl. 100cm š. 50cm, pod komunikací, včetně zřízení kabelového lože, fólie,, vytýčení, uložení betonové chráničky (16m).</t>
  </si>
  <si>
    <t>ELE003R003</t>
  </si>
  <si>
    <t>Výkop jámy pro stožár do 2m3, strojně, vč. odvozu</t>
  </si>
  <si>
    <t>ELE004R001</t>
  </si>
  <si>
    <t>Pásovina FeZn 30x4 mm, uložená v zemi pro uzemnění elektroinstalace, VO,  dodávka včetně montáže, FeZn 30x4</t>
  </si>
  <si>
    <t>ELE004R002</t>
  </si>
  <si>
    <t>Drát FeZn s PVC izolací d=10/13 mm pro vývody k zkušebním svorkám, dodávka včetně montáže., FeZn+PVC d=10/13</t>
  </si>
  <si>
    <t>ELE004R003</t>
  </si>
  <si>
    <t>Svorka hromosvodová páska/páska, pozinkovaná, dodávka včetně montáže.</t>
  </si>
  <si>
    <t>ELE004R004</t>
  </si>
  <si>
    <t>Svorka hromosvodová páska/drát, pozinkovaná, dodávka včetně montáže.</t>
  </si>
  <si>
    <t>ELE004R005</t>
  </si>
  <si>
    <t>Svorka hromosvodová připojovací, nerezová, dodávka včetně montáže.</t>
  </si>
  <si>
    <t>ELE005R001</t>
  </si>
  <si>
    <t>Použití mechanizace</t>
  </si>
  <si>
    <t>hod.</t>
  </si>
  <si>
    <t>ELE005R002</t>
  </si>
  <si>
    <t>Práce mimo ceník</t>
  </si>
  <si>
    <t>ELE005R003</t>
  </si>
  <si>
    <t>Geodedické zaměření nových kabelů a chrániček</t>
  </si>
  <si>
    <t>ELE005R004</t>
  </si>
  <si>
    <t>Dokumentace stávajícího stavu, spolupráce s projektantem</t>
  </si>
  <si>
    <t>ELE005R005</t>
  </si>
  <si>
    <t>Spolupráce s revizním technikem, investorem a ostatními profesemi</t>
  </si>
  <si>
    <t>ELE005R006</t>
  </si>
  <si>
    <t>Výchozí revize</t>
  </si>
  <si>
    <t>ELE006R001</t>
  </si>
  <si>
    <t>RMS - Rozvaděče RMS ( 2x jistič B 10A/3) vč. podr. materiálu a montáže</t>
  </si>
  <si>
    <t>Příplatek za stržení povrchu mazaniny do tl. 15 cm</t>
  </si>
  <si>
    <t>JanSport projekt, s.r.o.</t>
  </si>
  <si>
    <t>Dědina 447</t>
  </si>
  <si>
    <t>CZ06027504</t>
  </si>
  <si>
    <t>Otnice</t>
  </si>
  <si>
    <t>.06027504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</si>
</sst>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wrapText="1"/>
    </xf>
    <xf numFmtId="164" fontId="17" fillId="0" borderId="0" xfId="0" quotePrefix="1" applyNumberFormat="1" applyFont="1" applyAlignment="1">
      <alignment horizontal="left" vertical="top" wrapText="1"/>
    </xf>
    <xf numFmtId="0" fontId="8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\INFO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q1/hbY633NPZgZ7eIOshJ4r9kLcHSeqprHfaJ5w+jkDuT14kOWqwZ1NFWCpv706bY8DgwmzlqoZCsq7PtcYBhQ==" saltValue="/SrpnDjHvgFV4Pjx7uqyf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4"/>
  <sheetViews>
    <sheetView showGridLines="0" tabSelected="1" topLeftCell="B1" zoomScaleNormal="100" zoomScaleSheetLayoutView="75" workbookViewId="0">
      <selection activeCell="N11" sqref="N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22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 t="s">
        <v>45</v>
      </c>
      <c r="E5" s="220"/>
      <c r="F5" s="220"/>
      <c r="G5" s="220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1" t="s">
        <v>46</v>
      </c>
      <c r="E6" s="222"/>
      <c r="F6" s="222"/>
      <c r="G6" s="222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3" t="s">
        <v>47</v>
      </c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 t="s">
        <v>692</v>
      </c>
      <c r="E11" s="238"/>
      <c r="F11" s="238"/>
      <c r="G11" s="238"/>
      <c r="H11" s="18" t="s">
        <v>40</v>
      </c>
      <c r="I11" s="189" t="s">
        <v>696</v>
      </c>
      <c r="J11" s="8"/>
    </row>
    <row r="12" spans="1:15" ht="15.75" customHeight="1" x14ac:dyDescent="0.2">
      <c r="A12" s="2"/>
      <c r="B12" s="28"/>
      <c r="C12" s="55"/>
      <c r="D12" s="214" t="s">
        <v>693</v>
      </c>
      <c r="E12" s="214"/>
      <c r="F12" s="214"/>
      <c r="G12" s="214"/>
      <c r="H12" s="18" t="s">
        <v>34</v>
      </c>
      <c r="I12" s="189" t="s">
        <v>694</v>
      </c>
      <c r="J12" s="8"/>
    </row>
    <row r="13" spans="1:15" ht="15.75" customHeight="1" x14ac:dyDescent="0.2">
      <c r="A13" s="2"/>
      <c r="B13" s="29"/>
      <c r="C13" s="56"/>
      <c r="D13" s="53">
        <v>68354</v>
      </c>
      <c r="E13" s="217" t="s">
        <v>695</v>
      </c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SUMIF(F65:F90,A16,I65:I90)+SUMIF(F65:F90,"PSU",I65:I90)</f>
        <v>0</v>
      </c>
      <c r="J16" s="20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SUMIF(F65:F90,A17,I65:I90)</f>
        <v>0</v>
      </c>
      <c r="J17" s="20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SUMIF(F65:F90,A18,I65:I90)</f>
        <v>0</v>
      </c>
      <c r="J18" s="205"/>
    </row>
    <row r="19" spans="1:10" ht="23.25" customHeight="1" x14ac:dyDescent="0.2">
      <c r="A19" s="138" t="s">
        <v>124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SUMIF(F65:F90,A19,I65:I90)</f>
        <v>0</v>
      </c>
      <c r="J19" s="205"/>
    </row>
    <row r="20" spans="1:10" ht="23.25" customHeight="1" x14ac:dyDescent="0.2">
      <c r="A20" s="138" t="s">
        <v>125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SUMIF(F65:F90,A20,I65:I90)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96"/>
      <c r="D39" s="196"/>
      <c r="E39" s="196"/>
      <c r="F39" s="99">
        <f>'D.1.1. 001 Pol'!AE23+'D.1.1. 002 Pol'!AE70+'D.1.1. 003 Pol'!AE299+'D.1.4.1. 001 Pol'!AE83+'D.1.4.2. 001 Pol'!AE45</f>
        <v>0</v>
      </c>
      <c r="G39" s="100">
        <f>'D.1.1. 001 Pol'!AF23+'D.1.1. 002 Pol'!AF70+'D.1.1. 003 Pol'!AF299+'D.1.4.1. 001 Pol'!AF83+'D.1.4.2. 001 Pol'!AF45</f>
        <v>0</v>
      </c>
      <c r="H39" s="101">
        <f t="shared" ref="H39:H4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7" t="s">
        <v>52</v>
      </c>
      <c r="D40" s="197"/>
      <c r="E40" s="197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53</v>
      </c>
      <c r="C41" s="197" t="s">
        <v>54</v>
      </c>
      <c r="D41" s="197"/>
      <c r="E41" s="197"/>
      <c r="F41" s="104">
        <f>'D.1.1. 001 Pol'!AE23+'D.1.1. 002 Pol'!AE70+'D.1.1. 003 Pol'!AE299</f>
        <v>0</v>
      </c>
      <c r="G41" s="105">
        <f>'D.1.1. 001 Pol'!AF23+'D.1.1. 002 Pol'!AF70+'D.1.1. 003 Pol'!AF299</f>
        <v>0</v>
      </c>
      <c r="H41" s="105">
        <f t="shared" si="1"/>
        <v>0</v>
      </c>
      <c r="I41" s="105">
        <f t="shared" ref="I41:I48" si="2">F41+G41+H41</f>
        <v>0</v>
      </c>
      <c r="J41" s="106" t="str">
        <f t="shared" ref="J41:J48" si="3">IF(CenaCelkemVypocet=0,"",I41/CenaCelkemVypocet*100)</f>
        <v/>
      </c>
    </row>
    <row r="42" spans="1:10" ht="25.5" customHeight="1" x14ac:dyDescent="0.2">
      <c r="A42" s="88">
        <v>3</v>
      </c>
      <c r="B42" s="107" t="s">
        <v>55</v>
      </c>
      <c r="C42" s="196" t="s">
        <v>56</v>
      </c>
      <c r="D42" s="196"/>
      <c r="E42" s="196"/>
      <c r="F42" s="108">
        <f>'D.1.1. 001 Pol'!AE23</f>
        <v>0</v>
      </c>
      <c r="G42" s="101">
        <f>'D.1.1. 001 Pol'!AF23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57</v>
      </c>
      <c r="C43" s="196" t="s">
        <v>58</v>
      </c>
      <c r="D43" s="196"/>
      <c r="E43" s="196"/>
      <c r="F43" s="108">
        <f>'D.1.1. 002 Pol'!AE70</f>
        <v>0</v>
      </c>
      <c r="G43" s="101">
        <f>'D.1.1. 002 Pol'!AF70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59</v>
      </c>
      <c r="C44" s="196" t="s">
        <v>60</v>
      </c>
      <c r="D44" s="196"/>
      <c r="E44" s="196"/>
      <c r="F44" s="108">
        <f>'D.1.1. 003 Pol'!AE299</f>
        <v>0</v>
      </c>
      <c r="G44" s="101">
        <f>'D.1.1. 003 Pol'!AF299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61</v>
      </c>
      <c r="C45" s="197" t="s">
        <v>62</v>
      </c>
      <c r="D45" s="197"/>
      <c r="E45" s="197"/>
      <c r="F45" s="104">
        <f>'D.1.4.1. 001 Pol'!AE83</f>
        <v>0</v>
      </c>
      <c r="G45" s="105">
        <f>'D.1.4.1. 001 Pol'!AF83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55</v>
      </c>
      <c r="C46" s="196" t="s">
        <v>63</v>
      </c>
      <c r="D46" s="196"/>
      <c r="E46" s="196"/>
      <c r="F46" s="108">
        <f>'D.1.4.1. 001 Pol'!AE83</f>
        <v>0</v>
      </c>
      <c r="G46" s="101">
        <f>'D.1.4.1. 001 Pol'!AF83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64</v>
      </c>
      <c r="C47" s="197" t="s">
        <v>65</v>
      </c>
      <c r="D47" s="197"/>
      <c r="E47" s="197"/>
      <c r="F47" s="104">
        <f>'D.1.4.2. 001 Pol'!AE45</f>
        <v>0</v>
      </c>
      <c r="G47" s="105">
        <f>'D.1.4.2. 001 Pol'!AF45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55</v>
      </c>
      <c r="C48" s="196" t="s">
        <v>65</v>
      </c>
      <c r="D48" s="196"/>
      <c r="E48" s="196"/>
      <c r="F48" s="108">
        <f>'D.1.4.2. 001 Pol'!AE45</f>
        <v>0</v>
      </c>
      <c r="G48" s="101">
        <f>'D.1.4.2. 001 Pol'!AF45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/>
      <c r="B49" s="193" t="s">
        <v>66</v>
      </c>
      <c r="C49" s="194"/>
      <c r="D49" s="194"/>
      <c r="E49" s="195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1" spans="1:10" x14ac:dyDescent="0.2">
      <c r="A51" t="s">
        <v>68</v>
      </c>
      <c r="B51" t="s">
        <v>69</v>
      </c>
    </row>
    <row r="52" spans="1:10" x14ac:dyDescent="0.2">
      <c r="A52" t="s">
        <v>70</v>
      </c>
      <c r="B52" t="s">
        <v>71</v>
      </c>
    </row>
    <row r="53" spans="1:10" x14ac:dyDescent="0.2">
      <c r="A53" t="s">
        <v>72</v>
      </c>
      <c r="B53" t="s">
        <v>73</v>
      </c>
    </row>
    <row r="54" spans="1:10" x14ac:dyDescent="0.2">
      <c r="A54" t="s">
        <v>72</v>
      </c>
      <c r="B54" t="s">
        <v>74</v>
      </c>
    </row>
    <row r="55" spans="1:10" x14ac:dyDescent="0.2">
      <c r="A55" t="s">
        <v>72</v>
      </c>
      <c r="B55" t="s">
        <v>75</v>
      </c>
    </row>
    <row r="56" spans="1:10" x14ac:dyDescent="0.2">
      <c r="A56" t="s">
        <v>70</v>
      </c>
      <c r="B56" t="s">
        <v>76</v>
      </c>
    </row>
    <row r="57" spans="1:10" x14ac:dyDescent="0.2">
      <c r="A57" t="s">
        <v>72</v>
      </c>
      <c r="B57" t="s">
        <v>77</v>
      </c>
    </row>
    <row r="58" spans="1:10" x14ac:dyDescent="0.2">
      <c r="A58" t="s">
        <v>70</v>
      </c>
      <c r="B58" t="s">
        <v>78</v>
      </c>
    </row>
    <row r="59" spans="1:10" x14ac:dyDescent="0.2">
      <c r="A59" t="s">
        <v>72</v>
      </c>
      <c r="B59" t="s">
        <v>79</v>
      </c>
    </row>
    <row r="62" spans="1:10" ht="15.75" x14ac:dyDescent="0.25">
      <c r="B62" s="120" t="s">
        <v>80</v>
      </c>
    </row>
    <row r="64" spans="1:10" ht="25.5" customHeight="1" x14ac:dyDescent="0.2">
      <c r="A64" s="122"/>
      <c r="B64" s="125" t="s">
        <v>17</v>
      </c>
      <c r="C64" s="125" t="s">
        <v>5</v>
      </c>
      <c r="D64" s="126"/>
      <c r="E64" s="126"/>
      <c r="F64" s="127" t="s">
        <v>81</v>
      </c>
      <c r="G64" s="127"/>
      <c r="H64" s="127"/>
      <c r="I64" s="127" t="s">
        <v>29</v>
      </c>
      <c r="J64" s="127" t="s">
        <v>0</v>
      </c>
    </row>
    <row r="65" spans="1:10" ht="36.75" customHeight="1" x14ac:dyDescent="0.2">
      <c r="A65" s="123"/>
      <c r="B65" s="128" t="s">
        <v>82</v>
      </c>
      <c r="C65" s="191" t="s">
        <v>83</v>
      </c>
      <c r="D65" s="192"/>
      <c r="E65" s="192"/>
      <c r="F65" s="136" t="s">
        <v>24</v>
      </c>
      <c r="G65" s="129"/>
      <c r="H65" s="129"/>
      <c r="I65" s="129">
        <f>'D.1.1. 002 Pol'!G8+'D.1.1. 003 Pol'!G8+'D.1.4.1. 001 Pol'!G8</f>
        <v>0</v>
      </c>
      <c r="J65" s="134" t="str">
        <f>IF(I91=0,"",I65/I91*100)</f>
        <v/>
      </c>
    </row>
    <row r="66" spans="1:10" ht="36.75" customHeight="1" x14ac:dyDescent="0.2">
      <c r="A66" s="123"/>
      <c r="B66" s="128" t="s">
        <v>84</v>
      </c>
      <c r="C66" s="191" t="s">
        <v>85</v>
      </c>
      <c r="D66" s="192"/>
      <c r="E66" s="192"/>
      <c r="F66" s="136" t="s">
        <v>24</v>
      </c>
      <c r="G66" s="129"/>
      <c r="H66" s="129"/>
      <c r="I66" s="129">
        <f>'D.1.1. 003 Pol'!G55</f>
        <v>0</v>
      </c>
      <c r="J66" s="134" t="str">
        <f>IF(I91=0,"",I66/I91*100)</f>
        <v/>
      </c>
    </row>
    <row r="67" spans="1:10" ht="36.75" customHeight="1" x14ac:dyDescent="0.2">
      <c r="A67" s="123"/>
      <c r="B67" s="128" t="s">
        <v>86</v>
      </c>
      <c r="C67" s="191" t="s">
        <v>87</v>
      </c>
      <c r="D67" s="192"/>
      <c r="E67" s="192"/>
      <c r="F67" s="136" t="s">
        <v>24</v>
      </c>
      <c r="G67" s="129"/>
      <c r="H67" s="129"/>
      <c r="I67" s="129">
        <f>'D.1.1. 002 Pol'!G48+'D.1.1. 003 Pol'!G80</f>
        <v>0</v>
      </c>
      <c r="J67" s="134" t="str">
        <f>IF(I91=0,"",I67/I91*100)</f>
        <v/>
      </c>
    </row>
    <row r="68" spans="1:10" ht="36.75" customHeight="1" x14ac:dyDescent="0.2">
      <c r="A68" s="123"/>
      <c r="B68" s="128" t="s">
        <v>88</v>
      </c>
      <c r="C68" s="191" t="s">
        <v>89</v>
      </c>
      <c r="D68" s="192"/>
      <c r="E68" s="192"/>
      <c r="F68" s="136" t="s">
        <v>24</v>
      </c>
      <c r="G68" s="129"/>
      <c r="H68" s="129"/>
      <c r="I68" s="129">
        <f>'D.1.1. 003 Pol'!G139</f>
        <v>0</v>
      </c>
      <c r="J68" s="134" t="str">
        <f>IF(I91=0,"",I68/I91*100)</f>
        <v/>
      </c>
    </row>
    <row r="69" spans="1:10" ht="36.75" customHeight="1" x14ac:dyDescent="0.2">
      <c r="A69" s="123"/>
      <c r="B69" s="128" t="s">
        <v>90</v>
      </c>
      <c r="C69" s="191" t="s">
        <v>91</v>
      </c>
      <c r="D69" s="192"/>
      <c r="E69" s="192"/>
      <c r="F69" s="136" t="s">
        <v>24</v>
      </c>
      <c r="G69" s="129"/>
      <c r="H69" s="129"/>
      <c r="I69" s="129">
        <f>'D.1.4.1. 001 Pol'!G40</f>
        <v>0</v>
      </c>
      <c r="J69" s="134" t="str">
        <f>IF(I91=0,"",I69/I91*100)</f>
        <v/>
      </c>
    </row>
    <row r="70" spans="1:10" ht="36.75" customHeight="1" x14ac:dyDescent="0.2">
      <c r="A70" s="123"/>
      <c r="B70" s="128" t="s">
        <v>92</v>
      </c>
      <c r="C70" s="191" t="s">
        <v>93</v>
      </c>
      <c r="D70" s="192"/>
      <c r="E70" s="192"/>
      <c r="F70" s="136" t="s">
        <v>24</v>
      </c>
      <c r="G70" s="129"/>
      <c r="H70" s="129"/>
      <c r="I70" s="129">
        <f>'D.1.1. 003 Pol'!G165+'D.1.4.1. 001 Pol'!G43</f>
        <v>0</v>
      </c>
      <c r="J70" s="134" t="str">
        <f>IF(I91=0,"",I70/I91*100)</f>
        <v/>
      </c>
    </row>
    <row r="71" spans="1:10" ht="36.75" customHeight="1" x14ac:dyDescent="0.2">
      <c r="A71" s="123"/>
      <c r="B71" s="128" t="s">
        <v>94</v>
      </c>
      <c r="C71" s="191" t="s">
        <v>95</v>
      </c>
      <c r="D71" s="192"/>
      <c r="E71" s="192"/>
      <c r="F71" s="136" t="s">
        <v>24</v>
      </c>
      <c r="G71" s="129"/>
      <c r="H71" s="129"/>
      <c r="I71" s="129">
        <f>'D.1.1. 003 Pol'!G195</f>
        <v>0</v>
      </c>
      <c r="J71" s="134" t="str">
        <f>IF(I91=0,"",I71/I91*100)</f>
        <v/>
      </c>
    </row>
    <row r="72" spans="1:10" ht="36.75" customHeight="1" x14ac:dyDescent="0.2">
      <c r="A72" s="123"/>
      <c r="B72" s="128" t="s">
        <v>96</v>
      </c>
      <c r="C72" s="191" t="s">
        <v>97</v>
      </c>
      <c r="D72" s="192"/>
      <c r="E72" s="192"/>
      <c r="F72" s="136" t="s">
        <v>24</v>
      </c>
      <c r="G72" s="129"/>
      <c r="H72" s="129"/>
      <c r="I72" s="129">
        <f>'D.1.4.1. 001 Pol'!G51</f>
        <v>0</v>
      </c>
      <c r="J72" s="134" t="str">
        <f>IF(I91=0,"",I72/I91*100)</f>
        <v/>
      </c>
    </row>
    <row r="73" spans="1:10" ht="36.75" customHeight="1" x14ac:dyDescent="0.2">
      <c r="A73" s="123"/>
      <c r="B73" s="128" t="s">
        <v>98</v>
      </c>
      <c r="C73" s="191" t="s">
        <v>99</v>
      </c>
      <c r="D73" s="192"/>
      <c r="E73" s="192"/>
      <c r="F73" s="136" t="s">
        <v>24</v>
      </c>
      <c r="G73" s="129"/>
      <c r="H73" s="129"/>
      <c r="I73" s="129">
        <f>'D.1.4.1. 001 Pol'!G67</f>
        <v>0</v>
      </c>
      <c r="J73" s="134" t="str">
        <f>IF(I91=0,"",I73/I91*100)</f>
        <v/>
      </c>
    </row>
    <row r="74" spans="1:10" ht="36.75" customHeight="1" x14ac:dyDescent="0.2">
      <c r="A74" s="123"/>
      <c r="B74" s="128" t="s">
        <v>100</v>
      </c>
      <c r="C74" s="191" t="s">
        <v>101</v>
      </c>
      <c r="D74" s="192"/>
      <c r="E74" s="192"/>
      <c r="F74" s="136" t="s">
        <v>24</v>
      </c>
      <c r="G74" s="129"/>
      <c r="H74" s="129"/>
      <c r="I74" s="129">
        <f>'D.1.1. 003 Pol'!G223+'D.1.4.1. 001 Pol'!G70</f>
        <v>0</v>
      </c>
      <c r="J74" s="134" t="str">
        <f>IF(I91=0,"",I74/I91*100)</f>
        <v/>
      </c>
    </row>
    <row r="75" spans="1:10" ht="36.75" customHeight="1" x14ac:dyDescent="0.2">
      <c r="A75" s="123"/>
      <c r="B75" s="128" t="s">
        <v>102</v>
      </c>
      <c r="C75" s="191" t="s">
        <v>103</v>
      </c>
      <c r="D75" s="192"/>
      <c r="E75" s="192"/>
      <c r="F75" s="136" t="s">
        <v>24</v>
      </c>
      <c r="G75" s="129"/>
      <c r="H75" s="129"/>
      <c r="I75" s="129">
        <f>'D.1.1. 003 Pol'!G257</f>
        <v>0</v>
      </c>
      <c r="J75" s="134" t="str">
        <f>IF(I91=0,"",I75/I91*100)</f>
        <v/>
      </c>
    </row>
    <row r="76" spans="1:10" ht="36.75" customHeight="1" x14ac:dyDescent="0.2">
      <c r="A76" s="123"/>
      <c r="B76" s="128" t="s">
        <v>104</v>
      </c>
      <c r="C76" s="191" t="s">
        <v>105</v>
      </c>
      <c r="D76" s="192"/>
      <c r="E76" s="192"/>
      <c r="F76" s="136" t="s">
        <v>24</v>
      </c>
      <c r="G76" s="129"/>
      <c r="H76" s="129"/>
      <c r="I76" s="129">
        <f>'D.1.1. 002 Pol'!G52</f>
        <v>0</v>
      </c>
      <c r="J76" s="134" t="str">
        <f>IF(I91=0,"",I76/I91*100)</f>
        <v/>
      </c>
    </row>
    <row r="77" spans="1:10" ht="36.75" customHeight="1" x14ac:dyDescent="0.2">
      <c r="A77" s="123"/>
      <c r="B77" s="128" t="s">
        <v>106</v>
      </c>
      <c r="C77" s="191" t="s">
        <v>107</v>
      </c>
      <c r="D77" s="192"/>
      <c r="E77" s="192"/>
      <c r="F77" s="136" t="s">
        <v>24</v>
      </c>
      <c r="G77" s="129"/>
      <c r="H77" s="129"/>
      <c r="I77" s="129">
        <f>'D.1.1. 003 Pol'!G269+'D.1.4.1. 001 Pol'!G75</f>
        <v>0</v>
      </c>
      <c r="J77" s="134" t="str">
        <f>IF(I91=0,"",I77/I91*100)</f>
        <v/>
      </c>
    </row>
    <row r="78" spans="1:10" ht="36.75" customHeight="1" x14ac:dyDescent="0.2">
      <c r="A78" s="123"/>
      <c r="B78" s="128" t="s">
        <v>108</v>
      </c>
      <c r="C78" s="191" t="s">
        <v>109</v>
      </c>
      <c r="D78" s="192"/>
      <c r="E78" s="192"/>
      <c r="F78" s="136" t="s">
        <v>24</v>
      </c>
      <c r="G78" s="129"/>
      <c r="H78" s="129"/>
      <c r="I78" s="129">
        <f>'D.1.4.2. 001 Pol'!G8</f>
        <v>0</v>
      </c>
      <c r="J78" s="134" t="str">
        <f>IF(I91=0,"",I78/I91*100)</f>
        <v/>
      </c>
    </row>
    <row r="79" spans="1:10" ht="36.75" customHeight="1" x14ac:dyDescent="0.2">
      <c r="A79" s="123"/>
      <c r="B79" s="128" t="s">
        <v>110</v>
      </c>
      <c r="C79" s="191" t="s">
        <v>111</v>
      </c>
      <c r="D79" s="192"/>
      <c r="E79" s="192"/>
      <c r="F79" s="136" t="s">
        <v>24</v>
      </c>
      <c r="G79" s="129"/>
      <c r="H79" s="129"/>
      <c r="I79" s="129">
        <f>'D.1.4.2. 001 Pol'!G13</f>
        <v>0</v>
      </c>
      <c r="J79" s="134" t="str">
        <f>IF(I91=0,"",I79/I91*100)</f>
        <v/>
      </c>
    </row>
    <row r="80" spans="1:10" ht="36.75" customHeight="1" x14ac:dyDescent="0.2">
      <c r="A80" s="123"/>
      <c r="B80" s="128" t="s">
        <v>112</v>
      </c>
      <c r="C80" s="191" t="s">
        <v>83</v>
      </c>
      <c r="D80" s="192"/>
      <c r="E80" s="192"/>
      <c r="F80" s="136" t="s">
        <v>24</v>
      </c>
      <c r="G80" s="129"/>
      <c r="H80" s="129"/>
      <c r="I80" s="129">
        <f>'D.1.4.2. 001 Pol'!G25</f>
        <v>0</v>
      </c>
      <c r="J80" s="134" t="str">
        <f>IF(I91=0,"",I80/I91*100)</f>
        <v/>
      </c>
    </row>
    <row r="81" spans="1:10" ht="36.75" customHeight="1" x14ac:dyDescent="0.2">
      <c r="A81" s="123"/>
      <c r="B81" s="128" t="s">
        <v>113</v>
      </c>
      <c r="C81" s="191" t="s">
        <v>114</v>
      </c>
      <c r="D81" s="192"/>
      <c r="E81" s="192"/>
      <c r="F81" s="136" t="s">
        <v>24</v>
      </c>
      <c r="G81" s="129"/>
      <c r="H81" s="129"/>
      <c r="I81" s="129">
        <f>'D.1.4.2. 001 Pol'!G29</f>
        <v>0</v>
      </c>
      <c r="J81" s="134" t="str">
        <f>IF(I91=0,"",I81/I91*100)</f>
        <v/>
      </c>
    </row>
    <row r="82" spans="1:10" ht="36.75" customHeight="1" x14ac:dyDescent="0.2">
      <c r="A82" s="123"/>
      <c r="B82" s="128" t="s">
        <v>115</v>
      </c>
      <c r="C82" s="191" t="s">
        <v>116</v>
      </c>
      <c r="D82" s="192"/>
      <c r="E82" s="192"/>
      <c r="F82" s="136" t="s">
        <v>24</v>
      </c>
      <c r="G82" s="129"/>
      <c r="H82" s="129"/>
      <c r="I82" s="129">
        <f>'D.1.4.2. 001 Pol'!G35</f>
        <v>0</v>
      </c>
      <c r="J82" s="134" t="str">
        <f>IF(I91=0,"",I82/I91*100)</f>
        <v/>
      </c>
    </row>
    <row r="83" spans="1:10" ht="36.75" customHeight="1" x14ac:dyDescent="0.2">
      <c r="A83" s="123"/>
      <c r="B83" s="128" t="s">
        <v>117</v>
      </c>
      <c r="C83" s="191" t="s">
        <v>118</v>
      </c>
      <c r="D83" s="192"/>
      <c r="E83" s="192"/>
      <c r="F83" s="136" t="s">
        <v>24</v>
      </c>
      <c r="G83" s="129"/>
      <c r="H83" s="129"/>
      <c r="I83" s="129">
        <f>'D.1.4.2. 001 Pol'!G42</f>
        <v>0</v>
      </c>
      <c r="J83" s="134" t="str">
        <f>IF(I91=0,"",I83/I91*100)</f>
        <v/>
      </c>
    </row>
    <row r="84" spans="1:10" ht="36.75" customHeight="1" x14ac:dyDescent="0.2">
      <c r="A84" s="123"/>
      <c r="B84" s="128" t="s">
        <v>119</v>
      </c>
      <c r="C84" s="191" t="s">
        <v>120</v>
      </c>
      <c r="D84" s="192"/>
      <c r="E84" s="192"/>
      <c r="F84" s="136" t="s">
        <v>25</v>
      </c>
      <c r="G84" s="129"/>
      <c r="H84" s="129"/>
      <c r="I84" s="129">
        <f>'D.1.1. 002 Pol'!G57+'D.1.1. 003 Pol'!G274</f>
        <v>0</v>
      </c>
      <c r="J84" s="134" t="str">
        <f>IF(I91=0,"",I84/I91*100)</f>
        <v/>
      </c>
    </row>
    <row r="85" spans="1:10" ht="36.75" customHeight="1" x14ac:dyDescent="0.2">
      <c r="A85" s="123"/>
      <c r="B85" s="128" t="s">
        <v>121</v>
      </c>
      <c r="C85" s="191" t="s">
        <v>122</v>
      </c>
      <c r="D85" s="192"/>
      <c r="E85" s="192"/>
      <c r="F85" s="136" t="s">
        <v>123</v>
      </c>
      <c r="G85" s="129"/>
      <c r="H85" s="129"/>
      <c r="I85" s="129">
        <f>'D.1.1. 002 Pol'!G62+'D.1.1. 003 Pol'!G294+'D.1.4.1. 001 Pol'!G78</f>
        <v>0</v>
      </c>
      <c r="J85" s="134" t="str">
        <f>IF(I91=0,"",I85/I91*100)</f>
        <v/>
      </c>
    </row>
    <row r="86" spans="1:10" ht="36.75" customHeight="1" x14ac:dyDescent="0.2">
      <c r="A86" s="123"/>
      <c r="B86" s="128" t="s">
        <v>124</v>
      </c>
      <c r="C86" s="191" t="s">
        <v>27</v>
      </c>
      <c r="D86" s="192"/>
      <c r="E86" s="192"/>
      <c r="F86" s="136" t="s">
        <v>124</v>
      </c>
      <c r="G86" s="129"/>
      <c r="H86" s="129"/>
      <c r="I86" s="129">
        <f>'D.1.1. 001 Pol'!G8</f>
        <v>0</v>
      </c>
      <c r="J86" s="134" t="str">
        <f>IF(I91=0,"",I86/I91*100)</f>
        <v/>
      </c>
    </row>
    <row r="87" spans="1:10" ht="36.75" customHeight="1" x14ac:dyDescent="0.2">
      <c r="A87" s="123"/>
      <c r="B87" s="128" t="s">
        <v>125</v>
      </c>
      <c r="C87" s="191" t="s">
        <v>28</v>
      </c>
      <c r="D87" s="192"/>
      <c r="E87" s="192"/>
      <c r="F87" s="136" t="s">
        <v>125</v>
      </c>
      <c r="G87" s="129"/>
      <c r="H87" s="129"/>
      <c r="I87" s="129">
        <f>'D.1.1. 001 Pol'!G10</f>
        <v>0</v>
      </c>
      <c r="J87" s="134" t="str">
        <f>IF(I91=0,"",I87/I91*100)</f>
        <v/>
      </c>
    </row>
    <row r="88" spans="1:10" ht="36.75" customHeight="1" x14ac:dyDescent="0.2">
      <c r="A88" s="123"/>
      <c r="B88" s="128" t="s">
        <v>126</v>
      </c>
      <c r="C88" s="191" t="s">
        <v>127</v>
      </c>
      <c r="D88" s="192"/>
      <c r="E88" s="192"/>
      <c r="F88" s="136" t="s">
        <v>125</v>
      </c>
      <c r="G88" s="129"/>
      <c r="H88" s="129"/>
      <c r="I88" s="129">
        <f>'D.1.1. 001 Pol'!G14</f>
        <v>0</v>
      </c>
      <c r="J88" s="134" t="str">
        <f>IF(I91=0,"",I88/I91*100)</f>
        <v/>
      </c>
    </row>
    <row r="89" spans="1:10" ht="36.75" customHeight="1" x14ac:dyDescent="0.2">
      <c r="A89" s="123"/>
      <c r="B89" s="128" t="s">
        <v>128</v>
      </c>
      <c r="C89" s="191" t="s">
        <v>129</v>
      </c>
      <c r="D89" s="192"/>
      <c r="E89" s="192"/>
      <c r="F89" s="136" t="s">
        <v>125</v>
      </c>
      <c r="G89" s="129"/>
      <c r="H89" s="129"/>
      <c r="I89" s="129">
        <f>'D.1.1. 001 Pol'!G16</f>
        <v>0</v>
      </c>
      <c r="J89" s="134" t="str">
        <f>IF(I91=0,"",I89/I91*100)</f>
        <v/>
      </c>
    </row>
    <row r="90" spans="1:10" ht="36.75" customHeight="1" x14ac:dyDescent="0.2">
      <c r="A90" s="123"/>
      <c r="B90" s="128" t="s">
        <v>130</v>
      </c>
      <c r="C90" s="191" t="s">
        <v>131</v>
      </c>
      <c r="D90" s="192"/>
      <c r="E90" s="192"/>
      <c r="F90" s="136" t="s">
        <v>125</v>
      </c>
      <c r="G90" s="129"/>
      <c r="H90" s="129"/>
      <c r="I90" s="129">
        <f>'D.1.1. 001 Pol'!G19</f>
        <v>0</v>
      </c>
      <c r="J90" s="134" t="str">
        <f>IF(I91=0,"",I90/I91*100)</f>
        <v/>
      </c>
    </row>
    <row r="91" spans="1:10" ht="25.5" customHeight="1" x14ac:dyDescent="0.2">
      <c r="A91" s="124"/>
      <c r="B91" s="130" t="s">
        <v>1</v>
      </c>
      <c r="C91" s="131"/>
      <c r="D91" s="132"/>
      <c r="E91" s="132"/>
      <c r="F91" s="137"/>
      <c r="G91" s="133"/>
      <c r="H91" s="133"/>
      <c r="I91" s="133">
        <f>SUM(I65:I90)</f>
        <v>0</v>
      </c>
      <c r="J91" s="135">
        <f>SUM(J65:J90)</f>
        <v>0</v>
      </c>
    </row>
    <row r="92" spans="1:10" x14ac:dyDescent="0.2">
      <c r="F92" s="86"/>
      <c r="G92" s="86"/>
      <c r="H92" s="86"/>
      <c r="I92" s="86"/>
      <c r="J92" s="87"/>
    </row>
    <row r="93" spans="1:10" x14ac:dyDescent="0.2">
      <c r="F93" s="86"/>
      <c r="G93" s="86"/>
      <c r="H93" s="86"/>
      <c r="I93" s="86"/>
      <c r="J93" s="87"/>
    </row>
    <row r="94" spans="1:10" x14ac:dyDescent="0.2">
      <c r="F94" s="86"/>
      <c r="G94" s="86"/>
      <c r="H94" s="86"/>
      <c r="I94" s="86"/>
      <c r="J94" s="87"/>
    </row>
  </sheetData>
  <sheetProtection algorithmName="SHA-512" hashValue="Bzp+y+YuLK7nYWDv9JJZN7E8b3NLPYv/J1H8uCtmE5KFYP8xjTqcqlVM2M/NYZSJAWUubrq9L1uF3X/IBBKhSQ==" saltValue="g0bUgH6T/5Z/2W5aDFk/D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9:E89"/>
    <mergeCell ref="C90:E90"/>
    <mergeCell ref="C84:E84"/>
    <mergeCell ref="C85:E85"/>
    <mergeCell ref="C86:E86"/>
    <mergeCell ref="C87:E87"/>
    <mergeCell ref="C88:E8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w8ysqcs9sUTdQLy9PnMqN+zJd0Rb+Aj8NNcm8/7KjF2VILkNVSN88vGoZ2sj8g7yp2m48a8YR9M1hLI56c9LzQ==" saltValue="dO+g4MMsvI5FLwvmET2S+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47EF-A6EC-4BD6-AE74-B3D8B845679A}">
  <sheetPr>
    <outlinePr summaryBelow="0"/>
    <pageSetUpPr fitToPage="1"/>
  </sheetPr>
  <dimension ref="A1:BH5000"/>
  <sheetViews>
    <sheetView zoomScaleNormal="100" workbookViewId="0">
      <pane ySplit="7" topLeftCell="A19" activePane="bottomLeft" state="frozen"/>
      <selection pane="bottomLeft" activeCell="C52" sqref="C5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132</v>
      </c>
      <c r="B1" s="246"/>
      <c r="C1" s="246"/>
      <c r="D1" s="246"/>
      <c r="E1" s="246"/>
      <c r="F1" s="246"/>
      <c r="G1" s="246"/>
      <c r="AG1" t="s">
        <v>133</v>
      </c>
    </row>
    <row r="2" spans="1:60" ht="24.95" customHeight="1" x14ac:dyDescent="0.2">
      <c r="A2" s="5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134</v>
      </c>
    </row>
    <row r="3" spans="1:60" ht="24.95" customHeight="1" x14ac:dyDescent="0.2">
      <c r="A3" s="50" t="s">
        <v>8</v>
      </c>
      <c r="B3" s="49" t="s">
        <v>53</v>
      </c>
      <c r="C3" s="247" t="s">
        <v>54</v>
      </c>
      <c r="D3" s="248"/>
      <c r="E3" s="248"/>
      <c r="F3" s="248"/>
      <c r="G3" s="249"/>
      <c r="AC3" s="121" t="s">
        <v>134</v>
      </c>
      <c r="AG3" t="s">
        <v>135</v>
      </c>
    </row>
    <row r="4" spans="1:60" ht="24.95" customHeight="1" x14ac:dyDescent="0.2">
      <c r="A4" s="139" t="s">
        <v>9</v>
      </c>
      <c r="B4" s="140" t="s">
        <v>55</v>
      </c>
      <c r="C4" s="250" t="s">
        <v>56</v>
      </c>
      <c r="D4" s="251"/>
      <c r="E4" s="251"/>
      <c r="F4" s="251"/>
      <c r="G4" s="252"/>
      <c r="AG4" t="s">
        <v>136</v>
      </c>
    </row>
    <row r="5" spans="1:60" x14ac:dyDescent="0.2">
      <c r="D5" s="10"/>
    </row>
    <row r="6" spans="1:60" ht="38.25" x14ac:dyDescent="0.2">
      <c r="A6" s="142" t="s">
        <v>137</v>
      </c>
      <c r="B6" s="144" t="s">
        <v>138</v>
      </c>
      <c r="C6" s="144" t="s">
        <v>139</v>
      </c>
      <c r="D6" s="143" t="s">
        <v>140</v>
      </c>
      <c r="E6" s="142" t="s">
        <v>141</v>
      </c>
      <c r="F6" s="141" t="s">
        <v>142</v>
      </c>
      <c r="G6" s="142" t="s">
        <v>29</v>
      </c>
      <c r="H6" s="145" t="s">
        <v>30</v>
      </c>
      <c r="I6" s="145" t="s">
        <v>143</v>
      </c>
      <c r="J6" s="145" t="s">
        <v>31</v>
      </c>
      <c r="K6" s="145" t="s">
        <v>144</v>
      </c>
      <c r="L6" s="145" t="s">
        <v>145</v>
      </c>
      <c r="M6" s="145" t="s">
        <v>146</v>
      </c>
      <c r="N6" s="145" t="s">
        <v>147</v>
      </c>
      <c r="O6" s="145" t="s">
        <v>148</v>
      </c>
      <c r="P6" s="145" t="s">
        <v>149</v>
      </c>
      <c r="Q6" s="145" t="s">
        <v>150</v>
      </c>
      <c r="R6" s="145" t="s">
        <v>151</v>
      </c>
      <c r="S6" s="145" t="s">
        <v>152</v>
      </c>
      <c r="T6" s="145" t="s">
        <v>153</v>
      </c>
      <c r="U6" s="145" t="s">
        <v>154</v>
      </c>
      <c r="V6" s="145" t="s">
        <v>155</v>
      </c>
      <c r="W6" s="145" t="s">
        <v>156</v>
      </c>
      <c r="X6" s="145" t="s">
        <v>157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158</v>
      </c>
      <c r="B8" s="159" t="s">
        <v>124</v>
      </c>
      <c r="C8" s="179" t="s">
        <v>27</v>
      </c>
      <c r="D8" s="160"/>
      <c r="E8" s="161"/>
      <c r="F8" s="162"/>
      <c r="G8" s="162">
        <f>SUMIF(AG9:AG9,"&lt;&gt;NOR",G9:G9)</f>
        <v>0</v>
      </c>
      <c r="H8" s="162"/>
      <c r="I8" s="162">
        <f>SUM(I9:I9)</f>
        <v>0</v>
      </c>
      <c r="J8" s="162"/>
      <c r="K8" s="162">
        <f>SUM(K9:K9)</f>
        <v>25000</v>
      </c>
      <c r="L8" s="162"/>
      <c r="M8" s="162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2"/>
      <c r="S8" s="162"/>
      <c r="T8" s="163"/>
      <c r="U8" s="157"/>
      <c r="V8" s="157">
        <f>SUM(V9:V9)</f>
        <v>0</v>
      </c>
      <c r="W8" s="157"/>
      <c r="X8" s="157"/>
      <c r="AG8" t="s">
        <v>159</v>
      </c>
    </row>
    <row r="9" spans="1:60" outlineLevel="1" x14ac:dyDescent="0.2">
      <c r="A9" s="172">
        <v>1</v>
      </c>
      <c r="B9" s="173" t="s">
        <v>160</v>
      </c>
      <c r="C9" s="180" t="s">
        <v>161</v>
      </c>
      <c r="D9" s="174" t="s">
        <v>162</v>
      </c>
      <c r="E9" s="175">
        <v>1</v>
      </c>
      <c r="F9" s="176"/>
      <c r="G9" s="177">
        <f>ROUND(E9*F9,2)</f>
        <v>0</v>
      </c>
      <c r="H9" s="176">
        <v>0</v>
      </c>
      <c r="I9" s="177">
        <f>ROUND(E9*H9,2)</f>
        <v>0</v>
      </c>
      <c r="J9" s="176">
        <v>25000</v>
      </c>
      <c r="K9" s="177">
        <f>ROUND(E9*J9,2)</f>
        <v>25000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163</v>
      </c>
      <c r="T9" s="178" t="s">
        <v>164</v>
      </c>
      <c r="U9" s="156">
        <v>0</v>
      </c>
      <c r="V9" s="156">
        <f>ROUND(E9*U9,2)</f>
        <v>0</v>
      </c>
      <c r="W9" s="156"/>
      <c r="X9" s="156" t="s">
        <v>165</v>
      </c>
      <c r="Y9" s="146"/>
      <c r="Z9" s="146"/>
      <c r="AA9" s="146"/>
      <c r="AB9" s="146"/>
      <c r="AC9" s="146"/>
      <c r="AD9" s="146"/>
      <c r="AE9" s="146"/>
      <c r="AF9" s="146"/>
      <c r="AG9" s="146" t="s">
        <v>166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58" t="s">
        <v>158</v>
      </c>
      <c r="B10" s="159" t="s">
        <v>125</v>
      </c>
      <c r="C10" s="179" t="s">
        <v>28</v>
      </c>
      <c r="D10" s="160"/>
      <c r="E10" s="161"/>
      <c r="F10" s="162"/>
      <c r="G10" s="162">
        <f>SUMIF(AG11:AG13,"&lt;&gt;NOR",G11:G13)</f>
        <v>0</v>
      </c>
      <c r="H10" s="162"/>
      <c r="I10" s="162">
        <f>SUM(I11:I13)</f>
        <v>0</v>
      </c>
      <c r="J10" s="162"/>
      <c r="K10" s="162">
        <f>SUM(K11:K13)</f>
        <v>50000</v>
      </c>
      <c r="L10" s="162"/>
      <c r="M10" s="162">
        <f>SUM(M11:M13)</f>
        <v>0</v>
      </c>
      <c r="N10" s="161"/>
      <c r="O10" s="161">
        <f>SUM(O11:O13)</f>
        <v>0</v>
      </c>
      <c r="P10" s="161"/>
      <c r="Q10" s="161">
        <f>SUM(Q11:Q13)</f>
        <v>0</v>
      </c>
      <c r="R10" s="162"/>
      <c r="S10" s="162"/>
      <c r="T10" s="163"/>
      <c r="U10" s="157"/>
      <c r="V10" s="157">
        <f>SUM(V11:V13)</f>
        <v>0</v>
      </c>
      <c r="W10" s="157"/>
      <c r="X10" s="157"/>
      <c r="AG10" t="s">
        <v>159</v>
      </c>
    </row>
    <row r="11" spans="1:60" outlineLevel="1" x14ac:dyDescent="0.2">
      <c r="A11" s="172">
        <v>2</v>
      </c>
      <c r="B11" s="173" t="s">
        <v>167</v>
      </c>
      <c r="C11" s="180" t="s">
        <v>168</v>
      </c>
      <c r="D11" s="174" t="s">
        <v>162</v>
      </c>
      <c r="E11" s="175">
        <v>1</v>
      </c>
      <c r="F11" s="176"/>
      <c r="G11" s="177">
        <f>ROUND(E11*F11,2)</f>
        <v>0</v>
      </c>
      <c r="H11" s="176">
        <v>0</v>
      </c>
      <c r="I11" s="177">
        <f>ROUND(E11*H11,2)</f>
        <v>0</v>
      </c>
      <c r="J11" s="176">
        <v>10000</v>
      </c>
      <c r="K11" s="177">
        <f>ROUND(E11*J11,2)</f>
        <v>10000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169</v>
      </c>
      <c r="T11" s="178" t="s">
        <v>164</v>
      </c>
      <c r="U11" s="156">
        <v>0</v>
      </c>
      <c r="V11" s="156">
        <f>ROUND(E11*U11,2)</f>
        <v>0</v>
      </c>
      <c r="W11" s="156"/>
      <c r="X11" s="156" t="s">
        <v>170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171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2">
        <v>3</v>
      </c>
      <c r="B12" s="173" t="s">
        <v>172</v>
      </c>
      <c r="C12" s="180" t="s">
        <v>173</v>
      </c>
      <c r="D12" s="174" t="s">
        <v>162</v>
      </c>
      <c r="E12" s="175">
        <v>1</v>
      </c>
      <c r="F12" s="176"/>
      <c r="G12" s="177">
        <f>ROUND(E12*F12,2)</f>
        <v>0</v>
      </c>
      <c r="H12" s="176">
        <v>0</v>
      </c>
      <c r="I12" s="177">
        <f>ROUND(E12*H12,2)</f>
        <v>0</v>
      </c>
      <c r="J12" s="176">
        <v>25000</v>
      </c>
      <c r="K12" s="177">
        <f>ROUND(E12*J12,2)</f>
        <v>25000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163</v>
      </c>
      <c r="T12" s="178" t="s">
        <v>164</v>
      </c>
      <c r="U12" s="156">
        <v>0</v>
      </c>
      <c r="V12" s="156">
        <f>ROUND(E12*U12,2)</f>
        <v>0</v>
      </c>
      <c r="W12" s="156"/>
      <c r="X12" s="156" t="s">
        <v>165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2">
        <v>4</v>
      </c>
      <c r="B13" s="173" t="s">
        <v>174</v>
      </c>
      <c r="C13" s="180" t="s">
        <v>175</v>
      </c>
      <c r="D13" s="174" t="s">
        <v>162</v>
      </c>
      <c r="E13" s="175">
        <v>1</v>
      </c>
      <c r="F13" s="176"/>
      <c r="G13" s="177">
        <f>ROUND(E13*F13,2)</f>
        <v>0</v>
      </c>
      <c r="H13" s="176">
        <v>0</v>
      </c>
      <c r="I13" s="177">
        <f>ROUND(E13*H13,2)</f>
        <v>0</v>
      </c>
      <c r="J13" s="176">
        <v>15000</v>
      </c>
      <c r="K13" s="177">
        <f>ROUND(E13*J13,2)</f>
        <v>15000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163</v>
      </c>
      <c r="T13" s="178" t="s">
        <v>164</v>
      </c>
      <c r="U13" s="156">
        <v>0</v>
      </c>
      <c r="V13" s="156">
        <f>ROUND(E13*U13,2)</f>
        <v>0</v>
      </c>
      <c r="W13" s="156"/>
      <c r="X13" s="156" t="s">
        <v>165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166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58" t="s">
        <v>158</v>
      </c>
      <c r="B14" s="159" t="s">
        <v>126</v>
      </c>
      <c r="C14" s="179" t="s">
        <v>127</v>
      </c>
      <c r="D14" s="160"/>
      <c r="E14" s="161"/>
      <c r="F14" s="162"/>
      <c r="G14" s="162">
        <f>SUMIF(AG15:AG15,"&lt;&gt;NOR",G15:G15)</f>
        <v>0</v>
      </c>
      <c r="H14" s="162"/>
      <c r="I14" s="162">
        <f>SUM(I15:I15)</f>
        <v>0</v>
      </c>
      <c r="J14" s="162"/>
      <c r="K14" s="162">
        <f>SUM(K15:K15)</f>
        <v>45000</v>
      </c>
      <c r="L14" s="162"/>
      <c r="M14" s="162">
        <f>SUM(M15:M15)</f>
        <v>0</v>
      </c>
      <c r="N14" s="161"/>
      <c r="O14" s="161">
        <f>SUM(O15:O15)</f>
        <v>0</v>
      </c>
      <c r="P14" s="161"/>
      <c r="Q14" s="161">
        <f>SUM(Q15:Q15)</f>
        <v>0</v>
      </c>
      <c r="R14" s="162"/>
      <c r="S14" s="162"/>
      <c r="T14" s="163"/>
      <c r="U14" s="157"/>
      <c r="V14" s="157">
        <f>SUM(V15:V15)</f>
        <v>0</v>
      </c>
      <c r="W14" s="157"/>
      <c r="X14" s="157"/>
      <c r="AG14" t="s">
        <v>159</v>
      </c>
    </row>
    <row r="15" spans="1:60" outlineLevel="1" x14ac:dyDescent="0.2">
      <c r="A15" s="172">
        <v>5</v>
      </c>
      <c r="B15" s="173" t="s">
        <v>176</v>
      </c>
      <c r="C15" s="180" t="s">
        <v>177</v>
      </c>
      <c r="D15" s="174" t="s">
        <v>178</v>
      </c>
      <c r="E15" s="175">
        <v>1</v>
      </c>
      <c r="F15" s="176"/>
      <c r="G15" s="177">
        <f>ROUND(E15*F15,2)</f>
        <v>0</v>
      </c>
      <c r="H15" s="176">
        <v>0</v>
      </c>
      <c r="I15" s="177">
        <f>ROUND(E15*H15,2)</f>
        <v>0</v>
      </c>
      <c r="J15" s="176">
        <v>45000</v>
      </c>
      <c r="K15" s="177">
        <f>ROUND(E15*J15,2)</f>
        <v>45000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169</v>
      </c>
      <c r="T15" s="178" t="s">
        <v>164</v>
      </c>
      <c r="U15" s="156">
        <v>0</v>
      </c>
      <c r="V15" s="156">
        <f>ROUND(E15*U15,2)</f>
        <v>0</v>
      </c>
      <c r="W15" s="156"/>
      <c r="X15" s="156" t="s">
        <v>170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179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58" t="s">
        <v>158</v>
      </c>
      <c r="B16" s="159" t="s">
        <v>128</v>
      </c>
      <c r="C16" s="179" t="s">
        <v>129</v>
      </c>
      <c r="D16" s="160"/>
      <c r="E16" s="161"/>
      <c r="F16" s="162"/>
      <c r="G16" s="162">
        <f>SUMIF(AG17:AG18,"&lt;&gt;NOR",G17:G18)</f>
        <v>0</v>
      </c>
      <c r="H16" s="162"/>
      <c r="I16" s="162">
        <f>SUM(I17:I18)</f>
        <v>0</v>
      </c>
      <c r="J16" s="162"/>
      <c r="K16" s="162">
        <f>SUM(K17:K18)</f>
        <v>145000</v>
      </c>
      <c r="L16" s="162"/>
      <c r="M16" s="162">
        <f>SUM(M17:M18)</f>
        <v>0</v>
      </c>
      <c r="N16" s="161"/>
      <c r="O16" s="161">
        <f>SUM(O17:O18)</f>
        <v>0</v>
      </c>
      <c r="P16" s="161"/>
      <c r="Q16" s="161">
        <f>SUM(Q17:Q18)</f>
        <v>0</v>
      </c>
      <c r="R16" s="162"/>
      <c r="S16" s="162"/>
      <c r="T16" s="163"/>
      <c r="U16" s="157"/>
      <c r="V16" s="157">
        <f>SUM(V17:V18)</f>
        <v>0</v>
      </c>
      <c r="W16" s="157"/>
      <c r="X16" s="157"/>
      <c r="AG16" t="s">
        <v>159</v>
      </c>
    </row>
    <row r="17" spans="1:60" outlineLevel="1" x14ac:dyDescent="0.2">
      <c r="A17" s="172">
        <v>6</v>
      </c>
      <c r="B17" s="173" t="s">
        <v>180</v>
      </c>
      <c r="C17" s="180" t="s">
        <v>181</v>
      </c>
      <c r="D17" s="174" t="s">
        <v>178</v>
      </c>
      <c r="E17" s="175">
        <v>1</v>
      </c>
      <c r="F17" s="176"/>
      <c r="G17" s="177">
        <f>ROUND(E17*F17,2)</f>
        <v>0</v>
      </c>
      <c r="H17" s="176">
        <v>0</v>
      </c>
      <c r="I17" s="177">
        <f>ROUND(E17*H17,2)</f>
        <v>0</v>
      </c>
      <c r="J17" s="176">
        <v>130000</v>
      </c>
      <c r="K17" s="177">
        <f>ROUND(E17*J17,2)</f>
        <v>130000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169</v>
      </c>
      <c r="T17" s="178" t="s">
        <v>164</v>
      </c>
      <c r="U17" s="156">
        <v>0</v>
      </c>
      <c r="V17" s="156">
        <f>ROUND(E17*U17,2)</f>
        <v>0</v>
      </c>
      <c r="W17" s="156"/>
      <c r="X17" s="156" t="s">
        <v>170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179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2">
        <v>7</v>
      </c>
      <c r="B18" s="173" t="s">
        <v>182</v>
      </c>
      <c r="C18" s="180" t="s">
        <v>183</v>
      </c>
      <c r="D18" s="174" t="s">
        <v>178</v>
      </c>
      <c r="E18" s="175">
        <v>1</v>
      </c>
      <c r="F18" s="176"/>
      <c r="G18" s="177">
        <f>ROUND(E18*F18,2)</f>
        <v>0</v>
      </c>
      <c r="H18" s="176">
        <v>0</v>
      </c>
      <c r="I18" s="177">
        <f>ROUND(E18*H18,2)</f>
        <v>0</v>
      </c>
      <c r="J18" s="176">
        <v>15000</v>
      </c>
      <c r="K18" s="177">
        <f>ROUND(E18*J18,2)</f>
        <v>15000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169</v>
      </c>
      <c r="T18" s="178" t="s">
        <v>164</v>
      </c>
      <c r="U18" s="156">
        <v>0</v>
      </c>
      <c r="V18" s="156">
        <f>ROUND(E18*U18,2)</f>
        <v>0</v>
      </c>
      <c r="W18" s="156"/>
      <c r="X18" s="156" t="s">
        <v>170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179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58" t="s">
        <v>158</v>
      </c>
      <c r="B19" s="159" t="s">
        <v>130</v>
      </c>
      <c r="C19" s="179" t="s">
        <v>131</v>
      </c>
      <c r="D19" s="160"/>
      <c r="E19" s="161"/>
      <c r="F19" s="162"/>
      <c r="G19" s="162">
        <f>SUMIF(AG20:AG21,"&lt;&gt;NOR",G20:G21)</f>
        <v>0</v>
      </c>
      <c r="H19" s="162"/>
      <c r="I19" s="162">
        <f>SUM(I20:I21)</f>
        <v>0</v>
      </c>
      <c r="J19" s="162"/>
      <c r="K19" s="162">
        <f>SUM(K20:K21)</f>
        <v>45000</v>
      </c>
      <c r="L19" s="162"/>
      <c r="M19" s="162">
        <f>SUM(M20:M21)</f>
        <v>0</v>
      </c>
      <c r="N19" s="161"/>
      <c r="O19" s="161">
        <f>SUM(O20:O21)</f>
        <v>0</v>
      </c>
      <c r="P19" s="161"/>
      <c r="Q19" s="161">
        <f>SUM(Q20:Q21)</f>
        <v>0</v>
      </c>
      <c r="R19" s="162"/>
      <c r="S19" s="162"/>
      <c r="T19" s="163"/>
      <c r="U19" s="157"/>
      <c r="V19" s="157">
        <f>SUM(V20:V21)</f>
        <v>0</v>
      </c>
      <c r="W19" s="157"/>
      <c r="X19" s="157"/>
      <c r="AG19" t="s">
        <v>159</v>
      </c>
    </row>
    <row r="20" spans="1:60" outlineLevel="1" x14ac:dyDescent="0.2">
      <c r="A20" s="172">
        <v>8</v>
      </c>
      <c r="B20" s="173" t="s">
        <v>184</v>
      </c>
      <c r="C20" s="180" t="s">
        <v>185</v>
      </c>
      <c r="D20" s="174" t="s">
        <v>178</v>
      </c>
      <c r="E20" s="175">
        <v>1</v>
      </c>
      <c r="F20" s="176"/>
      <c r="G20" s="177">
        <f>ROUND(E20*F20,2)</f>
        <v>0</v>
      </c>
      <c r="H20" s="176">
        <v>0</v>
      </c>
      <c r="I20" s="177">
        <f>ROUND(E20*H20,2)</f>
        <v>0</v>
      </c>
      <c r="J20" s="176">
        <v>25000</v>
      </c>
      <c r="K20" s="177">
        <f>ROUND(E20*J20,2)</f>
        <v>25000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169</v>
      </c>
      <c r="T20" s="178" t="s">
        <v>164</v>
      </c>
      <c r="U20" s="156">
        <v>0</v>
      </c>
      <c r="V20" s="156">
        <f>ROUND(E20*U20,2)</f>
        <v>0</v>
      </c>
      <c r="W20" s="156"/>
      <c r="X20" s="156" t="s">
        <v>170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5">
        <v>9</v>
      </c>
      <c r="B21" s="166" t="s">
        <v>186</v>
      </c>
      <c r="C21" s="181" t="s">
        <v>187</v>
      </c>
      <c r="D21" s="167" t="s">
        <v>178</v>
      </c>
      <c r="E21" s="168">
        <v>1</v>
      </c>
      <c r="F21" s="169"/>
      <c r="G21" s="170">
        <f>ROUND(E21*F21,2)</f>
        <v>0</v>
      </c>
      <c r="H21" s="169">
        <v>0</v>
      </c>
      <c r="I21" s="170">
        <f>ROUND(E21*H21,2)</f>
        <v>0</v>
      </c>
      <c r="J21" s="169">
        <v>20000</v>
      </c>
      <c r="K21" s="170">
        <f>ROUND(E21*J21,2)</f>
        <v>20000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/>
      <c r="S21" s="170" t="s">
        <v>169</v>
      </c>
      <c r="T21" s="171" t="s">
        <v>164</v>
      </c>
      <c r="U21" s="156">
        <v>0</v>
      </c>
      <c r="V21" s="156">
        <f>ROUND(E21*U21,2)</f>
        <v>0</v>
      </c>
      <c r="W21" s="156"/>
      <c r="X21" s="156" t="s">
        <v>170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179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3"/>
      <c r="B22" s="4"/>
      <c r="C22" s="1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145</v>
      </c>
    </row>
    <row r="23" spans="1:60" x14ac:dyDescent="0.2">
      <c r="A23" s="149"/>
      <c r="B23" s="150" t="s">
        <v>29</v>
      </c>
      <c r="C23" s="183"/>
      <c r="D23" s="151"/>
      <c r="E23" s="152"/>
      <c r="F23" s="152"/>
      <c r="G23" s="164">
        <f>G8+G10+G14+G16+G19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188</v>
      </c>
    </row>
    <row r="24" spans="1:60" x14ac:dyDescent="0.2">
      <c r="C24" s="184"/>
      <c r="D24" s="10"/>
      <c r="AG24" t="s">
        <v>189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5EPc2ZOqiyXAe23kdRrWieus4n6HilPUvvXzyGiGBgleY1Er8ftpfrDZZ7Agp1K5YDZoky6j9cM93kKy4h3BQ==" saltValue="LO4jpN/9G7CouCKKBwc4j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6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9A3B-1A66-4D03-9030-9C7AB50162FB}">
  <sheetPr>
    <outlinePr summaryBelow="0"/>
    <pageSetUpPr fitToPage="1"/>
  </sheetPr>
  <dimension ref="A1:BH5000"/>
  <sheetViews>
    <sheetView zoomScaleNormal="100" workbookViewId="0">
      <pane ySplit="7" topLeftCell="A9" activePane="bottomLeft" state="frozen"/>
      <selection pane="bottomLeft" activeCell="F9" activeCellId="5" sqref="F25 F20 F17 F15 F12 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132</v>
      </c>
      <c r="B1" s="246"/>
      <c r="C1" s="246"/>
      <c r="D1" s="246"/>
      <c r="E1" s="246"/>
      <c r="F1" s="246"/>
      <c r="G1" s="246"/>
      <c r="AG1" t="s">
        <v>133</v>
      </c>
    </row>
    <row r="2" spans="1:60" ht="24.95" customHeight="1" x14ac:dyDescent="0.2">
      <c r="A2" s="5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134</v>
      </c>
    </row>
    <row r="3" spans="1:60" ht="24.95" customHeight="1" x14ac:dyDescent="0.2">
      <c r="A3" s="50" t="s">
        <v>8</v>
      </c>
      <c r="B3" s="49" t="s">
        <v>53</v>
      </c>
      <c r="C3" s="247" t="s">
        <v>54</v>
      </c>
      <c r="D3" s="248"/>
      <c r="E3" s="248"/>
      <c r="F3" s="248"/>
      <c r="G3" s="249"/>
      <c r="AC3" s="121" t="s">
        <v>134</v>
      </c>
      <c r="AG3" t="s">
        <v>135</v>
      </c>
    </row>
    <row r="4" spans="1:60" ht="24.95" customHeight="1" x14ac:dyDescent="0.2">
      <c r="A4" s="139" t="s">
        <v>9</v>
      </c>
      <c r="B4" s="140" t="s">
        <v>57</v>
      </c>
      <c r="C4" s="250" t="s">
        <v>58</v>
      </c>
      <c r="D4" s="251"/>
      <c r="E4" s="251"/>
      <c r="F4" s="251"/>
      <c r="G4" s="252"/>
      <c r="AG4" t="s">
        <v>136</v>
      </c>
    </row>
    <row r="5" spans="1:60" x14ac:dyDescent="0.2">
      <c r="D5" s="10"/>
    </row>
    <row r="6" spans="1:60" ht="38.25" x14ac:dyDescent="0.2">
      <c r="A6" s="142" t="s">
        <v>137</v>
      </c>
      <c r="B6" s="144" t="s">
        <v>138</v>
      </c>
      <c r="C6" s="144" t="s">
        <v>139</v>
      </c>
      <c r="D6" s="143" t="s">
        <v>140</v>
      </c>
      <c r="E6" s="142" t="s">
        <v>141</v>
      </c>
      <c r="F6" s="141" t="s">
        <v>142</v>
      </c>
      <c r="G6" s="142" t="s">
        <v>29</v>
      </c>
      <c r="H6" s="145" t="s">
        <v>30</v>
      </c>
      <c r="I6" s="145" t="s">
        <v>143</v>
      </c>
      <c r="J6" s="145" t="s">
        <v>31</v>
      </c>
      <c r="K6" s="145" t="s">
        <v>144</v>
      </c>
      <c r="L6" s="145" t="s">
        <v>145</v>
      </c>
      <c r="M6" s="145" t="s">
        <v>146</v>
      </c>
      <c r="N6" s="145" t="s">
        <v>147</v>
      </c>
      <c r="O6" s="145" t="s">
        <v>148</v>
      </c>
      <c r="P6" s="145" t="s">
        <v>149</v>
      </c>
      <c r="Q6" s="145" t="s">
        <v>150</v>
      </c>
      <c r="R6" s="145" t="s">
        <v>151</v>
      </c>
      <c r="S6" s="145" t="s">
        <v>152</v>
      </c>
      <c r="T6" s="145" t="s">
        <v>153</v>
      </c>
      <c r="U6" s="145" t="s">
        <v>154</v>
      </c>
      <c r="V6" s="145" t="s">
        <v>155</v>
      </c>
      <c r="W6" s="145" t="s">
        <v>156</v>
      </c>
      <c r="X6" s="145" t="s">
        <v>157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158</v>
      </c>
      <c r="B8" s="159" t="s">
        <v>82</v>
      </c>
      <c r="C8" s="179" t="s">
        <v>83</v>
      </c>
      <c r="D8" s="160"/>
      <c r="E8" s="161"/>
      <c r="F8" s="162"/>
      <c r="G8" s="162">
        <f>SUMIF(AG9:AG47,"&lt;&gt;NOR",G9:G47)</f>
        <v>0</v>
      </c>
      <c r="H8" s="162"/>
      <c r="I8" s="162">
        <f>SUM(I9:I47)</f>
        <v>9341.7199999999993</v>
      </c>
      <c r="J8" s="162"/>
      <c r="K8" s="162">
        <f>SUM(K9:K47)</f>
        <v>2323003.0100000002</v>
      </c>
      <c r="L8" s="162"/>
      <c r="M8" s="162">
        <f>SUM(M9:M47)</f>
        <v>0</v>
      </c>
      <c r="N8" s="161"/>
      <c r="O8" s="161">
        <f>SUM(O9:O47)</f>
        <v>0.22</v>
      </c>
      <c r="P8" s="161"/>
      <c r="Q8" s="161">
        <f>SUM(Q9:Q47)</f>
        <v>115.5</v>
      </c>
      <c r="R8" s="162"/>
      <c r="S8" s="162"/>
      <c r="T8" s="163"/>
      <c r="U8" s="157"/>
      <c r="V8" s="157">
        <f>SUM(V9:V47)</f>
        <v>469.45</v>
      </c>
      <c r="W8" s="157"/>
      <c r="X8" s="157"/>
      <c r="AG8" t="s">
        <v>159</v>
      </c>
    </row>
    <row r="9" spans="1:60" ht="33.75" outlineLevel="1" x14ac:dyDescent="0.2">
      <c r="A9" s="165">
        <v>1</v>
      </c>
      <c r="B9" s="166" t="s">
        <v>190</v>
      </c>
      <c r="C9" s="181" t="s">
        <v>191</v>
      </c>
      <c r="D9" s="167" t="s">
        <v>192</v>
      </c>
      <c r="E9" s="168">
        <v>1050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97.9</v>
      </c>
      <c r="K9" s="170">
        <f>ROUND(E9*J9,2)</f>
        <v>102795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0.11</v>
      </c>
      <c r="Q9" s="168">
        <f>ROUND(E9*P9,2)</f>
        <v>115.5</v>
      </c>
      <c r="R9" s="170" t="s">
        <v>193</v>
      </c>
      <c r="S9" s="170" t="s">
        <v>163</v>
      </c>
      <c r="T9" s="171" t="s">
        <v>163</v>
      </c>
      <c r="U9" s="156">
        <v>3.1099999999999999E-2</v>
      </c>
      <c r="V9" s="156">
        <f>ROUND(E9*U9,2)</f>
        <v>32.659999999999997</v>
      </c>
      <c r="W9" s="156"/>
      <c r="X9" s="156" t="s">
        <v>170</v>
      </c>
      <c r="Y9" s="146"/>
      <c r="Z9" s="146"/>
      <c r="AA9" s="146"/>
      <c r="AB9" s="146"/>
      <c r="AC9" s="146"/>
      <c r="AD9" s="146"/>
      <c r="AE9" s="146"/>
      <c r="AF9" s="146"/>
      <c r="AG9" s="146" t="s">
        <v>171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53"/>
      <c r="B10" s="154"/>
      <c r="C10" s="253" t="s">
        <v>194</v>
      </c>
      <c r="D10" s="254"/>
      <c r="E10" s="254"/>
      <c r="F10" s="254"/>
      <c r="G10" s="254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46"/>
      <c r="Z10" s="146"/>
      <c r="AA10" s="146"/>
      <c r="AB10" s="146"/>
      <c r="AC10" s="146"/>
      <c r="AD10" s="146"/>
      <c r="AE10" s="146"/>
      <c r="AF10" s="146"/>
      <c r="AG10" s="146" t="s">
        <v>195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87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8" t="s">
        <v>196</v>
      </c>
      <c r="D11" s="185"/>
      <c r="E11" s="186">
        <v>1050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46"/>
      <c r="Z11" s="146"/>
      <c r="AA11" s="146"/>
      <c r="AB11" s="146"/>
      <c r="AC11" s="146"/>
      <c r="AD11" s="146"/>
      <c r="AE11" s="146"/>
      <c r="AF11" s="146"/>
      <c r="AG11" s="146" t="s">
        <v>197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5">
        <v>2</v>
      </c>
      <c r="B12" s="166" t="s">
        <v>198</v>
      </c>
      <c r="C12" s="181" t="s">
        <v>199</v>
      </c>
      <c r="D12" s="167" t="s">
        <v>200</v>
      </c>
      <c r="E12" s="168">
        <v>1500</v>
      </c>
      <c r="F12" s="169"/>
      <c r="G12" s="170">
        <f>ROUND(E12*F12,2)</f>
        <v>0</v>
      </c>
      <c r="H12" s="169">
        <v>0</v>
      </c>
      <c r="I12" s="170">
        <f>ROUND(E12*H12,2)</f>
        <v>0</v>
      </c>
      <c r="J12" s="169">
        <v>80</v>
      </c>
      <c r="K12" s="170">
        <f>ROUND(E12*J12,2)</f>
        <v>120000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201</v>
      </c>
      <c r="S12" s="170" t="s">
        <v>163</v>
      </c>
      <c r="T12" s="171" t="s">
        <v>163</v>
      </c>
      <c r="U12" s="156">
        <v>0.11700000000000001</v>
      </c>
      <c r="V12" s="156">
        <f>ROUND(E12*U12,2)</f>
        <v>175.5</v>
      </c>
      <c r="W12" s="156"/>
      <c r="X12" s="156" t="s">
        <v>170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171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253" t="s">
        <v>202</v>
      </c>
      <c r="D13" s="254"/>
      <c r="E13" s="254"/>
      <c r="F13" s="254"/>
      <c r="G13" s="254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46"/>
      <c r="Z13" s="146"/>
      <c r="AA13" s="146"/>
      <c r="AB13" s="146"/>
      <c r="AC13" s="146"/>
      <c r="AD13" s="146"/>
      <c r="AE13" s="146"/>
      <c r="AF13" s="146"/>
      <c r="AG13" s="146" t="s">
        <v>195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88" t="s">
        <v>203</v>
      </c>
      <c r="D14" s="185"/>
      <c r="E14" s="186">
        <v>1500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46"/>
      <c r="Z14" s="146"/>
      <c r="AA14" s="146"/>
      <c r="AB14" s="146"/>
      <c r="AC14" s="146"/>
      <c r="AD14" s="146"/>
      <c r="AE14" s="146"/>
      <c r="AF14" s="146"/>
      <c r="AG14" s="146" t="s">
        <v>197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65">
        <v>3</v>
      </c>
      <c r="B15" s="166" t="s">
        <v>204</v>
      </c>
      <c r="C15" s="181" t="s">
        <v>205</v>
      </c>
      <c r="D15" s="167" t="s">
        <v>192</v>
      </c>
      <c r="E15" s="168">
        <v>188</v>
      </c>
      <c r="F15" s="169"/>
      <c r="G15" s="170">
        <f>ROUND(E15*F15,2)</f>
        <v>0</v>
      </c>
      <c r="H15" s="169">
        <v>49.69</v>
      </c>
      <c r="I15" s="170">
        <f>ROUND(E15*H15,2)</f>
        <v>9341.7199999999993</v>
      </c>
      <c r="J15" s="169">
        <v>1652.31</v>
      </c>
      <c r="K15" s="170">
        <f>ROUND(E15*J15,2)</f>
        <v>310634.28000000003</v>
      </c>
      <c r="L15" s="170">
        <v>21</v>
      </c>
      <c r="M15" s="170">
        <f>G15*(1+L15/100)</f>
        <v>0</v>
      </c>
      <c r="N15" s="168">
        <v>1.17E-3</v>
      </c>
      <c r="O15" s="168">
        <f>ROUND(E15*N15,2)</f>
        <v>0.22</v>
      </c>
      <c r="P15" s="168">
        <v>0</v>
      </c>
      <c r="Q15" s="168">
        <f>ROUND(E15*P15,2)</f>
        <v>0</v>
      </c>
      <c r="R15" s="170" t="s">
        <v>201</v>
      </c>
      <c r="S15" s="170" t="s">
        <v>163</v>
      </c>
      <c r="T15" s="171" t="s">
        <v>163</v>
      </c>
      <c r="U15" s="156">
        <v>0.41599999999999998</v>
      </c>
      <c r="V15" s="156">
        <f>ROUND(E15*U15,2)</f>
        <v>78.209999999999994</v>
      </c>
      <c r="W15" s="156"/>
      <c r="X15" s="156" t="s">
        <v>170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171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53"/>
      <c r="B16" s="154"/>
      <c r="C16" s="188" t="s">
        <v>206</v>
      </c>
      <c r="D16" s="185"/>
      <c r="E16" s="186">
        <v>188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46"/>
      <c r="Z16" s="146"/>
      <c r="AA16" s="146"/>
      <c r="AB16" s="146"/>
      <c r="AC16" s="146"/>
      <c r="AD16" s="146"/>
      <c r="AE16" s="146"/>
      <c r="AF16" s="146"/>
      <c r="AG16" s="146" t="s">
        <v>197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5">
        <v>4</v>
      </c>
      <c r="B17" s="166" t="s">
        <v>207</v>
      </c>
      <c r="C17" s="181" t="s">
        <v>208</v>
      </c>
      <c r="D17" s="167" t="s">
        <v>192</v>
      </c>
      <c r="E17" s="168">
        <v>188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817</v>
      </c>
      <c r="K17" s="170">
        <f>ROUND(E17*J17,2)</f>
        <v>153596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 t="s">
        <v>201</v>
      </c>
      <c r="S17" s="170" t="s">
        <v>163</v>
      </c>
      <c r="T17" s="171" t="s">
        <v>163</v>
      </c>
      <c r="U17" s="156">
        <v>0.20799999999999999</v>
      </c>
      <c r="V17" s="156">
        <f>ROUND(E17*U17,2)</f>
        <v>39.1</v>
      </c>
      <c r="W17" s="156"/>
      <c r="X17" s="156" t="s">
        <v>170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171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253" t="s">
        <v>209</v>
      </c>
      <c r="D18" s="254"/>
      <c r="E18" s="254"/>
      <c r="F18" s="254"/>
      <c r="G18" s="254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46"/>
      <c r="Z18" s="146"/>
      <c r="AA18" s="146"/>
      <c r="AB18" s="146"/>
      <c r="AC18" s="146"/>
      <c r="AD18" s="146"/>
      <c r="AE18" s="146"/>
      <c r="AF18" s="146"/>
      <c r="AG18" s="146" t="s">
        <v>195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53"/>
      <c r="B19" s="154"/>
      <c r="C19" s="188" t="s">
        <v>206</v>
      </c>
      <c r="D19" s="185"/>
      <c r="E19" s="186">
        <v>188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46"/>
      <c r="Z19" s="146"/>
      <c r="AA19" s="146"/>
      <c r="AB19" s="146"/>
      <c r="AC19" s="146"/>
      <c r="AD19" s="146"/>
      <c r="AE19" s="146"/>
      <c r="AF19" s="146"/>
      <c r="AG19" s="146" t="s">
        <v>197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5">
        <v>5</v>
      </c>
      <c r="B20" s="166" t="s">
        <v>210</v>
      </c>
      <c r="C20" s="181" t="s">
        <v>211</v>
      </c>
      <c r="D20" s="167" t="s">
        <v>200</v>
      </c>
      <c r="E20" s="168">
        <v>1967.587</v>
      </c>
      <c r="F20" s="169"/>
      <c r="G20" s="170">
        <f>ROUND(E20*F20,2)</f>
        <v>0</v>
      </c>
      <c r="H20" s="169">
        <v>0</v>
      </c>
      <c r="I20" s="170">
        <f>ROUND(E20*H20,2)</f>
        <v>0</v>
      </c>
      <c r="J20" s="169">
        <v>120</v>
      </c>
      <c r="K20" s="170">
        <f>ROUND(E20*J20,2)</f>
        <v>236110.44</v>
      </c>
      <c r="L20" s="170">
        <v>21</v>
      </c>
      <c r="M20" s="170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70" t="s">
        <v>201</v>
      </c>
      <c r="S20" s="170" t="s">
        <v>163</v>
      </c>
      <c r="T20" s="171" t="s">
        <v>163</v>
      </c>
      <c r="U20" s="156">
        <v>1.0999999999999999E-2</v>
      </c>
      <c r="V20" s="156">
        <f>ROUND(E20*U20,2)</f>
        <v>21.64</v>
      </c>
      <c r="W20" s="156"/>
      <c r="X20" s="156" t="s">
        <v>170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253" t="s">
        <v>212</v>
      </c>
      <c r="D21" s="254"/>
      <c r="E21" s="254"/>
      <c r="F21" s="254"/>
      <c r="G21" s="254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46"/>
      <c r="Z21" s="146"/>
      <c r="AA21" s="146"/>
      <c r="AB21" s="146"/>
      <c r="AC21" s="146"/>
      <c r="AD21" s="146"/>
      <c r="AE21" s="146"/>
      <c r="AF21" s="146"/>
      <c r="AG21" s="146" t="s">
        <v>195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88" t="s">
        <v>213</v>
      </c>
      <c r="D22" s="185"/>
      <c r="E22" s="186"/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46"/>
      <c r="Z22" s="146"/>
      <c r="AA22" s="146"/>
      <c r="AB22" s="146"/>
      <c r="AC22" s="146"/>
      <c r="AD22" s="146"/>
      <c r="AE22" s="146"/>
      <c r="AF22" s="146"/>
      <c r="AG22" s="146" t="s">
        <v>197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88" t="s">
        <v>214</v>
      </c>
      <c r="D23" s="185"/>
      <c r="E23" s="186">
        <v>1498.2719999999999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46"/>
      <c r="Z23" s="146"/>
      <c r="AA23" s="146"/>
      <c r="AB23" s="146"/>
      <c r="AC23" s="146"/>
      <c r="AD23" s="146"/>
      <c r="AE23" s="146"/>
      <c r="AF23" s="146"/>
      <c r="AG23" s="146" t="s">
        <v>197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88" t="s">
        <v>215</v>
      </c>
      <c r="D24" s="185"/>
      <c r="E24" s="186">
        <v>469.315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46"/>
      <c r="Z24" s="146"/>
      <c r="AA24" s="146"/>
      <c r="AB24" s="146"/>
      <c r="AC24" s="146"/>
      <c r="AD24" s="146"/>
      <c r="AE24" s="146"/>
      <c r="AF24" s="146"/>
      <c r="AG24" s="146" t="s">
        <v>197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65">
        <v>6</v>
      </c>
      <c r="B25" s="166" t="s">
        <v>216</v>
      </c>
      <c r="C25" s="181" t="s">
        <v>217</v>
      </c>
      <c r="D25" s="167" t="s">
        <v>200</v>
      </c>
      <c r="E25" s="168">
        <v>29965.439999999999</v>
      </c>
      <c r="F25" s="169"/>
      <c r="G25" s="170">
        <f>ROUND(E25*F25,2)</f>
        <v>0</v>
      </c>
      <c r="H25" s="169">
        <v>0</v>
      </c>
      <c r="I25" s="170">
        <f>ROUND(E25*H25,2)</f>
        <v>0</v>
      </c>
      <c r="J25" s="169">
        <v>23.5</v>
      </c>
      <c r="K25" s="170">
        <f>ROUND(E25*J25,2)</f>
        <v>704187.84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 t="s">
        <v>201</v>
      </c>
      <c r="S25" s="170" t="s">
        <v>163</v>
      </c>
      <c r="T25" s="171" t="s">
        <v>163</v>
      </c>
      <c r="U25" s="156">
        <v>0</v>
      </c>
      <c r="V25" s="156">
        <f>ROUND(E25*U25,2)</f>
        <v>0</v>
      </c>
      <c r="W25" s="156"/>
      <c r="X25" s="156" t="s">
        <v>170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171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253" t="s">
        <v>212</v>
      </c>
      <c r="D26" s="254"/>
      <c r="E26" s="254"/>
      <c r="F26" s="254"/>
      <c r="G26" s="254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46"/>
      <c r="Z26" s="146"/>
      <c r="AA26" s="146"/>
      <c r="AB26" s="146"/>
      <c r="AC26" s="146"/>
      <c r="AD26" s="146"/>
      <c r="AE26" s="146"/>
      <c r="AF26" s="146"/>
      <c r="AG26" s="146" t="s">
        <v>195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188" t="s">
        <v>213</v>
      </c>
      <c r="D27" s="185"/>
      <c r="E27" s="186"/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46"/>
      <c r="Z27" s="146"/>
      <c r="AA27" s="146"/>
      <c r="AB27" s="146"/>
      <c r="AC27" s="146"/>
      <c r="AD27" s="146"/>
      <c r="AE27" s="146"/>
      <c r="AF27" s="146"/>
      <c r="AG27" s="146" t="s">
        <v>197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88" t="s">
        <v>218</v>
      </c>
      <c r="D28" s="185"/>
      <c r="E28" s="186">
        <v>20579.14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46"/>
      <c r="Z28" s="146"/>
      <c r="AA28" s="146"/>
      <c r="AB28" s="146"/>
      <c r="AC28" s="146"/>
      <c r="AD28" s="146"/>
      <c r="AE28" s="146"/>
      <c r="AF28" s="146"/>
      <c r="AG28" s="146" t="s">
        <v>197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88" t="s">
        <v>219</v>
      </c>
      <c r="D29" s="185"/>
      <c r="E29" s="186">
        <v>4693.1499999999996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46"/>
      <c r="Z29" s="146"/>
      <c r="AA29" s="146"/>
      <c r="AB29" s="146"/>
      <c r="AC29" s="146"/>
      <c r="AD29" s="146"/>
      <c r="AE29" s="146"/>
      <c r="AF29" s="146"/>
      <c r="AG29" s="146" t="s">
        <v>197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88" t="s">
        <v>220</v>
      </c>
      <c r="D30" s="185"/>
      <c r="E30" s="186">
        <v>4693.1499999999996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46"/>
      <c r="Z30" s="146"/>
      <c r="AA30" s="146"/>
      <c r="AB30" s="146"/>
      <c r="AC30" s="146"/>
      <c r="AD30" s="146"/>
      <c r="AE30" s="146"/>
      <c r="AF30" s="146"/>
      <c r="AG30" s="146" t="s">
        <v>197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65">
        <v>7</v>
      </c>
      <c r="B31" s="166" t="s">
        <v>221</v>
      </c>
      <c r="C31" s="181" t="s">
        <v>222</v>
      </c>
      <c r="D31" s="167" t="s">
        <v>200</v>
      </c>
      <c r="E31" s="168">
        <v>1967.587</v>
      </c>
      <c r="F31" s="169"/>
      <c r="G31" s="170">
        <f>ROUND(E31*F31,2)</f>
        <v>0</v>
      </c>
      <c r="H31" s="169">
        <v>0</v>
      </c>
      <c r="I31" s="170">
        <f>ROUND(E31*H31,2)</f>
        <v>0</v>
      </c>
      <c r="J31" s="169">
        <v>78.5</v>
      </c>
      <c r="K31" s="170">
        <f>ROUND(E31*J31,2)</f>
        <v>154455.57999999999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201</v>
      </c>
      <c r="S31" s="170" t="s">
        <v>163</v>
      </c>
      <c r="T31" s="171" t="s">
        <v>163</v>
      </c>
      <c r="U31" s="156">
        <v>5.2999999999999999E-2</v>
      </c>
      <c r="V31" s="156">
        <f>ROUND(E31*U31,2)</f>
        <v>104.28</v>
      </c>
      <c r="W31" s="156"/>
      <c r="X31" s="156" t="s">
        <v>170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171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88" t="s">
        <v>213</v>
      </c>
      <c r="D32" s="185"/>
      <c r="E32" s="186"/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46"/>
      <c r="Z32" s="146"/>
      <c r="AA32" s="146"/>
      <c r="AB32" s="146"/>
      <c r="AC32" s="146"/>
      <c r="AD32" s="146"/>
      <c r="AE32" s="146"/>
      <c r="AF32" s="146"/>
      <c r="AG32" s="146" t="s">
        <v>197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188" t="s">
        <v>214</v>
      </c>
      <c r="D33" s="185"/>
      <c r="E33" s="186">
        <v>1498.2719999999999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46"/>
      <c r="Z33" s="146"/>
      <c r="AA33" s="146"/>
      <c r="AB33" s="146"/>
      <c r="AC33" s="146"/>
      <c r="AD33" s="146"/>
      <c r="AE33" s="146"/>
      <c r="AF33" s="146"/>
      <c r="AG33" s="146" t="s">
        <v>197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8" t="s">
        <v>215</v>
      </c>
      <c r="D34" s="185"/>
      <c r="E34" s="186">
        <v>469.315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46"/>
      <c r="Z34" s="146"/>
      <c r="AA34" s="146"/>
      <c r="AB34" s="146"/>
      <c r="AC34" s="146"/>
      <c r="AD34" s="146"/>
      <c r="AE34" s="146"/>
      <c r="AF34" s="146"/>
      <c r="AG34" s="146" t="s">
        <v>197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65">
        <v>8</v>
      </c>
      <c r="B35" s="166" t="s">
        <v>223</v>
      </c>
      <c r="C35" s="181" t="s">
        <v>224</v>
      </c>
      <c r="D35" s="167" t="s">
        <v>200</v>
      </c>
      <c r="E35" s="168">
        <v>1967.587</v>
      </c>
      <c r="F35" s="169"/>
      <c r="G35" s="170">
        <f>ROUND(E35*F35,2)</f>
        <v>0</v>
      </c>
      <c r="H35" s="169">
        <v>0</v>
      </c>
      <c r="I35" s="170">
        <f>ROUND(E35*H35,2)</f>
        <v>0</v>
      </c>
      <c r="J35" s="169">
        <v>18.7</v>
      </c>
      <c r="K35" s="170">
        <f>ROUND(E35*J35,2)</f>
        <v>36793.879999999997</v>
      </c>
      <c r="L35" s="170">
        <v>21</v>
      </c>
      <c r="M35" s="170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70" t="s">
        <v>201</v>
      </c>
      <c r="S35" s="170" t="s">
        <v>163</v>
      </c>
      <c r="T35" s="171" t="s">
        <v>163</v>
      </c>
      <c r="U35" s="156">
        <v>8.9999999999999993E-3</v>
      </c>
      <c r="V35" s="156">
        <f>ROUND(E35*U35,2)</f>
        <v>17.71</v>
      </c>
      <c r="W35" s="156"/>
      <c r="X35" s="156" t="s">
        <v>170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171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188" t="s">
        <v>213</v>
      </c>
      <c r="D36" s="185"/>
      <c r="E36" s="186"/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46"/>
      <c r="Z36" s="146"/>
      <c r="AA36" s="146"/>
      <c r="AB36" s="146"/>
      <c r="AC36" s="146"/>
      <c r="AD36" s="146"/>
      <c r="AE36" s="146"/>
      <c r="AF36" s="146"/>
      <c r="AG36" s="146" t="s">
        <v>197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88" t="s">
        <v>214</v>
      </c>
      <c r="D37" s="185"/>
      <c r="E37" s="186">
        <v>1498.2719999999999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46"/>
      <c r="Z37" s="146"/>
      <c r="AA37" s="146"/>
      <c r="AB37" s="146"/>
      <c r="AC37" s="146"/>
      <c r="AD37" s="146"/>
      <c r="AE37" s="146"/>
      <c r="AF37" s="146"/>
      <c r="AG37" s="146" t="s">
        <v>197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188" t="s">
        <v>215</v>
      </c>
      <c r="D38" s="185"/>
      <c r="E38" s="186">
        <v>469.315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46"/>
      <c r="AD38" s="146"/>
      <c r="AE38" s="146"/>
      <c r="AF38" s="146"/>
      <c r="AG38" s="146" t="s">
        <v>197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5">
        <v>9</v>
      </c>
      <c r="B39" s="166" t="s">
        <v>225</v>
      </c>
      <c r="C39" s="181" t="s">
        <v>226</v>
      </c>
      <c r="D39" s="167" t="s">
        <v>200</v>
      </c>
      <c r="E39" s="168">
        <v>1.728</v>
      </c>
      <c r="F39" s="169"/>
      <c r="G39" s="170">
        <f>ROUND(E39*F39,2)</f>
        <v>0</v>
      </c>
      <c r="H39" s="169">
        <v>0</v>
      </c>
      <c r="I39" s="170">
        <f>ROUND(E39*H39,2)</f>
        <v>0</v>
      </c>
      <c r="J39" s="169">
        <v>139.5</v>
      </c>
      <c r="K39" s="170">
        <f>ROUND(E39*J39,2)</f>
        <v>241.06</v>
      </c>
      <c r="L39" s="170">
        <v>21</v>
      </c>
      <c r="M39" s="170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70" t="s">
        <v>201</v>
      </c>
      <c r="S39" s="170" t="s">
        <v>163</v>
      </c>
      <c r="T39" s="171" t="s">
        <v>163</v>
      </c>
      <c r="U39" s="156">
        <v>0.20200000000000001</v>
      </c>
      <c r="V39" s="156">
        <f>ROUND(E39*U39,2)</f>
        <v>0.35</v>
      </c>
      <c r="W39" s="156"/>
      <c r="X39" s="156" t="s">
        <v>170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171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253" t="s">
        <v>227</v>
      </c>
      <c r="D40" s="254"/>
      <c r="E40" s="254"/>
      <c r="F40" s="254"/>
      <c r="G40" s="254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46"/>
      <c r="Z40" s="146"/>
      <c r="AA40" s="146"/>
      <c r="AB40" s="146"/>
      <c r="AC40" s="146"/>
      <c r="AD40" s="146"/>
      <c r="AE40" s="146"/>
      <c r="AF40" s="146"/>
      <c r="AG40" s="146" t="s">
        <v>195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88" t="s">
        <v>228</v>
      </c>
      <c r="D41" s="185"/>
      <c r="E41" s="186"/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46"/>
      <c r="Z41" s="146"/>
      <c r="AA41" s="146"/>
      <c r="AB41" s="146"/>
      <c r="AC41" s="146"/>
      <c r="AD41" s="146"/>
      <c r="AE41" s="146"/>
      <c r="AF41" s="146"/>
      <c r="AG41" s="146" t="s">
        <v>197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88" t="s">
        <v>229</v>
      </c>
      <c r="D42" s="185"/>
      <c r="E42" s="186">
        <v>1.1519999999999999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46"/>
      <c r="Z42" s="146"/>
      <c r="AA42" s="146"/>
      <c r="AB42" s="146"/>
      <c r="AC42" s="146"/>
      <c r="AD42" s="146"/>
      <c r="AE42" s="146"/>
      <c r="AF42" s="146"/>
      <c r="AG42" s="146" t="s">
        <v>197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88" t="s">
        <v>230</v>
      </c>
      <c r="D43" s="185"/>
      <c r="E43" s="186">
        <v>0.57599999999999996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46"/>
      <c r="Z43" s="146"/>
      <c r="AA43" s="146"/>
      <c r="AB43" s="146"/>
      <c r="AC43" s="146"/>
      <c r="AD43" s="146"/>
      <c r="AE43" s="146"/>
      <c r="AF43" s="146"/>
      <c r="AG43" s="146" t="s">
        <v>197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5">
        <v>10</v>
      </c>
      <c r="B44" s="166" t="s">
        <v>231</v>
      </c>
      <c r="C44" s="181" t="s">
        <v>232</v>
      </c>
      <c r="D44" s="167" t="s">
        <v>200</v>
      </c>
      <c r="E44" s="168">
        <v>1028.9570000000001</v>
      </c>
      <c r="F44" s="169"/>
      <c r="G44" s="170">
        <f>ROUND(E44*F44,2)</f>
        <v>0</v>
      </c>
      <c r="H44" s="169">
        <v>0</v>
      </c>
      <c r="I44" s="170">
        <f>ROUND(E44*H44,2)</f>
        <v>0</v>
      </c>
      <c r="J44" s="169">
        <v>490</v>
      </c>
      <c r="K44" s="170">
        <f>ROUND(E44*J44,2)</f>
        <v>504188.93</v>
      </c>
      <c r="L44" s="170">
        <v>21</v>
      </c>
      <c r="M44" s="170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70" t="s">
        <v>201</v>
      </c>
      <c r="S44" s="170" t="s">
        <v>163</v>
      </c>
      <c r="T44" s="171" t="s">
        <v>163</v>
      </c>
      <c r="U44" s="156">
        <v>0</v>
      </c>
      <c r="V44" s="156">
        <f>ROUND(E44*U44,2)</f>
        <v>0</v>
      </c>
      <c r="W44" s="156"/>
      <c r="X44" s="156" t="s">
        <v>170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171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188" t="s">
        <v>203</v>
      </c>
      <c r="D45" s="185"/>
      <c r="E45" s="186">
        <v>1500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46"/>
      <c r="Z45" s="146"/>
      <c r="AA45" s="146"/>
      <c r="AB45" s="146"/>
      <c r="AC45" s="146"/>
      <c r="AD45" s="146"/>
      <c r="AE45" s="146"/>
      <c r="AF45" s="146"/>
      <c r="AG45" s="146" t="s">
        <v>197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88" t="s">
        <v>233</v>
      </c>
      <c r="D46" s="185"/>
      <c r="E46" s="186">
        <v>-1.728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46"/>
      <c r="Z46" s="146"/>
      <c r="AA46" s="146"/>
      <c r="AB46" s="146"/>
      <c r="AC46" s="146"/>
      <c r="AD46" s="146"/>
      <c r="AE46" s="146"/>
      <c r="AF46" s="146"/>
      <c r="AG46" s="146" t="s">
        <v>197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3"/>
      <c r="B47" s="154"/>
      <c r="C47" s="188" t="s">
        <v>234</v>
      </c>
      <c r="D47" s="185"/>
      <c r="E47" s="186">
        <v>-469.315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46"/>
      <c r="Z47" s="146"/>
      <c r="AA47" s="146"/>
      <c r="AB47" s="146"/>
      <c r="AC47" s="146"/>
      <c r="AD47" s="146"/>
      <c r="AE47" s="146"/>
      <c r="AF47" s="146"/>
      <c r="AG47" s="146" t="s">
        <v>197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58" t="s">
        <v>158</v>
      </c>
      <c r="B48" s="159" t="s">
        <v>86</v>
      </c>
      <c r="C48" s="179" t="s">
        <v>87</v>
      </c>
      <c r="D48" s="160"/>
      <c r="E48" s="161"/>
      <c r="F48" s="162"/>
      <c r="G48" s="162">
        <f>SUMIF(AG49:AG51,"&lt;&gt;NOR",G49:G51)</f>
        <v>0</v>
      </c>
      <c r="H48" s="162"/>
      <c r="I48" s="162">
        <f>SUM(I49:I51)</f>
        <v>0</v>
      </c>
      <c r="J48" s="162"/>
      <c r="K48" s="162">
        <f>SUM(K49:K51)</f>
        <v>3913</v>
      </c>
      <c r="L48" s="162"/>
      <c r="M48" s="162">
        <f>SUM(M49:M51)</f>
        <v>0</v>
      </c>
      <c r="N48" s="161"/>
      <c r="O48" s="161">
        <f>SUM(O49:O51)</f>
        <v>0</v>
      </c>
      <c r="P48" s="161"/>
      <c r="Q48" s="161">
        <f>SUM(Q49:Q51)</f>
        <v>0</v>
      </c>
      <c r="R48" s="162"/>
      <c r="S48" s="162"/>
      <c r="T48" s="163"/>
      <c r="U48" s="157"/>
      <c r="V48" s="157">
        <f>SUM(V49:V51)</f>
        <v>2.15</v>
      </c>
      <c r="W48" s="157"/>
      <c r="X48" s="157"/>
      <c r="AG48" t="s">
        <v>159</v>
      </c>
    </row>
    <row r="49" spans="1:60" ht="22.5" outlineLevel="1" x14ac:dyDescent="0.2">
      <c r="A49" s="165">
        <v>11</v>
      </c>
      <c r="B49" s="166" t="s">
        <v>235</v>
      </c>
      <c r="C49" s="181" t="s">
        <v>236</v>
      </c>
      <c r="D49" s="167" t="s">
        <v>192</v>
      </c>
      <c r="E49" s="168">
        <v>430</v>
      </c>
      <c r="F49" s="169"/>
      <c r="G49" s="170">
        <f>ROUND(E49*F49,2)</f>
        <v>0</v>
      </c>
      <c r="H49" s="169">
        <v>0</v>
      </c>
      <c r="I49" s="170">
        <f>ROUND(E49*H49,2)</f>
        <v>0</v>
      </c>
      <c r="J49" s="169">
        <v>9.1</v>
      </c>
      <c r="K49" s="170">
        <f>ROUND(E49*J49,2)</f>
        <v>3913</v>
      </c>
      <c r="L49" s="170">
        <v>21</v>
      </c>
      <c r="M49" s="170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70" t="s">
        <v>201</v>
      </c>
      <c r="S49" s="170" t="s">
        <v>163</v>
      </c>
      <c r="T49" s="171" t="s">
        <v>163</v>
      </c>
      <c r="U49" s="156">
        <v>5.0000000000000001E-3</v>
      </c>
      <c r="V49" s="156">
        <f>ROUND(E49*U49,2)</f>
        <v>2.15</v>
      </c>
      <c r="W49" s="156"/>
      <c r="X49" s="156" t="s">
        <v>170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171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253" t="s">
        <v>237</v>
      </c>
      <c r="D50" s="254"/>
      <c r="E50" s="254"/>
      <c r="F50" s="254"/>
      <c r="G50" s="254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46"/>
      <c r="Z50" s="146"/>
      <c r="AA50" s="146"/>
      <c r="AB50" s="146"/>
      <c r="AC50" s="146"/>
      <c r="AD50" s="146"/>
      <c r="AE50" s="146"/>
      <c r="AF50" s="146"/>
      <c r="AG50" s="146" t="s">
        <v>195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87" t="str">
        <f>C50</f>
        <v>z rostlé horniny tř.1 - 4 pod násypy z hornin soudržných do 92% PS a hornin nesoudržných sypkých relativní ulehlosti I(d) do 0,8</v>
      </c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188" t="s">
        <v>238</v>
      </c>
      <c r="D51" s="185"/>
      <c r="E51" s="186">
        <v>430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46"/>
      <c r="Z51" s="146"/>
      <c r="AA51" s="146"/>
      <c r="AB51" s="146"/>
      <c r="AC51" s="146"/>
      <c r="AD51" s="146"/>
      <c r="AE51" s="146"/>
      <c r="AF51" s="146"/>
      <c r="AG51" s="146" t="s">
        <v>197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158" t="s">
        <v>158</v>
      </c>
      <c r="B52" s="159" t="s">
        <v>104</v>
      </c>
      <c r="C52" s="179" t="s">
        <v>105</v>
      </c>
      <c r="D52" s="160"/>
      <c r="E52" s="161"/>
      <c r="F52" s="162"/>
      <c r="G52" s="162">
        <f>SUMIF(AG53:AG56,"&lt;&gt;NOR",G53:G56)</f>
        <v>0</v>
      </c>
      <c r="H52" s="162"/>
      <c r="I52" s="162">
        <f>SUM(I53:I56)</f>
        <v>0</v>
      </c>
      <c r="J52" s="162"/>
      <c r="K52" s="162">
        <f>SUM(K53:K56)</f>
        <v>6480</v>
      </c>
      <c r="L52" s="162"/>
      <c r="M52" s="162">
        <f>SUM(M53:M56)</f>
        <v>0</v>
      </c>
      <c r="N52" s="161"/>
      <c r="O52" s="161">
        <f>SUM(O53:O56)</f>
        <v>0</v>
      </c>
      <c r="P52" s="161"/>
      <c r="Q52" s="161">
        <f>SUM(Q53:Q56)</f>
        <v>3.46</v>
      </c>
      <c r="R52" s="162"/>
      <c r="S52" s="162"/>
      <c r="T52" s="163"/>
      <c r="U52" s="157"/>
      <c r="V52" s="157">
        <f>SUM(V53:V56)</f>
        <v>11.12</v>
      </c>
      <c r="W52" s="157"/>
      <c r="X52" s="157"/>
      <c r="AG52" t="s">
        <v>159</v>
      </c>
    </row>
    <row r="53" spans="1:60" outlineLevel="1" x14ac:dyDescent="0.2">
      <c r="A53" s="165">
        <v>12</v>
      </c>
      <c r="B53" s="166" t="s">
        <v>239</v>
      </c>
      <c r="C53" s="181" t="s">
        <v>240</v>
      </c>
      <c r="D53" s="167" t="s">
        <v>200</v>
      </c>
      <c r="E53" s="168">
        <v>1.728</v>
      </c>
      <c r="F53" s="169"/>
      <c r="G53" s="170">
        <f>ROUND(E53*F53,2)</f>
        <v>0</v>
      </c>
      <c r="H53" s="169">
        <v>0</v>
      </c>
      <c r="I53" s="170">
        <f>ROUND(E53*H53,2)</f>
        <v>0</v>
      </c>
      <c r="J53" s="169">
        <v>3750</v>
      </c>
      <c r="K53" s="170">
        <f>ROUND(E53*J53,2)</f>
        <v>6480</v>
      </c>
      <c r="L53" s="170">
        <v>21</v>
      </c>
      <c r="M53" s="170">
        <f>G53*(1+L53/100)</f>
        <v>0</v>
      </c>
      <c r="N53" s="168">
        <v>0</v>
      </c>
      <c r="O53" s="168">
        <f>ROUND(E53*N53,2)</f>
        <v>0</v>
      </c>
      <c r="P53" s="168">
        <v>2</v>
      </c>
      <c r="Q53" s="168">
        <f>ROUND(E53*P53,2)</f>
        <v>3.46</v>
      </c>
      <c r="R53" s="170" t="s">
        <v>241</v>
      </c>
      <c r="S53" s="170" t="s">
        <v>163</v>
      </c>
      <c r="T53" s="171" t="s">
        <v>163</v>
      </c>
      <c r="U53" s="156">
        <v>6.4359999999999999</v>
      </c>
      <c r="V53" s="156">
        <f>ROUND(E53*U53,2)</f>
        <v>11.12</v>
      </c>
      <c r="W53" s="156"/>
      <c r="X53" s="156" t="s">
        <v>170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171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253" t="s">
        <v>242</v>
      </c>
      <c r="D54" s="254"/>
      <c r="E54" s="254"/>
      <c r="F54" s="254"/>
      <c r="G54" s="254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46"/>
      <c r="Z54" s="146"/>
      <c r="AA54" s="146"/>
      <c r="AB54" s="146"/>
      <c r="AC54" s="146"/>
      <c r="AD54" s="146"/>
      <c r="AE54" s="146"/>
      <c r="AF54" s="146"/>
      <c r="AG54" s="146" t="s">
        <v>195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188" t="s">
        <v>243</v>
      </c>
      <c r="D55" s="185"/>
      <c r="E55" s="186">
        <v>1.1519999999999999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46"/>
      <c r="Z55" s="146"/>
      <c r="AA55" s="146"/>
      <c r="AB55" s="146"/>
      <c r="AC55" s="146"/>
      <c r="AD55" s="146"/>
      <c r="AE55" s="146"/>
      <c r="AF55" s="146"/>
      <c r="AG55" s="146" t="s">
        <v>197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188" t="s">
        <v>244</v>
      </c>
      <c r="D56" s="185"/>
      <c r="E56" s="186">
        <v>0.57599999999999996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46"/>
      <c r="Z56" s="146"/>
      <c r="AA56" s="146"/>
      <c r="AB56" s="146"/>
      <c r="AC56" s="146"/>
      <c r="AD56" s="146"/>
      <c r="AE56" s="146"/>
      <c r="AF56" s="146"/>
      <c r="AG56" s="146" t="s">
        <v>197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158" t="s">
        <v>158</v>
      </c>
      <c r="B57" s="159" t="s">
        <v>119</v>
      </c>
      <c r="C57" s="179" t="s">
        <v>120</v>
      </c>
      <c r="D57" s="160"/>
      <c r="E57" s="161"/>
      <c r="F57" s="162"/>
      <c r="G57" s="162">
        <f>SUMIF(AG58:AG61,"&lt;&gt;NOR",G58:G61)</f>
        <v>0</v>
      </c>
      <c r="H57" s="162"/>
      <c r="I57" s="162">
        <f>SUM(I58:I61)</f>
        <v>992.64</v>
      </c>
      <c r="J57" s="162"/>
      <c r="K57" s="162">
        <f>SUM(K58:K61)</f>
        <v>12226.36</v>
      </c>
      <c r="L57" s="162"/>
      <c r="M57" s="162">
        <f>SUM(M58:M61)</f>
        <v>0</v>
      </c>
      <c r="N57" s="161"/>
      <c r="O57" s="161">
        <f>SUM(O58:O61)</f>
        <v>0</v>
      </c>
      <c r="P57" s="161"/>
      <c r="Q57" s="161">
        <f>SUM(Q58:Q61)</f>
        <v>0.92</v>
      </c>
      <c r="R57" s="162"/>
      <c r="S57" s="162"/>
      <c r="T57" s="163"/>
      <c r="U57" s="157"/>
      <c r="V57" s="157">
        <f>SUM(V58:V61)</f>
        <v>23.75</v>
      </c>
      <c r="W57" s="157"/>
      <c r="X57" s="157"/>
      <c r="AG57" t="s">
        <v>159</v>
      </c>
    </row>
    <row r="58" spans="1:60" outlineLevel="1" x14ac:dyDescent="0.2">
      <c r="A58" s="165">
        <v>13</v>
      </c>
      <c r="B58" s="166" t="s">
        <v>245</v>
      </c>
      <c r="C58" s="181" t="s">
        <v>246</v>
      </c>
      <c r="D58" s="167" t="s">
        <v>247</v>
      </c>
      <c r="E58" s="168">
        <v>1</v>
      </c>
      <c r="F58" s="169"/>
      <c r="G58" s="170">
        <f>ROUND(E58*F58,2)</f>
        <v>0</v>
      </c>
      <c r="H58" s="169">
        <v>0</v>
      </c>
      <c r="I58" s="170">
        <f>ROUND(E58*H58,2)</f>
        <v>0</v>
      </c>
      <c r="J58" s="169">
        <v>2065</v>
      </c>
      <c r="K58" s="170">
        <f>ROUND(E58*J58,2)</f>
        <v>2065</v>
      </c>
      <c r="L58" s="170">
        <v>21</v>
      </c>
      <c r="M58" s="170">
        <f>G58*(1+L58/100)</f>
        <v>0</v>
      </c>
      <c r="N58" s="168">
        <v>0</v>
      </c>
      <c r="O58" s="168">
        <f>ROUND(E58*N58,2)</f>
        <v>0</v>
      </c>
      <c r="P58" s="168">
        <v>0.4</v>
      </c>
      <c r="Q58" s="168">
        <f>ROUND(E58*P58,2)</f>
        <v>0.4</v>
      </c>
      <c r="R58" s="170" t="s">
        <v>248</v>
      </c>
      <c r="S58" s="170" t="s">
        <v>163</v>
      </c>
      <c r="T58" s="171" t="s">
        <v>163</v>
      </c>
      <c r="U58" s="156">
        <v>3.6120000000000001</v>
      </c>
      <c r="V58" s="156">
        <f>ROUND(E58*U58,2)</f>
        <v>3.61</v>
      </c>
      <c r="W58" s="156"/>
      <c r="X58" s="156" t="s">
        <v>170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171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88" t="s">
        <v>249</v>
      </c>
      <c r="D59" s="185"/>
      <c r="E59" s="186">
        <v>1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46"/>
      <c r="Z59" s="146"/>
      <c r="AA59" s="146"/>
      <c r="AB59" s="146"/>
      <c r="AC59" s="146"/>
      <c r="AD59" s="146"/>
      <c r="AE59" s="146"/>
      <c r="AF59" s="146"/>
      <c r="AG59" s="146" t="s">
        <v>197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5">
        <v>14</v>
      </c>
      <c r="B60" s="166" t="s">
        <v>250</v>
      </c>
      <c r="C60" s="181" t="s">
        <v>251</v>
      </c>
      <c r="D60" s="167" t="s">
        <v>252</v>
      </c>
      <c r="E60" s="168">
        <v>44</v>
      </c>
      <c r="F60" s="169"/>
      <c r="G60" s="170">
        <f>ROUND(E60*F60,2)</f>
        <v>0</v>
      </c>
      <c r="H60" s="169">
        <v>22.56</v>
      </c>
      <c r="I60" s="170">
        <f>ROUND(E60*H60,2)</f>
        <v>992.64</v>
      </c>
      <c r="J60" s="169">
        <v>230.94</v>
      </c>
      <c r="K60" s="170">
        <f>ROUND(E60*J60,2)</f>
        <v>10161.36</v>
      </c>
      <c r="L60" s="170">
        <v>21</v>
      </c>
      <c r="M60" s="170">
        <f>G60*(1+L60/100)</f>
        <v>0</v>
      </c>
      <c r="N60" s="168">
        <v>9.0000000000000006E-5</v>
      </c>
      <c r="O60" s="168">
        <f>ROUND(E60*N60,2)</f>
        <v>0</v>
      </c>
      <c r="P60" s="168">
        <v>1.184E-2</v>
      </c>
      <c r="Q60" s="168">
        <f>ROUND(E60*P60,2)</f>
        <v>0.52</v>
      </c>
      <c r="R60" s="170" t="s">
        <v>253</v>
      </c>
      <c r="S60" s="170" t="s">
        <v>163</v>
      </c>
      <c r="T60" s="171" t="s">
        <v>163</v>
      </c>
      <c r="U60" s="156">
        <v>0.45784000000000002</v>
      </c>
      <c r="V60" s="156">
        <f>ROUND(E60*U60,2)</f>
        <v>20.14</v>
      </c>
      <c r="W60" s="156"/>
      <c r="X60" s="156" t="s">
        <v>254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255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88" t="s">
        <v>256</v>
      </c>
      <c r="D61" s="185"/>
      <c r="E61" s="186">
        <v>44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46"/>
      <c r="Z61" s="146"/>
      <c r="AA61" s="146"/>
      <c r="AB61" s="146"/>
      <c r="AC61" s="146"/>
      <c r="AD61" s="146"/>
      <c r="AE61" s="146"/>
      <c r="AF61" s="146"/>
      <c r="AG61" s="146" t="s">
        <v>197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58" t="s">
        <v>158</v>
      </c>
      <c r="B62" s="159" t="s">
        <v>121</v>
      </c>
      <c r="C62" s="179" t="s">
        <v>122</v>
      </c>
      <c r="D62" s="160"/>
      <c r="E62" s="161"/>
      <c r="F62" s="162"/>
      <c r="G62" s="162">
        <f>SUMIF(AG63:AG68,"&lt;&gt;NOR",G63:G68)</f>
        <v>0</v>
      </c>
      <c r="H62" s="162"/>
      <c r="I62" s="162">
        <f>SUM(I63:I68)</f>
        <v>0</v>
      </c>
      <c r="J62" s="162"/>
      <c r="K62" s="162">
        <f>SUM(K63:K68)</f>
        <v>166820.29</v>
      </c>
      <c r="L62" s="162"/>
      <c r="M62" s="162">
        <f>SUM(M63:M68)</f>
        <v>0</v>
      </c>
      <c r="N62" s="161"/>
      <c r="O62" s="161">
        <f>SUM(O63:O68)</f>
        <v>0</v>
      </c>
      <c r="P62" s="161"/>
      <c r="Q62" s="161">
        <f>SUM(Q63:Q68)</f>
        <v>0</v>
      </c>
      <c r="R62" s="162"/>
      <c r="S62" s="162"/>
      <c r="T62" s="163"/>
      <c r="U62" s="157"/>
      <c r="V62" s="157">
        <f>SUM(V63:V68)</f>
        <v>58.48</v>
      </c>
      <c r="W62" s="157"/>
      <c r="X62" s="157"/>
      <c r="AG62" t="s">
        <v>159</v>
      </c>
    </row>
    <row r="63" spans="1:60" ht="22.5" outlineLevel="1" x14ac:dyDescent="0.2">
      <c r="A63" s="165">
        <v>15</v>
      </c>
      <c r="B63" s="166" t="s">
        <v>257</v>
      </c>
      <c r="C63" s="181" t="s">
        <v>258</v>
      </c>
      <c r="D63" s="167" t="s">
        <v>259</v>
      </c>
      <c r="E63" s="168">
        <v>115.5</v>
      </c>
      <c r="F63" s="169"/>
      <c r="G63" s="170">
        <f>ROUND(E63*F63,2)</f>
        <v>0</v>
      </c>
      <c r="H63" s="169">
        <v>0</v>
      </c>
      <c r="I63" s="170">
        <f>ROUND(E63*H63,2)</f>
        <v>0</v>
      </c>
      <c r="J63" s="169">
        <v>650</v>
      </c>
      <c r="K63" s="170">
        <f>ROUND(E63*J63,2)</f>
        <v>75075</v>
      </c>
      <c r="L63" s="170">
        <v>21</v>
      </c>
      <c r="M63" s="170">
        <f>G63*(1+L63/100)</f>
        <v>0</v>
      </c>
      <c r="N63" s="168">
        <v>0</v>
      </c>
      <c r="O63" s="168">
        <f>ROUND(E63*N63,2)</f>
        <v>0</v>
      </c>
      <c r="P63" s="168">
        <v>0</v>
      </c>
      <c r="Q63" s="168">
        <f>ROUND(E63*P63,2)</f>
        <v>0</v>
      </c>
      <c r="R63" s="170" t="s">
        <v>241</v>
      </c>
      <c r="S63" s="170" t="s">
        <v>163</v>
      </c>
      <c r="T63" s="171" t="s">
        <v>163</v>
      </c>
      <c r="U63" s="156">
        <v>0</v>
      </c>
      <c r="V63" s="156">
        <f>ROUND(E63*U63,2)</f>
        <v>0</v>
      </c>
      <c r="W63" s="156"/>
      <c r="X63" s="156" t="s">
        <v>170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171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88" t="s">
        <v>260</v>
      </c>
      <c r="D64" s="185"/>
      <c r="E64" s="186">
        <v>115.5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46"/>
      <c r="Z64" s="146"/>
      <c r="AA64" s="146"/>
      <c r="AB64" s="146"/>
      <c r="AC64" s="146"/>
      <c r="AD64" s="146"/>
      <c r="AE64" s="146"/>
      <c r="AF64" s="146"/>
      <c r="AG64" s="146" t="s">
        <v>197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65">
        <v>16</v>
      </c>
      <c r="B65" s="166" t="s">
        <v>261</v>
      </c>
      <c r="C65" s="181" t="s">
        <v>262</v>
      </c>
      <c r="D65" s="167" t="s">
        <v>259</v>
      </c>
      <c r="E65" s="168">
        <v>4.3769600000000004</v>
      </c>
      <c r="F65" s="169"/>
      <c r="G65" s="170">
        <f>ROUND(E65*F65,2)</f>
        <v>0</v>
      </c>
      <c r="H65" s="169">
        <v>0</v>
      </c>
      <c r="I65" s="170">
        <f>ROUND(E65*H65,2)</f>
        <v>0</v>
      </c>
      <c r="J65" s="169">
        <v>550</v>
      </c>
      <c r="K65" s="170">
        <f>ROUND(E65*J65,2)</f>
        <v>2407.33</v>
      </c>
      <c r="L65" s="170">
        <v>21</v>
      </c>
      <c r="M65" s="170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70" t="s">
        <v>241</v>
      </c>
      <c r="S65" s="170" t="s">
        <v>163</v>
      </c>
      <c r="T65" s="171" t="s">
        <v>163</v>
      </c>
      <c r="U65" s="156">
        <v>0</v>
      </c>
      <c r="V65" s="156">
        <f>ROUND(E65*U65,2)</f>
        <v>0</v>
      </c>
      <c r="W65" s="156"/>
      <c r="X65" s="156" t="s">
        <v>170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171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188" t="s">
        <v>263</v>
      </c>
      <c r="D66" s="185"/>
      <c r="E66" s="186">
        <v>4.3769600000000004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46"/>
      <c r="Z66" s="146"/>
      <c r="AA66" s="146"/>
      <c r="AB66" s="146"/>
      <c r="AC66" s="146"/>
      <c r="AD66" s="146"/>
      <c r="AE66" s="146"/>
      <c r="AF66" s="146"/>
      <c r="AG66" s="146" t="s">
        <v>197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2">
        <v>17</v>
      </c>
      <c r="B67" s="173" t="s">
        <v>264</v>
      </c>
      <c r="C67" s="180" t="s">
        <v>265</v>
      </c>
      <c r="D67" s="174" t="s">
        <v>259</v>
      </c>
      <c r="E67" s="175">
        <v>119.35599999999999</v>
      </c>
      <c r="F67" s="176"/>
      <c r="G67" s="177">
        <f>ROUND(E67*F67,2)</f>
        <v>0</v>
      </c>
      <c r="H67" s="176">
        <v>0</v>
      </c>
      <c r="I67" s="177">
        <f>ROUND(E67*H67,2)</f>
        <v>0</v>
      </c>
      <c r="J67" s="176">
        <v>256.5</v>
      </c>
      <c r="K67" s="177">
        <f>ROUND(E67*J67,2)</f>
        <v>30614.81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241</v>
      </c>
      <c r="S67" s="177" t="s">
        <v>163</v>
      </c>
      <c r="T67" s="178" t="s">
        <v>163</v>
      </c>
      <c r="U67" s="156">
        <v>0.49</v>
      </c>
      <c r="V67" s="156">
        <f>ROUND(E67*U67,2)</f>
        <v>58.48</v>
      </c>
      <c r="W67" s="156"/>
      <c r="X67" s="156" t="s">
        <v>266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267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65">
        <v>18</v>
      </c>
      <c r="B68" s="166" t="s">
        <v>268</v>
      </c>
      <c r="C68" s="181" t="s">
        <v>269</v>
      </c>
      <c r="D68" s="167" t="s">
        <v>259</v>
      </c>
      <c r="E68" s="168">
        <v>2387.12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24.6</v>
      </c>
      <c r="K68" s="170">
        <f>ROUND(E68*J68,2)</f>
        <v>58723.15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 t="s">
        <v>241</v>
      </c>
      <c r="S68" s="170" t="s">
        <v>163</v>
      </c>
      <c r="T68" s="171" t="s">
        <v>163</v>
      </c>
      <c r="U68" s="156">
        <v>0</v>
      </c>
      <c r="V68" s="156">
        <f>ROUND(E68*U68,2)</f>
        <v>0</v>
      </c>
      <c r="W68" s="156"/>
      <c r="X68" s="156" t="s">
        <v>266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267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145</v>
      </c>
    </row>
    <row r="70" spans="1:60" x14ac:dyDescent="0.2">
      <c r="A70" s="149"/>
      <c r="B70" s="150" t="s">
        <v>29</v>
      </c>
      <c r="C70" s="183"/>
      <c r="D70" s="151"/>
      <c r="E70" s="152"/>
      <c r="F70" s="152"/>
      <c r="G70" s="164">
        <f>G8+G48+G52+G57+G62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188</v>
      </c>
    </row>
    <row r="71" spans="1:60" x14ac:dyDescent="0.2">
      <c r="C71" s="184"/>
      <c r="D71" s="10"/>
      <c r="AG71" t="s">
        <v>189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s1VqXelWyRxiDWunVAl/9oK+LveEP6yw0k36jEqBzc+hUztUJ1uNUAcdbsAdmcqnPos/xLJSeJis0IeUKtypQ==" saltValue="FZbXkjOql5p5sgaQC6N2Sg==" spinCount="100000" sheet="1"/>
  <mergeCells count="12">
    <mergeCell ref="C54:G54"/>
    <mergeCell ref="A1:G1"/>
    <mergeCell ref="C2:G2"/>
    <mergeCell ref="C3:G3"/>
    <mergeCell ref="C4:G4"/>
    <mergeCell ref="C10:G10"/>
    <mergeCell ref="C13:G13"/>
    <mergeCell ref="C18:G18"/>
    <mergeCell ref="C21:G21"/>
    <mergeCell ref="C26:G26"/>
    <mergeCell ref="C40:G40"/>
    <mergeCell ref="C50:G50"/>
  </mergeCells>
  <pageMargins left="0.59055118110236204" right="0.196850393700787" top="0.78740157499999996" bottom="0.78740157499999996" header="0.3" footer="0.3"/>
  <pageSetup paperSize="9" scale="68" fitToHeight="0" orientation="portrait" r:id="rId1"/>
  <headerFooter>
    <oddFooter>&amp;RStránka &amp;P z &amp;N&amp;LZpracováno programem BUILDpower S,  © RTS, a.s.</oddFooter>
  </headerFooter>
  <colBreaks count="1" manualBreakCount="1">
    <brk id="20" max="7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5873-8E2D-402A-A60D-8855BDC7C79D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F11" activeCellId="3" sqref="F20 F15 F9 F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132</v>
      </c>
      <c r="B1" s="246"/>
      <c r="C1" s="246"/>
      <c r="D1" s="246"/>
      <c r="E1" s="246"/>
      <c r="F1" s="246"/>
      <c r="G1" s="246"/>
      <c r="AG1" t="s">
        <v>133</v>
      </c>
    </row>
    <row r="2" spans="1:60" ht="24.95" customHeight="1" x14ac:dyDescent="0.2">
      <c r="A2" s="5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134</v>
      </c>
    </row>
    <row r="3" spans="1:60" ht="24.95" customHeight="1" x14ac:dyDescent="0.2">
      <c r="A3" s="50" t="s">
        <v>8</v>
      </c>
      <c r="B3" s="49" t="s">
        <v>53</v>
      </c>
      <c r="C3" s="247" t="s">
        <v>54</v>
      </c>
      <c r="D3" s="248"/>
      <c r="E3" s="248"/>
      <c r="F3" s="248"/>
      <c r="G3" s="249"/>
      <c r="AC3" s="121" t="s">
        <v>134</v>
      </c>
      <c r="AG3" t="s">
        <v>135</v>
      </c>
    </row>
    <row r="4" spans="1:60" ht="24.95" customHeight="1" x14ac:dyDescent="0.2">
      <c r="A4" s="139" t="s">
        <v>9</v>
      </c>
      <c r="B4" s="140" t="s">
        <v>59</v>
      </c>
      <c r="C4" s="250" t="s">
        <v>60</v>
      </c>
      <c r="D4" s="251"/>
      <c r="E4" s="251"/>
      <c r="F4" s="251"/>
      <c r="G4" s="252"/>
      <c r="AG4" t="s">
        <v>136</v>
      </c>
    </row>
    <row r="5" spans="1:60" x14ac:dyDescent="0.2">
      <c r="D5" s="10"/>
    </row>
    <row r="6" spans="1:60" ht="38.25" x14ac:dyDescent="0.2">
      <c r="A6" s="142" t="s">
        <v>137</v>
      </c>
      <c r="B6" s="144" t="s">
        <v>138</v>
      </c>
      <c r="C6" s="144" t="s">
        <v>139</v>
      </c>
      <c r="D6" s="143" t="s">
        <v>140</v>
      </c>
      <c r="E6" s="142" t="s">
        <v>141</v>
      </c>
      <c r="F6" s="141" t="s">
        <v>142</v>
      </c>
      <c r="G6" s="142" t="s">
        <v>29</v>
      </c>
      <c r="H6" s="145" t="s">
        <v>30</v>
      </c>
      <c r="I6" s="145" t="s">
        <v>143</v>
      </c>
      <c r="J6" s="145" t="s">
        <v>31</v>
      </c>
      <c r="K6" s="145" t="s">
        <v>144</v>
      </c>
      <c r="L6" s="145" t="s">
        <v>145</v>
      </c>
      <c r="M6" s="145" t="s">
        <v>146</v>
      </c>
      <c r="N6" s="145" t="s">
        <v>147</v>
      </c>
      <c r="O6" s="145" t="s">
        <v>148</v>
      </c>
      <c r="P6" s="145" t="s">
        <v>149</v>
      </c>
      <c r="Q6" s="145" t="s">
        <v>150</v>
      </c>
      <c r="R6" s="145" t="s">
        <v>151</v>
      </c>
      <c r="S6" s="145" t="s">
        <v>152</v>
      </c>
      <c r="T6" s="145" t="s">
        <v>153</v>
      </c>
      <c r="U6" s="145" t="s">
        <v>154</v>
      </c>
      <c r="V6" s="145" t="s">
        <v>155</v>
      </c>
      <c r="W6" s="145" t="s">
        <v>156</v>
      </c>
      <c r="X6" s="145" t="s">
        <v>157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158</v>
      </c>
      <c r="B8" s="159" t="s">
        <v>82</v>
      </c>
      <c r="C8" s="179" t="s">
        <v>83</v>
      </c>
      <c r="D8" s="160"/>
      <c r="E8" s="161"/>
      <c r="F8" s="162"/>
      <c r="G8" s="162">
        <f>SUMIF(AG9:AG54,"&lt;&gt;NOR",G9:G54)</f>
        <v>0</v>
      </c>
      <c r="H8" s="162"/>
      <c r="I8" s="162">
        <f>SUM(I9:I54)</f>
        <v>10684.99</v>
      </c>
      <c r="J8" s="162"/>
      <c r="K8" s="162">
        <f>SUM(K9:K54)</f>
        <v>993785.96000000008</v>
      </c>
      <c r="L8" s="162"/>
      <c r="M8" s="162">
        <f>SUM(M9:M54)</f>
        <v>0</v>
      </c>
      <c r="N8" s="161"/>
      <c r="O8" s="161">
        <f>SUM(O9:O54)</f>
        <v>19.39</v>
      </c>
      <c r="P8" s="161"/>
      <c r="Q8" s="161">
        <f>SUM(Q9:Q54)</f>
        <v>0.7</v>
      </c>
      <c r="R8" s="162"/>
      <c r="S8" s="162"/>
      <c r="T8" s="163"/>
      <c r="U8" s="157"/>
      <c r="V8" s="157">
        <f>SUM(V9:V54)</f>
        <v>1799.6200000000001</v>
      </c>
      <c r="W8" s="157"/>
      <c r="X8" s="157"/>
      <c r="AG8" t="s">
        <v>159</v>
      </c>
    </row>
    <row r="9" spans="1:60" ht="22.5" outlineLevel="1" x14ac:dyDescent="0.2">
      <c r="A9" s="165">
        <v>1</v>
      </c>
      <c r="B9" s="166" t="s">
        <v>270</v>
      </c>
      <c r="C9" s="181" t="s">
        <v>271</v>
      </c>
      <c r="D9" s="167" t="s">
        <v>192</v>
      </c>
      <c r="E9" s="168">
        <v>3.2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225.5</v>
      </c>
      <c r="K9" s="170">
        <f>ROUND(E9*J9,2)</f>
        <v>721.6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0.22</v>
      </c>
      <c r="Q9" s="168">
        <f>ROUND(E9*P9,2)</f>
        <v>0.7</v>
      </c>
      <c r="R9" s="170" t="s">
        <v>193</v>
      </c>
      <c r="S9" s="170" t="s">
        <v>163</v>
      </c>
      <c r="T9" s="171" t="s">
        <v>163</v>
      </c>
      <c r="U9" s="156">
        <v>0.375</v>
      </c>
      <c r="V9" s="156">
        <f>ROUND(E9*U9,2)</f>
        <v>1.2</v>
      </c>
      <c r="W9" s="156"/>
      <c r="X9" s="156" t="s">
        <v>170</v>
      </c>
      <c r="Y9" s="146"/>
      <c r="Z9" s="146"/>
      <c r="AA9" s="146"/>
      <c r="AB9" s="146"/>
      <c r="AC9" s="146"/>
      <c r="AD9" s="146"/>
      <c r="AE9" s="146"/>
      <c r="AF9" s="146"/>
      <c r="AG9" s="146" t="s">
        <v>171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188" t="s">
        <v>272</v>
      </c>
      <c r="D10" s="185"/>
      <c r="E10" s="186">
        <v>3.2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46"/>
      <c r="Z10" s="146"/>
      <c r="AA10" s="146"/>
      <c r="AB10" s="146"/>
      <c r="AC10" s="146"/>
      <c r="AD10" s="146"/>
      <c r="AE10" s="146"/>
      <c r="AF10" s="146"/>
      <c r="AG10" s="146" t="s">
        <v>197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5">
        <v>2</v>
      </c>
      <c r="B11" s="166" t="s">
        <v>273</v>
      </c>
      <c r="C11" s="181" t="s">
        <v>274</v>
      </c>
      <c r="D11" s="167" t="s">
        <v>200</v>
      </c>
      <c r="E11" s="168">
        <v>165.98400000000001</v>
      </c>
      <c r="F11" s="169"/>
      <c r="G11" s="170">
        <f>ROUND(E11*F11,2)</f>
        <v>0</v>
      </c>
      <c r="H11" s="169">
        <v>0</v>
      </c>
      <c r="I11" s="170">
        <f>ROUND(E11*H11,2)</f>
        <v>0</v>
      </c>
      <c r="J11" s="169">
        <v>781</v>
      </c>
      <c r="K11" s="170">
        <f>ROUND(E11*J11,2)</f>
        <v>129633.5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70" t="s">
        <v>201</v>
      </c>
      <c r="S11" s="170" t="s">
        <v>163</v>
      </c>
      <c r="T11" s="171" t="s">
        <v>163</v>
      </c>
      <c r="U11" s="156">
        <v>1.556</v>
      </c>
      <c r="V11" s="156">
        <f>ROUND(E11*U11,2)</f>
        <v>258.27</v>
      </c>
      <c r="W11" s="156"/>
      <c r="X11" s="156" t="s">
        <v>170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171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53"/>
      <c r="B12" s="154"/>
      <c r="C12" s="253" t="s">
        <v>275</v>
      </c>
      <c r="D12" s="254"/>
      <c r="E12" s="254"/>
      <c r="F12" s="254"/>
      <c r="G12" s="254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46"/>
      <c r="Z12" s="146"/>
      <c r="AA12" s="146"/>
      <c r="AB12" s="146"/>
      <c r="AC12" s="146"/>
      <c r="AD12" s="146"/>
      <c r="AE12" s="146"/>
      <c r="AF12" s="146"/>
      <c r="AG12" s="146" t="s">
        <v>195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87" t="str">
        <f>C12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88" t="s">
        <v>276</v>
      </c>
      <c r="D13" s="185"/>
      <c r="E13" s="186">
        <v>100.464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46"/>
      <c r="Z13" s="146"/>
      <c r="AA13" s="146"/>
      <c r="AB13" s="146"/>
      <c r="AC13" s="146"/>
      <c r="AD13" s="146"/>
      <c r="AE13" s="146"/>
      <c r="AF13" s="146"/>
      <c r="AG13" s="146" t="s">
        <v>197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88" t="s">
        <v>277</v>
      </c>
      <c r="D14" s="185"/>
      <c r="E14" s="186">
        <v>65.52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46"/>
      <c r="Z14" s="146"/>
      <c r="AA14" s="146"/>
      <c r="AB14" s="146"/>
      <c r="AC14" s="146"/>
      <c r="AD14" s="146"/>
      <c r="AE14" s="146"/>
      <c r="AF14" s="146"/>
      <c r="AG14" s="146" t="s">
        <v>197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5">
        <v>3</v>
      </c>
      <c r="B15" s="166" t="s">
        <v>278</v>
      </c>
      <c r="C15" s="181" t="s">
        <v>279</v>
      </c>
      <c r="D15" s="167" t="s">
        <v>200</v>
      </c>
      <c r="E15" s="168">
        <v>10.7525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1428</v>
      </c>
      <c r="K15" s="170">
        <f>ROUND(E15*J15,2)</f>
        <v>15354.57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 t="s">
        <v>201</v>
      </c>
      <c r="S15" s="170" t="s">
        <v>163</v>
      </c>
      <c r="T15" s="171" t="s">
        <v>163</v>
      </c>
      <c r="U15" s="156">
        <v>3.5329999999999999</v>
      </c>
      <c r="V15" s="156">
        <f>ROUND(E15*U15,2)</f>
        <v>37.99</v>
      </c>
      <c r="W15" s="156"/>
      <c r="X15" s="156" t="s">
        <v>170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171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53"/>
      <c r="B16" s="154"/>
      <c r="C16" s="253" t="s">
        <v>280</v>
      </c>
      <c r="D16" s="254"/>
      <c r="E16" s="254"/>
      <c r="F16" s="254"/>
      <c r="G16" s="254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46"/>
      <c r="Z16" s="146"/>
      <c r="AA16" s="146"/>
      <c r="AB16" s="146"/>
      <c r="AC16" s="146"/>
      <c r="AD16" s="146"/>
      <c r="AE16" s="146"/>
      <c r="AF16" s="146"/>
      <c r="AG16" s="146" t="s">
        <v>195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3"/>
      <c r="B17" s="154"/>
      <c r="C17" s="188" t="s">
        <v>281</v>
      </c>
      <c r="D17" s="185"/>
      <c r="E17" s="186"/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46"/>
      <c r="Z17" s="146"/>
      <c r="AA17" s="146"/>
      <c r="AB17" s="146"/>
      <c r="AC17" s="146"/>
      <c r="AD17" s="146"/>
      <c r="AE17" s="146"/>
      <c r="AF17" s="146"/>
      <c r="AG17" s="146" t="s">
        <v>197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188" t="s">
        <v>282</v>
      </c>
      <c r="D18" s="185"/>
      <c r="E18" s="186">
        <v>1.19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46"/>
      <c r="Z18" s="146"/>
      <c r="AA18" s="146"/>
      <c r="AB18" s="146"/>
      <c r="AC18" s="146"/>
      <c r="AD18" s="146"/>
      <c r="AE18" s="146"/>
      <c r="AF18" s="146"/>
      <c r="AG18" s="146" t="s">
        <v>197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53"/>
      <c r="B19" s="154"/>
      <c r="C19" s="188" t="s">
        <v>283</v>
      </c>
      <c r="D19" s="185"/>
      <c r="E19" s="186">
        <v>9.5625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46"/>
      <c r="Z19" s="146"/>
      <c r="AA19" s="146"/>
      <c r="AB19" s="146"/>
      <c r="AC19" s="146"/>
      <c r="AD19" s="146"/>
      <c r="AE19" s="146"/>
      <c r="AF19" s="146"/>
      <c r="AG19" s="146" t="s">
        <v>197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5">
        <v>4</v>
      </c>
      <c r="B20" s="166" t="s">
        <v>210</v>
      </c>
      <c r="C20" s="181" t="s">
        <v>211</v>
      </c>
      <c r="D20" s="167" t="s">
        <v>200</v>
      </c>
      <c r="E20" s="168">
        <v>176.73650000000001</v>
      </c>
      <c r="F20" s="169"/>
      <c r="G20" s="170">
        <f>ROUND(E20*F20,2)</f>
        <v>0</v>
      </c>
      <c r="H20" s="169">
        <v>0</v>
      </c>
      <c r="I20" s="170">
        <f>ROUND(E20*H20,2)</f>
        <v>0</v>
      </c>
      <c r="J20" s="169">
        <v>120</v>
      </c>
      <c r="K20" s="170">
        <f>ROUND(E20*J20,2)</f>
        <v>21208.38</v>
      </c>
      <c r="L20" s="170">
        <v>21</v>
      </c>
      <c r="M20" s="170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70" t="s">
        <v>201</v>
      </c>
      <c r="S20" s="170" t="s">
        <v>163</v>
      </c>
      <c r="T20" s="171" t="s">
        <v>163</v>
      </c>
      <c r="U20" s="156">
        <v>1.0999999999999999E-2</v>
      </c>
      <c r="V20" s="156">
        <f>ROUND(E20*U20,2)</f>
        <v>1.94</v>
      </c>
      <c r="W20" s="156"/>
      <c r="X20" s="156" t="s">
        <v>170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253" t="s">
        <v>212</v>
      </c>
      <c r="D21" s="254"/>
      <c r="E21" s="254"/>
      <c r="F21" s="254"/>
      <c r="G21" s="254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46"/>
      <c r="Z21" s="146"/>
      <c r="AA21" s="146"/>
      <c r="AB21" s="146"/>
      <c r="AC21" s="146"/>
      <c r="AD21" s="146"/>
      <c r="AE21" s="146"/>
      <c r="AF21" s="146"/>
      <c r="AG21" s="146" t="s">
        <v>195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88" t="s">
        <v>276</v>
      </c>
      <c r="D22" s="185"/>
      <c r="E22" s="186">
        <v>100.464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46"/>
      <c r="Z22" s="146"/>
      <c r="AA22" s="146"/>
      <c r="AB22" s="146"/>
      <c r="AC22" s="146"/>
      <c r="AD22" s="146"/>
      <c r="AE22" s="146"/>
      <c r="AF22" s="146"/>
      <c r="AG22" s="146" t="s">
        <v>197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88" t="s">
        <v>277</v>
      </c>
      <c r="D23" s="185"/>
      <c r="E23" s="186">
        <v>65.52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46"/>
      <c r="Z23" s="146"/>
      <c r="AA23" s="146"/>
      <c r="AB23" s="146"/>
      <c r="AC23" s="146"/>
      <c r="AD23" s="146"/>
      <c r="AE23" s="146"/>
      <c r="AF23" s="146"/>
      <c r="AG23" s="146" t="s">
        <v>197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88" t="s">
        <v>282</v>
      </c>
      <c r="D24" s="185"/>
      <c r="E24" s="186">
        <v>1.19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46"/>
      <c r="Z24" s="146"/>
      <c r="AA24" s="146"/>
      <c r="AB24" s="146"/>
      <c r="AC24" s="146"/>
      <c r="AD24" s="146"/>
      <c r="AE24" s="146"/>
      <c r="AF24" s="146"/>
      <c r="AG24" s="146" t="s">
        <v>197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188" t="s">
        <v>283</v>
      </c>
      <c r="D25" s="185"/>
      <c r="E25" s="186">
        <v>9.5625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46"/>
      <c r="Z25" s="146"/>
      <c r="AA25" s="146"/>
      <c r="AB25" s="146"/>
      <c r="AC25" s="146"/>
      <c r="AD25" s="146"/>
      <c r="AE25" s="146"/>
      <c r="AF25" s="146"/>
      <c r="AG25" s="146" t="s">
        <v>197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65">
        <v>5</v>
      </c>
      <c r="B26" s="166" t="s">
        <v>216</v>
      </c>
      <c r="C26" s="181" t="s">
        <v>217</v>
      </c>
      <c r="D26" s="167" t="s">
        <v>200</v>
      </c>
      <c r="E26" s="168">
        <v>3534.73</v>
      </c>
      <c r="F26" s="169"/>
      <c r="G26" s="170">
        <f>ROUND(E26*F26,2)</f>
        <v>0</v>
      </c>
      <c r="H26" s="169">
        <v>0</v>
      </c>
      <c r="I26" s="170">
        <f>ROUND(E26*H26,2)</f>
        <v>0</v>
      </c>
      <c r="J26" s="169">
        <v>23.5</v>
      </c>
      <c r="K26" s="170">
        <f>ROUND(E26*J26,2)</f>
        <v>83066.16</v>
      </c>
      <c r="L26" s="170">
        <v>21</v>
      </c>
      <c r="M26" s="170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70" t="s">
        <v>201</v>
      </c>
      <c r="S26" s="170" t="s">
        <v>163</v>
      </c>
      <c r="T26" s="171" t="s">
        <v>163</v>
      </c>
      <c r="U26" s="156">
        <v>0</v>
      </c>
      <c r="V26" s="156">
        <f>ROUND(E26*U26,2)</f>
        <v>0</v>
      </c>
      <c r="W26" s="156"/>
      <c r="X26" s="156" t="s">
        <v>170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171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253" t="s">
        <v>212</v>
      </c>
      <c r="D27" s="254"/>
      <c r="E27" s="254"/>
      <c r="F27" s="254"/>
      <c r="G27" s="254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46"/>
      <c r="Z27" s="146"/>
      <c r="AA27" s="146"/>
      <c r="AB27" s="146"/>
      <c r="AC27" s="146"/>
      <c r="AD27" s="146"/>
      <c r="AE27" s="146"/>
      <c r="AF27" s="146"/>
      <c r="AG27" s="146" t="s">
        <v>195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88" t="s">
        <v>284</v>
      </c>
      <c r="D28" s="185"/>
      <c r="E28" s="186"/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46"/>
      <c r="Z28" s="146"/>
      <c r="AA28" s="146"/>
      <c r="AB28" s="146"/>
      <c r="AC28" s="146"/>
      <c r="AD28" s="146"/>
      <c r="AE28" s="146"/>
      <c r="AF28" s="146"/>
      <c r="AG28" s="146" t="s">
        <v>197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88" t="s">
        <v>285</v>
      </c>
      <c r="D29" s="185"/>
      <c r="E29" s="186">
        <v>2009.28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46"/>
      <c r="Z29" s="146"/>
      <c r="AA29" s="146"/>
      <c r="AB29" s="146"/>
      <c r="AC29" s="146"/>
      <c r="AD29" s="146"/>
      <c r="AE29" s="146"/>
      <c r="AF29" s="146"/>
      <c r="AG29" s="146" t="s">
        <v>197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88" t="s">
        <v>286</v>
      </c>
      <c r="D30" s="185"/>
      <c r="E30" s="186">
        <v>1310.4000000000001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46"/>
      <c r="Z30" s="146"/>
      <c r="AA30" s="146"/>
      <c r="AB30" s="146"/>
      <c r="AC30" s="146"/>
      <c r="AD30" s="146"/>
      <c r="AE30" s="146"/>
      <c r="AF30" s="146"/>
      <c r="AG30" s="146" t="s">
        <v>197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188" t="s">
        <v>287</v>
      </c>
      <c r="D31" s="185"/>
      <c r="E31" s="186">
        <v>23.8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46"/>
      <c r="Z31" s="146"/>
      <c r="AA31" s="146"/>
      <c r="AB31" s="146"/>
      <c r="AC31" s="146"/>
      <c r="AD31" s="146"/>
      <c r="AE31" s="146"/>
      <c r="AF31" s="146"/>
      <c r="AG31" s="146" t="s">
        <v>197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88" t="s">
        <v>288</v>
      </c>
      <c r="D32" s="185"/>
      <c r="E32" s="186">
        <v>191.25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46"/>
      <c r="Z32" s="146"/>
      <c r="AA32" s="146"/>
      <c r="AB32" s="146"/>
      <c r="AC32" s="146"/>
      <c r="AD32" s="146"/>
      <c r="AE32" s="146"/>
      <c r="AF32" s="146"/>
      <c r="AG32" s="146" t="s">
        <v>197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65">
        <v>6</v>
      </c>
      <c r="B33" s="166" t="s">
        <v>221</v>
      </c>
      <c r="C33" s="181" t="s">
        <v>222</v>
      </c>
      <c r="D33" s="167" t="s">
        <v>200</v>
      </c>
      <c r="E33" s="168">
        <v>10.7525</v>
      </c>
      <c r="F33" s="169"/>
      <c r="G33" s="170">
        <f>ROUND(E33*F33,2)</f>
        <v>0</v>
      </c>
      <c r="H33" s="169">
        <v>0</v>
      </c>
      <c r="I33" s="170">
        <f>ROUND(E33*H33,2)</f>
        <v>0</v>
      </c>
      <c r="J33" s="169">
        <v>78.5</v>
      </c>
      <c r="K33" s="170">
        <f>ROUND(E33*J33,2)</f>
        <v>844.07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 t="s">
        <v>201</v>
      </c>
      <c r="S33" s="170" t="s">
        <v>163</v>
      </c>
      <c r="T33" s="171" t="s">
        <v>163</v>
      </c>
      <c r="U33" s="156">
        <v>5.2999999999999999E-2</v>
      </c>
      <c r="V33" s="156">
        <f>ROUND(E33*U33,2)</f>
        <v>0.56999999999999995</v>
      </c>
      <c r="W33" s="156"/>
      <c r="X33" s="156" t="s">
        <v>170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171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8" t="s">
        <v>281</v>
      </c>
      <c r="D34" s="185"/>
      <c r="E34" s="186"/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46"/>
      <c r="Z34" s="146"/>
      <c r="AA34" s="146"/>
      <c r="AB34" s="146"/>
      <c r="AC34" s="146"/>
      <c r="AD34" s="146"/>
      <c r="AE34" s="146"/>
      <c r="AF34" s="146"/>
      <c r="AG34" s="146" t="s">
        <v>197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8" t="s">
        <v>282</v>
      </c>
      <c r="D35" s="185"/>
      <c r="E35" s="186">
        <v>1.19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46"/>
      <c r="Z35" s="146"/>
      <c r="AA35" s="146"/>
      <c r="AB35" s="146"/>
      <c r="AC35" s="146"/>
      <c r="AD35" s="146"/>
      <c r="AE35" s="146"/>
      <c r="AF35" s="146"/>
      <c r="AG35" s="146" t="s">
        <v>197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188" t="s">
        <v>283</v>
      </c>
      <c r="D36" s="185"/>
      <c r="E36" s="186">
        <v>9.5625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46"/>
      <c r="Z36" s="146"/>
      <c r="AA36" s="146"/>
      <c r="AB36" s="146"/>
      <c r="AC36" s="146"/>
      <c r="AD36" s="146"/>
      <c r="AE36" s="146"/>
      <c r="AF36" s="146"/>
      <c r="AG36" s="146" t="s">
        <v>197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65">
        <v>7</v>
      </c>
      <c r="B37" s="166" t="s">
        <v>223</v>
      </c>
      <c r="C37" s="181" t="s">
        <v>224</v>
      </c>
      <c r="D37" s="167" t="s">
        <v>200</v>
      </c>
      <c r="E37" s="168">
        <v>176.73650000000001</v>
      </c>
      <c r="F37" s="169"/>
      <c r="G37" s="170">
        <f>ROUND(E37*F37,2)</f>
        <v>0</v>
      </c>
      <c r="H37" s="169">
        <v>0</v>
      </c>
      <c r="I37" s="170">
        <f>ROUND(E37*H37,2)</f>
        <v>0</v>
      </c>
      <c r="J37" s="169">
        <v>18.7</v>
      </c>
      <c r="K37" s="170">
        <f>ROUND(E37*J37,2)</f>
        <v>3304.97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201</v>
      </c>
      <c r="S37" s="170" t="s">
        <v>163</v>
      </c>
      <c r="T37" s="171" t="s">
        <v>163</v>
      </c>
      <c r="U37" s="156">
        <v>8.9999999999999993E-3</v>
      </c>
      <c r="V37" s="156">
        <f>ROUND(E37*U37,2)</f>
        <v>1.59</v>
      </c>
      <c r="W37" s="156"/>
      <c r="X37" s="156" t="s">
        <v>170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171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188" t="s">
        <v>276</v>
      </c>
      <c r="D38" s="185"/>
      <c r="E38" s="186">
        <v>100.464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46"/>
      <c r="AD38" s="146"/>
      <c r="AE38" s="146"/>
      <c r="AF38" s="146"/>
      <c r="AG38" s="146" t="s">
        <v>197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3"/>
      <c r="B39" s="154"/>
      <c r="C39" s="188" t="s">
        <v>277</v>
      </c>
      <c r="D39" s="185"/>
      <c r="E39" s="186">
        <v>65.52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46"/>
      <c r="Z39" s="146"/>
      <c r="AA39" s="146"/>
      <c r="AB39" s="146"/>
      <c r="AC39" s="146"/>
      <c r="AD39" s="146"/>
      <c r="AE39" s="146"/>
      <c r="AF39" s="146"/>
      <c r="AG39" s="146" t="s">
        <v>197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88" t="s">
        <v>282</v>
      </c>
      <c r="D40" s="185"/>
      <c r="E40" s="186">
        <v>1.19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46"/>
      <c r="Z40" s="146"/>
      <c r="AA40" s="146"/>
      <c r="AB40" s="146"/>
      <c r="AC40" s="146"/>
      <c r="AD40" s="146"/>
      <c r="AE40" s="146"/>
      <c r="AF40" s="146"/>
      <c r="AG40" s="146" t="s">
        <v>197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88" t="s">
        <v>283</v>
      </c>
      <c r="D41" s="185"/>
      <c r="E41" s="186">
        <v>9.5625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46"/>
      <c r="Z41" s="146"/>
      <c r="AA41" s="146"/>
      <c r="AB41" s="146"/>
      <c r="AC41" s="146"/>
      <c r="AD41" s="146"/>
      <c r="AE41" s="146"/>
      <c r="AF41" s="146"/>
      <c r="AG41" s="146" t="s">
        <v>197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5">
        <v>8</v>
      </c>
      <c r="B42" s="166" t="s">
        <v>289</v>
      </c>
      <c r="C42" s="181" t="s">
        <v>290</v>
      </c>
      <c r="D42" s="167" t="s">
        <v>200</v>
      </c>
      <c r="E42" s="168">
        <v>469.315</v>
      </c>
      <c r="F42" s="169"/>
      <c r="G42" s="170">
        <f>ROUND(E42*F42,2)</f>
        <v>0</v>
      </c>
      <c r="H42" s="169">
        <v>0</v>
      </c>
      <c r="I42" s="170">
        <f>ROUND(E42*H42,2)</f>
        <v>0</v>
      </c>
      <c r="J42" s="169">
        <v>976</v>
      </c>
      <c r="K42" s="170">
        <f>ROUND(E42*J42,2)</f>
        <v>458051.44</v>
      </c>
      <c r="L42" s="170">
        <v>21</v>
      </c>
      <c r="M42" s="170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70" t="s">
        <v>201</v>
      </c>
      <c r="S42" s="170" t="s">
        <v>163</v>
      </c>
      <c r="T42" s="171" t="s">
        <v>163</v>
      </c>
      <c r="U42" s="156">
        <v>2.1949999999999998</v>
      </c>
      <c r="V42" s="156">
        <f>ROUND(E42*U42,2)</f>
        <v>1030.1500000000001</v>
      </c>
      <c r="W42" s="156"/>
      <c r="X42" s="156" t="s">
        <v>170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171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53"/>
      <c r="B43" s="154"/>
      <c r="C43" s="253" t="s">
        <v>291</v>
      </c>
      <c r="D43" s="254"/>
      <c r="E43" s="254"/>
      <c r="F43" s="254"/>
      <c r="G43" s="254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46"/>
      <c r="Z43" s="146"/>
      <c r="AA43" s="146"/>
      <c r="AB43" s="146"/>
      <c r="AC43" s="146"/>
      <c r="AD43" s="146"/>
      <c r="AE43" s="146"/>
      <c r="AF43" s="146"/>
      <c r="AG43" s="146" t="s">
        <v>195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87" t="str">
        <f>C43</f>
        <v>sypaninou z vhodných hornin tř. 1 - 4 nebo materiálem, uloženým ve vzdálenosti do 30 m od vnějšího kraje objektu, pro jakoukoliv míru zhutnění,</v>
      </c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88" t="s">
        <v>292</v>
      </c>
      <c r="D44" s="185"/>
      <c r="E44" s="186">
        <v>469.315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46"/>
      <c r="Z44" s="146"/>
      <c r="AA44" s="146"/>
      <c r="AB44" s="146"/>
      <c r="AC44" s="146"/>
      <c r="AD44" s="146"/>
      <c r="AE44" s="146"/>
      <c r="AF44" s="146"/>
      <c r="AG44" s="146" t="s">
        <v>197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5">
        <v>9</v>
      </c>
      <c r="B45" s="166" t="s">
        <v>293</v>
      </c>
      <c r="C45" s="181" t="s">
        <v>294</v>
      </c>
      <c r="D45" s="167" t="s">
        <v>200</v>
      </c>
      <c r="E45" s="168">
        <v>469.315</v>
      </c>
      <c r="F45" s="169"/>
      <c r="G45" s="170">
        <f>ROUND(E45*F45,2)</f>
        <v>0</v>
      </c>
      <c r="H45" s="169">
        <v>0</v>
      </c>
      <c r="I45" s="170">
        <f>ROUND(E45*H45,2)</f>
        <v>0</v>
      </c>
      <c r="J45" s="169">
        <v>415.5</v>
      </c>
      <c r="K45" s="170">
        <f>ROUND(E45*J45,2)</f>
        <v>195000.38</v>
      </c>
      <c r="L45" s="170">
        <v>21</v>
      </c>
      <c r="M45" s="170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70" t="s">
        <v>201</v>
      </c>
      <c r="S45" s="170" t="s">
        <v>163</v>
      </c>
      <c r="T45" s="171" t="s">
        <v>163</v>
      </c>
      <c r="U45" s="156">
        <v>0.997</v>
      </c>
      <c r="V45" s="156">
        <f>ROUND(E45*U45,2)</f>
        <v>467.91</v>
      </c>
      <c r="W45" s="156"/>
      <c r="X45" s="156" t="s">
        <v>170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171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53"/>
      <c r="B46" s="154"/>
      <c r="C46" s="253" t="s">
        <v>291</v>
      </c>
      <c r="D46" s="254"/>
      <c r="E46" s="254"/>
      <c r="F46" s="254"/>
      <c r="G46" s="254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46"/>
      <c r="Z46" s="146"/>
      <c r="AA46" s="146"/>
      <c r="AB46" s="146"/>
      <c r="AC46" s="146"/>
      <c r="AD46" s="146"/>
      <c r="AE46" s="146"/>
      <c r="AF46" s="146"/>
      <c r="AG46" s="146" t="s">
        <v>195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87" t="str">
        <f>C46</f>
        <v>sypaninou z vhodných hornin tř. 1 - 4 nebo materiálem, uloženým ve vzdálenosti do 30 m od vnějšího kraje objektu, pro jakoukoliv míru zhutnění,</v>
      </c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3"/>
      <c r="B47" s="154"/>
      <c r="C47" s="188" t="s">
        <v>292</v>
      </c>
      <c r="D47" s="185"/>
      <c r="E47" s="186">
        <v>469.315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46"/>
      <c r="Z47" s="146"/>
      <c r="AA47" s="146"/>
      <c r="AB47" s="146"/>
      <c r="AC47" s="146"/>
      <c r="AD47" s="146"/>
      <c r="AE47" s="146"/>
      <c r="AF47" s="146"/>
      <c r="AG47" s="146" t="s">
        <v>197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65">
        <v>10</v>
      </c>
      <c r="B48" s="166" t="s">
        <v>231</v>
      </c>
      <c r="C48" s="181" t="s">
        <v>232</v>
      </c>
      <c r="D48" s="167" t="s">
        <v>200</v>
      </c>
      <c r="E48" s="168">
        <v>176.73650000000001</v>
      </c>
      <c r="F48" s="169"/>
      <c r="G48" s="170">
        <f>ROUND(E48*F48,2)</f>
        <v>0</v>
      </c>
      <c r="H48" s="169">
        <v>0</v>
      </c>
      <c r="I48" s="170">
        <f>ROUND(E48*H48,2)</f>
        <v>0</v>
      </c>
      <c r="J48" s="169">
        <v>490</v>
      </c>
      <c r="K48" s="170">
        <f>ROUND(E48*J48,2)</f>
        <v>86600.89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 t="s">
        <v>201</v>
      </c>
      <c r="S48" s="170" t="s">
        <v>163</v>
      </c>
      <c r="T48" s="171" t="s">
        <v>163</v>
      </c>
      <c r="U48" s="156">
        <v>0</v>
      </c>
      <c r="V48" s="156">
        <f>ROUND(E48*U48,2)</f>
        <v>0</v>
      </c>
      <c r="W48" s="156"/>
      <c r="X48" s="156" t="s">
        <v>170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171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188" t="s">
        <v>276</v>
      </c>
      <c r="D49" s="185"/>
      <c r="E49" s="186">
        <v>100.464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46"/>
      <c r="Z49" s="146"/>
      <c r="AA49" s="146"/>
      <c r="AB49" s="146"/>
      <c r="AC49" s="146"/>
      <c r="AD49" s="146"/>
      <c r="AE49" s="146"/>
      <c r="AF49" s="146"/>
      <c r="AG49" s="146" t="s">
        <v>197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88" t="s">
        <v>277</v>
      </c>
      <c r="D50" s="185"/>
      <c r="E50" s="186">
        <v>65.52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46"/>
      <c r="Z50" s="146"/>
      <c r="AA50" s="146"/>
      <c r="AB50" s="146"/>
      <c r="AC50" s="146"/>
      <c r="AD50" s="146"/>
      <c r="AE50" s="146"/>
      <c r="AF50" s="146"/>
      <c r="AG50" s="146" t="s">
        <v>197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188" t="s">
        <v>282</v>
      </c>
      <c r="D51" s="185"/>
      <c r="E51" s="186">
        <v>1.19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46"/>
      <c r="Z51" s="146"/>
      <c r="AA51" s="146"/>
      <c r="AB51" s="146"/>
      <c r="AC51" s="146"/>
      <c r="AD51" s="146"/>
      <c r="AE51" s="146"/>
      <c r="AF51" s="146"/>
      <c r="AG51" s="146" t="s">
        <v>197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188" t="s">
        <v>283</v>
      </c>
      <c r="D52" s="185"/>
      <c r="E52" s="186">
        <v>9.5625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46"/>
      <c r="Z52" s="146"/>
      <c r="AA52" s="146"/>
      <c r="AB52" s="146"/>
      <c r="AC52" s="146"/>
      <c r="AD52" s="146"/>
      <c r="AE52" s="146"/>
      <c r="AF52" s="146"/>
      <c r="AG52" s="146" t="s">
        <v>197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65">
        <v>11</v>
      </c>
      <c r="B53" s="166" t="s">
        <v>295</v>
      </c>
      <c r="C53" s="181" t="s">
        <v>296</v>
      </c>
      <c r="D53" s="167" t="s">
        <v>259</v>
      </c>
      <c r="E53" s="168">
        <v>19.391999999999999</v>
      </c>
      <c r="F53" s="169"/>
      <c r="G53" s="170">
        <f>ROUND(E53*F53,2)</f>
        <v>0</v>
      </c>
      <c r="H53" s="169">
        <v>551</v>
      </c>
      <c r="I53" s="170">
        <f>ROUND(E53*H53,2)</f>
        <v>10684.99</v>
      </c>
      <c r="J53" s="169">
        <v>0</v>
      </c>
      <c r="K53" s="170">
        <f>ROUND(E53*J53,2)</f>
        <v>0</v>
      </c>
      <c r="L53" s="170">
        <v>21</v>
      </c>
      <c r="M53" s="170">
        <f>G53*(1+L53/100)</f>
        <v>0</v>
      </c>
      <c r="N53" s="168">
        <v>1</v>
      </c>
      <c r="O53" s="168">
        <f>ROUND(E53*N53,2)</f>
        <v>19.39</v>
      </c>
      <c r="P53" s="168">
        <v>0</v>
      </c>
      <c r="Q53" s="168">
        <f>ROUND(E53*P53,2)</f>
        <v>0</v>
      </c>
      <c r="R53" s="170" t="s">
        <v>297</v>
      </c>
      <c r="S53" s="170" t="s">
        <v>163</v>
      </c>
      <c r="T53" s="171" t="s">
        <v>163</v>
      </c>
      <c r="U53" s="156">
        <v>0</v>
      </c>
      <c r="V53" s="156">
        <f>ROUND(E53*U53,2)</f>
        <v>0</v>
      </c>
      <c r="W53" s="156"/>
      <c r="X53" s="156" t="s">
        <v>298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299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188" t="s">
        <v>300</v>
      </c>
      <c r="D54" s="185"/>
      <c r="E54" s="186">
        <v>19.391999999999999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46"/>
      <c r="Z54" s="146"/>
      <c r="AA54" s="146"/>
      <c r="AB54" s="146"/>
      <c r="AC54" s="146"/>
      <c r="AD54" s="146"/>
      <c r="AE54" s="146"/>
      <c r="AF54" s="146"/>
      <c r="AG54" s="146" t="s">
        <v>197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158" t="s">
        <v>158</v>
      </c>
      <c r="B55" s="159" t="s">
        <v>84</v>
      </c>
      <c r="C55" s="179" t="s">
        <v>85</v>
      </c>
      <c r="D55" s="160"/>
      <c r="E55" s="161"/>
      <c r="F55" s="162"/>
      <c r="G55" s="162">
        <f>SUMIF(AG56:AG79,"&lt;&gt;NOR",G56:G79)</f>
        <v>0</v>
      </c>
      <c r="H55" s="162"/>
      <c r="I55" s="162">
        <f>SUM(I56:I79)</f>
        <v>11932</v>
      </c>
      <c r="J55" s="162"/>
      <c r="K55" s="162">
        <f>SUM(K56:K79)</f>
        <v>18321.600000000002</v>
      </c>
      <c r="L55" s="162"/>
      <c r="M55" s="162">
        <f>SUM(M56:M79)</f>
        <v>0</v>
      </c>
      <c r="N55" s="161"/>
      <c r="O55" s="161">
        <f>SUM(O56:O79)</f>
        <v>37.58</v>
      </c>
      <c r="P55" s="161"/>
      <c r="Q55" s="161">
        <f>SUM(Q56:Q79)</f>
        <v>0</v>
      </c>
      <c r="R55" s="162"/>
      <c r="S55" s="162"/>
      <c r="T55" s="163"/>
      <c r="U55" s="157"/>
      <c r="V55" s="157">
        <f>SUM(V56:V79)</f>
        <v>42.349999999999987</v>
      </c>
      <c r="W55" s="157"/>
      <c r="X55" s="157"/>
      <c r="AG55" t="s">
        <v>159</v>
      </c>
    </row>
    <row r="56" spans="1:60" outlineLevel="1" x14ac:dyDescent="0.2">
      <c r="A56" s="165">
        <v>12</v>
      </c>
      <c r="B56" s="166" t="s">
        <v>301</v>
      </c>
      <c r="C56" s="181" t="s">
        <v>302</v>
      </c>
      <c r="D56" s="167" t="s">
        <v>192</v>
      </c>
      <c r="E56" s="168">
        <v>120</v>
      </c>
      <c r="F56" s="169"/>
      <c r="G56" s="170">
        <f>ROUND(E56*F56,2)</f>
        <v>0</v>
      </c>
      <c r="H56" s="169">
        <v>1.98</v>
      </c>
      <c r="I56" s="170">
        <f>ROUND(E56*H56,2)</f>
        <v>237.6</v>
      </c>
      <c r="J56" s="169">
        <v>25.22</v>
      </c>
      <c r="K56" s="170">
        <f>ROUND(E56*J56,2)</f>
        <v>3026.4</v>
      </c>
      <c r="L56" s="170">
        <v>21</v>
      </c>
      <c r="M56" s="170">
        <f>G56*(1+L56/100)</f>
        <v>0</v>
      </c>
      <c r="N56" s="168">
        <v>0</v>
      </c>
      <c r="O56" s="168">
        <f>ROUND(E56*N56,2)</f>
        <v>0</v>
      </c>
      <c r="P56" s="168">
        <v>0</v>
      </c>
      <c r="Q56" s="168">
        <f>ROUND(E56*P56,2)</f>
        <v>0</v>
      </c>
      <c r="R56" s="170" t="s">
        <v>303</v>
      </c>
      <c r="S56" s="170" t="s">
        <v>163</v>
      </c>
      <c r="T56" s="171" t="s">
        <v>163</v>
      </c>
      <c r="U56" s="156">
        <v>0.06</v>
      </c>
      <c r="V56" s="156">
        <f>ROUND(E56*U56,2)</f>
        <v>7.2</v>
      </c>
      <c r="W56" s="156"/>
      <c r="X56" s="156" t="s">
        <v>170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179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3"/>
      <c r="B57" s="154"/>
      <c r="C57" s="253" t="s">
        <v>304</v>
      </c>
      <c r="D57" s="254"/>
      <c r="E57" s="254"/>
      <c r="F57" s="254"/>
      <c r="G57" s="254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46"/>
      <c r="Z57" s="146"/>
      <c r="AA57" s="146"/>
      <c r="AB57" s="146"/>
      <c r="AC57" s="146"/>
      <c r="AD57" s="146"/>
      <c r="AE57" s="146"/>
      <c r="AF57" s="146"/>
      <c r="AG57" s="146" t="s">
        <v>195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3"/>
      <c r="B58" s="154"/>
      <c r="C58" s="188" t="s">
        <v>305</v>
      </c>
      <c r="D58" s="185"/>
      <c r="E58" s="186">
        <v>120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46"/>
      <c r="Z58" s="146"/>
      <c r="AA58" s="146"/>
      <c r="AB58" s="146"/>
      <c r="AC58" s="146"/>
      <c r="AD58" s="146"/>
      <c r="AE58" s="146"/>
      <c r="AF58" s="146"/>
      <c r="AG58" s="146" t="s">
        <v>197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65">
        <v>13</v>
      </c>
      <c r="B59" s="166" t="s">
        <v>306</v>
      </c>
      <c r="C59" s="181" t="s">
        <v>307</v>
      </c>
      <c r="D59" s="167" t="s">
        <v>192</v>
      </c>
      <c r="E59" s="168">
        <v>120</v>
      </c>
      <c r="F59" s="169"/>
      <c r="G59" s="170">
        <f>ROUND(E59*F59,2)</f>
        <v>0</v>
      </c>
      <c r="H59" s="169">
        <v>0</v>
      </c>
      <c r="I59" s="170">
        <f>ROUND(E59*H59,2)</f>
        <v>0</v>
      </c>
      <c r="J59" s="169">
        <v>73.8</v>
      </c>
      <c r="K59" s="170">
        <f>ROUND(E59*J59,2)</f>
        <v>8856</v>
      </c>
      <c r="L59" s="170">
        <v>21</v>
      </c>
      <c r="M59" s="170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70" t="s">
        <v>201</v>
      </c>
      <c r="S59" s="170" t="s">
        <v>163</v>
      </c>
      <c r="T59" s="171" t="s">
        <v>163</v>
      </c>
      <c r="U59" s="156">
        <v>0.17699999999999999</v>
      </c>
      <c r="V59" s="156">
        <f>ROUND(E59*U59,2)</f>
        <v>21.24</v>
      </c>
      <c r="W59" s="156"/>
      <c r="X59" s="156" t="s">
        <v>170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171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53"/>
      <c r="B60" s="154"/>
      <c r="C60" s="253" t="s">
        <v>308</v>
      </c>
      <c r="D60" s="254"/>
      <c r="E60" s="254"/>
      <c r="F60" s="254"/>
      <c r="G60" s="254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46"/>
      <c r="Z60" s="146"/>
      <c r="AA60" s="146"/>
      <c r="AB60" s="146"/>
      <c r="AC60" s="146"/>
      <c r="AD60" s="146"/>
      <c r="AE60" s="146"/>
      <c r="AF60" s="146"/>
      <c r="AG60" s="146" t="s">
        <v>195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87" t="str">
        <f>C60</f>
        <v>s případným nutným přemístěním hromad nebo dočasných skládek na místo potřeby ze vzdálenosti do 30 m, v rovině nebo ve svahu do 1 : 5,</v>
      </c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88" t="s">
        <v>305</v>
      </c>
      <c r="D61" s="185"/>
      <c r="E61" s="186">
        <v>120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46"/>
      <c r="Z61" s="146"/>
      <c r="AA61" s="146"/>
      <c r="AB61" s="146"/>
      <c r="AC61" s="146"/>
      <c r="AD61" s="146"/>
      <c r="AE61" s="146"/>
      <c r="AF61" s="146"/>
      <c r="AG61" s="146" t="s">
        <v>197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65">
        <v>14</v>
      </c>
      <c r="B62" s="166" t="s">
        <v>309</v>
      </c>
      <c r="C62" s="181" t="s">
        <v>310</v>
      </c>
      <c r="D62" s="167" t="s">
        <v>192</v>
      </c>
      <c r="E62" s="168">
        <v>120</v>
      </c>
      <c r="F62" s="169"/>
      <c r="G62" s="170">
        <f>ROUND(E62*F62,2)</f>
        <v>0</v>
      </c>
      <c r="H62" s="169">
        <v>0</v>
      </c>
      <c r="I62" s="170">
        <f>ROUND(E62*H62,2)</f>
        <v>0</v>
      </c>
      <c r="J62" s="169">
        <v>37.5</v>
      </c>
      <c r="K62" s="170">
        <f>ROUND(E62*J62,2)</f>
        <v>4500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</v>
      </c>
      <c r="Q62" s="168">
        <f>ROUND(E62*P62,2)</f>
        <v>0</v>
      </c>
      <c r="R62" s="170" t="s">
        <v>303</v>
      </c>
      <c r="S62" s="170" t="s">
        <v>163</v>
      </c>
      <c r="T62" s="171" t="s">
        <v>163</v>
      </c>
      <c r="U62" s="156">
        <v>0.09</v>
      </c>
      <c r="V62" s="156">
        <f>ROUND(E62*U62,2)</f>
        <v>10.8</v>
      </c>
      <c r="W62" s="156"/>
      <c r="X62" s="156" t="s">
        <v>170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171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253" t="s">
        <v>311</v>
      </c>
      <c r="D63" s="254"/>
      <c r="E63" s="254"/>
      <c r="F63" s="254"/>
      <c r="G63" s="254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46"/>
      <c r="Z63" s="146"/>
      <c r="AA63" s="146"/>
      <c r="AB63" s="146"/>
      <c r="AC63" s="146"/>
      <c r="AD63" s="146"/>
      <c r="AE63" s="146"/>
      <c r="AF63" s="146"/>
      <c r="AG63" s="146" t="s">
        <v>195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88" t="s">
        <v>305</v>
      </c>
      <c r="D64" s="185"/>
      <c r="E64" s="186">
        <v>120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46"/>
      <c r="Z64" s="146"/>
      <c r="AA64" s="146"/>
      <c r="AB64" s="146"/>
      <c r="AC64" s="146"/>
      <c r="AD64" s="146"/>
      <c r="AE64" s="146"/>
      <c r="AF64" s="146"/>
      <c r="AG64" s="146" t="s">
        <v>197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5">
        <v>15</v>
      </c>
      <c r="B65" s="166" t="s">
        <v>312</v>
      </c>
      <c r="C65" s="181" t="s">
        <v>313</v>
      </c>
      <c r="D65" s="167" t="s">
        <v>192</v>
      </c>
      <c r="E65" s="168">
        <v>120</v>
      </c>
      <c r="F65" s="169"/>
      <c r="G65" s="170">
        <f>ROUND(E65*F65,2)</f>
        <v>0</v>
      </c>
      <c r="H65" s="169">
        <v>0</v>
      </c>
      <c r="I65" s="170">
        <f>ROUND(E65*H65,2)</f>
        <v>0</v>
      </c>
      <c r="J65" s="169">
        <v>1.7</v>
      </c>
      <c r="K65" s="170">
        <f>ROUND(E65*J65,2)</f>
        <v>204</v>
      </c>
      <c r="L65" s="170">
        <v>21</v>
      </c>
      <c r="M65" s="170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70" t="s">
        <v>303</v>
      </c>
      <c r="S65" s="170" t="s">
        <v>163</v>
      </c>
      <c r="T65" s="171" t="s">
        <v>163</v>
      </c>
      <c r="U65" s="156">
        <v>1E-3</v>
      </c>
      <c r="V65" s="156">
        <f>ROUND(E65*U65,2)</f>
        <v>0.12</v>
      </c>
      <c r="W65" s="156"/>
      <c r="X65" s="156" t="s">
        <v>170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171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188" t="s">
        <v>305</v>
      </c>
      <c r="D66" s="185"/>
      <c r="E66" s="186">
        <v>120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46"/>
      <c r="Z66" s="146"/>
      <c r="AA66" s="146"/>
      <c r="AB66" s="146"/>
      <c r="AC66" s="146"/>
      <c r="AD66" s="146"/>
      <c r="AE66" s="146"/>
      <c r="AF66" s="146"/>
      <c r="AG66" s="146" t="s">
        <v>197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65">
        <v>16</v>
      </c>
      <c r="B67" s="166" t="s">
        <v>314</v>
      </c>
      <c r="C67" s="181" t="s">
        <v>315</v>
      </c>
      <c r="D67" s="167" t="s">
        <v>192</v>
      </c>
      <c r="E67" s="168">
        <v>120</v>
      </c>
      <c r="F67" s="169"/>
      <c r="G67" s="170">
        <f>ROUND(E67*F67,2)</f>
        <v>0</v>
      </c>
      <c r="H67" s="169">
        <v>0</v>
      </c>
      <c r="I67" s="170">
        <f>ROUND(E67*H67,2)</f>
        <v>0</v>
      </c>
      <c r="J67" s="169">
        <v>7.6</v>
      </c>
      <c r="K67" s="170">
        <f>ROUND(E67*J67,2)</f>
        <v>912</v>
      </c>
      <c r="L67" s="170">
        <v>21</v>
      </c>
      <c r="M67" s="170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70" t="s">
        <v>303</v>
      </c>
      <c r="S67" s="170" t="s">
        <v>163</v>
      </c>
      <c r="T67" s="171" t="s">
        <v>163</v>
      </c>
      <c r="U67" s="156">
        <v>0.02</v>
      </c>
      <c r="V67" s="156">
        <f>ROUND(E67*U67,2)</f>
        <v>2.4</v>
      </c>
      <c r="W67" s="156"/>
      <c r="X67" s="156" t="s">
        <v>170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171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3"/>
      <c r="B68" s="154"/>
      <c r="C68" s="188" t="s">
        <v>305</v>
      </c>
      <c r="D68" s="185"/>
      <c r="E68" s="186">
        <v>120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46"/>
      <c r="Z68" s="146"/>
      <c r="AA68" s="146"/>
      <c r="AB68" s="146"/>
      <c r="AC68" s="146"/>
      <c r="AD68" s="146"/>
      <c r="AE68" s="146"/>
      <c r="AF68" s="146"/>
      <c r="AG68" s="146" t="s">
        <v>197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5">
        <v>17</v>
      </c>
      <c r="B69" s="166" t="s">
        <v>316</v>
      </c>
      <c r="C69" s="181" t="s">
        <v>317</v>
      </c>
      <c r="D69" s="167" t="s">
        <v>192</v>
      </c>
      <c r="E69" s="168">
        <v>120</v>
      </c>
      <c r="F69" s="169"/>
      <c r="G69" s="170">
        <f>ROUND(E69*F69,2)</f>
        <v>0</v>
      </c>
      <c r="H69" s="169">
        <v>0</v>
      </c>
      <c r="I69" s="170">
        <f>ROUND(E69*H69,2)</f>
        <v>0</v>
      </c>
      <c r="J69" s="169">
        <v>1.1000000000000001</v>
      </c>
      <c r="K69" s="170">
        <f>ROUND(E69*J69,2)</f>
        <v>132</v>
      </c>
      <c r="L69" s="170">
        <v>21</v>
      </c>
      <c r="M69" s="170">
        <f>G69*(1+L69/100)</f>
        <v>0</v>
      </c>
      <c r="N69" s="168">
        <v>0</v>
      </c>
      <c r="O69" s="168">
        <f>ROUND(E69*N69,2)</f>
        <v>0</v>
      </c>
      <c r="P69" s="168">
        <v>0</v>
      </c>
      <c r="Q69" s="168">
        <f>ROUND(E69*P69,2)</f>
        <v>0</v>
      </c>
      <c r="R69" s="170" t="s">
        <v>303</v>
      </c>
      <c r="S69" s="170" t="s">
        <v>163</v>
      </c>
      <c r="T69" s="171" t="s">
        <v>163</v>
      </c>
      <c r="U69" s="156">
        <v>1E-3</v>
      </c>
      <c r="V69" s="156">
        <f>ROUND(E69*U69,2)</f>
        <v>0.12</v>
      </c>
      <c r="W69" s="156"/>
      <c r="X69" s="156" t="s">
        <v>170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179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53"/>
      <c r="B70" s="154"/>
      <c r="C70" s="188" t="s">
        <v>305</v>
      </c>
      <c r="D70" s="185"/>
      <c r="E70" s="186">
        <v>120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46"/>
      <c r="Z70" s="146"/>
      <c r="AA70" s="146"/>
      <c r="AB70" s="146"/>
      <c r="AC70" s="146"/>
      <c r="AD70" s="146"/>
      <c r="AE70" s="146"/>
      <c r="AF70" s="146"/>
      <c r="AG70" s="146" t="s">
        <v>197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65">
        <v>18</v>
      </c>
      <c r="B71" s="166" t="s">
        <v>318</v>
      </c>
      <c r="C71" s="181" t="s">
        <v>319</v>
      </c>
      <c r="D71" s="167" t="s">
        <v>192</v>
      </c>
      <c r="E71" s="168">
        <v>120</v>
      </c>
      <c r="F71" s="169"/>
      <c r="G71" s="170">
        <f>ROUND(E71*F71,2)</f>
        <v>0</v>
      </c>
      <c r="H71" s="169">
        <v>0.04</v>
      </c>
      <c r="I71" s="170">
        <f>ROUND(E71*H71,2)</f>
        <v>4.8</v>
      </c>
      <c r="J71" s="169">
        <v>5.76</v>
      </c>
      <c r="K71" s="170">
        <f>ROUND(E71*J71,2)</f>
        <v>691.2</v>
      </c>
      <c r="L71" s="170">
        <v>21</v>
      </c>
      <c r="M71" s="170">
        <f>G71*(1+L71/100)</f>
        <v>0</v>
      </c>
      <c r="N71" s="168">
        <v>0</v>
      </c>
      <c r="O71" s="168">
        <f>ROUND(E71*N71,2)</f>
        <v>0</v>
      </c>
      <c r="P71" s="168">
        <v>0</v>
      </c>
      <c r="Q71" s="168">
        <f>ROUND(E71*P71,2)</f>
        <v>0</v>
      </c>
      <c r="R71" s="170" t="s">
        <v>303</v>
      </c>
      <c r="S71" s="170" t="s">
        <v>163</v>
      </c>
      <c r="T71" s="171" t="s">
        <v>163</v>
      </c>
      <c r="U71" s="156">
        <v>3.8999999999999998E-3</v>
      </c>
      <c r="V71" s="156">
        <f>ROUND(E71*U71,2)</f>
        <v>0.47</v>
      </c>
      <c r="W71" s="156"/>
      <c r="X71" s="156" t="s">
        <v>170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179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53"/>
      <c r="B72" s="154"/>
      <c r="C72" s="253" t="s">
        <v>320</v>
      </c>
      <c r="D72" s="254"/>
      <c r="E72" s="254"/>
      <c r="F72" s="254"/>
      <c r="G72" s="254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46"/>
      <c r="Z72" s="146"/>
      <c r="AA72" s="146"/>
      <c r="AB72" s="146"/>
      <c r="AC72" s="146"/>
      <c r="AD72" s="146"/>
      <c r="AE72" s="146"/>
      <c r="AF72" s="146"/>
      <c r="AG72" s="146" t="s">
        <v>195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88" t="s">
        <v>305</v>
      </c>
      <c r="D73" s="185"/>
      <c r="E73" s="186">
        <v>120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46"/>
      <c r="Z73" s="146"/>
      <c r="AA73" s="146"/>
      <c r="AB73" s="146"/>
      <c r="AC73" s="146"/>
      <c r="AD73" s="146"/>
      <c r="AE73" s="146"/>
      <c r="AF73" s="146"/>
      <c r="AG73" s="146" t="s">
        <v>197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65">
        <v>19</v>
      </c>
      <c r="B74" s="166" t="s">
        <v>321</v>
      </c>
      <c r="C74" s="181" t="s">
        <v>322</v>
      </c>
      <c r="D74" s="167" t="s">
        <v>323</v>
      </c>
      <c r="E74" s="168">
        <v>4.8</v>
      </c>
      <c r="F74" s="169"/>
      <c r="G74" s="170">
        <f>ROUND(E74*F74,2)</f>
        <v>0</v>
      </c>
      <c r="H74" s="169">
        <v>134.5</v>
      </c>
      <c r="I74" s="170">
        <f>ROUND(E74*H74,2)</f>
        <v>645.6</v>
      </c>
      <c r="J74" s="169">
        <v>0</v>
      </c>
      <c r="K74" s="170">
        <f>ROUND(E74*J74,2)</f>
        <v>0</v>
      </c>
      <c r="L74" s="170">
        <v>21</v>
      </c>
      <c r="M74" s="170">
        <f>G74*(1+L74/100)</f>
        <v>0</v>
      </c>
      <c r="N74" s="168">
        <v>1E-3</v>
      </c>
      <c r="O74" s="168">
        <f>ROUND(E74*N74,2)</f>
        <v>0</v>
      </c>
      <c r="P74" s="168">
        <v>0</v>
      </c>
      <c r="Q74" s="168">
        <f>ROUND(E74*P74,2)</f>
        <v>0</v>
      </c>
      <c r="R74" s="170" t="s">
        <v>297</v>
      </c>
      <c r="S74" s="170" t="s">
        <v>163</v>
      </c>
      <c r="T74" s="171" t="s">
        <v>163</v>
      </c>
      <c r="U74" s="156">
        <v>0</v>
      </c>
      <c r="V74" s="156">
        <f>ROUND(E74*U74,2)</f>
        <v>0</v>
      </c>
      <c r="W74" s="156"/>
      <c r="X74" s="156" t="s">
        <v>298</v>
      </c>
      <c r="Y74" s="146"/>
      <c r="Z74" s="146"/>
      <c r="AA74" s="146"/>
      <c r="AB74" s="146"/>
      <c r="AC74" s="146"/>
      <c r="AD74" s="146"/>
      <c r="AE74" s="146"/>
      <c r="AF74" s="146"/>
      <c r="AG74" s="146" t="s">
        <v>324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88" t="s">
        <v>325</v>
      </c>
      <c r="D75" s="185"/>
      <c r="E75" s="186">
        <v>4.8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46"/>
      <c r="Z75" s="146"/>
      <c r="AA75" s="146"/>
      <c r="AB75" s="146"/>
      <c r="AC75" s="146"/>
      <c r="AD75" s="146"/>
      <c r="AE75" s="146"/>
      <c r="AF75" s="146"/>
      <c r="AG75" s="146" t="s">
        <v>197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65">
        <v>20</v>
      </c>
      <c r="B76" s="166" t="s">
        <v>326</v>
      </c>
      <c r="C76" s="181" t="s">
        <v>327</v>
      </c>
      <c r="D76" s="167" t="s">
        <v>200</v>
      </c>
      <c r="E76" s="168">
        <v>22.5</v>
      </c>
      <c r="F76" s="169"/>
      <c r="G76" s="170">
        <f>ROUND(E76*F76,2)</f>
        <v>0</v>
      </c>
      <c r="H76" s="169">
        <v>464</v>
      </c>
      <c r="I76" s="170">
        <f>ROUND(E76*H76,2)</f>
        <v>10440</v>
      </c>
      <c r="J76" s="169">
        <v>0</v>
      </c>
      <c r="K76" s="170">
        <f>ROUND(E76*J76,2)</f>
        <v>0</v>
      </c>
      <c r="L76" s="170">
        <v>21</v>
      </c>
      <c r="M76" s="170">
        <f>G76*(1+L76/100)</f>
        <v>0</v>
      </c>
      <c r="N76" s="168">
        <v>1.67</v>
      </c>
      <c r="O76" s="168">
        <f>ROUND(E76*N76,2)</f>
        <v>37.58</v>
      </c>
      <c r="P76" s="168">
        <v>0</v>
      </c>
      <c r="Q76" s="168">
        <f>ROUND(E76*P76,2)</f>
        <v>0</v>
      </c>
      <c r="R76" s="170" t="s">
        <v>297</v>
      </c>
      <c r="S76" s="170" t="s">
        <v>163</v>
      </c>
      <c r="T76" s="171" t="s">
        <v>163</v>
      </c>
      <c r="U76" s="156">
        <v>0</v>
      </c>
      <c r="V76" s="156">
        <f>ROUND(E76*U76,2)</f>
        <v>0</v>
      </c>
      <c r="W76" s="156"/>
      <c r="X76" s="156" t="s">
        <v>298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299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88" t="s">
        <v>328</v>
      </c>
      <c r="D77" s="185"/>
      <c r="E77" s="186">
        <v>22.5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46"/>
      <c r="Z77" s="146"/>
      <c r="AA77" s="146"/>
      <c r="AB77" s="146"/>
      <c r="AC77" s="146"/>
      <c r="AD77" s="146"/>
      <c r="AE77" s="146"/>
      <c r="AF77" s="146"/>
      <c r="AG77" s="146" t="s">
        <v>197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5">
        <v>21</v>
      </c>
      <c r="B78" s="166" t="s">
        <v>329</v>
      </c>
      <c r="C78" s="181" t="s">
        <v>330</v>
      </c>
      <c r="D78" s="167" t="s">
        <v>331</v>
      </c>
      <c r="E78" s="168">
        <v>2</v>
      </c>
      <c r="F78" s="169"/>
      <c r="G78" s="170">
        <f>ROUND(E78*F78,2)</f>
        <v>0</v>
      </c>
      <c r="H78" s="169">
        <v>302</v>
      </c>
      <c r="I78" s="170">
        <f>ROUND(E78*H78,2)</f>
        <v>604</v>
      </c>
      <c r="J78" s="169">
        <v>0</v>
      </c>
      <c r="K78" s="170">
        <f>ROUND(E78*J78,2)</f>
        <v>0</v>
      </c>
      <c r="L78" s="170">
        <v>21</v>
      </c>
      <c r="M78" s="170">
        <f>G78*(1+L78/100)</f>
        <v>0</v>
      </c>
      <c r="N78" s="168">
        <v>1E-3</v>
      </c>
      <c r="O78" s="168">
        <f>ROUND(E78*N78,2)</f>
        <v>0</v>
      </c>
      <c r="P78" s="168">
        <v>0</v>
      </c>
      <c r="Q78" s="168">
        <f>ROUND(E78*P78,2)</f>
        <v>0</v>
      </c>
      <c r="R78" s="170" t="s">
        <v>297</v>
      </c>
      <c r="S78" s="170" t="s">
        <v>163</v>
      </c>
      <c r="T78" s="171" t="s">
        <v>163</v>
      </c>
      <c r="U78" s="156">
        <v>0</v>
      </c>
      <c r="V78" s="156">
        <f>ROUND(E78*U78,2)</f>
        <v>0</v>
      </c>
      <c r="W78" s="156"/>
      <c r="X78" s="156" t="s">
        <v>298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324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3"/>
      <c r="B79" s="154"/>
      <c r="C79" s="188" t="s">
        <v>86</v>
      </c>
      <c r="D79" s="185"/>
      <c r="E79" s="186">
        <v>2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46"/>
      <c r="Z79" s="146"/>
      <c r="AA79" s="146"/>
      <c r="AB79" s="146"/>
      <c r="AC79" s="146"/>
      <c r="AD79" s="146"/>
      <c r="AE79" s="146"/>
      <c r="AF79" s="146"/>
      <c r="AG79" s="146" t="s">
        <v>197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58" t="s">
        <v>158</v>
      </c>
      <c r="B80" s="159" t="s">
        <v>86</v>
      </c>
      <c r="C80" s="179" t="s">
        <v>87</v>
      </c>
      <c r="D80" s="160"/>
      <c r="E80" s="161"/>
      <c r="F80" s="162"/>
      <c r="G80" s="162">
        <f>SUMIF(AG81:AG138,"&lt;&gt;NOR",G81:G138)</f>
        <v>0</v>
      </c>
      <c r="H80" s="162"/>
      <c r="I80" s="162">
        <f>SUM(I81:I138)</f>
        <v>1251325.53</v>
      </c>
      <c r="J80" s="162"/>
      <c r="K80" s="162">
        <f>SUM(K81:K138)</f>
        <v>446312.41000000009</v>
      </c>
      <c r="L80" s="162"/>
      <c r="M80" s="162">
        <f>SUM(M81:M138)</f>
        <v>0</v>
      </c>
      <c r="N80" s="161"/>
      <c r="O80" s="161">
        <f>SUM(O81:O138)</f>
        <v>452.06</v>
      </c>
      <c r="P80" s="161"/>
      <c r="Q80" s="161">
        <f>SUM(Q81:Q138)</f>
        <v>0</v>
      </c>
      <c r="R80" s="162"/>
      <c r="S80" s="162"/>
      <c r="T80" s="163"/>
      <c r="U80" s="157"/>
      <c r="V80" s="157">
        <f>SUM(V81:V138)</f>
        <v>787.79000000000008</v>
      </c>
      <c r="W80" s="157"/>
      <c r="X80" s="157"/>
      <c r="AG80" t="s">
        <v>159</v>
      </c>
    </row>
    <row r="81" spans="1:60" outlineLevel="1" x14ac:dyDescent="0.2">
      <c r="A81" s="165">
        <v>22</v>
      </c>
      <c r="B81" s="166" t="s">
        <v>332</v>
      </c>
      <c r="C81" s="181" t="s">
        <v>333</v>
      </c>
      <c r="D81" s="167" t="s">
        <v>252</v>
      </c>
      <c r="E81" s="168">
        <v>60</v>
      </c>
      <c r="F81" s="169"/>
      <c r="G81" s="170">
        <f>ROUND(E81*F81,2)</f>
        <v>0</v>
      </c>
      <c r="H81" s="169">
        <v>196.67</v>
      </c>
      <c r="I81" s="170">
        <f>ROUND(E81*H81,2)</f>
        <v>11800.2</v>
      </c>
      <c r="J81" s="169">
        <v>20.83</v>
      </c>
      <c r="K81" s="170">
        <f>ROUND(E81*J81,2)</f>
        <v>1249.8</v>
      </c>
      <c r="L81" s="170">
        <v>21</v>
      </c>
      <c r="M81" s="170">
        <f>G81*(1+L81/100)</f>
        <v>0</v>
      </c>
      <c r="N81" s="168">
        <v>7.77E-3</v>
      </c>
      <c r="O81" s="168">
        <f>ROUND(E81*N81,2)</f>
        <v>0.47</v>
      </c>
      <c r="P81" s="168">
        <v>0</v>
      </c>
      <c r="Q81" s="168">
        <f>ROUND(E81*P81,2)</f>
        <v>0</v>
      </c>
      <c r="R81" s="170" t="s">
        <v>334</v>
      </c>
      <c r="S81" s="170" t="s">
        <v>163</v>
      </c>
      <c r="T81" s="171" t="s">
        <v>163</v>
      </c>
      <c r="U81" s="156">
        <v>0.05</v>
      </c>
      <c r="V81" s="156">
        <f>ROUND(E81*U81,2)</f>
        <v>3</v>
      </c>
      <c r="W81" s="156"/>
      <c r="X81" s="156" t="s">
        <v>170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171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53"/>
      <c r="B82" s="154"/>
      <c r="C82" s="188" t="s">
        <v>335</v>
      </c>
      <c r="D82" s="185"/>
      <c r="E82" s="186">
        <v>60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46"/>
      <c r="Z82" s="146"/>
      <c r="AA82" s="146"/>
      <c r="AB82" s="146"/>
      <c r="AC82" s="146"/>
      <c r="AD82" s="146"/>
      <c r="AE82" s="146"/>
      <c r="AF82" s="146"/>
      <c r="AG82" s="146" t="s">
        <v>197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65">
        <v>23</v>
      </c>
      <c r="B83" s="166" t="s">
        <v>336</v>
      </c>
      <c r="C83" s="181" t="s">
        <v>337</v>
      </c>
      <c r="D83" s="167" t="s">
        <v>192</v>
      </c>
      <c r="E83" s="168">
        <v>96</v>
      </c>
      <c r="F83" s="169"/>
      <c r="G83" s="170">
        <f>ROUND(E83*F83,2)</f>
        <v>0</v>
      </c>
      <c r="H83" s="169">
        <v>3.95</v>
      </c>
      <c r="I83" s="170">
        <f>ROUND(E83*H83,2)</f>
        <v>379.2</v>
      </c>
      <c r="J83" s="169">
        <v>34.75</v>
      </c>
      <c r="K83" s="170">
        <f>ROUND(E83*J83,2)</f>
        <v>3336</v>
      </c>
      <c r="L83" s="170">
        <v>21</v>
      </c>
      <c r="M83" s="170">
        <f>G83*(1+L83/100)</f>
        <v>0</v>
      </c>
      <c r="N83" s="168">
        <v>1.8000000000000001E-4</v>
      </c>
      <c r="O83" s="168">
        <f>ROUND(E83*N83,2)</f>
        <v>0.02</v>
      </c>
      <c r="P83" s="168">
        <v>0</v>
      </c>
      <c r="Q83" s="168">
        <f>ROUND(E83*P83,2)</f>
        <v>0</v>
      </c>
      <c r="R83" s="170" t="s">
        <v>334</v>
      </c>
      <c r="S83" s="170" t="s">
        <v>163</v>
      </c>
      <c r="T83" s="171" t="s">
        <v>163</v>
      </c>
      <c r="U83" s="156">
        <v>7.4999999999999997E-2</v>
      </c>
      <c r="V83" s="156">
        <f>ROUND(E83*U83,2)</f>
        <v>7.2</v>
      </c>
      <c r="W83" s="156"/>
      <c r="X83" s="156" t="s">
        <v>170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171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53"/>
      <c r="B84" s="154"/>
      <c r="C84" s="253" t="s">
        <v>338</v>
      </c>
      <c r="D84" s="254"/>
      <c r="E84" s="254"/>
      <c r="F84" s="254"/>
      <c r="G84" s="254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46"/>
      <c r="Z84" s="146"/>
      <c r="AA84" s="146"/>
      <c r="AB84" s="146"/>
      <c r="AC84" s="146"/>
      <c r="AD84" s="146"/>
      <c r="AE84" s="146"/>
      <c r="AF84" s="146"/>
      <c r="AG84" s="146" t="s">
        <v>195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3"/>
      <c r="B85" s="154"/>
      <c r="C85" s="188" t="s">
        <v>339</v>
      </c>
      <c r="D85" s="185"/>
      <c r="E85" s="186">
        <v>96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46"/>
      <c r="Z85" s="146"/>
      <c r="AA85" s="146"/>
      <c r="AB85" s="146"/>
      <c r="AC85" s="146"/>
      <c r="AD85" s="146"/>
      <c r="AE85" s="146"/>
      <c r="AF85" s="146"/>
      <c r="AG85" s="146" t="s">
        <v>197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65">
        <v>24</v>
      </c>
      <c r="B86" s="166" t="s">
        <v>340</v>
      </c>
      <c r="C86" s="181" t="s">
        <v>341</v>
      </c>
      <c r="D86" s="167" t="s">
        <v>192</v>
      </c>
      <c r="E86" s="168">
        <v>276.64</v>
      </c>
      <c r="F86" s="169"/>
      <c r="G86" s="170">
        <f>ROUND(E86*F86,2)</f>
        <v>0</v>
      </c>
      <c r="H86" s="169">
        <v>0</v>
      </c>
      <c r="I86" s="170">
        <f>ROUND(E86*H86,2)</f>
        <v>0</v>
      </c>
      <c r="J86" s="169">
        <v>120.5</v>
      </c>
      <c r="K86" s="170">
        <f>ROUND(E86*J86,2)</f>
        <v>33335.120000000003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 t="s">
        <v>201</v>
      </c>
      <c r="S86" s="170" t="s">
        <v>163</v>
      </c>
      <c r="T86" s="171" t="s">
        <v>163</v>
      </c>
      <c r="U86" s="156">
        <v>0.15</v>
      </c>
      <c r="V86" s="156">
        <f>ROUND(E86*U86,2)</f>
        <v>41.5</v>
      </c>
      <c r="W86" s="156"/>
      <c r="X86" s="156" t="s">
        <v>170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171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253" t="s">
        <v>237</v>
      </c>
      <c r="D87" s="254"/>
      <c r="E87" s="254"/>
      <c r="F87" s="254"/>
      <c r="G87" s="254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46"/>
      <c r="Z87" s="146"/>
      <c r="AA87" s="146"/>
      <c r="AB87" s="146"/>
      <c r="AC87" s="146"/>
      <c r="AD87" s="146"/>
      <c r="AE87" s="146"/>
      <c r="AF87" s="146"/>
      <c r="AG87" s="146" t="s">
        <v>195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87" t="str">
        <f>C87</f>
        <v>z rostlé horniny tř.1 - 4 pod násypy z hornin soudržných do 92% PS a hornin nesoudržných sypkých relativní ulehlosti I(d) do 0,8</v>
      </c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188" t="s">
        <v>342</v>
      </c>
      <c r="D88" s="185"/>
      <c r="E88" s="186">
        <v>167.44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46"/>
      <c r="Z88" s="146"/>
      <c r="AA88" s="146"/>
      <c r="AB88" s="146"/>
      <c r="AC88" s="146"/>
      <c r="AD88" s="146"/>
      <c r="AE88" s="146"/>
      <c r="AF88" s="146"/>
      <c r="AG88" s="146" t="s">
        <v>197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88" t="s">
        <v>343</v>
      </c>
      <c r="D89" s="185"/>
      <c r="E89" s="186">
        <v>109.2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46"/>
      <c r="Z89" s="146"/>
      <c r="AA89" s="146"/>
      <c r="AB89" s="146"/>
      <c r="AC89" s="146"/>
      <c r="AD89" s="146"/>
      <c r="AE89" s="146"/>
      <c r="AF89" s="146"/>
      <c r="AG89" s="146" t="s">
        <v>197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65">
        <v>25</v>
      </c>
      <c r="B90" s="166" t="s">
        <v>344</v>
      </c>
      <c r="C90" s="181" t="s">
        <v>345</v>
      </c>
      <c r="D90" s="167" t="s">
        <v>200</v>
      </c>
      <c r="E90" s="168">
        <v>29.0472</v>
      </c>
      <c r="F90" s="169"/>
      <c r="G90" s="170">
        <f>ROUND(E90*F90,2)</f>
        <v>0</v>
      </c>
      <c r="H90" s="169">
        <v>2639.43</v>
      </c>
      <c r="I90" s="170">
        <f>ROUND(E90*H90,2)</f>
        <v>76668.05</v>
      </c>
      <c r="J90" s="169">
        <v>315.57</v>
      </c>
      <c r="K90" s="170">
        <f>ROUND(E90*J90,2)</f>
        <v>9166.42</v>
      </c>
      <c r="L90" s="170">
        <v>21</v>
      </c>
      <c r="M90" s="170">
        <f>G90*(1+L90/100)</f>
        <v>0</v>
      </c>
      <c r="N90" s="168">
        <v>2.5249999999999999</v>
      </c>
      <c r="O90" s="168">
        <f>ROUND(E90*N90,2)</f>
        <v>73.34</v>
      </c>
      <c r="P90" s="168">
        <v>0</v>
      </c>
      <c r="Q90" s="168">
        <f>ROUND(E90*P90,2)</f>
        <v>0</v>
      </c>
      <c r="R90" s="170" t="s">
        <v>346</v>
      </c>
      <c r="S90" s="170" t="s">
        <v>163</v>
      </c>
      <c r="T90" s="171" t="s">
        <v>163</v>
      </c>
      <c r="U90" s="156">
        <v>0.47699999999999998</v>
      </c>
      <c r="V90" s="156">
        <f>ROUND(E90*U90,2)</f>
        <v>13.86</v>
      </c>
      <c r="W90" s="156"/>
      <c r="X90" s="156" t="s">
        <v>170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171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253" t="s">
        <v>347</v>
      </c>
      <c r="D91" s="254"/>
      <c r="E91" s="254"/>
      <c r="F91" s="254"/>
      <c r="G91" s="254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46"/>
      <c r="Z91" s="146"/>
      <c r="AA91" s="146"/>
      <c r="AB91" s="146"/>
      <c r="AC91" s="146"/>
      <c r="AD91" s="146"/>
      <c r="AE91" s="146"/>
      <c r="AF91" s="146"/>
      <c r="AG91" s="146" t="s">
        <v>195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3"/>
      <c r="B92" s="154"/>
      <c r="C92" s="188" t="s">
        <v>348</v>
      </c>
      <c r="D92" s="185"/>
      <c r="E92" s="186">
        <v>17.581199999999999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46"/>
      <c r="Z92" s="146"/>
      <c r="AA92" s="146"/>
      <c r="AB92" s="146"/>
      <c r="AC92" s="146"/>
      <c r="AD92" s="146"/>
      <c r="AE92" s="146"/>
      <c r="AF92" s="146"/>
      <c r="AG92" s="146" t="s">
        <v>197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53"/>
      <c r="B93" s="154"/>
      <c r="C93" s="188" t="s">
        <v>349</v>
      </c>
      <c r="D93" s="185"/>
      <c r="E93" s="186">
        <v>11.465999999999999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46"/>
      <c r="Z93" s="146"/>
      <c r="AA93" s="146"/>
      <c r="AB93" s="146"/>
      <c r="AC93" s="146"/>
      <c r="AD93" s="146"/>
      <c r="AE93" s="146"/>
      <c r="AF93" s="146"/>
      <c r="AG93" s="146" t="s">
        <v>197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5">
        <v>26</v>
      </c>
      <c r="B94" s="166" t="s">
        <v>350</v>
      </c>
      <c r="C94" s="181" t="s">
        <v>351</v>
      </c>
      <c r="D94" s="167" t="s">
        <v>192</v>
      </c>
      <c r="E94" s="168">
        <v>101</v>
      </c>
      <c r="F94" s="169"/>
      <c r="G94" s="170">
        <f>ROUND(E94*F94,2)</f>
        <v>0</v>
      </c>
      <c r="H94" s="169">
        <v>187.4</v>
      </c>
      <c r="I94" s="170">
        <f>ROUND(E94*H94,2)</f>
        <v>18927.400000000001</v>
      </c>
      <c r="J94" s="169">
        <v>695.6</v>
      </c>
      <c r="K94" s="170">
        <f>ROUND(E94*J94,2)</f>
        <v>70255.600000000006</v>
      </c>
      <c r="L94" s="170">
        <v>21</v>
      </c>
      <c r="M94" s="170">
        <f>G94*(1+L94/100)</f>
        <v>0</v>
      </c>
      <c r="N94" s="168">
        <v>3.9199999999999999E-2</v>
      </c>
      <c r="O94" s="168">
        <f>ROUND(E94*N94,2)</f>
        <v>3.96</v>
      </c>
      <c r="P94" s="168">
        <v>0</v>
      </c>
      <c r="Q94" s="168">
        <f>ROUND(E94*P94,2)</f>
        <v>0</v>
      </c>
      <c r="R94" s="170" t="s">
        <v>346</v>
      </c>
      <c r="S94" s="170" t="s">
        <v>163</v>
      </c>
      <c r="T94" s="171" t="s">
        <v>163</v>
      </c>
      <c r="U94" s="156">
        <v>1.6</v>
      </c>
      <c r="V94" s="156">
        <f>ROUND(E94*U94,2)</f>
        <v>161.6</v>
      </c>
      <c r="W94" s="156"/>
      <c r="X94" s="156" t="s">
        <v>170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171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53"/>
      <c r="B95" s="154"/>
      <c r="C95" s="253" t="s">
        <v>352</v>
      </c>
      <c r="D95" s="254"/>
      <c r="E95" s="254"/>
      <c r="F95" s="254"/>
      <c r="G95" s="254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46"/>
      <c r="Z95" s="146"/>
      <c r="AA95" s="146"/>
      <c r="AB95" s="146"/>
      <c r="AC95" s="146"/>
      <c r="AD95" s="146"/>
      <c r="AE95" s="146"/>
      <c r="AF95" s="146"/>
      <c r="AG95" s="146" t="s">
        <v>195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87" t="str">
        <f>C95</f>
        <v>svislé nebo šikmé (odkloněné) , půdorysně přímé nebo zalomené, stěn základových desek ve volných nebo zapažených jámách, rýhách, šachtách, včetně případných vzpěr,</v>
      </c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88" t="s">
        <v>353</v>
      </c>
      <c r="D96" s="185"/>
      <c r="E96" s="186">
        <v>59.6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46"/>
      <c r="Z96" s="146"/>
      <c r="AA96" s="146"/>
      <c r="AB96" s="146"/>
      <c r="AC96" s="146"/>
      <c r="AD96" s="146"/>
      <c r="AE96" s="146"/>
      <c r="AF96" s="146"/>
      <c r="AG96" s="146" t="s">
        <v>197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3"/>
      <c r="B97" s="154"/>
      <c r="C97" s="188" t="s">
        <v>354</v>
      </c>
      <c r="D97" s="185"/>
      <c r="E97" s="186">
        <v>41.4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46"/>
      <c r="Z97" s="146"/>
      <c r="AA97" s="146"/>
      <c r="AB97" s="146"/>
      <c r="AC97" s="146"/>
      <c r="AD97" s="146"/>
      <c r="AE97" s="146"/>
      <c r="AF97" s="146"/>
      <c r="AG97" s="146" t="s">
        <v>197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65">
        <v>27</v>
      </c>
      <c r="B98" s="166" t="s">
        <v>355</v>
      </c>
      <c r="C98" s="181" t="s">
        <v>356</v>
      </c>
      <c r="D98" s="167" t="s">
        <v>192</v>
      </c>
      <c r="E98" s="168">
        <v>101</v>
      </c>
      <c r="F98" s="169"/>
      <c r="G98" s="170">
        <f>ROUND(E98*F98,2)</f>
        <v>0</v>
      </c>
      <c r="H98" s="169">
        <v>0</v>
      </c>
      <c r="I98" s="170">
        <f>ROUND(E98*H98,2)</f>
        <v>0</v>
      </c>
      <c r="J98" s="169">
        <v>140</v>
      </c>
      <c r="K98" s="170">
        <f>ROUND(E98*J98,2)</f>
        <v>14140</v>
      </c>
      <c r="L98" s="170">
        <v>21</v>
      </c>
      <c r="M98" s="170">
        <f>G98*(1+L98/100)</f>
        <v>0</v>
      </c>
      <c r="N98" s="168">
        <v>0</v>
      </c>
      <c r="O98" s="168">
        <f>ROUND(E98*N98,2)</f>
        <v>0</v>
      </c>
      <c r="P98" s="168">
        <v>0</v>
      </c>
      <c r="Q98" s="168">
        <f>ROUND(E98*P98,2)</f>
        <v>0</v>
      </c>
      <c r="R98" s="170" t="s">
        <v>346</v>
      </c>
      <c r="S98" s="170" t="s">
        <v>163</v>
      </c>
      <c r="T98" s="171" t="s">
        <v>163</v>
      </c>
      <c r="U98" s="156">
        <v>0.32</v>
      </c>
      <c r="V98" s="156">
        <f>ROUND(E98*U98,2)</f>
        <v>32.32</v>
      </c>
      <c r="W98" s="156"/>
      <c r="X98" s="156" t="s">
        <v>170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171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53"/>
      <c r="B99" s="154"/>
      <c r="C99" s="253" t="s">
        <v>352</v>
      </c>
      <c r="D99" s="254"/>
      <c r="E99" s="254"/>
      <c r="F99" s="254"/>
      <c r="G99" s="254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46"/>
      <c r="Z99" s="146"/>
      <c r="AA99" s="146"/>
      <c r="AB99" s="146"/>
      <c r="AC99" s="146"/>
      <c r="AD99" s="146"/>
      <c r="AE99" s="146"/>
      <c r="AF99" s="146"/>
      <c r="AG99" s="146" t="s">
        <v>195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87" t="str">
        <f>C99</f>
        <v>svislé nebo šikmé (odkloněné) , půdorysně přímé nebo zalomené, stěn základových desek ve volných nebo zapažených jámách, rýhách, šachtách, včetně případných vzpěr,</v>
      </c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3"/>
      <c r="B100" s="154"/>
      <c r="C100" s="188" t="s">
        <v>353</v>
      </c>
      <c r="D100" s="185"/>
      <c r="E100" s="186">
        <v>59.6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197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188" t="s">
        <v>354</v>
      </c>
      <c r="D101" s="185"/>
      <c r="E101" s="186">
        <v>41.4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197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65">
        <v>28</v>
      </c>
      <c r="B102" s="166" t="s">
        <v>357</v>
      </c>
      <c r="C102" s="181" t="s">
        <v>358</v>
      </c>
      <c r="D102" s="167" t="s">
        <v>259</v>
      </c>
      <c r="E102" s="168">
        <v>11.21851</v>
      </c>
      <c r="F102" s="169"/>
      <c r="G102" s="170">
        <f>ROUND(E102*F102,2)</f>
        <v>0</v>
      </c>
      <c r="H102" s="169">
        <v>59647.839999999997</v>
      </c>
      <c r="I102" s="170">
        <f>ROUND(E102*H102,2)</f>
        <v>669159.89</v>
      </c>
      <c r="J102" s="169">
        <v>13602.16</v>
      </c>
      <c r="K102" s="170">
        <f>ROUND(E102*J102,2)</f>
        <v>152595.97</v>
      </c>
      <c r="L102" s="170">
        <v>21</v>
      </c>
      <c r="M102" s="170">
        <f>G102*(1+L102/100)</f>
        <v>0</v>
      </c>
      <c r="N102" s="168">
        <v>1.0217400000000001</v>
      </c>
      <c r="O102" s="168">
        <f>ROUND(E102*N102,2)</f>
        <v>11.46</v>
      </c>
      <c r="P102" s="168">
        <v>0</v>
      </c>
      <c r="Q102" s="168">
        <f>ROUND(E102*P102,2)</f>
        <v>0</v>
      </c>
      <c r="R102" s="170" t="s">
        <v>346</v>
      </c>
      <c r="S102" s="170" t="s">
        <v>163</v>
      </c>
      <c r="T102" s="171" t="s">
        <v>163</v>
      </c>
      <c r="U102" s="156">
        <v>23.530999999999999</v>
      </c>
      <c r="V102" s="156">
        <f>ROUND(E102*U102,2)</f>
        <v>263.98</v>
      </c>
      <c r="W102" s="156"/>
      <c r="X102" s="156" t="s">
        <v>170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171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3"/>
      <c r="B103" s="154"/>
      <c r="C103" s="253" t="s">
        <v>359</v>
      </c>
      <c r="D103" s="254"/>
      <c r="E103" s="254"/>
      <c r="F103" s="254"/>
      <c r="G103" s="254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195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53"/>
      <c r="B104" s="154"/>
      <c r="C104" s="188" t="s">
        <v>360</v>
      </c>
      <c r="D104" s="185"/>
      <c r="E104" s="186">
        <v>10.6843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197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88" t="s">
        <v>361</v>
      </c>
      <c r="D105" s="185"/>
      <c r="E105" s="186">
        <v>0.53422000000000003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197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65">
        <v>29</v>
      </c>
      <c r="B106" s="166" t="s">
        <v>362</v>
      </c>
      <c r="C106" s="181" t="s">
        <v>363</v>
      </c>
      <c r="D106" s="167" t="s">
        <v>200</v>
      </c>
      <c r="E106" s="168">
        <v>0.66413</v>
      </c>
      <c r="F106" s="169"/>
      <c r="G106" s="170">
        <f>ROUND(E106*F106,2)</f>
        <v>0</v>
      </c>
      <c r="H106" s="169">
        <v>2639.43</v>
      </c>
      <c r="I106" s="170">
        <f>ROUND(E106*H106,2)</f>
        <v>1752.92</v>
      </c>
      <c r="J106" s="169">
        <v>315.57</v>
      </c>
      <c r="K106" s="170">
        <f>ROUND(E106*J106,2)</f>
        <v>209.58</v>
      </c>
      <c r="L106" s="170">
        <v>21</v>
      </c>
      <c r="M106" s="170">
        <f>G106*(1+L106/100)</f>
        <v>0</v>
      </c>
      <c r="N106" s="168">
        <v>2.5249999999999999</v>
      </c>
      <c r="O106" s="168">
        <f>ROUND(E106*N106,2)</f>
        <v>1.68</v>
      </c>
      <c r="P106" s="168">
        <v>0</v>
      </c>
      <c r="Q106" s="168">
        <f>ROUND(E106*P106,2)</f>
        <v>0</v>
      </c>
      <c r="R106" s="170" t="s">
        <v>346</v>
      </c>
      <c r="S106" s="170" t="s">
        <v>163</v>
      </c>
      <c r="T106" s="171" t="s">
        <v>163</v>
      </c>
      <c r="U106" s="156">
        <v>0.47699999999999998</v>
      </c>
      <c r="V106" s="156">
        <f>ROUND(E106*U106,2)</f>
        <v>0.32</v>
      </c>
      <c r="W106" s="156"/>
      <c r="X106" s="156" t="s">
        <v>170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171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/>
      <c r="B107" s="154"/>
      <c r="C107" s="188" t="s">
        <v>281</v>
      </c>
      <c r="D107" s="185"/>
      <c r="E107" s="186"/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197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188" t="s">
        <v>364</v>
      </c>
      <c r="D108" s="185"/>
      <c r="E108" s="186">
        <v>0.59062999999999999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197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53"/>
      <c r="B109" s="154"/>
      <c r="C109" s="188" t="s">
        <v>365</v>
      </c>
      <c r="D109" s="185"/>
      <c r="E109" s="186">
        <v>7.3499999999999996E-2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197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65">
        <v>30</v>
      </c>
      <c r="B110" s="166" t="s">
        <v>366</v>
      </c>
      <c r="C110" s="181" t="s">
        <v>367</v>
      </c>
      <c r="D110" s="167" t="s">
        <v>200</v>
      </c>
      <c r="E110" s="168">
        <v>10.625999999999999</v>
      </c>
      <c r="F110" s="169"/>
      <c r="G110" s="170">
        <f>ROUND(E110*F110,2)</f>
        <v>0</v>
      </c>
      <c r="H110" s="169">
        <v>2779.43</v>
      </c>
      <c r="I110" s="170">
        <f>ROUND(E110*H110,2)</f>
        <v>29534.22</v>
      </c>
      <c r="J110" s="169">
        <v>315.57</v>
      </c>
      <c r="K110" s="170">
        <f>ROUND(E110*J110,2)</f>
        <v>3353.25</v>
      </c>
      <c r="L110" s="170">
        <v>21</v>
      </c>
      <c r="M110" s="170">
        <f>G110*(1+L110/100)</f>
        <v>0</v>
      </c>
      <c r="N110" s="168">
        <v>2.5249999999999999</v>
      </c>
      <c r="O110" s="168">
        <f>ROUND(E110*N110,2)</f>
        <v>26.83</v>
      </c>
      <c r="P110" s="168">
        <v>0</v>
      </c>
      <c r="Q110" s="168">
        <f>ROUND(E110*P110,2)</f>
        <v>0</v>
      </c>
      <c r="R110" s="170" t="s">
        <v>346</v>
      </c>
      <c r="S110" s="170" t="s">
        <v>163</v>
      </c>
      <c r="T110" s="171" t="s">
        <v>163</v>
      </c>
      <c r="U110" s="156">
        <v>0.47699999999999998</v>
      </c>
      <c r="V110" s="156">
        <f>ROUND(E110*U110,2)</f>
        <v>5.07</v>
      </c>
      <c r="W110" s="156"/>
      <c r="X110" s="156" t="s">
        <v>170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171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3"/>
      <c r="B111" s="154"/>
      <c r="C111" s="188" t="s">
        <v>281</v>
      </c>
      <c r="D111" s="185"/>
      <c r="E111" s="186"/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197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188" t="s">
        <v>368</v>
      </c>
      <c r="D112" s="185"/>
      <c r="E112" s="186">
        <v>9.4499999999999993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197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53"/>
      <c r="B113" s="154"/>
      <c r="C113" s="188" t="s">
        <v>369</v>
      </c>
      <c r="D113" s="185"/>
      <c r="E113" s="186">
        <v>1.1759999999999999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197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5">
        <v>31</v>
      </c>
      <c r="B114" s="166" t="s">
        <v>370</v>
      </c>
      <c r="C114" s="181" t="s">
        <v>371</v>
      </c>
      <c r="D114" s="167" t="s">
        <v>192</v>
      </c>
      <c r="E114" s="168">
        <v>79.680000000000007</v>
      </c>
      <c r="F114" s="169"/>
      <c r="G114" s="170">
        <f>ROUND(E114*F114,2)</f>
        <v>0</v>
      </c>
      <c r="H114" s="169">
        <v>187.4</v>
      </c>
      <c r="I114" s="170">
        <f>ROUND(E114*H114,2)</f>
        <v>14932.03</v>
      </c>
      <c r="J114" s="169">
        <v>455.6</v>
      </c>
      <c r="K114" s="170">
        <f>ROUND(E114*J114,2)</f>
        <v>36302.21</v>
      </c>
      <c r="L114" s="170">
        <v>21</v>
      </c>
      <c r="M114" s="170">
        <f>G114*(1+L114/100)</f>
        <v>0</v>
      </c>
      <c r="N114" s="168">
        <v>3.9199999999999999E-2</v>
      </c>
      <c r="O114" s="168">
        <f>ROUND(E114*N114,2)</f>
        <v>3.12</v>
      </c>
      <c r="P114" s="168">
        <v>0</v>
      </c>
      <c r="Q114" s="168">
        <f>ROUND(E114*P114,2)</f>
        <v>0</v>
      </c>
      <c r="R114" s="170" t="s">
        <v>346</v>
      </c>
      <c r="S114" s="170" t="s">
        <v>163</v>
      </c>
      <c r="T114" s="171" t="s">
        <v>163</v>
      </c>
      <c r="U114" s="156">
        <v>1.05</v>
      </c>
      <c r="V114" s="156">
        <f>ROUND(E114*U114,2)</f>
        <v>83.66</v>
      </c>
      <c r="W114" s="156"/>
      <c r="X114" s="156" t="s">
        <v>170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171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53"/>
      <c r="B115" s="154"/>
      <c r="C115" s="253" t="s">
        <v>372</v>
      </c>
      <c r="D115" s="254"/>
      <c r="E115" s="254"/>
      <c r="F115" s="254"/>
      <c r="G115" s="254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195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87" t="str">
        <f>C115</f>
        <v>bednění svislé nebo šikmé (odkloněné), půdorysně přímé nebo zalomené, stěn základových patek ve volných nebo zapažených jámách, rýhách, šachtách, včetně případných vzpěr,</v>
      </c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53"/>
      <c r="B116" s="154"/>
      <c r="C116" s="188" t="s">
        <v>281</v>
      </c>
      <c r="D116" s="185"/>
      <c r="E116" s="186"/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197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3"/>
      <c r="B117" s="154"/>
      <c r="C117" s="188" t="s">
        <v>373</v>
      </c>
      <c r="D117" s="185"/>
      <c r="E117" s="186">
        <v>72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197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53"/>
      <c r="B118" s="154"/>
      <c r="C118" s="188" t="s">
        <v>374</v>
      </c>
      <c r="D118" s="185"/>
      <c r="E118" s="186">
        <v>7.68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197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65">
        <v>32</v>
      </c>
      <c r="B119" s="166" t="s">
        <v>375</v>
      </c>
      <c r="C119" s="181" t="s">
        <v>376</v>
      </c>
      <c r="D119" s="167" t="s">
        <v>192</v>
      </c>
      <c r="E119" s="168">
        <v>79.680000000000007</v>
      </c>
      <c r="F119" s="169"/>
      <c r="G119" s="170">
        <f>ROUND(E119*F119,2)</f>
        <v>0</v>
      </c>
      <c r="H119" s="169">
        <v>0</v>
      </c>
      <c r="I119" s="170">
        <f>ROUND(E119*H119,2)</f>
        <v>0</v>
      </c>
      <c r="J119" s="169">
        <v>140</v>
      </c>
      <c r="K119" s="170">
        <f>ROUND(E119*J119,2)</f>
        <v>11155.2</v>
      </c>
      <c r="L119" s="170">
        <v>21</v>
      </c>
      <c r="M119" s="170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70" t="s">
        <v>346</v>
      </c>
      <c r="S119" s="170" t="s">
        <v>163</v>
      </c>
      <c r="T119" s="171" t="s">
        <v>163</v>
      </c>
      <c r="U119" s="156">
        <v>0.32</v>
      </c>
      <c r="V119" s="156">
        <f>ROUND(E119*U119,2)</f>
        <v>25.5</v>
      </c>
      <c r="W119" s="156"/>
      <c r="X119" s="156" t="s">
        <v>170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171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53"/>
      <c r="B120" s="154"/>
      <c r="C120" s="253" t="s">
        <v>372</v>
      </c>
      <c r="D120" s="254"/>
      <c r="E120" s="254"/>
      <c r="F120" s="254"/>
      <c r="G120" s="254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195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87" t="str">
        <f>C120</f>
        <v>bednění svislé nebo šikmé (odkloněné), půdorysně přímé nebo zalomené, stěn základových patek ve volných nebo zapažených jámách, rýhách, šachtách, včetně případných vzpěr,</v>
      </c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3"/>
      <c r="B121" s="154"/>
      <c r="C121" s="188" t="s">
        <v>281</v>
      </c>
      <c r="D121" s="185"/>
      <c r="E121" s="186"/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197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3"/>
      <c r="B122" s="154"/>
      <c r="C122" s="188" t="s">
        <v>373</v>
      </c>
      <c r="D122" s="185"/>
      <c r="E122" s="186">
        <v>72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197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53"/>
      <c r="B123" s="154"/>
      <c r="C123" s="188" t="s">
        <v>374</v>
      </c>
      <c r="D123" s="185"/>
      <c r="E123" s="186">
        <v>7.68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197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2.5" outlineLevel="1" x14ac:dyDescent="0.2">
      <c r="A124" s="165">
        <v>33</v>
      </c>
      <c r="B124" s="166" t="s">
        <v>377</v>
      </c>
      <c r="C124" s="181" t="s">
        <v>378</v>
      </c>
      <c r="D124" s="167" t="s">
        <v>247</v>
      </c>
      <c r="E124" s="168">
        <v>49</v>
      </c>
      <c r="F124" s="169"/>
      <c r="G124" s="170">
        <f>ROUND(E124*F124,2)</f>
        <v>0</v>
      </c>
      <c r="H124" s="169">
        <v>177.98</v>
      </c>
      <c r="I124" s="170">
        <f>ROUND(E124*H124,2)</f>
        <v>8721.02</v>
      </c>
      <c r="J124" s="169">
        <v>517.02</v>
      </c>
      <c r="K124" s="170">
        <f>ROUND(E124*J124,2)</f>
        <v>25333.98</v>
      </c>
      <c r="L124" s="170">
        <v>21</v>
      </c>
      <c r="M124" s="170">
        <f>G124*(1+L124/100)</f>
        <v>0</v>
      </c>
      <c r="N124" s="168">
        <v>1.353E-2</v>
      </c>
      <c r="O124" s="168">
        <f>ROUND(E124*N124,2)</f>
        <v>0.66</v>
      </c>
      <c r="P124" s="168">
        <v>0</v>
      </c>
      <c r="Q124" s="168">
        <f>ROUND(E124*P124,2)</f>
        <v>0</v>
      </c>
      <c r="R124" s="170" t="s">
        <v>379</v>
      </c>
      <c r="S124" s="170" t="s">
        <v>163</v>
      </c>
      <c r="T124" s="171" t="s">
        <v>163</v>
      </c>
      <c r="U124" s="156">
        <v>1.0640000000000001</v>
      </c>
      <c r="V124" s="156">
        <f>ROUND(E124*U124,2)</f>
        <v>52.14</v>
      </c>
      <c r="W124" s="156"/>
      <c r="X124" s="156" t="s">
        <v>170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171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/>
      <c r="B125" s="154"/>
      <c r="C125" s="253" t="s">
        <v>380</v>
      </c>
      <c r="D125" s="254"/>
      <c r="E125" s="254"/>
      <c r="F125" s="254"/>
      <c r="G125" s="254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195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3"/>
      <c r="B126" s="154"/>
      <c r="C126" s="188" t="s">
        <v>281</v>
      </c>
      <c r="D126" s="185"/>
      <c r="E126" s="186"/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197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3"/>
      <c r="B127" s="154"/>
      <c r="C127" s="188" t="s">
        <v>381</v>
      </c>
      <c r="D127" s="185"/>
      <c r="E127" s="186">
        <v>49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197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65">
        <v>34</v>
      </c>
      <c r="B128" s="166" t="s">
        <v>382</v>
      </c>
      <c r="C128" s="181" t="s">
        <v>383</v>
      </c>
      <c r="D128" s="167" t="s">
        <v>200</v>
      </c>
      <c r="E128" s="168">
        <v>0.69237000000000004</v>
      </c>
      <c r="F128" s="169"/>
      <c r="G128" s="170">
        <f>ROUND(E128*F128,2)</f>
        <v>0</v>
      </c>
      <c r="H128" s="169">
        <v>2773.2</v>
      </c>
      <c r="I128" s="170">
        <f>ROUND(E128*H128,2)</f>
        <v>1920.08</v>
      </c>
      <c r="J128" s="169">
        <v>3146.8</v>
      </c>
      <c r="K128" s="170">
        <f>ROUND(E128*J128,2)</f>
        <v>2178.75</v>
      </c>
      <c r="L128" s="170">
        <v>21</v>
      </c>
      <c r="M128" s="170">
        <f>G128*(1+L128/100)</f>
        <v>0</v>
      </c>
      <c r="N128" s="168">
        <v>2.5249999999999999</v>
      </c>
      <c r="O128" s="168">
        <f>ROUND(E128*N128,2)</f>
        <v>1.75</v>
      </c>
      <c r="P128" s="168">
        <v>0</v>
      </c>
      <c r="Q128" s="168">
        <f>ROUND(E128*P128,2)</f>
        <v>0</v>
      </c>
      <c r="R128" s="170" t="s">
        <v>379</v>
      </c>
      <c r="S128" s="170" t="s">
        <v>163</v>
      </c>
      <c r="T128" s="171" t="s">
        <v>163</v>
      </c>
      <c r="U128" s="156">
        <v>6.75</v>
      </c>
      <c r="V128" s="156">
        <f>ROUND(E128*U128,2)</f>
        <v>4.67</v>
      </c>
      <c r="W128" s="156"/>
      <c r="X128" s="156" t="s">
        <v>170</v>
      </c>
      <c r="Y128" s="146"/>
      <c r="Z128" s="146"/>
      <c r="AA128" s="146"/>
      <c r="AB128" s="146"/>
      <c r="AC128" s="146"/>
      <c r="AD128" s="146"/>
      <c r="AE128" s="146"/>
      <c r="AF128" s="146"/>
      <c r="AG128" s="146" t="s">
        <v>171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253" t="s">
        <v>384</v>
      </c>
      <c r="D129" s="254"/>
      <c r="E129" s="254"/>
      <c r="F129" s="254"/>
      <c r="G129" s="254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195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53"/>
      <c r="B130" s="154"/>
      <c r="C130" s="188" t="s">
        <v>281</v>
      </c>
      <c r="D130" s="185"/>
      <c r="E130" s="186"/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197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3"/>
      <c r="B131" s="154"/>
      <c r="C131" s="188" t="s">
        <v>385</v>
      </c>
      <c r="D131" s="185"/>
      <c r="E131" s="186">
        <v>0.69237000000000004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197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65">
        <v>35</v>
      </c>
      <c r="B132" s="166" t="s">
        <v>386</v>
      </c>
      <c r="C132" s="181" t="s">
        <v>387</v>
      </c>
      <c r="D132" s="167" t="s">
        <v>200</v>
      </c>
      <c r="E132" s="168">
        <v>124.236</v>
      </c>
      <c r="F132" s="169"/>
      <c r="G132" s="170">
        <f>ROUND(E132*F132,2)</f>
        <v>0</v>
      </c>
      <c r="H132" s="169">
        <v>3333.74</v>
      </c>
      <c r="I132" s="170">
        <f>ROUND(E132*H132,2)</f>
        <v>414170.52</v>
      </c>
      <c r="J132" s="169">
        <v>396.26</v>
      </c>
      <c r="K132" s="170">
        <f>ROUND(E132*J132,2)</f>
        <v>49229.760000000002</v>
      </c>
      <c r="L132" s="170">
        <v>21</v>
      </c>
      <c r="M132" s="170">
        <f>G132*(1+L132/100)</f>
        <v>0</v>
      </c>
      <c r="N132" s="168">
        <v>2.5249999999999999</v>
      </c>
      <c r="O132" s="168">
        <f>ROUND(E132*N132,2)</f>
        <v>313.7</v>
      </c>
      <c r="P132" s="168">
        <v>0</v>
      </c>
      <c r="Q132" s="168">
        <f>ROUND(E132*P132,2)</f>
        <v>0</v>
      </c>
      <c r="R132" s="170"/>
      <c r="S132" s="170" t="s">
        <v>169</v>
      </c>
      <c r="T132" s="171" t="s">
        <v>164</v>
      </c>
      <c r="U132" s="156">
        <v>0.48</v>
      </c>
      <c r="V132" s="156">
        <f>ROUND(E132*U132,2)</f>
        <v>59.63</v>
      </c>
      <c r="W132" s="156"/>
      <c r="X132" s="156" t="s">
        <v>170</v>
      </c>
      <c r="Y132" s="146"/>
      <c r="Z132" s="146"/>
      <c r="AA132" s="146"/>
      <c r="AB132" s="146"/>
      <c r="AC132" s="146"/>
      <c r="AD132" s="146"/>
      <c r="AE132" s="146"/>
      <c r="AF132" s="146"/>
      <c r="AG132" s="146" t="s">
        <v>171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/>
      <c r="B133" s="154"/>
      <c r="C133" s="188" t="s">
        <v>388</v>
      </c>
      <c r="D133" s="185"/>
      <c r="E133" s="186">
        <v>75.096000000000004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197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53"/>
      <c r="B134" s="154"/>
      <c r="C134" s="188" t="s">
        <v>389</v>
      </c>
      <c r="D134" s="185"/>
      <c r="E134" s="186">
        <v>49.14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197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65">
        <v>36</v>
      </c>
      <c r="B135" s="166" t="s">
        <v>390</v>
      </c>
      <c r="C135" s="181" t="s">
        <v>391</v>
      </c>
      <c r="D135" s="167" t="s">
        <v>200</v>
      </c>
      <c r="E135" s="168">
        <v>5.9535</v>
      </c>
      <c r="F135" s="169"/>
      <c r="G135" s="170">
        <f>ROUND(E135*F135,2)</f>
        <v>0</v>
      </c>
      <c r="H135" s="169">
        <v>0</v>
      </c>
      <c r="I135" s="170">
        <f>ROUND(E135*H135,2)</f>
        <v>0</v>
      </c>
      <c r="J135" s="169">
        <v>5790</v>
      </c>
      <c r="K135" s="170">
        <f>ROUND(E135*J135,2)</f>
        <v>34470.769999999997</v>
      </c>
      <c r="L135" s="170">
        <v>21</v>
      </c>
      <c r="M135" s="170">
        <f>G135*(1+L135/100)</f>
        <v>0</v>
      </c>
      <c r="N135" s="168">
        <v>2.5249999999999999</v>
      </c>
      <c r="O135" s="168">
        <f>ROUND(E135*N135,2)</f>
        <v>15.03</v>
      </c>
      <c r="P135" s="168">
        <v>0</v>
      </c>
      <c r="Q135" s="168">
        <f>ROUND(E135*P135,2)</f>
        <v>0</v>
      </c>
      <c r="R135" s="170"/>
      <c r="S135" s="170" t="s">
        <v>169</v>
      </c>
      <c r="T135" s="171" t="s">
        <v>163</v>
      </c>
      <c r="U135" s="156">
        <v>5.6</v>
      </c>
      <c r="V135" s="156">
        <f>ROUND(E135*U135,2)</f>
        <v>33.340000000000003</v>
      </c>
      <c r="W135" s="156"/>
      <c r="X135" s="156" t="s">
        <v>170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171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3"/>
      <c r="B136" s="154"/>
      <c r="C136" s="188" t="s">
        <v>392</v>
      </c>
      <c r="D136" s="185"/>
      <c r="E136" s="186">
        <v>5.9535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46"/>
      <c r="Z136" s="146"/>
      <c r="AA136" s="146"/>
      <c r="AB136" s="146"/>
      <c r="AC136" s="146"/>
      <c r="AD136" s="146"/>
      <c r="AE136" s="146"/>
      <c r="AF136" s="146"/>
      <c r="AG136" s="146" t="s">
        <v>197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22.5" outlineLevel="1" x14ac:dyDescent="0.2">
      <c r="A137" s="165">
        <v>37</v>
      </c>
      <c r="B137" s="166" t="s">
        <v>393</v>
      </c>
      <c r="C137" s="181" t="s">
        <v>394</v>
      </c>
      <c r="D137" s="167" t="s">
        <v>192</v>
      </c>
      <c r="E137" s="168">
        <v>120</v>
      </c>
      <c r="F137" s="169"/>
      <c r="G137" s="170">
        <f>ROUND(E137*F137,2)</f>
        <v>0</v>
      </c>
      <c r="H137" s="169">
        <v>28</v>
      </c>
      <c r="I137" s="170">
        <f>ROUND(E137*H137,2)</f>
        <v>3360</v>
      </c>
      <c r="J137" s="169">
        <v>0</v>
      </c>
      <c r="K137" s="170">
        <f>ROUND(E137*J137,2)</f>
        <v>0</v>
      </c>
      <c r="L137" s="170">
        <v>21</v>
      </c>
      <c r="M137" s="170">
        <f>G137*(1+L137/100)</f>
        <v>0</v>
      </c>
      <c r="N137" s="168">
        <v>2.9999999999999997E-4</v>
      </c>
      <c r="O137" s="168">
        <f>ROUND(E137*N137,2)</f>
        <v>0.04</v>
      </c>
      <c r="P137" s="168">
        <v>0</v>
      </c>
      <c r="Q137" s="168">
        <f>ROUND(E137*P137,2)</f>
        <v>0</v>
      </c>
      <c r="R137" s="170" t="s">
        <v>297</v>
      </c>
      <c r="S137" s="170" t="s">
        <v>163</v>
      </c>
      <c r="T137" s="171" t="s">
        <v>163</v>
      </c>
      <c r="U137" s="156">
        <v>0</v>
      </c>
      <c r="V137" s="156">
        <f>ROUND(E137*U137,2)</f>
        <v>0</v>
      </c>
      <c r="W137" s="156"/>
      <c r="X137" s="156" t="s">
        <v>298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299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3"/>
      <c r="B138" s="154"/>
      <c r="C138" s="188" t="s">
        <v>395</v>
      </c>
      <c r="D138" s="185"/>
      <c r="E138" s="186">
        <v>120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46"/>
      <c r="Z138" s="146"/>
      <c r="AA138" s="146"/>
      <c r="AB138" s="146"/>
      <c r="AC138" s="146"/>
      <c r="AD138" s="146"/>
      <c r="AE138" s="146"/>
      <c r="AF138" s="146"/>
      <c r="AG138" s="146" t="s">
        <v>197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x14ac:dyDescent="0.2">
      <c r="A139" s="158" t="s">
        <v>158</v>
      </c>
      <c r="B139" s="159" t="s">
        <v>88</v>
      </c>
      <c r="C139" s="179" t="s">
        <v>89</v>
      </c>
      <c r="D139" s="160"/>
      <c r="E139" s="161"/>
      <c r="F139" s="162"/>
      <c r="G139" s="162">
        <f>SUMIF(AG140:AG164,"&lt;&gt;NOR",G140:G164)</f>
        <v>0</v>
      </c>
      <c r="H139" s="162"/>
      <c r="I139" s="162">
        <f>SUM(I140:I164)</f>
        <v>4547822.4399999995</v>
      </c>
      <c r="J139" s="162"/>
      <c r="K139" s="162">
        <f>SUM(K140:K164)</f>
        <v>739377.56</v>
      </c>
      <c r="L139" s="162"/>
      <c r="M139" s="162">
        <f>SUM(M140:M164)</f>
        <v>0</v>
      </c>
      <c r="N139" s="161"/>
      <c r="O139" s="161">
        <f>SUM(O140:O164)</f>
        <v>466.63</v>
      </c>
      <c r="P139" s="161"/>
      <c r="Q139" s="161">
        <f>SUM(Q140:Q164)</f>
        <v>0</v>
      </c>
      <c r="R139" s="162"/>
      <c r="S139" s="162"/>
      <c r="T139" s="163"/>
      <c r="U139" s="157"/>
      <c r="V139" s="157">
        <f>SUM(V140:V164)</f>
        <v>432.58</v>
      </c>
      <c r="W139" s="157"/>
      <c r="X139" s="157"/>
      <c r="AG139" t="s">
        <v>159</v>
      </c>
    </row>
    <row r="140" spans="1:60" outlineLevel="1" x14ac:dyDescent="0.2">
      <c r="A140" s="165">
        <v>38</v>
      </c>
      <c r="B140" s="166" t="s">
        <v>396</v>
      </c>
      <c r="C140" s="181" t="s">
        <v>397</v>
      </c>
      <c r="D140" s="167" t="s">
        <v>247</v>
      </c>
      <c r="E140" s="168">
        <v>48</v>
      </c>
      <c r="F140" s="169"/>
      <c r="G140" s="170">
        <f>ROUND(E140*F140,2)</f>
        <v>0</v>
      </c>
      <c r="H140" s="169">
        <v>10.71</v>
      </c>
      <c r="I140" s="170">
        <f>ROUND(E140*H140,2)</f>
        <v>514.08000000000004</v>
      </c>
      <c r="J140" s="169">
        <v>273.29000000000002</v>
      </c>
      <c r="K140" s="170">
        <f>ROUND(E140*J140,2)</f>
        <v>13117.92</v>
      </c>
      <c r="L140" s="170">
        <v>21</v>
      </c>
      <c r="M140" s="170">
        <f>G140*(1+L140/100)</f>
        <v>0</v>
      </c>
      <c r="N140" s="168">
        <v>7.0200000000000002E-3</v>
      </c>
      <c r="O140" s="168">
        <f>ROUND(E140*N140,2)</f>
        <v>0.34</v>
      </c>
      <c r="P140" s="168">
        <v>0</v>
      </c>
      <c r="Q140" s="168">
        <f>ROUND(E140*P140,2)</f>
        <v>0</v>
      </c>
      <c r="R140" s="170"/>
      <c r="S140" s="170" t="s">
        <v>169</v>
      </c>
      <c r="T140" s="171" t="s">
        <v>164</v>
      </c>
      <c r="U140" s="156">
        <v>0.52</v>
      </c>
      <c r="V140" s="156">
        <f>ROUND(E140*U140,2)</f>
        <v>24.96</v>
      </c>
      <c r="W140" s="156"/>
      <c r="X140" s="156" t="s">
        <v>170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171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53"/>
      <c r="B141" s="154"/>
      <c r="C141" s="188" t="s">
        <v>281</v>
      </c>
      <c r="D141" s="185"/>
      <c r="E141" s="186"/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46"/>
      <c r="Z141" s="146"/>
      <c r="AA141" s="146"/>
      <c r="AB141" s="146"/>
      <c r="AC141" s="146"/>
      <c r="AD141" s="146"/>
      <c r="AE141" s="146"/>
      <c r="AF141" s="146"/>
      <c r="AG141" s="146" t="s">
        <v>197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53"/>
      <c r="B142" s="154"/>
      <c r="C142" s="188" t="s">
        <v>398</v>
      </c>
      <c r="D142" s="185"/>
      <c r="E142" s="186">
        <v>48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46"/>
      <c r="Z142" s="146"/>
      <c r="AA142" s="146"/>
      <c r="AB142" s="146"/>
      <c r="AC142" s="146"/>
      <c r="AD142" s="146"/>
      <c r="AE142" s="146"/>
      <c r="AF142" s="146"/>
      <c r="AG142" s="146" t="s">
        <v>197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65">
        <v>39</v>
      </c>
      <c r="B143" s="166" t="s">
        <v>399</v>
      </c>
      <c r="C143" s="181" t="s">
        <v>400</v>
      </c>
      <c r="D143" s="167" t="s">
        <v>247</v>
      </c>
      <c r="E143" s="168">
        <v>315</v>
      </c>
      <c r="F143" s="169"/>
      <c r="G143" s="170">
        <f>ROUND(E143*F143,2)</f>
        <v>0</v>
      </c>
      <c r="H143" s="169">
        <v>9.64</v>
      </c>
      <c r="I143" s="170">
        <f>ROUND(E143*H143,2)</f>
        <v>3036.6</v>
      </c>
      <c r="J143" s="169">
        <v>553.36</v>
      </c>
      <c r="K143" s="170">
        <f>ROUND(E143*J143,2)</f>
        <v>174308.4</v>
      </c>
      <c r="L143" s="170">
        <v>21</v>
      </c>
      <c r="M143" s="170">
        <f>G143*(1+L143/100)</f>
        <v>0</v>
      </c>
      <c r="N143" s="168">
        <v>7.0200000000000002E-3</v>
      </c>
      <c r="O143" s="168">
        <f>ROUND(E143*N143,2)</f>
        <v>2.21</v>
      </c>
      <c r="P143" s="168">
        <v>0</v>
      </c>
      <c r="Q143" s="168">
        <f>ROUND(E143*P143,2)</f>
        <v>0</v>
      </c>
      <c r="R143" s="170"/>
      <c r="S143" s="170" t="s">
        <v>169</v>
      </c>
      <c r="T143" s="171" t="s">
        <v>164</v>
      </c>
      <c r="U143" s="156">
        <v>0.97</v>
      </c>
      <c r="V143" s="156">
        <f>ROUND(E143*U143,2)</f>
        <v>305.55</v>
      </c>
      <c r="W143" s="156"/>
      <c r="X143" s="156" t="s">
        <v>170</v>
      </c>
      <c r="Y143" s="146"/>
      <c r="Z143" s="146"/>
      <c r="AA143" s="146"/>
      <c r="AB143" s="146"/>
      <c r="AC143" s="146"/>
      <c r="AD143" s="146"/>
      <c r="AE143" s="146"/>
      <c r="AF143" s="146"/>
      <c r="AG143" s="146" t="s">
        <v>171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3"/>
      <c r="B144" s="154"/>
      <c r="C144" s="188" t="s">
        <v>281</v>
      </c>
      <c r="D144" s="185"/>
      <c r="E144" s="186"/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197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3"/>
      <c r="B145" s="154"/>
      <c r="C145" s="188" t="s">
        <v>401</v>
      </c>
      <c r="D145" s="185"/>
      <c r="E145" s="186">
        <v>315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46"/>
      <c r="Z145" s="146"/>
      <c r="AA145" s="146"/>
      <c r="AB145" s="146"/>
      <c r="AC145" s="146"/>
      <c r="AD145" s="146"/>
      <c r="AE145" s="146"/>
      <c r="AF145" s="146"/>
      <c r="AG145" s="146" t="s">
        <v>197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65">
        <v>40</v>
      </c>
      <c r="B146" s="166" t="s">
        <v>402</v>
      </c>
      <c r="C146" s="181" t="s">
        <v>403</v>
      </c>
      <c r="D146" s="167" t="s">
        <v>247</v>
      </c>
      <c r="E146" s="168">
        <v>68</v>
      </c>
      <c r="F146" s="169"/>
      <c r="G146" s="170">
        <f>ROUND(E146*F146,2)</f>
        <v>0</v>
      </c>
      <c r="H146" s="169">
        <v>531.07000000000005</v>
      </c>
      <c r="I146" s="170">
        <f>ROUND(E146*H146,2)</f>
        <v>36112.76</v>
      </c>
      <c r="J146" s="169">
        <v>8116.93</v>
      </c>
      <c r="K146" s="170">
        <f>ROUND(E146*J146,2)</f>
        <v>551951.24</v>
      </c>
      <c r="L146" s="170">
        <v>21</v>
      </c>
      <c r="M146" s="170">
        <f>G146*(1+L146/100)</f>
        <v>0</v>
      </c>
      <c r="N146" s="168">
        <v>4.9329999999999999E-2</v>
      </c>
      <c r="O146" s="168">
        <f>ROUND(E146*N146,2)</f>
        <v>3.35</v>
      </c>
      <c r="P146" s="168">
        <v>0</v>
      </c>
      <c r="Q146" s="168">
        <f>ROUND(E146*P146,2)</f>
        <v>0</v>
      </c>
      <c r="R146" s="170"/>
      <c r="S146" s="170" t="s">
        <v>169</v>
      </c>
      <c r="T146" s="171" t="s">
        <v>164</v>
      </c>
      <c r="U146" s="156">
        <v>1.5009999999999999</v>
      </c>
      <c r="V146" s="156">
        <f>ROUND(E146*U146,2)</f>
        <v>102.07</v>
      </c>
      <c r="W146" s="156"/>
      <c r="X146" s="156" t="s">
        <v>170</v>
      </c>
      <c r="Y146" s="146"/>
      <c r="Z146" s="146"/>
      <c r="AA146" s="146"/>
      <c r="AB146" s="146"/>
      <c r="AC146" s="146"/>
      <c r="AD146" s="146"/>
      <c r="AE146" s="146"/>
      <c r="AF146" s="146"/>
      <c r="AG146" s="146" t="s">
        <v>171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3"/>
      <c r="B147" s="154"/>
      <c r="C147" s="188" t="s">
        <v>404</v>
      </c>
      <c r="D147" s="185"/>
      <c r="E147" s="186">
        <v>68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197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65">
        <v>41</v>
      </c>
      <c r="B148" s="166" t="s">
        <v>405</v>
      </c>
      <c r="C148" s="181" t="s">
        <v>406</v>
      </c>
      <c r="D148" s="167" t="s">
        <v>247</v>
      </c>
      <c r="E148" s="168">
        <v>42</v>
      </c>
      <c r="F148" s="169"/>
      <c r="G148" s="170">
        <f>ROUND(E148*F148,2)</f>
        <v>0</v>
      </c>
      <c r="H148" s="169">
        <v>824</v>
      </c>
      <c r="I148" s="170">
        <f>ROUND(E148*H148,2)</f>
        <v>34608</v>
      </c>
      <c r="J148" s="169">
        <v>0</v>
      </c>
      <c r="K148" s="170">
        <f>ROUND(E148*J148,2)</f>
        <v>0</v>
      </c>
      <c r="L148" s="170">
        <v>21</v>
      </c>
      <c r="M148" s="170">
        <f>G148*(1+L148/100)</f>
        <v>0</v>
      </c>
      <c r="N148" s="168">
        <v>7.0999999999999994E-2</v>
      </c>
      <c r="O148" s="168">
        <f>ROUND(E148*N148,2)</f>
        <v>2.98</v>
      </c>
      <c r="P148" s="168">
        <v>0</v>
      </c>
      <c r="Q148" s="168">
        <f>ROUND(E148*P148,2)</f>
        <v>0</v>
      </c>
      <c r="R148" s="170"/>
      <c r="S148" s="170" t="s">
        <v>169</v>
      </c>
      <c r="T148" s="171" t="s">
        <v>164</v>
      </c>
      <c r="U148" s="156">
        <v>0</v>
      </c>
      <c r="V148" s="156">
        <f>ROUND(E148*U148,2)</f>
        <v>0</v>
      </c>
      <c r="W148" s="156"/>
      <c r="X148" s="156" t="s">
        <v>298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299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53"/>
      <c r="B149" s="154"/>
      <c r="C149" s="188" t="s">
        <v>281</v>
      </c>
      <c r="D149" s="185"/>
      <c r="E149" s="186"/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197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53"/>
      <c r="B150" s="154"/>
      <c r="C150" s="188" t="s">
        <v>407</v>
      </c>
      <c r="D150" s="185"/>
      <c r="E150" s="186">
        <v>42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197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65">
        <v>42</v>
      </c>
      <c r="B151" s="166" t="s">
        <v>408</v>
      </c>
      <c r="C151" s="181" t="s">
        <v>409</v>
      </c>
      <c r="D151" s="167" t="s">
        <v>247</v>
      </c>
      <c r="E151" s="168">
        <v>6</v>
      </c>
      <c r="F151" s="169"/>
      <c r="G151" s="170">
        <f>ROUND(E151*F151,2)</f>
        <v>0</v>
      </c>
      <c r="H151" s="169">
        <v>967</v>
      </c>
      <c r="I151" s="170">
        <f>ROUND(E151*H151,2)</f>
        <v>5802</v>
      </c>
      <c r="J151" s="169">
        <v>0</v>
      </c>
      <c r="K151" s="170">
        <f>ROUND(E151*J151,2)</f>
        <v>0</v>
      </c>
      <c r="L151" s="170">
        <v>21</v>
      </c>
      <c r="M151" s="170">
        <f>G151*(1+L151/100)</f>
        <v>0</v>
      </c>
      <c r="N151" s="168">
        <v>8.3000000000000004E-2</v>
      </c>
      <c r="O151" s="168">
        <f>ROUND(E151*N151,2)</f>
        <v>0.5</v>
      </c>
      <c r="P151" s="168">
        <v>0</v>
      </c>
      <c r="Q151" s="168">
        <f>ROUND(E151*P151,2)</f>
        <v>0</v>
      </c>
      <c r="R151" s="170"/>
      <c r="S151" s="170" t="s">
        <v>169</v>
      </c>
      <c r="T151" s="171" t="s">
        <v>164</v>
      </c>
      <c r="U151" s="156">
        <v>0</v>
      </c>
      <c r="V151" s="156">
        <f>ROUND(E151*U151,2)</f>
        <v>0</v>
      </c>
      <c r="W151" s="156"/>
      <c r="X151" s="156" t="s">
        <v>298</v>
      </c>
      <c r="Y151" s="146"/>
      <c r="Z151" s="146"/>
      <c r="AA151" s="146"/>
      <c r="AB151" s="146"/>
      <c r="AC151" s="146"/>
      <c r="AD151" s="146"/>
      <c r="AE151" s="146"/>
      <c r="AF151" s="146"/>
      <c r="AG151" s="146" t="s">
        <v>299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53"/>
      <c r="B152" s="154"/>
      <c r="C152" s="188" t="s">
        <v>281</v>
      </c>
      <c r="D152" s="185"/>
      <c r="E152" s="186"/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46"/>
      <c r="Z152" s="146"/>
      <c r="AA152" s="146"/>
      <c r="AB152" s="146"/>
      <c r="AC152" s="146"/>
      <c r="AD152" s="146"/>
      <c r="AE152" s="146"/>
      <c r="AF152" s="146"/>
      <c r="AG152" s="146" t="s">
        <v>197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53"/>
      <c r="B153" s="154"/>
      <c r="C153" s="188" t="s">
        <v>410</v>
      </c>
      <c r="D153" s="185"/>
      <c r="E153" s="186">
        <v>6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46"/>
      <c r="Z153" s="146"/>
      <c r="AA153" s="146"/>
      <c r="AB153" s="146"/>
      <c r="AC153" s="146"/>
      <c r="AD153" s="146"/>
      <c r="AE153" s="146"/>
      <c r="AF153" s="146"/>
      <c r="AG153" s="146" t="s">
        <v>197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65">
        <v>43</v>
      </c>
      <c r="B154" s="166" t="s">
        <v>411</v>
      </c>
      <c r="C154" s="181" t="s">
        <v>412</v>
      </c>
      <c r="D154" s="167" t="s">
        <v>247</v>
      </c>
      <c r="E154" s="168">
        <v>315</v>
      </c>
      <c r="F154" s="169"/>
      <c r="G154" s="170">
        <f>ROUND(E154*F154,2)</f>
        <v>0</v>
      </c>
      <c r="H154" s="169">
        <v>483</v>
      </c>
      <c r="I154" s="170">
        <f>ROUND(E154*H154,2)</f>
        <v>152145</v>
      </c>
      <c r="J154" s="169">
        <v>0</v>
      </c>
      <c r="K154" s="170">
        <f>ROUND(E154*J154,2)</f>
        <v>0</v>
      </c>
      <c r="L154" s="170">
        <v>21</v>
      </c>
      <c r="M154" s="170">
        <f>G154*(1+L154/100)</f>
        <v>0</v>
      </c>
      <c r="N154" s="168">
        <v>8.6999999999999994E-2</v>
      </c>
      <c r="O154" s="168">
        <f>ROUND(E154*N154,2)</f>
        <v>27.41</v>
      </c>
      <c r="P154" s="168">
        <v>0</v>
      </c>
      <c r="Q154" s="168">
        <f>ROUND(E154*P154,2)</f>
        <v>0</v>
      </c>
      <c r="R154" s="170"/>
      <c r="S154" s="170" t="s">
        <v>169</v>
      </c>
      <c r="T154" s="171" t="s">
        <v>164</v>
      </c>
      <c r="U154" s="156">
        <v>0</v>
      </c>
      <c r="V154" s="156">
        <f>ROUND(E154*U154,2)</f>
        <v>0</v>
      </c>
      <c r="W154" s="156"/>
      <c r="X154" s="156" t="s">
        <v>298</v>
      </c>
      <c r="Y154" s="146"/>
      <c r="Z154" s="146"/>
      <c r="AA154" s="146"/>
      <c r="AB154" s="146"/>
      <c r="AC154" s="146"/>
      <c r="AD154" s="146"/>
      <c r="AE154" s="146"/>
      <c r="AF154" s="146"/>
      <c r="AG154" s="146" t="s">
        <v>299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53"/>
      <c r="B155" s="154"/>
      <c r="C155" s="188" t="s">
        <v>281</v>
      </c>
      <c r="D155" s="185"/>
      <c r="E155" s="186"/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197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3"/>
      <c r="B156" s="154"/>
      <c r="C156" s="188" t="s">
        <v>401</v>
      </c>
      <c r="D156" s="185"/>
      <c r="E156" s="186">
        <v>315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197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65">
        <v>44</v>
      </c>
      <c r="B157" s="166" t="s">
        <v>413</v>
      </c>
      <c r="C157" s="181" t="s">
        <v>414</v>
      </c>
      <c r="D157" s="167" t="s">
        <v>247</v>
      </c>
      <c r="E157" s="168">
        <v>53</v>
      </c>
      <c r="F157" s="169"/>
      <c r="G157" s="170">
        <f>ROUND(E157*F157,2)</f>
        <v>0</v>
      </c>
      <c r="H157" s="169">
        <v>62668</v>
      </c>
      <c r="I157" s="170">
        <f>ROUND(E157*H157,2)</f>
        <v>3321404</v>
      </c>
      <c r="J157" s="169">
        <v>0</v>
      </c>
      <c r="K157" s="170">
        <f>ROUND(E157*J157,2)</f>
        <v>0</v>
      </c>
      <c r="L157" s="170">
        <v>21</v>
      </c>
      <c r="M157" s="170">
        <f>G157*(1+L157/100)</f>
        <v>0</v>
      </c>
      <c r="N157" s="168">
        <v>6.48</v>
      </c>
      <c r="O157" s="168">
        <f>ROUND(E157*N157,2)</f>
        <v>343.44</v>
      </c>
      <c r="P157" s="168">
        <v>0</v>
      </c>
      <c r="Q157" s="168">
        <f>ROUND(E157*P157,2)</f>
        <v>0</v>
      </c>
      <c r="R157" s="170"/>
      <c r="S157" s="170" t="s">
        <v>169</v>
      </c>
      <c r="T157" s="171" t="s">
        <v>164</v>
      </c>
      <c r="U157" s="156">
        <v>0</v>
      </c>
      <c r="V157" s="156">
        <f>ROUND(E157*U157,2)</f>
        <v>0</v>
      </c>
      <c r="W157" s="156"/>
      <c r="X157" s="156" t="s">
        <v>298</v>
      </c>
      <c r="Y157" s="146"/>
      <c r="Z157" s="146"/>
      <c r="AA157" s="146"/>
      <c r="AB157" s="146"/>
      <c r="AC157" s="146"/>
      <c r="AD157" s="146"/>
      <c r="AE157" s="146"/>
      <c r="AF157" s="146"/>
      <c r="AG157" s="146" t="s">
        <v>299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53"/>
      <c r="B158" s="154"/>
      <c r="C158" s="188" t="s">
        <v>415</v>
      </c>
      <c r="D158" s="185"/>
      <c r="E158" s="186">
        <v>53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197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65">
        <v>45</v>
      </c>
      <c r="B159" s="166" t="s">
        <v>416</v>
      </c>
      <c r="C159" s="181" t="s">
        <v>417</v>
      </c>
      <c r="D159" s="167" t="s">
        <v>247</v>
      </c>
      <c r="E159" s="168">
        <v>6</v>
      </c>
      <c r="F159" s="169"/>
      <c r="G159" s="170">
        <f>ROUND(E159*F159,2)</f>
        <v>0</v>
      </c>
      <c r="H159" s="169">
        <v>66280</v>
      </c>
      <c r="I159" s="170">
        <f>ROUND(E159*H159,2)</f>
        <v>397680</v>
      </c>
      <c r="J159" s="169">
        <v>0</v>
      </c>
      <c r="K159" s="170">
        <f>ROUND(E159*J159,2)</f>
        <v>0</v>
      </c>
      <c r="L159" s="170">
        <v>21</v>
      </c>
      <c r="M159" s="170">
        <f>G159*(1+L159/100)</f>
        <v>0</v>
      </c>
      <c r="N159" s="168">
        <v>5.76</v>
      </c>
      <c r="O159" s="168">
        <f>ROUND(E159*N159,2)</f>
        <v>34.56</v>
      </c>
      <c r="P159" s="168">
        <v>0</v>
      </c>
      <c r="Q159" s="168">
        <f>ROUND(E159*P159,2)</f>
        <v>0</v>
      </c>
      <c r="R159" s="170"/>
      <c r="S159" s="170" t="s">
        <v>169</v>
      </c>
      <c r="T159" s="171" t="s">
        <v>164</v>
      </c>
      <c r="U159" s="156">
        <v>0</v>
      </c>
      <c r="V159" s="156">
        <f>ROUND(E159*U159,2)</f>
        <v>0</v>
      </c>
      <c r="W159" s="156"/>
      <c r="X159" s="156" t="s">
        <v>298</v>
      </c>
      <c r="Y159" s="146"/>
      <c r="Z159" s="146"/>
      <c r="AA159" s="146"/>
      <c r="AB159" s="146"/>
      <c r="AC159" s="146"/>
      <c r="AD159" s="146"/>
      <c r="AE159" s="146"/>
      <c r="AF159" s="146"/>
      <c r="AG159" s="146" t="s">
        <v>299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53"/>
      <c r="B160" s="154"/>
      <c r="C160" s="188" t="s">
        <v>418</v>
      </c>
      <c r="D160" s="185"/>
      <c r="E160" s="186">
        <v>6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197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65">
        <v>46</v>
      </c>
      <c r="B161" s="166" t="s">
        <v>419</v>
      </c>
      <c r="C161" s="181" t="s">
        <v>420</v>
      </c>
      <c r="D161" s="167" t="s">
        <v>247</v>
      </c>
      <c r="E161" s="168">
        <v>6</v>
      </c>
      <c r="F161" s="169"/>
      <c r="G161" s="170">
        <f>ROUND(E161*F161,2)</f>
        <v>0</v>
      </c>
      <c r="H161" s="169">
        <v>66280</v>
      </c>
      <c r="I161" s="170">
        <f>ROUND(E161*H161,2)</f>
        <v>397680</v>
      </c>
      <c r="J161" s="169">
        <v>0</v>
      </c>
      <c r="K161" s="170">
        <f>ROUND(E161*J161,2)</f>
        <v>0</v>
      </c>
      <c r="L161" s="170">
        <v>21</v>
      </c>
      <c r="M161" s="170">
        <f>G161*(1+L161/100)</f>
        <v>0</v>
      </c>
      <c r="N161" s="168">
        <v>5.76</v>
      </c>
      <c r="O161" s="168">
        <f>ROUND(E161*N161,2)</f>
        <v>34.56</v>
      </c>
      <c r="P161" s="168">
        <v>0</v>
      </c>
      <c r="Q161" s="168">
        <f>ROUND(E161*P161,2)</f>
        <v>0</v>
      </c>
      <c r="R161" s="170"/>
      <c r="S161" s="170" t="s">
        <v>169</v>
      </c>
      <c r="T161" s="171" t="s">
        <v>164</v>
      </c>
      <c r="U161" s="156">
        <v>0</v>
      </c>
      <c r="V161" s="156">
        <f>ROUND(E161*U161,2)</f>
        <v>0</v>
      </c>
      <c r="W161" s="156"/>
      <c r="X161" s="156" t="s">
        <v>298</v>
      </c>
      <c r="Y161" s="146"/>
      <c r="Z161" s="146"/>
      <c r="AA161" s="146"/>
      <c r="AB161" s="146"/>
      <c r="AC161" s="146"/>
      <c r="AD161" s="146"/>
      <c r="AE161" s="146"/>
      <c r="AF161" s="146"/>
      <c r="AG161" s="146" t="s">
        <v>299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53"/>
      <c r="B162" s="154"/>
      <c r="C162" s="188" t="s">
        <v>418</v>
      </c>
      <c r="D162" s="185"/>
      <c r="E162" s="186">
        <v>6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46"/>
      <c r="Z162" s="146"/>
      <c r="AA162" s="146"/>
      <c r="AB162" s="146"/>
      <c r="AC162" s="146"/>
      <c r="AD162" s="146"/>
      <c r="AE162" s="146"/>
      <c r="AF162" s="146"/>
      <c r="AG162" s="146" t="s">
        <v>197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65">
        <v>47</v>
      </c>
      <c r="B163" s="166" t="s">
        <v>421</v>
      </c>
      <c r="C163" s="181" t="s">
        <v>422</v>
      </c>
      <c r="D163" s="167" t="s">
        <v>247</v>
      </c>
      <c r="E163" s="168">
        <v>3</v>
      </c>
      <c r="F163" s="169"/>
      <c r="G163" s="170">
        <f>ROUND(E163*F163,2)</f>
        <v>0</v>
      </c>
      <c r="H163" s="169">
        <v>66280</v>
      </c>
      <c r="I163" s="170">
        <f>ROUND(E163*H163,2)</f>
        <v>198840</v>
      </c>
      <c r="J163" s="169">
        <v>0</v>
      </c>
      <c r="K163" s="170">
        <f>ROUND(E163*J163,2)</f>
        <v>0</v>
      </c>
      <c r="L163" s="170">
        <v>21</v>
      </c>
      <c r="M163" s="170">
        <f>G163*(1+L163/100)</f>
        <v>0</v>
      </c>
      <c r="N163" s="168">
        <v>5.76</v>
      </c>
      <c r="O163" s="168">
        <f>ROUND(E163*N163,2)</f>
        <v>17.28</v>
      </c>
      <c r="P163" s="168">
        <v>0</v>
      </c>
      <c r="Q163" s="168">
        <f>ROUND(E163*P163,2)</f>
        <v>0</v>
      </c>
      <c r="R163" s="170"/>
      <c r="S163" s="170" t="s">
        <v>169</v>
      </c>
      <c r="T163" s="171" t="s">
        <v>164</v>
      </c>
      <c r="U163" s="156">
        <v>0</v>
      </c>
      <c r="V163" s="156">
        <f>ROUND(E163*U163,2)</f>
        <v>0</v>
      </c>
      <c r="W163" s="156"/>
      <c r="X163" s="156" t="s">
        <v>298</v>
      </c>
      <c r="Y163" s="146"/>
      <c r="Z163" s="146"/>
      <c r="AA163" s="146"/>
      <c r="AB163" s="146"/>
      <c r="AC163" s="146"/>
      <c r="AD163" s="146"/>
      <c r="AE163" s="146"/>
      <c r="AF163" s="146"/>
      <c r="AG163" s="146" t="s">
        <v>299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53"/>
      <c r="B164" s="154"/>
      <c r="C164" s="188" t="s">
        <v>423</v>
      </c>
      <c r="D164" s="185"/>
      <c r="E164" s="186">
        <v>3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46"/>
      <c r="Z164" s="146"/>
      <c r="AA164" s="146"/>
      <c r="AB164" s="146"/>
      <c r="AC164" s="146"/>
      <c r="AD164" s="146"/>
      <c r="AE164" s="146"/>
      <c r="AF164" s="146"/>
      <c r="AG164" s="146" t="s">
        <v>197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x14ac:dyDescent="0.2">
      <c r="A165" s="158" t="s">
        <v>158</v>
      </c>
      <c r="B165" s="159" t="s">
        <v>92</v>
      </c>
      <c r="C165" s="179" t="s">
        <v>93</v>
      </c>
      <c r="D165" s="160"/>
      <c r="E165" s="161"/>
      <c r="F165" s="162"/>
      <c r="G165" s="162">
        <f>SUMIF(AG166:AG194,"&lt;&gt;NOR",G166:G194)</f>
        <v>0</v>
      </c>
      <c r="H165" s="162"/>
      <c r="I165" s="162">
        <f>SUM(I166:I194)</f>
        <v>544846.9</v>
      </c>
      <c r="J165" s="162"/>
      <c r="K165" s="162">
        <f>SUM(K166:K194)</f>
        <v>228015.45</v>
      </c>
      <c r="L165" s="162"/>
      <c r="M165" s="162">
        <f>SUM(M166:M194)</f>
        <v>0</v>
      </c>
      <c r="N165" s="161"/>
      <c r="O165" s="161">
        <f>SUM(O166:O194)</f>
        <v>459.13</v>
      </c>
      <c r="P165" s="161"/>
      <c r="Q165" s="161">
        <f>SUM(Q166:Q194)</f>
        <v>0</v>
      </c>
      <c r="R165" s="162"/>
      <c r="S165" s="162"/>
      <c r="T165" s="163"/>
      <c r="U165" s="157"/>
      <c r="V165" s="157">
        <f>SUM(V166:V194)</f>
        <v>100.49999999999999</v>
      </c>
      <c r="W165" s="157"/>
      <c r="X165" s="157"/>
      <c r="AG165" t="s">
        <v>159</v>
      </c>
    </row>
    <row r="166" spans="1:60" ht="22.5" outlineLevel="1" x14ac:dyDescent="0.2">
      <c r="A166" s="165">
        <v>48</v>
      </c>
      <c r="B166" s="166" t="s">
        <v>424</v>
      </c>
      <c r="C166" s="181" t="s">
        <v>425</v>
      </c>
      <c r="D166" s="167" t="s">
        <v>192</v>
      </c>
      <c r="E166" s="168">
        <v>293</v>
      </c>
      <c r="F166" s="169"/>
      <c r="G166" s="170">
        <f>ROUND(E166*F166,2)</f>
        <v>0</v>
      </c>
      <c r="H166" s="169">
        <v>152.05000000000001</v>
      </c>
      <c r="I166" s="170">
        <f>ROUND(E166*H166,2)</f>
        <v>44550.65</v>
      </c>
      <c r="J166" s="169">
        <v>29.95</v>
      </c>
      <c r="K166" s="170">
        <f>ROUND(E166*J166,2)</f>
        <v>8775.35</v>
      </c>
      <c r="L166" s="170">
        <v>21</v>
      </c>
      <c r="M166" s="170">
        <f>G166*(1+L166/100)</f>
        <v>0</v>
      </c>
      <c r="N166" s="168">
        <v>0.378</v>
      </c>
      <c r="O166" s="168">
        <f>ROUND(E166*N166,2)</f>
        <v>110.75</v>
      </c>
      <c r="P166" s="168">
        <v>0</v>
      </c>
      <c r="Q166" s="168">
        <f>ROUND(E166*P166,2)</f>
        <v>0</v>
      </c>
      <c r="R166" s="170" t="s">
        <v>193</v>
      </c>
      <c r="S166" s="170" t="s">
        <v>163</v>
      </c>
      <c r="T166" s="171" t="s">
        <v>163</v>
      </c>
      <c r="U166" s="156">
        <v>2.5999999999999999E-2</v>
      </c>
      <c r="V166" s="156">
        <f>ROUND(E166*U166,2)</f>
        <v>7.62</v>
      </c>
      <c r="W166" s="156"/>
      <c r="X166" s="156" t="s">
        <v>170</v>
      </c>
      <c r="Y166" s="146"/>
      <c r="Z166" s="146"/>
      <c r="AA166" s="146"/>
      <c r="AB166" s="146"/>
      <c r="AC166" s="146"/>
      <c r="AD166" s="146"/>
      <c r="AE166" s="146"/>
      <c r="AF166" s="146"/>
      <c r="AG166" s="146" t="s">
        <v>171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53"/>
      <c r="B167" s="154"/>
      <c r="C167" s="188" t="s">
        <v>426</v>
      </c>
      <c r="D167" s="185"/>
      <c r="E167" s="186"/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46"/>
      <c r="Z167" s="146"/>
      <c r="AA167" s="146"/>
      <c r="AB167" s="146"/>
      <c r="AC167" s="146"/>
      <c r="AD167" s="146"/>
      <c r="AE167" s="146"/>
      <c r="AF167" s="146"/>
      <c r="AG167" s="146" t="s">
        <v>197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53"/>
      <c r="B168" s="154"/>
      <c r="C168" s="188" t="s">
        <v>427</v>
      </c>
      <c r="D168" s="185"/>
      <c r="E168" s="186">
        <v>58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46"/>
      <c r="Z168" s="146"/>
      <c r="AA168" s="146"/>
      <c r="AB168" s="146"/>
      <c r="AC168" s="146"/>
      <c r="AD168" s="146"/>
      <c r="AE168" s="146"/>
      <c r="AF168" s="146"/>
      <c r="AG168" s="146" t="s">
        <v>197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53"/>
      <c r="B169" s="154"/>
      <c r="C169" s="188" t="s">
        <v>428</v>
      </c>
      <c r="D169" s="185"/>
      <c r="E169" s="186">
        <v>235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46"/>
      <c r="Z169" s="146"/>
      <c r="AA169" s="146"/>
      <c r="AB169" s="146"/>
      <c r="AC169" s="146"/>
      <c r="AD169" s="146"/>
      <c r="AE169" s="146"/>
      <c r="AF169" s="146"/>
      <c r="AG169" s="146" t="s">
        <v>197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2.5" outlineLevel="1" x14ac:dyDescent="0.2">
      <c r="A170" s="165">
        <v>49</v>
      </c>
      <c r="B170" s="166" t="s">
        <v>429</v>
      </c>
      <c r="C170" s="181" t="s">
        <v>430</v>
      </c>
      <c r="D170" s="167" t="s">
        <v>192</v>
      </c>
      <c r="E170" s="168">
        <v>293</v>
      </c>
      <c r="F170" s="169"/>
      <c r="G170" s="170">
        <f>ROUND(E170*F170,2)</f>
        <v>0</v>
      </c>
      <c r="H170" s="169">
        <v>164.05</v>
      </c>
      <c r="I170" s="170">
        <f>ROUND(E170*H170,2)</f>
        <v>48066.65</v>
      </c>
      <c r="J170" s="169">
        <v>29.95</v>
      </c>
      <c r="K170" s="170">
        <f>ROUND(E170*J170,2)</f>
        <v>8775.35</v>
      </c>
      <c r="L170" s="170">
        <v>21</v>
      </c>
      <c r="M170" s="170">
        <f>G170*(1+L170/100)</f>
        <v>0</v>
      </c>
      <c r="N170" s="168">
        <v>0.378</v>
      </c>
      <c r="O170" s="168">
        <f>ROUND(E170*N170,2)</f>
        <v>110.75</v>
      </c>
      <c r="P170" s="168">
        <v>0</v>
      </c>
      <c r="Q170" s="168">
        <f>ROUND(E170*P170,2)</f>
        <v>0</v>
      </c>
      <c r="R170" s="170" t="s">
        <v>193</v>
      </c>
      <c r="S170" s="170" t="s">
        <v>163</v>
      </c>
      <c r="T170" s="171" t="s">
        <v>163</v>
      </c>
      <c r="U170" s="156">
        <v>2.5999999999999999E-2</v>
      </c>
      <c r="V170" s="156">
        <f>ROUND(E170*U170,2)</f>
        <v>7.62</v>
      </c>
      <c r="W170" s="156"/>
      <c r="X170" s="156" t="s">
        <v>170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171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53"/>
      <c r="B171" s="154"/>
      <c r="C171" s="188" t="s">
        <v>426</v>
      </c>
      <c r="D171" s="185"/>
      <c r="E171" s="186"/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197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53"/>
      <c r="B172" s="154"/>
      <c r="C172" s="188" t="s">
        <v>427</v>
      </c>
      <c r="D172" s="185"/>
      <c r="E172" s="186">
        <v>58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197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53"/>
      <c r="B173" s="154"/>
      <c r="C173" s="188" t="s">
        <v>428</v>
      </c>
      <c r="D173" s="185"/>
      <c r="E173" s="186">
        <v>235</v>
      </c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197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65">
        <v>50</v>
      </c>
      <c r="B174" s="166" t="s">
        <v>431</v>
      </c>
      <c r="C174" s="181" t="s">
        <v>432</v>
      </c>
      <c r="D174" s="167" t="s">
        <v>192</v>
      </c>
      <c r="E174" s="168">
        <v>293</v>
      </c>
      <c r="F174" s="169"/>
      <c r="G174" s="170">
        <f>ROUND(E174*F174,2)</f>
        <v>0</v>
      </c>
      <c r="H174" s="169">
        <v>355.61</v>
      </c>
      <c r="I174" s="170">
        <f>ROUND(E174*H174,2)</f>
        <v>104193.73</v>
      </c>
      <c r="J174" s="169">
        <v>38.89</v>
      </c>
      <c r="K174" s="170">
        <f>ROUND(E174*J174,2)</f>
        <v>11394.77</v>
      </c>
      <c r="L174" s="170">
        <v>21</v>
      </c>
      <c r="M174" s="170">
        <f>G174*(1+L174/100)</f>
        <v>0</v>
      </c>
      <c r="N174" s="168">
        <v>0.38313999999999998</v>
      </c>
      <c r="O174" s="168">
        <f>ROUND(E174*N174,2)</f>
        <v>112.26</v>
      </c>
      <c r="P174" s="168">
        <v>0</v>
      </c>
      <c r="Q174" s="168">
        <f>ROUND(E174*P174,2)</f>
        <v>0</v>
      </c>
      <c r="R174" s="170" t="s">
        <v>193</v>
      </c>
      <c r="S174" s="170" t="s">
        <v>163</v>
      </c>
      <c r="T174" s="171" t="s">
        <v>163</v>
      </c>
      <c r="U174" s="156">
        <v>2.5999999999999999E-2</v>
      </c>
      <c r="V174" s="156">
        <f>ROUND(E174*U174,2)</f>
        <v>7.62</v>
      </c>
      <c r="W174" s="156"/>
      <c r="X174" s="156" t="s">
        <v>170</v>
      </c>
      <c r="Y174" s="146"/>
      <c r="Z174" s="146"/>
      <c r="AA174" s="146"/>
      <c r="AB174" s="146"/>
      <c r="AC174" s="146"/>
      <c r="AD174" s="146"/>
      <c r="AE174" s="146"/>
      <c r="AF174" s="146"/>
      <c r="AG174" s="146" t="s">
        <v>171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53"/>
      <c r="B175" s="154"/>
      <c r="C175" s="253" t="s">
        <v>433</v>
      </c>
      <c r="D175" s="254"/>
      <c r="E175" s="254"/>
      <c r="F175" s="254"/>
      <c r="G175" s="254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195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53"/>
      <c r="B176" s="154"/>
      <c r="C176" s="188" t="s">
        <v>426</v>
      </c>
      <c r="D176" s="185"/>
      <c r="E176" s="186"/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46"/>
      <c r="Z176" s="146"/>
      <c r="AA176" s="146"/>
      <c r="AB176" s="146"/>
      <c r="AC176" s="146"/>
      <c r="AD176" s="146"/>
      <c r="AE176" s="146"/>
      <c r="AF176" s="146"/>
      <c r="AG176" s="146" t="s">
        <v>197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53"/>
      <c r="B177" s="154"/>
      <c r="C177" s="188" t="s">
        <v>427</v>
      </c>
      <c r="D177" s="185"/>
      <c r="E177" s="186">
        <v>58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197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53"/>
      <c r="B178" s="154"/>
      <c r="C178" s="188" t="s">
        <v>428</v>
      </c>
      <c r="D178" s="185"/>
      <c r="E178" s="186">
        <v>235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46"/>
      <c r="Z178" s="146"/>
      <c r="AA178" s="146"/>
      <c r="AB178" s="146"/>
      <c r="AC178" s="146"/>
      <c r="AD178" s="146"/>
      <c r="AE178" s="146"/>
      <c r="AF178" s="146"/>
      <c r="AG178" s="146" t="s">
        <v>197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65">
        <v>51</v>
      </c>
      <c r="B179" s="166" t="s">
        <v>434</v>
      </c>
      <c r="C179" s="181" t="s">
        <v>435</v>
      </c>
      <c r="D179" s="167" t="s">
        <v>192</v>
      </c>
      <c r="E179" s="168">
        <v>833</v>
      </c>
      <c r="F179" s="169"/>
      <c r="G179" s="170">
        <f>ROUND(E179*F179,2)</f>
        <v>0</v>
      </c>
      <c r="H179" s="169">
        <v>55.41</v>
      </c>
      <c r="I179" s="170">
        <f>ROUND(E179*H179,2)</f>
        <v>46156.53</v>
      </c>
      <c r="J179" s="169">
        <v>3.79</v>
      </c>
      <c r="K179" s="170">
        <f>ROUND(E179*J179,2)</f>
        <v>3157.07</v>
      </c>
      <c r="L179" s="170">
        <v>21</v>
      </c>
      <c r="M179" s="170">
        <f>G179*(1+L179/100)</f>
        <v>0</v>
      </c>
      <c r="N179" s="168">
        <v>6.5199999999999998E-3</v>
      </c>
      <c r="O179" s="168">
        <f>ROUND(E179*N179,2)</f>
        <v>5.43</v>
      </c>
      <c r="P179" s="168">
        <v>0</v>
      </c>
      <c r="Q179" s="168">
        <f>ROUND(E179*P179,2)</f>
        <v>0</v>
      </c>
      <c r="R179" s="170" t="s">
        <v>193</v>
      </c>
      <c r="S179" s="170" t="s">
        <v>163</v>
      </c>
      <c r="T179" s="171" t="s">
        <v>163</v>
      </c>
      <c r="U179" s="156">
        <v>4.0000000000000001E-3</v>
      </c>
      <c r="V179" s="156">
        <f>ROUND(E179*U179,2)</f>
        <v>3.33</v>
      </c>
      <c r="W179" s="156"/>
      <c r="X179" s="156" t="s">
        <v>170</v>
      </c>
      <c r="Y179" s="146"/>
      <c r="Z179" s="146"/>
      <c r="AA179" s="146"/>
      <c r="AB179" s="146"/>
      <c r="AC179" s="146"/>
      <c r="AD179" s="146"/>
      <c r="AE179" s="146"/>
      <c r="AF179" s="146"/>
      <c r="AG179" s="146" t="s">
        <v>171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53"/>
      <c r="B180" s="154"/>
      <c r="C180" s="188" t="s">
        <v>426</v>
      </c>
      <c r="D180" s="185"/>
      <c r="E180" s="186"/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46"/>
      <c r="Z180" s="146"/>
      <c r="AA180" s="146"/>
      <c r="AB180" s="146"/>
      <c r="AC180" s="146"/>
      <c r="AD180" s="146"/>
      <c r="AE180" s="146"/>
      <c r="AF180" s="146"/>
      <c r="AG180" s="146" t="s">
        <v>197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53"/>
      <c r="B181" s="154"/>
      <c r="C181" s="188" t="s">
        <v>427</v>
      </c>
      <c r="D181" s="185"/>
      <c r="E181" s="186">
        <v>58</v>
      </c>
      <c r="F181" s="156"/>
      <c r="G181" s="156"/>
      <c r="H181" s="156"/>
      <c r="I181" s="156"/>
      <c r="J181" s="156"/>
      <c r="K181" s="156"/>
      <c r="L181" s="156"/>
      <c r="M181" s="156"/>
      <c r="N181" s="155"/>
      <c r="O181" s="155"/>
      <c r="P181" s="155"/>
      <c r="Q181" s="155"/>
      <c r="R181" s="156"/>
      <c r="S181" s="156"/>
      <c r="T181" s="156"/>
      <c r="U181" s="156"/>
      <c r="V181" s="156"/>
      <c r="W181" s="156"/>
      <c r="X181" s="156"/>
      <c r="Y181" s="146"/>
      <c r="Z181" s="146"/>
      <c r="AA181" s="146"/>
      <c r="AB181" s="146"/>
      <c r="AC181" s="146"/>
      <c r="AD181" s="146"/>
      <c r="AE181" s="146"/>
      <c r="AF181" s="146"/>
      <c r="AG181" s="146" t="s">
        <v>197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53"/>
      <c r="B182" s="154"/>
      <c r="C182" s="188" t="s">
        <v>436</v>
      </c>
      <c r="D182" s="185"/>
      <c r="E182" s="186">
        <v>775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46"/>
      <c r="Z182" s="146"/>
      <c r="AA182" s="146"/>
      <c r="AB182" s="146"/>
      <c r="AC182" s="146"/>
      <c r="AD182" s="146"/>
      <c r="AE182" s="146"/>
      <c r="AF182" s="146"/>
      <c r="AG182" s="146" t="s">
        <v>197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65">
        <v>52</v>
      </c>
      <c r="B183" s="166" t="s">
        <v>437</v>
      </c>
      <c r="C183" s="181" t="s">
        <v>438</v>
      </c>
      <c r="D183" s="167" t="s">
        <v>192</v>
      </c>
      <c r="E183" s="168">
        <v>833</v>
      </c>
      <c r="F183" s="169"/>
      <c r="G183" s="170">
        <f>ROUND(E183*F183,2)</f>
        <v>0</v>
      </c>
      <c r="H183" s="169">
        <v>296.86</v>
      </c>
      <c r="I183" s="170">
        <f>ROUND(E183*H183,2)</f>
        <v>247284.38</v>
      </c>
      <c r="J183" s="169">
        <v>199.64</v>
      </c>
      <c r="K183" s="170">
        <f>ROUND(E183*J183,2)</f>
        <v>166300.12</v>
      </c>
      <c r="L183" s="170">
        <v>21</v>
      </c>
      <c r="M183" s="170">
        <f>G183*(1+L183/100)</f>
        <v>0</v>
      </c>
      <c r="N183" s="168">
        <v>0.12715000000000001</v>
      </c>
      <c r="O183" s="168">
        <f>ROUND(E183*N183,2)</f>
        <v>105.92</v>
      </c>
      <c r="P183" s="168">
        <v>0</v>
      </c>
      <c r="Q183" s="168">
        <f>ROUND(E183*P183,2)</f>
        <v>0</v>
      </c>
      <c r="R183" s="170" t="s">
        <v>193</v>
      </c>
      <c r="S183" s="170" t="s">
        <v>163</v>
      </c>
      <c r="T183" s="171" t="s">
        <v>163</v>
      </c>
      <c r="U183" s="156">
        <v>7.1999999999999995E-2</v>
      </c>
      <c r="V183" s="156">
        <f>ROUND(E183*U183,2)</f>
        <v>59.98</v>
      </c>
      <c r="W183" s="156"/>
      <c r="X183" s="156" t="s">
        <v>170</v>
      </c>
      <c r="Y183" s="146"/>
      <c r="Z183" s="146"/>
      <c r="AA183" s="146"/>
      <c r="AB183" s="146"/>
      <c r="AC183" s="146"/>
      <c r="AD183" s="146"/>
      <c r="AE183" s="146"/>
      <c r="AF183" s="146"/>
      <c r="AG183" s="146" t="s">
        <v>171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53"/>
      <c r="B184" s="154"/>
      <c r="C184" s="188" t="s">
        <v>426</v>
      </c>
      <c r="D184" s="185"/>
      <c r="E184" s="186"/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46"/>
      <c r="Z184" s="146"/>
      <c r="AA184" s="146"/>
      <c r="AB184" s="146"/>
      <c r="AC184" s="146"/>
      <c r="AD184" s="146"/>
      <c r="AE184" s="146"/>
      <c r="AF184" s="146"/>
      <c r="AG184" s="146" t="s">
        <v>197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53"/>
      <c r="B185" s="154"/>
      <c r="C185" s="188" t="s">
        <v>427</v>
      </c>
      <c r="D185" s="185"/>
      <c r="E185" s="186">
        <v>58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197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53"/>
      <c r="B186" s="154"/>
      <c r="C186" s="188" t="s">
        <v>436</v>
      </c>
      <c r="D186" s="185"/>
      <c r="E186" s="186">
        <v>775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197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65">
        <v>53</v>
      </c>
      <c r="B187" s="166" t="s">
        <v>439</v>
      </c>
      <c r="C187" s="181" t="s">
        <v>440</v>
      </c>
      <c r="D187" s="167" t="s">
        <v>252</v>
      </c>
      <c r="E187" s="168">
        <v>176.5</v>
      </c>
      <c r="F187" s="169"/>
      <c r="G187" s="170">
        <f>ROUND(E187*F187,2)</f>
        <v>0</v>
      </c>
      <c r="H187" s="169">
        <v>126.96</v>
      </c>
      <c r="I187" s="170">
        <f>ROUND(E187*H187,2)</f>
        <v>22408.44</v>
      </c>
      <c r="J187" s="169">
        <v>20.54</v>
      </c>
      <c r="K187" s="170">
        <f>ROUND(E187*J187,2)</f>
        <v>3625.31</v>
      </c>
      <c r="L187" s="170">
        <v>21</v>
      </c>
      <c r="M187" s="170">
        <f>G187*(1+L187/100)</f>
        <v>0</v>
      </c>
      <c r="N187" s="168">
        <v>3.5999999999999999E-3</v>
      </c>
      <c r="O187" s="168">
        <f>ROUND(E187*N187,2)</f>
        <v>0.64</v>
      </c>
      <c r="P187" s="168">
        <v>0</v>
      </c>
      <c r="Q187" s="168">
        <f>ROUND(E187*P187,2)</f>
        <v>0</v>
      </c>
      <c r="R187" s="170" t="s">
        <v>193</v>
      </c>
      <c r="S187" s="170" t="s">
        <v>163</v>
      </c>
      <c r="T187" s="171" t="s">
        <v>163</v>
      </c>
      <c r="U187" s="156">
        <v>4.5999999999999999E-2</v>
      </c>
      <c r="V187" s="156">
        <f>ROUND(E187*U187,2)</f>
        <v>8.1199999999999992</v>
      </c>
      <c r="W187" s="156"/>
      <c r="X187" s="156" t="s">
        <v>170</v>
      </c>
      <c r="Y187" s="146"/>
      <c r="Z187" s="146"/>
      <c r="AA187" s="146"/>
      <c r="AB187" s="146"/>
      <c r="AC187" s="146"/>
      <c r="AD187" s="146"/>
      <c r="AE187" s="146"/>
      <c r="AF187" s="146"/>
      <c r="AG187" s="146" t="s">
        <v>171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53"/>
      <c r="B188" s="154"/>
      <c r="C188" s="253" t="s">
        <v>441</v>
      </c>
      <c r="D188" s="254"/>
      <c r="E188" s="254"/>
      <c r="F188" s="254"/>
      <c r="G188" s="254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46"/>
      <c r="Z188" s="146"/>
      <c r="AA188" s="146"/>
      <c r="AB188" s="146"/>
      <c r="AC188" s="146"/>
      <c r="AD188" s="146"/>
      <c r="AE188" s="146"/>
      <c r="AF188" s="146"/>
      <c r="AG188" s="146" t="s">
        <v>195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53"/>
      <c r="B189" s="154"/>
      <c r="C189" s="188" t="s">
        <v>442</v>
      </c>
      <c r="D189" s="185"/>
      <c r="E189" s="186">
        <v>16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197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53"/>
      <c r="B190" s="154"/>
      <c r="C190" s="188" t="s">
        <v>443</v>
      </c>
      <c r="D190" s="185"/>
      <c r="E190" s="186">
        <v>90.6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197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53"/>
      <c r="B191" s="154"/>
      <c r="C191" s="188" t="s">
        <v>444</v>
      </c>
      <c r="D191" s="185"/>
      <c r="E191" s="186">
        <v>69.900000000000006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197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65">
        <v>54</v>
      </c>
      <c r="B192" s="166" t="s">
        <v>445</v>
      </c>
      <c r="C192" s="181" t="s">
        <v>446</v>
      </c>
      <c r="D192" s="167" t="s">
        <v>192</v>
      </c>
      <c r="E192" s="168">
        <v>58</v>
      </c>
      <c r="F192" s="169"/>
      <c r="G192" s="170">
        <f>ROUND(E192*F192,2)</f>
        <v>0</v>
      </c>
      <c r="H192" s="169">
        <v>554.94000000000005</v>
      </c>
      <c r="I192" s="170">
        <f>ROUND(E192*H192,2)</f>
        <v>32186.52</v>
      </c>
      <c r="J192" s="169">
        <v>448.06</v>
      </c>
      <c r="K192" s="170">
        <f>ROUND(E192*J192,2)</f>
        <v>25987.48</v>
      </c>
      <c r="L192" s="170">
        <v>21</v>
      </c>
      <c r="M192" s="170">
        <f>G192*(1+L192/100)</f>
        <v>0</v>
      </c>
      <c r="N192" s="168">
        <v>0.23072999999999999</v>
      </c>
      <c r="O192" s="168">
        <f>ROUND(E192*N192,2)</f>
        <v>13.38</v>
      </c>
      <c r="P192" s="168">
        <v>0</v>
      </c>
      <c r="Q192" s="168">
        <f>ROUND(E192*P192,2)</f>
        <v>0</v>
      </c>
      <c r="R192" s="170"/>
      <c r="S192" s="170" t="s">
        <v>169</v>
      </c>
      <c r="T192" s="171" t="s">
        <v>164</v>
      </c>
      <c r="U192" s="156">
        <v>0.107</v>
      </c>
      <c r="V192" s="156">
        <f>ROUND(E192*U192,2)</f>
        <v>6.21</v>
      </c>
      <c r="W192" s="156"/>
      <c r="X192" s="156" t="s">
        <v>170</v>
      </c>
      <c r="Y192" s="146"/>
      <c r="Z192" s="146"/>
      <c r="AA192" s="146"/>
      <c r="AB192" s="146"/>
      <c r="AC192" s="146"/>
      <c r="AD192" s="146"/>
      <c r="AE192" s="146"/>
      <c r="AF192" s="146"/>
      <c r="AG192" s="146" t="s">
        <v>171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53"/>
      <c r="B193" s="154"/>
      <c r="C193" s="188" t="s">
        <v>426</v>
      </c>
      <c r="D193" s="185"/>
      <c r="E193" s="186"/>
      <c r="F193" s="156"/>
      <c r="G193" s="156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46"/>
      <c r="Z193" s="146"/>
      <c r="AA193" s="146"/>
      <c r="AB193" s="146"/>
      <c r="AC193" s="146"/>
      <c r="AD193" s="146"/>
      <c r="AE193" s="146"/>
      <c r="AF193" s="146"/>
      <c r="AG193" s="146" t="s">
        <v>197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53"/>
      <c r="B194" s="154"/>
      <c r="C194" s="188" t="s">
        <v>427</v>
      </c>
      <c r="D194" s="185"/>
      <c r="E194" s="186">
        <v>58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197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x14ac:dyDescent="0.2">
      <c r="A195" s="158" t="s">
        <v>158</v>
      </c>
      <c r="B195" s="159" t="s">
        <v>94</v>
      </c>
      <c r="C195" s="179" t="s">
        <v>95</v>
      </c>
      <c r="D195" s="160"/>
      <c r="E195" s="161"/>
      <c r="F195" s="162"/>
      <c r="G195" s="162">
        <f>SUMIF(AG196:AG222,"&lt;&gt;NOR",G196:G222)</f>
        <v>0</v>
      </c>
      <c r="H195" s="162"/>
      <c r="I195" s="162">
        <f>SUM(I196:I222)</f>
        <v>748242.90999999992</v>
      </c>
      <c r="J195" s="162"/>
      <c r="K195" s="162">
        <f>SUM(K196:K222)</f>
        <v>193337.34000000003</v>
      </c>
      <c r="L195" s="162"/>
      <c r="M195" s="162">
        <f>SUM(M196:M222)</f>
        <v>0</v>
      </c>
      <c r="N195" s="161"/>
      <c r="O195" s="161">
        <f>SUM(O196:O222)</f>
        <v>162.76</v>
      </c>
      <c r="P195" s="161"/>
      <c r="Q195" s="161">
        <f>SUM(Q196:Q222)</f>
        <v>0</v>
      </c>
      <c r="R195" s="162"/>
      <c r="S195" s="162"/>
      <c r="T195" s="163"/>
      <c r="U195" s="157"/>
      <c r="V195" s="157">
        <f>SUM(V196:V222)</f>
        <v>388.22999999999996</v>
      </c>
      <c r="W195" s="157"/>
      <c r="X195" s="157"/>
      <c r="AG195" t="s">
        <v>159</v>
      </c>
    </row>
    <row r="196" spans="1:60" ht="45" outlineLevel="1" x14ac:dyDescent="0.2">
      <c r="A196" s="165">
        <v>55</v>
      </c>
      <c r="B196" s="166" t="s">
        <v>447</v>
      </c>
      <c r="C196" s="181" t="s">
        <v>448</v>
      </c>
      <c r="D196" s="167" t="s">
        <v>200</v>
      </c>
      <c r="E196" s="168">
        <v>65.887500000000003</v>
      </c>
      <c r="F196" s="169"/>
      <c r="G196" s="170">
        <f>ROUND(E196*F196,2)</f>
        <v>0</v>
      </c>
      <c r="H196" s="169">
        <v>4006.2</v>
      </c>
      <c r="I196" s="170">
        <f>ROUND(E196*H196,2)</f>
        <v>263958.5</v>
      </c>
      <c r="J196" s="169">
        <v>1013.8</v>
      </c>
      <c r="K196" s="170">
        <f>ROUND(E196*J196,2)</f>
        <v>66796.75</v>
      </c>
      <c r="L196" s="170">
        <v>21</v>
      </c>
      <c r="M196" s="170">
        <f>G196*(1+L196/100)</f>
        <v>0</v>
      </c>
      <c r="N196" s="168">
        <v>2.323</v>
      </c>
      <c r="O196" s="168">
        <f>ROUND(E196*N196,2)</f>
        <v>153.06</v>
      </c>
      <c r="P196" s="168">
        <v>0</v>
      </c>
      <c r="Q196" s="168">
        <f>ROUND(E196*P196,2)</f>
        <v>0</v>
      </c>
      <c r="R196" s="170" t="s">
        <v>346</v>
      </c>
      <c r="S196" s="170" t="s">
        <v>163</v>
      </c>
      <c r="T196" s="171" t="s">
        <v>163</v>
      </c>
      <c r="U196" s="156">
        <v>2.3170000000000002</v>
      </c>
      <c r="V196" s="156">
        <f>ROUND(E196*U196,2)</f>
        <v>152.66</v>
      </c>
      <c r="W196" s="156"/>
      <c r="X196" s="156" t="s">
        <v>170</v>
      </c>
      <c r="Y196" s="146"/>
      <c r="Z196" s="146"/>
      <c r="AA196" s="146"/>
      <c r="AB196" s="146"/>
      <c r="AC196" s="146"/>
      <c r="AD196" s="146"/>
      <c r="AE196" s="146"/>
      <c r="AF196" s="146"/>
      <c r="AG196" s="146" t="s">
        <v>171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53"/>
      <c r="B197" s="154"/>
      <c r="C197" s="253" t="s">
        <v>449</v>
      </c>
      <c r="D197" s="254"/>
      <c r="E197" s="254"/>
      <c r="F197" s="254"/>
      <c r="G197" s="254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195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53"/>
      <c r="B198" s="154"/>
      <c r="C198" s="188" t="s">
        <v>426</v>
      </c>
      <c r="D198" s="185"/>
      <c r="E198" s="186"/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197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53"/>
      <c r="B199" s="154"/>
      <c r="C199" s="188" t="s">
        <v>450</v>
      </c>
      <c r="D199" s="185"/>
      <c r="E199" s="186">
        <v>37.012500000000003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46"/>
      <c r="Z199" s="146"/>
      <c r="AA199" s="146"/>
      <c r="AB199" s="146"/>
      <c r="AC199" s="146"/>
      <c r="AD199" s="146"/>
      <c r="AE199" s="146"/>
      <c r="AF199" s="146"/>
      <c r="AG199" s="146" t="s">
        <v>197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53"/>
      <c r="B200" s="154"/>
      <c r="C200" s="188" t="s">
        <v>451</v>
      </c>
      <c r="D200" s="185"/>
      <c r="E200" s="186">
        <v>28.875</v>
      </c>
      <c r="F200" s="156"/>
      <c r="G200" s="156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46"/>
      <c r="Z200" s="146"/>
      <c r="AA200" s="146"/>
      <c r="AB200" s="146"/>
      <c r="AC200" s="146"/>
      <c r="AD200" s="146"/>
      <c r="AE200" s="146"/>
      <c r="AF200" s="146"/>
      <c r="AG200" s="146" t="s">
        <v>197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ht="22.5" outlineLevel="1" x14ac:dyDescent="0.2">
      <c r="A201" s="165">
        <v>56</v>
      </c>
      <c r="B201" s="166" t="s">
        <v>452</v>
      </c>
      <c r="C201" s="181" t="s">
        <v>453</v>
      </c>
      <c r="D201" s="167" t="s">
        <v>259</v>
      </c>
      <c r="E201" s="168">
        <v>4.68614</v>
      </c>
      <c r="F201" s="169"/>
      <c r="G201" s="170">
        <f>ROUND(E201*F201,2)</f>
        <v>0</v>
      </c>
      <c r="H201" s="169">
        <v>61654.73</v>
      </c>
      <c r="I201" s="170">
        <f>ROUND(E201*H201,2)</f>
        <v>288922.7</v>
      </c>
      <c r="J201" s="169">
        <v>7765.27</v>
      </c>
      <c r="K201" s="170">
        <f>ROUND(E201*J201,2)</f>
        <v>36389.14</v>
      </c>
      <c r="L201" s="170">
        <v>21</v>
      </c>
      <c r="M201" s="170">
        <f>G201*(1+L201/100)</f>
        <v>0</v>
      </c>
      <c r="N201" s="168">
        <v>1.0662499999999999</v>
      </c>
      <c r="O201" s="168">
        <f>ROUND(E201*N201,2)</f>
        <v>5</v>
      </c>
      <c r="P201" s="168">
        <v>0</v>
      </c>
      <c r="Q201" s="168">
        <f>ROUND(E201*P201,2)</f>
        <v>0</v>
      </c>
      <c r="R201" s="170" t="s">
        <v>346</v>
      </c>
      <c r="S201" s="170" t="s">
        <v>163</v>
      </c>
      <c r="T201" s="171" t="s">
        <v>163</v>
      </c>
      <c r="U201" s="156">
        <v>15.231</v>
      </c>
      <c r="V201" s="156">
        <f>ROUND(E201*U201,2)</f>
        <v>71.37</v>
      </c>
      <c r="W201" s="156"/>
      <c r="X201" s="156" t="s">
        <v>170</v>
      </c>
      <c r="Y201" s="146"/>
      <c r="Z201" s="146"/>
      <c r="AA201" s="146"/>
      <c r="AB201" s="146"/>
      <c r="AC201" s="146"/>
      <c r="AD201" s="146"/>
      <c r="AE201" s="146"/>
      <c r="AF201" s="146"/>
      <c r="AG201" s="146" t="s">
        <v>171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3"/>
      <c r="B202" s="154"/>
      <c r="C202" s="253" t="s">
        <v>359</v>
      </c>
      <c r="D202" s="254"/>
      <c r="E202" s="254"/>
      <c r="F202" s="254"/>
      <c r="G202" s="254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195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53"/>
      <c r="B203" s="154"/>
      <c r="C203" s="188" t="s">
        <v>454</v>
      </c>
      <c r="D203" s="185"/>
      <c r="E203" s="186"/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46"/>
      <c r="Z203" s="146"/>
      <c r="AA203" s="146"/>
      <c r="AB203" s="146"/>
      <c r="AC203" s="146"/>
      <c r="AD203" s="146"/>
      <c r="AE203" s="146"/>
      <c r="AF203" s="146"/>
      <c r="AG203" s="146" t="s">
        <v>197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53"/>
      <c r="B204" s="154"/>
      <c r="C204" s="188" t="s">
        <v>426</v>
      </c>
      <c r="D204" s="185"/>
      <c r="E204" s="186"/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197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53"/>
      <c r="B205" s="154"/>
      <c r="C205" s="188" t="s">
        <v>455</v>
      </c>
      <c r="D205" s="185"/>
      <c r="E205" s="186">
        <v>1.87765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197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53"/>
      <c r="B206" s="154"/>
      <c r="C206" s="188" t="s">
        <v>456</v>
      </c>
      <c r="D206" s="185"/>
      <c r="E206" s="186">
        <v>2.1972499999999999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197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53"/>
      <c r="B207" s="154"/>
      <c r="C207" s="188" t="s">
        <v>457</v>
      </c>
      <c r="D207" s="185"/>
      <c r="E207" s="186">
        <v>0.61124000000000001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46"/>
      <c r="Z207" s="146"/>
      <c r="AA207" s="146"/>
      <c r="AB207" s="146"/>
      <c r="AC207" s="146"/>
      <c r="AD207" s="146"/>
      <c r="AE207" s="146"/>
      <c r="AF207" s="146"/>
      <c r="AG207" s="146" t="s">
        <v>197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ht="22.5" outlineLevel="1" x14ac:dyDescent="0.2">
      <c r="A208" s="165">
        <v>57</v>
      </c>
      <c r="B208" s="166" t="s">
        <v>458</v>
      </c>
      <c r="C208" s="181" t="s">
        <v>459</v>
      </c>
      <c r="D208" s="167" t="s">
        <v>259</v>
      </c>
      <c r="E208" s="168">
        <v>3.1671</v>
      </c>
      <c r="F208" s="169"/>
      <c r="G208" s="170">
        <f>ROUND(E208*F208,2)</f>
        <v>0</v>
      </c>
      <c r="H208" s="169">
        <v>61684.73</v>
      </c>
      <c r="I208" s="170">
        <f>ROUND(E208*H208,2)</f>
        <v>195361.71</v>
      </c>
      <c r="J208" s="169">
        <v>7765.27</v>
      </c>
      <c r="K208" s="170">
        <f>ROUND(E208*J208,2)</f>
        <v>24593.39</v>
      </c>
      <c r="L208" s="170">
        <v>21</v>
      </c>
      <c r="M208" s="170">
        <f>G208*(1+L208/100)</f>
        <v>0</v>
      </c>
      <c r="N208" s="168">
        <v>1.0662499999999999</v>
      </c>
      <c r="O208" s="168">
        <f>ROUND(E208*N208,2)</f>
        <v>3.38</v>
      </c>
      <c r="P208" s="168">
        <v>0</v>
      </c>
      <c r="Q208" s="168">
        <f>ROUND(E208*P208,2)</f>
        <v>0</v>
      </c>
      <c r="R208" s="170" t="s">
        <v>346</v>
      </c>
      <c r="S208" s="170" t="s">
        <v>163</v>
      </c>
      <c r="T208" s="171" t="s">
        <v>163</v>
      </c>
      <c r="U208" s="156">
        <v>15.231</v>
      </c>
      <c r="V208" s="156">
        <f>ROUND(E208*U208,2)</f>
        <v>48.24</v>
      </c>
      <c r="W208" s="156"/>
      <c r="X208" s="156" t="s">
        <v>170</v>
      </c>
      <c r="Y208" s="146"/>
      <c r="Z208" s="146"/>
      <c r="AA208" s="146"/>
      <c r="AB208" s="146"/>
      <c r="AC208" s="146"/>
      <c r="AD208" s="146"/>
      <c r="AE208" s="146"/>
      <c r="AF208" s="146"/>
      <c r="AG208" s="146" t="s">
        <v>171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53"/>
      <c r="B209" s="154"/>
      <c r="C209" s="253" t="s">
        <v>359</v>
      </c>
      <c r="D209" s="254"/>
      <c r="E209" s="254"/>
      <c r="F209" s="254"/>
      <c r="G209" s="254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46"/>
      <c r="Z209" s="146"/>
      <c r="AA209" s="146"/>
      <c r="AB209" s="146"/>
      <c r="AC209" s="146"/>
      <c r="AD209" s="146"/>
      <c r="AE209" s="146"/>
      <c r="AF209" s="146"/>
      <c r="AG209" s="146" t="s">
        <v>195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53"/>
      <c r="B210" s="154"/>
      <c r="C210" s="188" t="s">
        <v>460</v>
      </c>
      <c r="D210" s="185"/>
      <c r="E210" s="186"/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197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53"/>
      <c r="B211" s="154"/>
      <c r="C211" s="188" t="s">
        <v>426</v>
      </c>
      <c r="D211" s="185"/>
      <c r="E211" s="186"/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46"/>
      <c r="Z211" s="146"/>
      <c r="AA211" s="146"/>
      <c r="AB211" s="146"/>
      <c r="AC211" s="146"/>
      <c r="AD211" s="146"/>
      <c r="AE211" s="146"/>
      <c r="AF211" s="146"/>
      <c r="AG211" s="146" t="s">
        <v>197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53"/>
      <c r="B212" s="154"/>
      <c r="C212" s="188" t="s">
        <v>461</v>
      </c>
      <c r="D212" s="185"/>
      <c r="E212" s="186">
        <v>1.2689999999999999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197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53"/>
      <c r="B213" s="154"/>
      <c r="C213" s="188" t="s">
        <v>462</v>
      </c>
      <c r="D213" s="185"/>
      <c r="E213" s="186">
        <v>1.4850000000000001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46"/>
      <c r="Z213" s="146"/>
      <c r="AA213" s="146"/>
      <c r="AB213" s="146"/>
      <c r="AC213" s="146"/>
      <c r="AD213" s="146"/>
      <c r="AE213" s="146"/>
      <c r="AF213" s="146"/>
      <c r="AG213" s="146" t="s">
        <v>197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53"/>
      <c r="B214" s="154"/>
      <c r="C214" s="188" t="s">
        <v>463</v>
      </c>
      <c r="D214" s="185"/>
      <c r="E214" s="186">
        <v>0.41310000000000002</v>
      </c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46"/>
      <c r="Z214" s="146"/>
      <c r="AA214" s="146"/>
      <c r="AB214" s="146"/>
      <c r="AC214" s="146"/>
      <c r="AD214" s="146"/>
      <c r="AE214" s="146"/>
      <c r="AF214" s="146"/>
      <c r="AG214" s="146" t="s">
        <v>197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65">
        <v>58</v>
      </c>
      <c r="B215" s="166" t="s">
        <v>464</v>
      </c>
      <c r="C215" s="181" t="s">
        <v>465</v>
      </c>
      <c r="D215" s="167" t="s">
        <v>200</v>
      </c>
      <c r="E215" s="168">
        <v>65.887500000000003</v>
      </c>
      <c r="F215" s="169"/>
      <c r="G215" s="170">
        <f>ROUND(E215*F215,2)</f>
        <v>0</v>
      </c>
      <c r="H215" s="169">
        <v>0</v>
      </c>
      <c r="I215" s="170">
        <f>ROUND(E215*H215,2)</f>
        <v>0</v>
      </c>
      <c r="J215" s="169">
        <v>784</v>
      </c>
      <c r="K215" s="170">
        <f>ROUND(E215*J215,2)</f>
        <v>51655.8</v>
      </c>
      <c r="L215" s="170">
        <v>21</v>
      </c>
      <c r="M215" s="170">
        <f>G215*(1+L215/100)</f>
        <v>0</v>
      </c>
      <c r="N215" s="168">
        <v>0.02</v>
      </c>
      <c r="O215" s="168">
        <f>ROUND(E215*N215,2)</f>
        <v>1.32</v>
      </c>
      <c r="P215" s="168">
        <v>0</v>
      </c>
      <c r="Q215" s="168">
        <f>ROUND(E215*P215,2)</f>
        <v>0</v>
      </c>
      <c r="R215" s="170"/>
      <c r="S215" s="170" t="s">
        <v>169</v>
      </c>
      <c r="T215" s="171" t="s">
        <v>163</v>
      </c>
      <c r="U215" s="156">
        <v>1.35</v>
      </c>
      <c r="V215" s="156">
        <f>ROUND(E215*U215,2)</f>
        <v>88.95</v>
      </c>
      <c r="W215" s="156"/>
      <c r="X215" s="156" t="s">
        <v>170</v>
      </c>
      <c r="Y215" s="146"/>
      <c r="Z215" s="146"/>
      <c r="AA215" s="146"/>
      <c r="AB215" s="146"/>
      <c r="AC215" s="146"/>
      <c r="AD215" s="146"/>
      <c r="AE215" s="146"/>
      <c r="AF215" s="146"/>
      <c r="AG215" s="146" t="s">
        <v>171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53"/>
      <c r="B216" s="154"/>
      <c r="C216" s="188" t="s">
        <v>426</v>
      </c>
      <c r="D216" s="185"/>
      <c r="E216" s="186"/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46"/>
      <c r="Z216" s="146"/>
      <c r="AA216" s="146"/>
      <c r="AB216" s="146"/>
      <c r="AC216" s="146"/>
      <c r="AD216" s="146"/>
      <c r="AE216" s="146"/>
      <c r="AF216" s="146"/>
      <c r="AG216" s="146" t="s">
        <v>197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 x14ac:dyDescent="0.2">
      <c r="A217" s="153"/>
      <c r="B217" s="154"/>
      <c r="C217" s="188" t="s">
        <v>450</v>
      </c>
      <c r="D217" s="185"/>
      <c r="E217" s="186">
        <v>37.012500000000003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46"/>
      <c r="Z217" s="146"/>
      <c r="AA217" s="146"/>
      <c r="AB217" s="146"/>
      <c r="AC217" s="146"/>
      <c r="AD217" s="146"/>
      <c r="AE217" s="146"/>
      <c r="AF217" s="146"/>
      <c r="AG217" s="146" t="s">
        <v>197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53"/>
      <c r="B218" s="154"/>
      <c r="C218" s="188" t="s">
        <v>451</v>
      </c>
      <c r="D218" s="185"/>
      <c r="E218" s="186">
        <v>28.875</v>
      </c>
      <c r="F218" s="156"/>
      <c r="G218" s="156"/>
      <c r="H218" s="156"/>
      <c r="I218" s="156"/>
      <c r="J218" s="156"/>
      <c r="K218" s="156"/>
      <c r="L218" s="156"/>
      <c r="M218" s="156"/>
      <c r="N218" s="155"/>
      <c r="O218" s="155"/>
      <c r="P218" s="155"/>
      <c r="Q218" s="155"/>
      <c r="R218" s="156"/>
      <c r="S218" s="156"/>
      <c r="T218" s="156"/>
      <c r="U218" s="156"/>
      <c r="V218" s="156"/>
      <c r="W218" s="156"/>
      <c r="X218" s="156"/>
      <c r="Y218" s="146"/>
      <c r="Z218" s="146"/>
      <c r="AA218" s="146"/>
      <c r="AB218" s="146"/>
      <c r="AC218" s="146"/>
      <c r="AD218" s="146"/>
      <c r="AE218" s="146"/>
      <c r="AF218" s="146"/>
      <c r="AG218" s="146" t="s">
        <v>197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65">
        <v>59</v>
      </c>
      <c r="B219" s="166" t="s">
        <v>466</v>
      </c>
      <c r="C219" s="181" t="s">
        <v>691</v>
      </c>
      <c r="D219" s="167" t="s">
        <v>200</v>
      </c>
      <c r="E219" s="168">
        <v>65.887500000000003</v>
      </c>
      <c r="F219" s="169"/>
      <c r="G219" s="170">
        <f>ROUND(E219*F219,2)</f>
        <v>0</v>
      </c>
      <c r="H219" s="169">
        <v>0</v>
      </c>
      <c r="I219" s="170">
        <f>ROUND(E219*H219,2)</f>
        <v>0</v>
      </c>
      <c r="J219" s="169">
        <v>211</v>
      </c>
      <c r="K219" s="170">
        <f>ROUND(E219*J219,2)</f>
        <v>13902.26</v>
      </c>
      <c r="L219" s="170">
        <v>21</v>
      </c>
      <c r="M219" s="170">
        <f>G219*(1+L219/100)</f>
        <v>0</v>
      </c>
      <c r="N219" s="168">
        <v>0</v>
      </c>
      <c r="O219" s="168">
        <f>ROUND(E219*N219,2)</f>
        <v>0</v>
      </c>
      <c r="P219" s="168">
        <v>0</v>
      </c>
      <c r="Q219" s="168">
        <f>ROUND(E219*P219,2)</f>
        <v>0</v>
      </c>
      <c r="R219" s="170"/>
      <c r="S219" s="170" t="s">
        <v>169</v>
      </c>
      <c r="T219" s="171" t="s">
        <v>163</v>
      </c>
      <c r="U219" s="156">
        <v>0.41</v>
      </c>
      <c r="V219" s="156">
        <f>ROUND(E219*U219,2)</f>
        <v>27.01</v>
      </c>
      <c r="W219" s="156"/>
      <c r="X219" s="156" t="s">
        <v>170</v>
      </c>
      <c r="Y219" s="146"/>
      <c r="Z219" s="146"/>
      <c r="AA219" s="146"/>
      <c r="AB219" s="146"/>
      <c r="AC219" s="146"/>
      <c r="AD219" s="146"/>
      <c r="AE219" s="146"/>
      <c r="AF219" s="146"/>
      <c r="AG219" s="146" t="s">
        <v>171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53"/>
      <c r="B220" s="154"/>
      <c r="C220" s="188" t="s">
        <v>426</v>
      </c>
      <c r="D220" s="185"/>
      <c r="E220" s="186"/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46"/>
      <c r="Z220" s="146"/>
      <c r="AA220" s="146"/>
      <c r="AB220" s="146"/>
      <c r="AC220" s="146"/>
      <c r="AD220" s="146"/>
      <c r="AE220" s="146"/>
      <c r="AF220" s="146"/>
      <c r="AG220" s="146" t="s">
        <v>197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 x14ac:dyDescent="0.2">
      <c r="A221" s="153"/>
      <c r="B221" s="154"/>
      <c r="C221" s="188" t="s">
        <v>450</v>
      </c>
      <c r="D221" s="185"/>
      <c r="E221" s="186">
        <v>37.012500000000003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197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53"/>
      <c r="B222" s="154"/>
      <c r="C222" s="188" t="s">
        <v>451</v>
      </c>
      <c r="D222" s="185"/>
      <c r="E222" s="186">
        <v>28.875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197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158" t="s">
        <v>158</v>
      </c>
      <c r="B223" s="159" t="s">
        <v>100</v>
      </c>
      <c r="C223" s="179" t="s">
        <v>101</v>
      </c>
      <c r="D223" s="160"/>
      <c r="E223" s="161"/>
      <c r="F223" s="162"/>
      <c r="G223" s="162">
        <f>SUMIF(AG224:AG256,"&lt;&gt;NOR",G224:G256)</f>
        <v>0</v>
      </c>
      <c r="H223" s="162"/>
      <c r="I223" s="162">
        <f>SUM(I224:I256)</f>
        <v>70331.06</v>
      </c>
      <c r="J223" s="162"/>
      <c r="K223" s="162">
        <f>SUM(K224:K256)</f>
        <v>26710.9</v>
      </c>
      <c r="L223" s="162"/>
      <c r="M223" s="162">
        <f>SUM(M224:M256)</f>
        <v>0</v>
      </c>
      <c r="N223" s="161"/>
      <c r="O223" s="161">
        <f>SUM(O224:O256)</f>
        <v>49.53</v>
      </c>
      <c r="P223" s="161"/>
      <c r="Q223" s="161">
        <f>SUM(Q224:Q256)</f>
        <v>0</v>
      </c>
      <c r="R223" s="162"/>
      <c r="S223" s="162"/>
      <c r="T223" s="163"/>
      <c r="U223" s="157"/>
      <c r="V223" s="157">
        <f>SUM(V224:V256)</f>
        <v>52.989999999999995</v>
      </c>
      <c r="W223" s="157"/>
      <c r="X223" s="157"/>
      <c r="AG223" t="s">
        <v>159</v>
      </c>
    </row>
    <row r="224" spans="1:60" outlineLevel="1" x14ac:dyDescent="0.2">
      <c r="A224" s="165">
        <v>60</v>
      </c>
      <c r="B224" s="166" t="s">
        <v>467</v>
      </c>
      <c r="C224" s="181" t="s">
        <v>468</v>
      </c>
      <c r="D224" s="167" t="s">
        <v>247</v>
      </c>
      <c r="E224" s="168">
        <v>1</v>
      </c>
      <c r="F224" s="169"/>
      <c r="G224" s="170">
        <f>ROUND(E224*F224,2)</f>
        <v>0</v>
      </c>
      <c r="H224" s="169">
        <v>394.65</v>
      </c>
      <c r="I224" s="170">
        <f>ROUND(E224*H224,2)</f>
        <v>394.65</v>
      </c>
      <c r="J224" s="169">
        <v>381.35</v>
      </c>
      <c r="K224" s="170">
        <f>ROUND(E224*J224,2)</f>
        <v>381.35</v>
      </c>
      <c r="L224" s="170">
        <v>21</v>
      </c>
      <c r="M224" s="170">
        <f>G224*(1+L224/100)</f>
        <v>0</v>
      </c>
      <c r="N224" s="168">
        <v>0.25080000000000002</v>
      </c>
      <c r="O224" s="168">
        <f>ROUND(E224*N224,2)</f>
        <v>0.25</v>
      </c>
      <c r="P224" s="168">
        <v>0</v>
      </c>
      <c r="Q224" s="168">
        <f>ROUND(E224*P224,2)</f>
        <v>0</v>
      </c>
      <c r="R224" s="170" t="s">
        <v>193</v>
      </c>
      <c r="S224" s="170" t="s">
        <v>163</v>
      </c>
      <c r="T224" s="171" t="s">
        <v>163</v>
      </c>
      <c r="U224" s="156">
        <v>0.81799999999999995</v>
      </c>
      <c r="V224" s="156">
        <f>ROUND(E224*U224,2)</f>
        <v>0.82</v>
      </c>
      <c r="W224" s="156"/>
      <c r="X224" s="156" t="s">
        <v>170</v>
      </c>
      <c r="Y224" s="146"/>
      <c r="Z224" s="146"/>
      <c r="AA224" s="146"/>
      <c r="AB224" s="146"/>
      <c r="AC224" s="146"/>
      <c r="AD224" s="146"/>
      <c r="AE224" s="146"/>
      <c r="AF224" s="146"/>
      <c r="AG224" s="146" t="s">
        <v>171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53"/>
      <c r="B225" s="154"/>
      <c r="C225" s="188" t="s">
        <v>82</v>
      </c>
      <c r="D225" s="185"/>
      <c r="E225" s="186">
        <v>1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46"/>
      <c r="Z225" s="146"/>
      <c r="AA225" s="146"/>
      <c r="AB225" s="146"/>
      <c r="AC225" s="146"/>
      <c r="AD225" s="146"/>
      <c r="AE225" s="146"/>
      <c r="AF225" s="146"/>
      <c r="AG225" s="146" t="s">
        <v>197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ht="22.5" outlineLevel="1" x14ac:dyDescent="0.2">
      <c r="A226" s="165">
        <v>61</v>
      </c>
      <c r="B226" s="166" t="s">
        <v>469</v>
      </c>
      <c r="C226" s="181" t="s">
        <v>470</v>
      </c>
      <c r="D226" s="167" t="s">
        <v>252</v>
      </c>
      <c r="E226" s="168">
        <v>126</v>
      </c>
      <c r="F226" s="169"/>
      <c r="G226" s="170">
        <f>ROUND(E226*F226,2)</f>
        <v>0</v>
      </c>
      <c r="H226" s="169">
        <v>188.71</v>
      </c>
      <c r="I226" s="170">
        <f>ROUND(E226*H226,2)</f>
        <v>23777.46</v>
      </c>
      <c r="J226" s="169">
        <v>170.79</v>
      </c>
      <c r="K226" s="170">
        <f>ROUND(E226*J226,2)</f>
        <v>21519.54</v>
      </c>
      <c r="L226" s="170">
        <v>21</v>
      </c>
      <c r="M226" s="170">
        <f>G226*(1+L226/100)</f>
        <v>0</v>
      </c>
      <c r="N226" s="168">
        <v>0.185</v>
      </c>
      <c r="O226" s="168">
        <f>ROUND(E226*N226,2)</f>
        <v>23.31</v>
      </c>
      <c r="P226" s="168">
        <v>0</v>
      </c>
      <c r="Q226" s="168">
        <f>ROUND(E226*P226,2)</f>
        <v>0</v>
      </c>
      <c r="R226" s="170" t="s">
        <v>193</v>
      </c>
      <c r="S226" s="170" t="s">
        <v>163</v>
      </c>
      <c r="T226" s="171" t="s">
        <v>163</v>
      </c>
      <c r="U226" s="156">
        <v>0.33704000000000001</v>
      </c>
      <c r="V226" s="156">
        <f>ROUND(E226*U226,2)</f>
        <v>42.47</v>
      </c>
      <c r="W226" s="156"/>
      <c r="X226" s="156" t="s">
        <v>170</v>
      </c>
      <c r="Y226" s="146"/>
      <c r="Z226" s="146"/>
      <c r="AA226" s="146"/>
      <c r="AB226" s="146"/>
      <c r="AC226" s="146"/>
      <c r="AD226" s="146"/>
      <c r="AE226" s="146"/>
      <c r="AF226" s="146"/>
      <c r="AG226" s="146" t="s">
        <v>171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53"/>
      <c r="B227" s="154"/>
      <c r="C227" s="253" t="s">
        <v>471</v>
      </c>
      <c r="D227" s="254"/>
      <c r="E227" s="254"/>
      <c r="F227" s="254"/>
      <c r="G227" s="254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195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53"/>
      <c r="B228" s="154"/>
      <c r="C228" s="188" t="s">
        <v>426</v>
      </c>
      <c r="D228" s="185"/>
      <c r="E228" s="186"/>
      <c r="F228" s="156"/>
      <c r="G228" s="156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46"/>
      <c r="Z228" s="146"/>
      <c r="AA228" s="146"/>
      <c r="AB228" s="146"/>
      <c r="AC228" s="146"/>
      <c r="AD228" s="146"/>
      <c r="AE228" s="146"/>
      <c r="AF228" s="146"/>
      <c r="AG228" s="146" t="s">
        <v>197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53"/>
      <c r="B229" s="154"/>
      <c r="C229" s="188" t="s">
        <v>472</v>
      </c>
      <c r="D229" s="185"/>
      <c r="E229" s="186">
        <v>103.5</v>
      </c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46"/>
      <c r="Z229" s="146"/>
      <c r="AA229" s="146"/>
      <c r="AB229" s="146"/>
      <c r="AC229" s="146"/>
      <c r="AD229" s="146"/>
      <c r="AE229" s="146"/>
      <c r="AF229" s="146"/>
      <c r="AG229" s="146" t="s">
        <v>197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 x14ac:dyDescent="0.2">
      <c r="A230" s="153"/>
      <c r="B230" s="154"/>
      <c r="C230" s="188" t="s">
        <v>473</v>
      </c>
      <c r="D230" s="185"/>
      <c r="E230" s="186">
        <v>22.5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46"/>
      <c r="Z230" s="146"/>
      <c r="AA230" s="146"/>
      <c r="AB230" s="146"/>
      <c r="AC230" s="146"/>
      <c r="AD230" s="146"/>
      <c r="AE230" s="146"/>
      <c r="AF230" s="146"/>
      <c r="AG230" s="146" t="s">
        <v>197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65">
        <v>62</v>
      </c>
      <c r="B231" s="166" t="s">
        <v>474</v>
      </c>
      <c r="C231" s="181" t="s">
        <v>475</v>
      </c>
      <c r="D231" s="167" t="s">
        <v>200</v>
      </c>
      <c r="E231" s="168">
        <v>6.3</v>
      </c>
      <c r="F231" s="169"/>
      <c r="G231" s="170">
        <f>ROUND(E231*F231,2)</f>
        <v>0</v>
      </c>
      <c r="H231" s="169">
        <v>2572.7600000000002</v>
      </c>
      <c r="I231" s="170">
        <f>ROUND(E231*H231,2)</f>
        <v>16208.39</v>
      </c>
      <c r="J231" s="169">
        <v>672.24</v>
      </c>
      <c r="K231" s="170">
        <f>ROUND(E231*J231,2)</f>
        <v>4235.1099999999997</v>
      </c>
      <c r="L231" s="170">
        <v>21</v>
      </c>
      <c r="M231" s="170">
        <f>G231*(1+L231/100)</f>
        <v>0</v>
      </c>
      <c r="N231" s="168">
        <v>2.5249999999999999</v>
      </c>
      <c r="O231" s="168">
        <f>ROUND(E231*N231,2)</f>
        <v>15.91</v>
      </c>
      <c r="P231" s="168">
        <v>0</v>
      </c>
      <c r="Q231" s="168">
        <f>ROUND(E231*P231,2)</f>
        <v>0</v>
      </c>
      <c r="R231" s="170" t="s">
        <v>193</v>
      </c>
      <c r="S231" s="170" t="s">
        <v>163</v>
      </c>
      <c r="T231" s="171" t="s">
        <v>163</v>
      </c>
      <c r="U231" s="156">
        <v>1.4419999999999999</v>
      </c>
      <c r="V231" s="156">
        <f>ROUND(E231*U231,2)</f>
        <v>9.08</v>
      </c>
      <c r="W231" s="156"/>
      <c r="X231" s="156" t="s">
        <v>170</v>
      </c>
      <c r="Y231" s="146"/>
      <c r="Z231" s="146"/>
      <c r="AA231" s="146"/>
      <c r="AB231" s="146"/>
      <c r="AC231" s="146"/>
      <c r="AD231" s="146"/>
      <c r="AE231" s="146"/>
      <c r="AF231" s="146"/>
      <c r="AG231" s="146" t="s">
        <v>171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53"/>
      <c r="B232" s="154"/>
      <c r="C232" s="253" t="s">
        <v>476</v>
      </c>
      <c r="D232" s="254"/>
      <c r="E232" s="254"/>
      <c r="F232" s="254"/>
      <c r="G232" s="254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46"/>
      <c r="Z232" s="146"/>
      <c r="AA232" s="146"/>
      <c r="AB232" s="146"/>
      <c r="AC232" s="146"/>
      <c r="AD232" s="146"/>
      <c r="AE232" s="146"/>
      <c r="AF232" s="146"/>
      <c r="AG232" s="146" t="s">
        <v>195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53"/>
      <c r="B233" s="154"/>
      <c r="C233" s="188" t="s">
        <v>426</v>
      </c>
      <c r="D233" s="185"/>
      <c r="E233" s="186"/>
      <c r="F233" s="156"/>
      <c r="G233" s="156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46"/>
      <c r="Z233" s="146"/>
      <c r="AA233" s="146"/>
      <c r="AB233" s="146"/>
      <c r="AC233" s="146"/>
      <c r="AD233" s="146"/>
      <c r="AE233" s="146"/>
      <c r="AF233" s="146"/>
      <c r="AG233" s="146" t="s">
        <v>197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53"/>
      <c r="B234" s="154"/>
      <c r="C234" s="188" t="s">
        <v>477</v>
      </c>
      <c r="D234" s="185"/>
      <c r="E234" s="186">
        <v>5.1749999999999998</v>
      </c>
      <c r="F234" s="156"/>
      <c r="G234" s="156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46"/>
      <c r="Z234" s="146"/>
      <c r="AA234" s="146"/>
      <c r="AB234" s="146"/>
      <c r="AC234" s="146"/>
      <c r="AD234" s="146"/>
      <c r="AE234" s="146"/>
      <c r="AF234" s="146"/>
      <c r="AG234" s="146" t="s">
        <v>197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53"/>
      <c r="B235" s="154"/>
      <c r="C235" s="188" t="s">
        <v>478</v>
      </c>
      <c r="D235" s="185"/>
      <c r="E235" s="186">
        <v>1.125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46"/>
      <c r="Z235" s="146"/>
      <c r="AA235" s="146"/>
      <c r="AB235" s="146"/>
      <c r="AC235" s="146"/>
      <c r="AD235" s="146"/>
      <c r="AE235" s="146"/>
      <c r="AF235" s="146"/>
      <c r="AG235" s="146" t="s">
        <v>197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65">
        <v>63</v>
      </c>
      <c r="B236" s="166" t="s">
        <v>479</v>
      </c>
      <c r="C236" s="181" t="s">
        <v>480</v>
      </c>
      <c r="D236" s="167" t="s">
        <v>252</v>
      </c>
      <c r="E236" s="168">
        <v>16.8</v>
      </c>
      <c r="F236" s="169"/>
      <c r="G236" s="170">
        <f>ROUND(E236*F236,2)</f>
        <v>0</v>
      </c>
      <c r="H236" s="169">
        <v>47.08</v>
      </c>
      <c r="I236" s="170">
        <f>ROUND(E236*H236,2)</f>
        <v>790.94</v>
      </c>
      <c r="J236" s="169">
        <v>34.22</v>
      </c>
      <c r="K236" s="170">
        <f>ROUND(E236*J236,2)</f>
        <v>574.9</v>
      </c>
      <c r="L236" s="170">
        <v>21</v>
      </c>
      <c r="M236" s="170">
        <f>G236*(1+L236/100)</f>
        <v>0</v>
      </c>
      <c r="N236" s="168">
        <v>0</v>
      </c>
      <c r="O236" s="168">
        <f>ROUND(E236*N236,2)</f>
        <v>0</v>
      </c>
      <c r="P236" s="168">
        <v>0</v>
      </c>
      <c r="Q236" s="168">
        <f>ROUND(E236*P236,2)</f>
        <v>0</v>
      </c>
      <c r="R236" s="170" t="s">
        <v>193</v>
      </c>
      <c r="S236" s="170" t="s">
        <v>163</v>
      </c>
      <c r="T236" s="171" t="s">
        <v>163</v>
      </c>
      <c r="U236" s="156">
        <v>3.6999999999999998E-2</v>
      </c>
      <c r="V236" s="156">
        <f>ROUND(E236*U236,2)</f>
        <v>0.62</v>
      </c>
      <c r="W236" s="156"/>
      <c r="X236" s="156" t="s">
        <v>170</v>
      </c>
      <c r="Y236" s="146"/>
      <c r="Z236" s="146"/>
      <c r="AA236" s="146"/>
      <c r="AB236" s="146"/>
      <c r="AC236" s="146"/>
      <c r="AD236" s="146"/>
      <c r="AE236" s="146"/>
      <c r="AF236" s="146"/>
      <c r="AG236" s="146" t="s">
        <v>171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53"/>
      <c r="B237" s="154"/>
      <c r="C237" s="253" t="s">
        <v>481</v>
      </c>
      <c r="D237" s="254"/>
      <c r="E237" s="254"/>
      <c r="F237" s="254"/>
      <c r="G237" s="254"/>
      <c r="H237" s="156"/>
      <c r="I237" s="156"/>
      <c r="J237" s="156"/>
      <c r="K237" s="156"/>
      <c r="L237" s="156"/>
      <c r="M237" s="156"/>
      <c r="N237" s="155"/>
      <c r="O237" s="155"/>
      <c r="P237" s="155"/>
      <c r="Q237" s="155"/>
      <c r="R237" s="156"/>
      <c r="S237" s="156"/>
      <c r="T237" s="156"/>
      <c r="U237" s="156"/>
      <c r="V237" s="156"/>
      <c r="W237" s="156"/>
      <c r="X237" s="156"/>
      <c r="Y237" s="146"/>
      <c r="Z237" s="146"/>
      <c r="AA237" s="146"/>
      <c r="AB237" s="146"/>
      <c r="AC237" s="146"/>
      <c r="AD237" s="146"/>
      <c r="AE237" s="146"/>
      <c r="AF237" s="146"/>
      <c r="AG237" s="146" t="s">
        <v>195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53"/>
      <c r="B238" s="154"/>
      <c r="C238" s="188" t="s">
        <v>482</v>
      </c>
      <c r="D238" s="185"/>
      <c r="E238" s="186">
        <v>16.8</v>
      </c>
      <c r="F238" s="156"/>
      <c r="G238" s="156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46"/>
      <c r="Z238" s="146"/>
      <c r="AA238" s="146"/>
      <c r="AB238" s="146"/>
      <c r="AC238" s="146"/>
      <c r="AD238" s="146"/>
      <c r="AE238" s="146"/>
      <c r="AF238" s="146"/>
      <c r="AG238" s="146" t="s">
        <v>197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ht="22.5" outlineLevel="1" x14ac:dyDescent="0.2">
      <c r="A239" s="165">
        <v>64</v>
      </c>
      <c r="B239" s="166" t="s">
        <v>483</v>
      </c>
      <c r="C239" s="181" t="s">
        <v>484</v>
      </c>
      <c r="D239" s="167" t="s">
        <v>247</v>
      </c>
      <c r="E239" s="168">
        <v>1</v>
      </c>
      <c r="F239" s="169"/>
      <c r="G239" s="170">
        <f>ROUND(E239*F239,2)</f>
        <v>0</v>
      </c>
      <c r="H239" s="169">
        <v>1212</v>
      </c>
      <c r="I239" s="170">
        <f>ROUND(E239*H239,2)</f>
        <v>1212</v>
      </c>
      <c r="J239" s="169">
        <v>0</v>
      </c>
      <c r="K239" s="170">
        <f>ROUND(E239*J239,2)</f>
        <v>0</v>
      </c>
      <c r="L239" s="170">
        <v>21</v>
      </c>
      <c r="M239" s="170">
        <f>G239*(1+L239/100)</f>
        <v>0</v>
      </c>
      <c r="N239" s="168">
        <v>5.1000000000000004E-3</v>
      </c>
      <c r="O239" s="168">
        <f>ROUND(E239*N239,2)</f>
        <v>0.01</v>
      </c>
      <c r="P239" s="168">
        <v>0</v>
      </c>
      <c r="Q239" s="168">
        <f>ROUND(E239*P239,2)</f>
        <v>0</v>
      </c>
      <c r="R239" s="170" t="s">
        <v>297</v>
      </c>
      <c r="S239" s="170" t="s">
        <v>163</v>
      </c>
      <c r="T239" s="171" t="s">
        <v>163</v>
      </c>
      <c r="U239" s="156">
        <v>0</v>
      </c>
      <c r="V239" s="156">
        <f>ROUND(E239*U239,2)</f>
        <v>0</v>
      </c>
      <c r="W239" s="156"/>
      <c r="X239" s="156" t="s">
        <v>298</v>
      </c>
      <c r="Y239" s="146"/>
      <c r="Z239" s="146"/>
      <c r="AA239" s="146"/>
      <c r="AB239" s="146"/>
      <c r="AC239" s="146"/>
      <c r="AD239" s="146"/>
      <c r="AE239" s="146"/>
      <c r="AF239" s="146"/>
      <c r="AG239" s="146" t="s">
        <v>299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53"/>
      <c r="B240" s="154"/>
      <c r="C240" s="188" t="s">
        <v>82</v>
      </c>
      <c r="D240" s="185"/>
      <c r="E240" s="186">
        <v>1</v>
      </c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46"/>
      <c r="Z240" s="146"/>
      <c r="AA240" s="146"/>
      <c r="AB240" s="146"/>
      <c r="AC240" s="146"/>
      <c r="AD240" s="146"/>
      <c r="AE240" s="146"/>
      <c r="AF240" s="146"/>
      <c r="AG240" s="146" t="s">
        <v>197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65">
        <v>65</v>
      </c>
      <c r="B241" s="166" t="s">
        <v>485</v>
      </c>
      <c r="C241" s="181" t="s">
        <v>486</v>
      </c>
      <c r="D241" s="167" t="s">
        <v>247</v>
      </c>
      <c r="E241" s="168">
        <v>1</v>
      </c>
      <c r="F241" s="169"/>
      <c r="G241" s="170">
        <f>ROUND(E241*F241,2)</f>
        <v>0</v>
      </c>
      <c r="H241" s="169">
        <v>460</v>
      </c>
      <c r="I241" s="170">
        <f>ROUND(E241*H241,2)</f>
        <v>460</v>
      </c>
      <c r="J241" s="169">
        <v>0</v>
      </c>
      <c r="K241" s="170">
        <f>ROUND(E241*J241,2)</f>
        <v>0</v>
      </c>
      <c r="L241" s="170">
        <v>21</v>
      </c>
      <c r="M241" s="170">
        <f>G241*(1+L241/100)</f>
        <v>0</v>
      </c>
      <c r="N241" s="168">
        <v>0</v>
      </c>
      <c r="O241" s="168">
        <f>ROUND(E241*N241,2)</f>
        <v>0</v>
      </c>
      <c r="P241" s="168">
        <v>0</v>
      </c>
      <c r="Q241" s="168">
        <f>ROUND(E241*P241,2)</f>
        <v>0</v>
      </c>
      <c r="R241" s="170" t="s">
        <v>297</v>
      </c>
      <c r="S241" s="170" t="s">
        <v>163</v>
      </c>
      <c r="T241" s="171" t="s">
        <v>163</v>
      </c>
      <c r="U241" s="156">
        <v>0</v>
      </c>
      <c r="V241" s="156">
        <f>ROUND(E241*U241,2)</f>
        <v>0</v>
      </c>
      <c r="W241" s="156"/>
      <c r="X241" s="156" t="s">
        <v>298</v>
      </c>
      <c r="Y241" s="146"/>
      <c r="Z241" s="146"/>
      <c r="AA241" s="146"/>
      <c r="AB241" s="146"/>
      <c r="AC241" s="146"/>
      <c r="AD241" s="146"/>
      <c r="AE241" s="146"/>
      <c r="AF241" s="146"/>
      <c r="AG241" s="146" t="s">
        <v>299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53"/>
      <c r="B242" s="154"/>
      <c r="C242" s="188" t="s">
        <v>82</v>
      </c>
      <c r="D242" s="185"/>
      <c r="E242" s="186">
        <v>1</v>
      </c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46"/>
      <c r="Z242" s="146"/>
      <c r="AA242" s="146"/>
      <c r="AB242" s="146"/>
      <c r="AC242" s="146"/>
      <c r="AD242" s="146"/>
      <c r="AE242" s="146"/>
      <c r="AF242" s="146"/>
      <c r="AG242" s="146" t="s">
        <v>197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65">
        <v>66</v>
      </c>
      <c r="B243" s="166" t="s">
        <v>487</v>
      </c>
      <c r="C243" s="181" t="s">
        <v>488</v>
      </c>
      <c r="D243" s="167" t="s">
        <v>247</v>
      </c>
      <c r="E243" s="168">
        <v>1</v>
      </c>
      <c r="F243" s="169"/>
      <c r="G243" s="170">
        <f>ROUND(E243*F243,2)</f>
        <v>0</v>
      </c>
      <c r="H243" s="169">
        <v>281.5</v>
      </c>
      <c r="I243" s="170">
        <f>ROUND(E243*H243,2)</f>
        <v>281.5</v>
      </c>
      <c r="J243" s="169">
        <v>0</v>
      </c>
      <c r="K243" s="170">
        <f>ROUND(E243*J243,2)</f>
        <v>0</v>
      </c>
      <c r="L243" s="170">
        <v>21</v>
      </c>
      <c r="M243" s="170">
        <f>G243*(1+L243/100)</f>
        <v>0</v>
      </c>
      <c r="N243" s="168">
        <v>0</v>
      </c>
      <c r="O243" s="168">
        <f>ROUND(E243*N243,2)</f>
        <v>0</v>
      </c>
      <c r="P243" s="168">
        <v>0</v>
      </c>
      <c r="Q243" s="168">
        <f>ROUND(E243*P243,2)</f>
        <v>0</v>
      </c>
      <c r="R243" s="170" t="s">
        <v>297</v>
      </c>
      <c r="S243" s="170" t="s">
        <v>163</v>
      </c>
      <c r="T243" s="171" t="s">
        <v>163</v>
      </c>
      <c r="U243" s="156">
        <v>0</v>
      </c>
      <c r="V243" s="156">
        <f>ROUND(E243*U243,2)</f>
        <v>0</v>
      </c>
      <c r="W243" s="156"/>
      <c r="X243" s="156" t="s">
        <v>298</v>
      </c>
      <c r="Y243" s="146"/>
      <c r="Z243" s="146"/>
      <c r="AA243" s="146"/>
      <c r="AB243" s="146"/>
      <c r="AC243" s="146"/>
      <c r="AD243" s="146"/>
      <c r="AE243" s="146"/>
      <c r="AF243" s="146"/>
      <c r="AG243" s="146" t="s">
        <v>299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53"/>
      <c r="B244" s="154"/>
      <c r="C244" s="188" t="s">
        <v>82</v>
      </c>
      <c r="D244" s="185"/>
      <c r="E244" s="186">
        <v>1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46"/>
      <c r="Z244" s="146"/>
      <c r="AA244" s="146"/>
      <c r="AB244" s="146"/>
      <c r="AC244" s="146"/>
      <c r="AD244" s="146"/>
      <c r="AE244" s="146"/>
      <c r="AF244" s="146"/>
      <c r="AG244" s="146" t="s">
        <v>197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22.5" outlineLevel="1" x14ac:dyDescent="0.2">
      <c r="A245" s="165">
        <v>67</v>
      </c>
      <c r="B245" s="166" t="s">
        <v>489</v>
      </c>
      <c r="C245" s="181" t="s">
        <v>490</v>
      </c>
      <c r="D245" s="167" t="s">
        <v>247</v>
      </c>
      <c r="E245" s="168">
        <v>1</v>
      </c>
      <c r="F245" s="169"/>
      <c r="G245" s="170">
        <f>ROUND(E245*F245,2)</f>
        <v>0</v>
      </c>
      <c r="H245" s="169">
        <v>20.3</v>
      </c>
      <c r="I245" s="170">
        <f>ROUND(E245*H245,2)</f>
        <v>20.3</v>
      </c>
      <c r="J245" s="169">
        <v>0</v>
      </c>
      <c r="K245" s="170">
        <f>ROUND(E245*J245,2)</f>
        <v>0</v>
      </c>
      <c r="L245" s="170">
        <v>21</v>
      </c>
      <c r="M245" s="170">
        <f>G245*(1+L245/100)</f>
        <v>0</v>
      </c>
      <c r="N245" s="168">
        <v>1E-4</v>
      </c>
      <c r="O245" s="168">
        <f>ROUND(E245*N245,2)</f>
        <v>0</v>
      </c>
      <c r="P245" s="168">
        <v>0</v>
      </c>
      <c r="Q245" s="168">
        <f>ROUND(E245*P245,2)</f>
        <v>0</v>
      </c>
      <c r="R245" s="170" t="s">
        <v>297</v>
      </c>
      <c r="S245" s="170" t="s">
        <v>163</v>
      </c>
      <c r="T245" s="171" t="s">
        <v>163</v>
      </c>
      <c r="U245" s="156">
        <v>0</v>
      </c>
      <c r="V245" s="156">
        <f>ROUND(E245*U245,2)</f>
        <v>0</v>
      </c>
      <c r="W245" s="156"/>
      <c r="X245" s="156" t="s">
        <v>298</v>
      </c>
      <c r="Y245" s="146"/>
      <c r="Z245" s="146"/>
      <c r="AA245" s="146"/>
      <c r="AB245" s="146"/>
      <c r="AC245" s="146"/>
      <c r="AD245" s="146"/>
      <c r="AE245" s="146"/>
      <c r="AF245" s="146"/>
      <c r="AG245" s="146" t="s">
        <v>299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53"/>
      <c r="B246" s="154"/>
      <c r="C246" s="188" t="s">
        <v>82</v>
      </c>
      <c r="D246" s="185"/>
      <c r="E246" s="186">
        <v>1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46"/>
      <c r="Z246" s="146"/>
      <c r="AA246" s="146"/>
      <c r="AB246" s="146"/>
      <c r="AC246" s="146"/>
      <c r="AD246" s="146"/>
      <c r="AE246" s="146"/>
      <c r="AF246" s="146"/>
      <c r="AG246" s="146" t="s">
        <v>197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22.5" outlineLevel="1" x14ac:dyDescent="0.2">
      <c r="A247" s="165">
        <v>68</v>
      </c>
      <c r="B247" s="166" t="s">
        <v>491</v>
      </c>
      <c r="C247" s="181" t="s">
        <v>492</v>
      </c>
      <c r="D247" s="167" t="s">
        <v>247</v>
      </c>
      <c r="E247" s="168">
        <v>1</v>
      </c>
      <c r="F247" s="169"/>
      <c r="G247" s="170">
        <f>ROUND(E247*F247,2)</f>
        <v>0</v>
      </c>
      <c r="H247" s="169">
        <v>59.6</v>
      </c>
      <c r="I247" s="170">
        <f>ROUND(E247*H247,2)</f>
        <v>59.6</v>
      </c>
      <c r="J247" s="169">
        <v>0</v>
      </c>
      <c r="K247" s="170">
        <f>ROUND(E247*J247,2)</f>
        <v>0</v>
      </c>
      <c r="L247" s="170">
        <v>21</v>
      </c>
      <c r="M247" s="170">
        <f>G247*(1+L247/100)</f>
        <v>0</v>
      </c>
      <c r="N247" s="168">
        <v>4.0000000000000002E-4</v>
      </c>
      <c r="O247" s="168">
        <f>ROUND(E247*N247,2)</f>
        <v>0</v>
      </c>
      <c r="P247" s="168">
        <v>0</v>
      </c>
      <c r="Q247" s="168">
        <f>ROUND(E247*P247,2)</f>
        <v>0</v>
      </c>
      <c r="R247" s="170" t="s">
        <v>297</v>
      </c>
      <c r="S247" s="170" t="s">
        <v>163</v>
      </c>
      <c r="T247" s="171" t="s">
        <v>163</v>
      </c>
      <c r="U247" s="156">
        <v>0</v>
      </c>
      <c r="V247" s="156">
        <f>ROUND(E247*U247,2)</f>
        <v>0</v>
      </c>
      <c r="W247" s="156"/>
      <c r="X247" s="156" t="s">
        <v>298</v>
      </c>
      <c r="Y247" s="146"/>
      <c r="Z247" s="146"/>
      <c r="AA247" s="146"/>
      <c r="AB247" s="146"/>
      <c r="AC247" s="146"/>
      <c r="AD247" s="146"/>
      <c r="AE247" s="146"/>
      <c r="AF247" s="146"/>
      <c r="AG247" s="146" t="s">
        <v>299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 x14ac:dyDescent="0.2">
      <c r="A248" s="153"/>
      <c r="B248" s="154"/>
      <c r="C248" s="188" t="s">
        <v>82</v>
      </c>
      <c r="D248" s="185"/>
      <c r="E248" s="186">
        <v>1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46"/>
      <c r="Z248" s="146"/>
      <c r="AA248" s="146"/>
      <c r="AB248" s="146"/>
      <c r="AC248" s="146"/>
      <c r="AD248" s="146"/>
      <c r="AE248" s="146"/>
      <c r="AF248" s="146"/>
      <c r="AG248" s="146" t="s">
        <v>197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22.5" outlineLevel="1" x14ac:dyDescent="0.2">
      <c r="A249" s="165">
        <v>69</v>
      </c>
      <c r="B249" s="166" t="s">
        <v>493</v>
      </c>
      <c r="C249" s="181" t="s">
        <v>494</v>
      </c>
      <c r="D249" s="167" t="s">
        <v>247</v>
      </c>
      <c r="E249" s="168">
        <v>108.675</v>
      </c>
      <c r="F249" s="169"/>
      <c r="G249" s="170">
        <f>ROUND(E249*F249,2)</f>
        <v>0</v>
      </c>
      <c r="H249" s="169">
        <v>209.5</v>
      </c>
      <c r="I249" s="170">
        <f>ROUND(E249*H249,2)</f>
        <v>22767.41</v>
      </c>
      <c r="J249" s="169">
        <v>0</v>
      </c>
      <c r="K249" s="170">
        <f>ROUND(E249*J249,2)</f>
        <v>0</v>
      </c>
      <c r="L249" s="170">
        <v>21</v>
      </c>
      <c r="M249" s="170">
        <f>G249*(1+L249/100)</f>
        <v>0</v>
      </c>
      <c r="N249" s="168">
        <v>8.1970000000000001E-2</v>
      </c>
      <c r="O249" s="168">
        <f>ROUND(E249*N249,2)</f>
        <v>8.91</v>
      </c>
      <c r="P249" s="168">
        <v>0</v>
      </c>
      <c r="Q249" s="168">
        <f>ROUND(E249*P249,2)</f>
        <v>0</v>
      </c>
      <c r="R249" s="170" t="s">
        <v>297</v>
      </c>
      <c r="S249" s="170" t="s">
        <v>163</v>
      </c>
      <c r="T249" s="171" t="s">
        <v>163</v>
      </c>
      <c r="U249" s="156">
        <v>0</v>
      </c>
      <c r="V249" s="156">
        <f>ROUND(E249*U249,2)</f>
        <v>0</v>
      </c>
      <c r="W249" s="156"/>
      <c r="X249" s="156" t="s">
        <v>298</v>
      </c>
      <c r="Y249" s="146"/>
      <c r="Z249" s="146"/>
      <c r="AA249" s="146"/>
      <c r="AB249" s="146"/>
      <c r="AC249" s="146"/>
      <c r="AD249" s="146"/>
      <c r="AE249" s="146"/>
      <c r="AF249" s="146"/>
      <c r="AG249" s="146" t="s">
        <v>299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53"/>
      <c r="B250" s="154"/>
      <c r="C250" s="188" t="s">
        <v>426</v>
      </c>
      <c r="D250" s="185"/>
      <c r="E250" s="186"/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46"/>
      <c r="Z250" s="146"/>
      <c r="AA250" s="146"/>
      <c r="AB250" s="146"/>
      <c r="AC250" s="146"/>
      <c r="AD250" s="146"/>
      <c r="AE250" s="146"/>
      <c r="AF250" s="146"/>
      <c r="AG250" s="146" t="s">
        <v>197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53"/>
      <c r="B251" s="154"/>
      <c r="C251" s="188" t="s">
        <v>472</v>
      </c>
      <c r="D251" s="185"/>
      <c r="E251" s="186">
        <v>103.5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46"/>
      <c r="Z251" s="146"/>
      <c r="AA251" s="146"/>
      <c r="AB251" s="146"/>
      <c r="AC251" s="146"/>
      <c r="AD251" s="146"/>
      <c r="AE251" s="146"/>
      <c r="AF251" s="146"/>
      <c r="AG251" s="146" t="s">
        <v>197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 x14ac:dyDescent="0.2">
      <c r="A252" s="153"/>
      <c r="B252" s="154"/>
      <c r="C252" s="188" t="s">
        <v>495</v>
      </c>
      <c r="D252" s="185"/>
      <c r="E252" s="186">
        <v>5.1749999999999998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46"/>
      <c r="Z252" s="146"/>
      <c r="AA252" s="146"/>
      <c r="AB252" s="146"/>
      <c r="AC252" s="146"/>
      <c r="AD252" s="146"/>
      <c r="AE252" s="146"/>
      <c r="AF252" s="146"/>
      <c r="AG252" s="146" t="s">
        <v>197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ht="22.5" outlineLevel="1" x14ac:dyDescent="0.2">
      <c r="A253" s="165">
        <v>70</v>
      </c>
      <c r="B253" s="166" t="s">
        <v>496</v>
      </c>
      <c r="C253" s="181" t="s">
        <v>497</v>
      </c>
      <c r="D253" s="167" t="s">
        <v>247</v>
      </c>
      <c r="E253" s="168">
        <v>23.625</v>
      </c>
      <c r="F253" s="169"/>
      <c r="G253" s="170">
        <f>ROUND(E253*F253,2)</f>
        <v>0</v>
      </c>
      <c r="H253" s="169">
        <v>184.5</v>
      </c>
      <c r="I253" s="170">
        <f>ROUND(E253*H253,2)</f>
        <v>4358.8100000000004</v>
      </c>
      <c r="J253" s="169">
        <v>0</v>
      </c>
      <c r="K253" s="170">
        <f>ROUND(E253*J253,2)</f>
        <v>0</v>
      </c>
      <c r="L253" s="170">
        <v>21</v>
      </c>
      <c r="M253" s="170">
        <f>G253*(1+L253/100)</f>
        <v>0</v>
      </c>
      <c r="N253" s="168">
        <v>4.8300000000000003E-2</v>
      </c>
      <c r="O253" s="168">
        <f>ROUND(E253*N253,2)</f>
        <v>1.1399999999999999</v>
      </c>
      <c r="P253" s="168">
        <v>0</v>
      </c>
      <c r="Q253" s="168">
        <f>ROUND(E253*P253,2)</f>
        <v>0</v>
      </c>
      <c r="R253" s="170" t="s">
        <v>297</v>
      </c>
      <c r="S253" s="170" t="s">
        <v>163</v>
      </c>
      <c r="T253" s="171" t="s">
        <v>163</v>
      </c>
      <c r="U253" s="156">
        <v>0</v>
      </c>
      <c r="V253" s="156">
        <f>ROUND(E253*U253,2)</f>
        <v>0</v>
      </c>
      <c r="W253" s="156"/>
      <c r="X253" s="156" t="s">
        <v>298</v>
      </c>
      <c r="Y253" s="146"/>
      <c r="Z253" s="146"/>
      <c r="AA253" s="146"/>
      <c r="AB253" s="146"/>
      <c r="AC253" s="146"/>
      <c r="AD253" s="146"/>
      <c r="AE253" s="146"/>
      <c r="AF253" s="146"/>
      <c r="AG253" s="146" t="s">
        <v>299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53"/>
      <c r="B254" s="154"/>
      <c r="C254" s="188" t="s">
        <v>426</v>
      </c>
      <c r="D254" s="185"/>
      <c r="E254" s="186"/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46"/>
      <c r="Z254" s="146"/>
      <c r="AA254" s="146"/>
      <c r="AB254" s="146"/>
      <c r="AC254" s="146"/>
      <c r="AD254" s="146"/>
      <c r="AE254" s="146"/>
      <c r="AF254" s="146"/>
      <c r="AG254" s="146" t="s">
        <v>197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53"/>
      <c r="B255" s="154"/>
      <c r="C255" s="188" t="s">
        <v>473</v>
      </c>
      <c r="D255" s="185"/>
      <c r="E255" s="186">
        <v>22.5</v>
      </c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46"/>
      <c r="Z255" s="146"/>
      <c r="AA255" s="146"/>
      <c r="AB255" s="146"/>
      <c r="AC255" s="146"/>
      <c r="AD255" s="146"/>
      <c r="AE255" s="146"/>
      <c r="AF255" s="146"/>
      <c r="AG255" s="146" t="s">
        <v>197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 x14ac:dyDescent="0.2">
      <c r="A256" s="153"/>
      <c r="B256" s="154"/>
      <c r="C256" s="188" t="s">
        <v>498</v>
      </c>
      <c r="D256" s="185"/>
      <c r="E256" s="186">
        <v>1.125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46"/>
      <c r="Z256" s="146"/>
      <c r="AA256" s="146"/>
      <c r="AB256" s="146"/>
      <c r="AC256" s="146"/>
      <c r="AD256" s="146"/>
      <c r="AE256" s="146"/>
      <c r="AF256" s="146"/>
      <c r="AG256" s="146" t="s">
        <v>197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x14ac:dyDescent="0.2">
      <c r="A257" s="158" t="s">
        <v>158</v>
      </c>
      <c r="B257" s="159" t="s">
        <v>102</v>
      </c>
      <c r="C257" s="179" t="s">
        <v>103</v>
      </c>
      <c r="D257" s="160"/>
      <c r="E257" s="161"/>
      <c r="F257" s="162"/>
      <c r="G257" s="162">
        <f>SUMIF(AG258:AG268,"&lt;&gt;NOR",G258:G268)</f>
        <v>0</v>
      </c>
      <c r="H257" s="162"/>
      <c r="I257" s="162">
        <f>SUM(I258:I268)</f>
        <v>8599.1200000000008</v>
      </c>
      <c r="J257" s="162"/>
      <c r="K257" s="162">
        <f>SUM(K258:K268)</f>
        <v>8569</v>
      </c>
      <c r="L257" s="162"/>
      <c r="M257" s="162">
        <f>SUM(M258:M268)</f>
        <v>0</v>
      </c>
      <c r="N257" s="161"/>
      <c r="O257" s="161">
        <f>SUM(O258:O268)</f>
        <v>0.12</v>
      </c>
      <c r="P257" s="161"/>
      <c r="Q257" s="161">
        <f>SUM(Q258:Q268)</f>
        <v>0</v>
      </c>
      <c r="R257" s="162"/>
      <c r="S257" s="162"/>
      <c r="T257" s="163"/>
      <c r="U257" s="157"/>
      <c r="V257" s="157">
        <f>SUM(V258:V268)</f>
        <v>14.129999999999999</v>
      </c>
      <c r="W257" s="157"/>
      <c r="X257" s="157"/>
      <c r="AG257" t="s">
        <v>159</v>
      </c>
    </row>
    <row r="258" spans="1:60" ht="22.5" outlineLevel="1" x14ac:dyDescent="0.2">
      <c r="A258" s="165">
        <v>71</v>
      </c>
      <c r="B258" s="166" t="s">
        <v>499</v>
      </c>
      <c r="C258" s="181" t="s">
        <v>500</v>
      </c>
      <c r="D258" s="167" t="s">
        <v>247</v>
      </c>
      <c r="E258" s="168">
        <v>16</v>
      </c>
      <c r="F258" s="169"/>
      <c r="G258" s="170">
        <f>ROUND(E258*F258,2)</f>
        <v>0</v>
      </c>
      <c r="H258" s="169">
        <v>315.25</v>
      </c>
      <c r="I258" s="170">
        <f>ROUND(E258*H258,2)</f>
        <v>5044</v>
      </c>
      <c r="J258" s="169">
        <v>267.75</v>
      </c>
      <c r="K258" s="170">
        <f>ROUND(E258*J258,2)</f>
        <v>4284</v>
      </c>
      <c r="L258" s="170">
        <v>21</v>
      </c>
      <c r="M258" s="170">
        <f>G258*(1+L258/100)</f>
        <v>0</v>
      </c>
      <c r="N258" s="168">
        <v>0</v>
      </c>
      <c r="O258" s="168">
        <f>ROUND(E258*N258,2)</f>
        <v>0</v>
      </c>
      <c r="P258" s="168">
        <v>0</v>
      </c>
      <c r="Q258" s="168">
        <f>ROUND(E258*P258,2)</f>
        <v>0</v>
      </c>
      <c r="R258" s="170" t="s">
        <v>501</v>
      </c>
      <c r="S258" s="170" t="s">
        <v>163</v>
      </c>
      <c r="T258" s="171" t="s">
        <v>164</v>
      </c>
      <c r="U258" s="156">
        <v>0.25800000000000001</v>
      </c>
      <c r="V258" s="156">
        <f>ROUND(E258*U258,2)</f>
        <v>4.13</v>
      </c>
      <c r="W258" s="156"/>
      <c r="X258" s="156" t="s">
        <v>170</v>
      </c>
      <c r="Y258" s="146"/>
      <c r="Z258" s="146"/>
      <c r="AA258" s="146"/>
      <c r="AB258" s="146"/>
      <c r="AC258" s="146"/>
      <c r="AD258" s="146"/>
      <c r="AE258" s="146"/>
      <c r="AF258" s="146"/>
      <c r="AG258" s="146" t="s">
        <v>171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 x14ac:dyDescent="0.2">
      <c r="A259" s="153"/>
      <c r="B259" s="154"/>
      <c r="C259" s="188" t="s">
        <v>502</v>
      </c>
      <c r="D259" s="185"/>
      <c r="E259" s="186">
        <v>16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46"/>
      <c r="Z259" s="146"/>
      <c r="AA259" s="146"/>
      <c r="AB259" s="146"/>
      <c r="AC259" s="146"/>
      <c r="AD259" s="146"/>
      <c r="AE259" s="146"/>
      <c r="AF259" s="146"/>
      <c r="AG259" s="146" t="s">
        <v>197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65">
        <v>72</v>
      </c>
      <c r="B260" s="166" t="s">
        <v>503</v>
      </c>
      <c r="C260" s="181" t="s">
        <v>504</v>
      </c>
      <c r="D260" s="167" t="s">
        <v>505</v>
      </c>
      <c r="E260" s="168">
        <v>10</v>
      </c>
      <c r="F260" s="169"/>
      <c r="G260" s="170">
        <f>ROUND(E260*F260,2)</f>
        <v>0</v>
      </c>
      <c r="H260" s="169">
        <v>0</v>
      </c>
      <c r="I260" s="170">
        <f>ROUND(E260*H260,2)</f>
        <v>0</v>
      </c>
      <c r="J260" s="169">
        <v>428.5</v>
      </c>
      <c r="K260" s="170">
        <f>ROUND(E260*J260,2)</f>
        <v>4285</v>
      </c>
      <c r="L260" s="170">
        <v>21</v>
      </c>
      <c r="M260" s="170">
        <f>G260*(1+L260/100)</f>
        <v>0</v>
      </c>
      <c r="N260" s="168">
        <v>0</v>
      </c>
      <c r="O260" s="168">
        <f>ROUND(E260*N260,2)</f>
        <v>0</v>
      </c>
      <c r="P260" s="168">
        <v>0</v>
      </c>
      <c r="Q260" s="168">
        <f>ROUND(E260*P260,2)</f>
        <v>0</v>
      </c>
      <c r="R260" s="170" t="s">
        <v>506</v>
      </c>
      <c r="S260" s="170" t="s">
        <v>163</v>
      </c>
      <c r="T260" s="171" t="s">
        <v>163</v>
      </c>
      <c r="U260" s="156">
        <v>1</v>
      </c>
      <c r="V260" s="156">
        <f>ROUND(E260*U260,2)</f>
        <v>10</v>
      </c>
      <c r="W260" s="156"/>
      <c r="X260" s="156" t="s">
        <v>116</v>
      </c>
      <c r="Y260" s="146"/>
      <c r="Z260" s="146"/>
      <c r="AA260" s="146"/>
      <c r="AB260" s="146"/>
      <c r="AC260" s="146"/>
      <c r="AD260" s="146"/>
      <c r="AE260" s="146"/>
      <c r="AF260" s="146"/>
      <c r="AG260" s="146" t="s">
        <v>507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 x14ac:dyDescent="0.2">
      <c r="A261" s="153"/>
      <c r="B261" s="154"/>
      <c r="C261" s="188" t="s">
        <v>508</v>
      </c>
      <c r="D261" s="185"/>
      <c r="E261" s="186">
        <v>4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46"/>
      <c r="Z261" s="146"/>
      <c r="AA261" s="146"/>
      <c r="AB261" s="146"/>
      <c r="AC261" s="146"/>
      <c r="AD261" s="146"/>
      <c r="AE261" s="146"/>
      <c r="AF261" s="146"/>
      <c r="AG261" s="146" t="s">
        <v>197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 x14ac:dyDescent="0.2">
      <c r="A262" s="153"/>
      <c r="B262" s="154"/>
      <c r="C262" s="188" t="s">
        <v>509</v>
      </c>
      <c r="D262" s="185"/>
      <c r="E262" s="186">
        <v>6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46"/>
      <c r="Z262" s="146"/>
      <c r="AA262" s="146"/>
      <c r="AB262" s="146"/>
      <c r="AC262" s="146"/>
      <c r="AD262" s="146"/>
      <c r="AE262" s="146"/>
      <c r="AF262" s="146"/>
      <c r="AG262" s="146" t="s">
        <v>197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65">
        <v>73</v>
      </c>
      <c r="B263" s="166" t="s">
        <v>510</v>
      </c>
      <c r="C263" s="181" t="s">
        <v>511</v>
      </c>
      <c r="D263" s="167" t="s">
        <v>247</v>
      </c>
      <c r="E263" s="168">
        <v>16</v>
      </c>
      <c r="F263" s="169"/>
      <c r="G263" s="170">
        <f>ROUND(E263*F263,2)</f>
        <v>0</v>
      </c>
      <c r="H263" s="169">
        <v>153</v>
      </c>
      <c r="I263" s="170">
        <f>ROUND(E263*H263,2)</f>
        <v>2448</v>
      </c>
      <c r="J263" s="169">
        <v>0</v>
      </c>
      <c r="K263" s="170">
        <f>ROUND(E263*J263,2)</f>
        <v>0</v>
      </c>
      <c r="L263" s="170">
        <v>21</v>
      </c>
      <c r="M263" s="170">
        <f>G263*(1+L263/100)</f>
        <v>0</v>
      </c>
      <c r="N263" s="168">
        <v>5.8599999999999998E-3</v>
      </c>
      <c r="O263" s="168">
        <f>ROUND(E263*N263,2)</f>
        <v>0.09</v>
      </c>
      <c r="P263" s="168">
        <v>0</v>
      </c>
      <c r="Q263" s="168">
        <f>ROUND(E263*P263,2)</f>
        <v>0</v>
      </c>
      <c r="R263" s="170"/>
      <c r="S263" s="170" t="s">
        <v>169</v>
      </c>
      <c r="T263" s="171" t="s">
        <v>164</v>
      </c>
      <c r="U263" s="156">
        <v>0</v>
      </c>
      <c r="V263" s="156">
        <f>ROUND(E263*U263,2)</f>
        <v>0</v>
      </c>
      <c r="W263" s="156"/>
      <c r="X263" s="156" t="s">
        <v>298</v>
      </c>
      <c r="Y263" s="146"/>
      <c r="Z263" s="146"/>
      <c r="AA263" s="146"/>
      <c r="AB263" s="146"/>
      <c r="AC263" s="146"/>
      <c r="AD263" s="146"/>
      <c r="AE263" s="146"/>
      <c r="AF263" s="146"/>
      <c r="AG263" s="146" t="s">
        <v>299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53"/>
      <c r="B264" s="154"/>
      <c r="C264" s="188" t="s">
        <v>502</v>
      </c>
      <c r="D264" s="185"/>
      <c r="E264" s="186">
        <v>16</v>
      </c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46"/>
      <c r="Z264" s="146"/>
      <c r="AA264" s="146"/>
      <c r="AB264" s="146"/>
      <c r="AC264" s="146"/>
      <c r="AD264" s="146"/>
      <c r="AE264" s="146"/>
      <c r="AF264" s="146"/>
      <c r="AG264" s="146" t="s">
        <v>197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65">
        <v>74</v>
      </c>
      <c r="B265" s="166" t="s">
        <v>512</v>
      </c>
      <c r="C265" s="181" t="s">
        <v>513</v>
      </c>
      <c r="D265" s="167" t="s">
        <v>252</v>
      </c>
      <c r="E265" s="168">
        <v>8.8000000000000007</v>
      </c>
      <c r="F265" s="169"/>
      <c r="G265" s="170">
        <f>ROUND(E265*F265,2)</f>
        <v>0</v>
      </c>
      <c r="H265" s="169">
        <v>120</v>
      </c>
      <c r="I265" s="170">
        <f>ROUND(E265*H265,2)</f>
        <v>1056</v>
      </c>
      <c r="J265" s="169">
        <v>0</v>
      </c>
      <c r="K265" s="170">
        <f>ROUND(E265*J265,2)</f>
        <v>0</v>
      </c>
      <c r="L265" s="170">
        <v>21</v>
      </c>
      <c r="M265" s="170">
        <f>G265*(1+L265/100)</f>
        <v>0</v>
      </c>
      <c r="N265" s="168">
        <v>2.0799999999999998E-3</v>
      </c>
      <c r="O265" s="168">
        <f>ROUND(E265*N265,2)</f>
        <v>0.02</v>
      </c>
      <c r="P265" s="168">
        <v>0</v>
      </c>
      <c r="Q265" s="168">
        <f>ROUND(E265*P265,2)</f>
        <v>0</v>
      </c>
      <c r="R265" s="170" t="s">
        <v>297</v>
      </c>
      <c r="S265" s="170" t="s">
        <v>163</v>
      </c>
      <c r="T265" s="171" t="s">
        <v>163</v>
      </c>
      <c r="U265" s="156">
        <v>0</v>
      </c>
      <c r="V265" s="156">
        <f>ROUND(E265*U265,2)</f>
        <v>0</v>
      </c>
      <c r="W265" s="156"/>
      <c r="X265" s="156" t="s">
        <v>298</v>
      </c>
      <c r="Y265" s="146"/>
      <c r="Z265" s="146"/>
      <c r="AA265" s="146"/>
      <c r="AB265" s="146"/>
      <c r="AC265" s="146"/>
      <c r="AD265" s="146"/>
      <c r="AE265" s="146"/>
      <c r="AF265" s="146"/>
      <c r="AG265" s="146" t="s">
        <v>299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53"/>
      <c r="B266" s="154"/>
      <c r="C266" s="188" t="s">
        <v>514</v>
      </c>
      <c r="D266" s="185"/>
      <c r="E266" s="186">
        <v>8.8000000000000007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46"/>
      <c r="Z266" s="146"/>
      <c r="AA266" s="146"/>
      <c r="AB266" s="146"/>
      <c r="AC266" s="146"/>
      <c r="AD266" s="146"/>
      <c r="AE266" s="146"/>
      <c r="AF266" s="146"/>
      <c r="AG266" s="146" t="s">
        <v>197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5" outlineLevel="1" x14ac:dyDescent="0.2">
      <c r="A267" s="165">
        <v>75</v>
      </c>
      <c r="B267" s="166" t="s">
        <v>515</v>
      </c>
      <c r="C267" s="181" t="s">
        <v>516</v>
      </c>
      <c r="D267" s="167" t="s">
        <v>323</v>
      </c>
      <c r="E267" s="168">
        <v>14.4</v>
      </c>
      <c r="F267" s="169"/>
      <c r="G267" s="170">
        <f>ROUND(E267*F267,2)</f>
        <v>0</v>
      </c>
      <c r="H267" s="169">
        <v>3.55</v>
      </c>
      <c r="I267" s="170">
        <f>ROUND(E267*H267,2)</f>
        <v>51.12</v>
      </c>
      <c r="J267" s="169">
        <v>0</v>
      </c>
      <c r="K267" s="170">
        <f>ROUND(E267*J267,2)</f>
        <v>0</v>
      </c>
      <c r="L267" s="170">
        <v>21</v>
      </c>
      <c r="M267" s="170">
        <f>G267*(1+L267/100)</f>
        <v>0</v>
      </c>
      <c r="N267" s="168">
        <v>1E-3</v>
      </c>
      <c r="O267" s="168">
        <f>ROUND(E267*N267,2)</f>
        <v>0.01</v>
      </c>
      <c r="P267" s="168">
        <v>0</v>
      </c>
      <c r="Q267" s="168">
        <f>ROUND(E267*P267,2)</f>
        <v>0</v>
      </c>
      <c r="R267" s="170" t="s">
        <v>297</v>
      </c>
      <c r="S267" s="170" t="s">
        <v>163</v>
      </c>
      <c r="T267" s="171" t="s">
        <v>517</v>
      </c>
      <c r="U267" s="156">
        <v>0</v>
      </c>
      <c r="V267" s="156">
        <f>ROUND(E267*U267,2)</f>
        <v>0</v>
      </c>
      <c r="W267" s="156"/>
      <c r="X267" s="156" t="s">
        <v>298</v>
      </c>
      <c r="Y267" s="146"/>
      <c r="Z267" s="146"/>
      <c r="AA267" s="146"/>
      <c r="AB267" s="146"/>
      <c r="AC267" s="146"/>
      <c r="AD267" s="146"/>
      <c r="AE267" s="146"/>
      <c r="AF267" s="146"/>
      <c r="AG267" s="146" t="s">
        <v>299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53"/>
      <c r="B268" s="154"/>
      <c r="C268" s="188" t="s">
        <v>518</v>
      </c>
      <c r="D268" s="185"/>
      <c r="E268" s="186">
        <v>14.4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46"/>
      <c r="Z268" s="146"/>
      <c r="AA268" s="146"/>
      <c r="AB268" s="146"/>
      <c r="AC268" s="146"/>
      <c r="AD268" s="146"/>
      <c r="AE268" s="146"/>
      <c r="AF268" s="146"/>
      <c r="AG268" s="146" t="s">
        <v>197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x14ac:dyDescent="0.2">
      <c r="A269" s="158" t="s">
        <v>158</v>
      </c>
      <c r="B269" s="159" t="s">
        <v>106</v>
      </c>
      <c r="C269" s="179" t="s">
        <v>107</v>
      </c>
      <c r="D269" s="160"/>
      <c r="E269" s="161"/>
      <c r="F269" s="162"/>
      <c r="G269" s="162">
        <f>SUMIF(AG270:AG273,"&lt;&gt;NOR",G270:G273)</f>
        <v>0</v>
      </c>
      <c r="H269" s="162"/>
      <c r="I269" s="162">
        <f>SUM(I270:I273)</f>
        <v>0</v>
      </c>
      <c r="J269" s="162"/>
      <c r="K269" s="162">
        <f>SUM(K270:K273)</f>
        <v>315953.32</v>
      </c>
      <c r="L269" s="162"/>
      <c r="M269" s="162">
        <f>SUM(M270:M273)</f>
        <v>0</v>
      </c>
      <c r="N269" s="161"/>
      <c r="O269" s="161">
        <f>SUM(O270:O273)</f>
        <v>0</v>
      </c>
      <c r="P269" s="161"/>
      <c r="Q269" s="161">
        <f>SUM(Q270:Q273)</f>
        <v>0</v>
      </c>
      <c r="R269" s="162"/>
      <c r="S269" s="162"/>
      <c r="T269" s="163"/>
      <c r="U269" s="157"/>
      <c r="V269" s="157">
        <f>SUM(V270:V273)</f>
        <v>178.79000000000002</v>
      </c>
      <c r="W269" s="157"/>
      <c r="X269" s="157"/>
      <c r="AG269" t="s">
        <v>159</v>
      </c>
    </row>
    <row r="270" spans="1:60" outlineLevel="1" x14ac:dyDescent="0.2">
      <c r="A270" s="165">
        <v>76</v>
      </c>
      <c r="B270" s="166" t="s">
        <v>519</v>
      </c>
      <c r="C270" s="181" t="s">
        <v>520</v>
      </c>
      <c r="D270" s="167" t="s">
        <v>259</v>
      </c>
      <c r="E270" s="168">
        <v>1176.7672</v>
      </c>
      <c r="F270" s="169"/>
      <c r="G270" s="170">
        <f>ROUND(E270*F270,2)</f>
        <v>0</v>
      </c>
      <c r="H270" s="169">
        <v>0</v>
      </c>
      <c r="I270" s="170">
        <f>ROUND(E270*H270,2)</f>
        <v>0</v>
      </c>
      <c r="J270" s="169">
        <v>107.5</v>
      </c>
      <c r="K270" s="170">
        <f>ROUND(E270*J270,2)</f>
        <v>126502.47</v>
      </c>
      <c r="L270" s="170">
        <v>21</v>
      </c>
      <c r="M270" s="170">
        <f>G270*(1+L270/100)</f>
        <v>0</v>
      </c>
      <c r="N270" s="168">
        <v>0</v>
      </c>
      <c r="O270" s="168">
        <f>ROUND(E270*N270,2)</f>
        <v>0</v>
      </c>
      <c r="P270" s="168">
        <v>0</v>
      </c>
      <c r="Q270" s="168">
        <f>ROUND(E270*P270,2)</f>
        <v>0</v>
      </c>
      <c r="R270" s="170" t="s">
        <v>303</v>
      </c>
      <c r="S270" s="170" t="s">
        <v>163</v>
      </c>
      <c r="T270" s="171" t="s">
        <v>163</v>
      </c>
      <c r="U270" s="156">
        <v>7.4999999999999997E-2</v>
      </c>
      <c r="V270" s="156">
        <f>ROUND(E270*U270,2)</f>
        <v>88.26</v>
      </c>
      <c r="W270" s="156"/>
      <c r="X270" s="156" t="s">
        <v>170</v>
      </c>
      <c r="Y270" s="146"/>
      <c r="Z270" s="146"/>
      <c r="AA270" s="146"/>
      <c r="AB270" s="146"/>
      <c r="AC270" s="146"/>
      <c r="AD270" s="146"/>
      <c r="AE270" s="146"/>
      <c r="AF270" s="146"/>
      <c r="AG270" s="146" t="s">
        <v>171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 x14ac:dyDescent="0.2">
      <c r="A271" s="153"/>
      <c r="B271" s="154"/>
      <c r="C271" s="188" t="s">
        <v>521</v>
      </c>
      <c r="D271" s="185"/>
      <c r="E271" s="186">
        <v>1176.7672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46"/>
      <c r="Z271" s="146"/>
      <c r="AA271" s="146"/>
      <c r="AB271" s="146"/>
      <c r="AC271" s="146"/>
      <c r="AD271" s="146"/>
      <c r="AE271" s="146"/>
      <c r="AF271" s="146"/>
      <c r="AG271" s="146" t="s">
        <v>197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65">
        <v>77</v>
      </c>
      <c r="B272" s="166" t="s">
        <v>522</v>
      </c>
      <c r="C272" s="181" t="s">
        <v>523</v>
      </c>
      <c r="D272" s="167" t="s">
        <v>259</v>
      </c>
      <c r="E272" s="168">
        <v>466.6277</v>
      </c>
      <c r="F272" s="169"/>
      <c r="G272" s="170">
        <f>ROUND(E272*F272,2)</f>
        <v>0</v>
      </c>
      <c r="H272" s="169">
        <v>0</v>
      </c>
      <c r="I272" s="170">
        <f>ROUND(E272*H272,2)</f>
        <v>0</v>
      </c>
      <c r="J272" s="169">
        <v>406</v>
      </c>
      <c r="K272" s="170">
        <f>ROUND(E272*J272,2)</f>
        <v>189450.85</v>
      </c>
      <c r="L272" s="170">
        <v>21</v>
      </c>
      <c r="M272" s="170">
        <f>G272*(1+L272/100)</f>
        <v>0</v>
      </c>
      <c r="N272" s="168">
        <v>0</v>
      </c>
      <c r="O272" s="168">
        <f>ROUND(E272*N272,2)</f>
        <v>0</v>
      </c>
      <c r="P272" s="168">
        <v>0</v>
      </c>
      <c r="Q272" s="168">
        <f>ROUND(E272*P272,2)</f>
        <v>0</v>
      </c>
      <c r="R272" s="170"/>
      <c r="S272" s="170" t="s">
        <v>163</v>
      </c>
      <c r="T272" s="171" t="s">
        <v>163</v>
      </c>
      <c r="U272" s="156">
        <v>0.19400000000000001</v>
      </c>
      <c r="V272" s="156">
        <f>ROUND(E272*U272,2)</f>
        <v>90.53</v>
      </c>
      <c r="W272" s="156"/>
      <c r="X272" s="156" t="s">
        <v>170</v>
      </c>
      <c r="Y272" s="146"/>
      <c r="Z272" s="146"/>
      <c r="AA272" s="146"/>
      <c r="AB272" s="146"/>
      <c r="AC272" s="146"/>
      <c r="AD272" s="146"/>
      <c r="AE272" s="146"/>
      <c r="AF272" s="146"/>
      <c r="AG272" s="146" t="s">
        <v>171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1" x14ac:dyDescent="0.2">
      <c r="A273" s="153"/>
      <c r="B273" s="154"/>
      <c r="C273" s="188" t="s">
        <v>524</v>
      </c>
      <c r="D273" s="185"/>
      <c r="E273" s="186">
        <v>466.6277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46"/>
      <c r="Z273" s="146"/>
      <c r="AA273" s="146"/>
      <c r="AB273" s="146"/>
      <c r="AC273" s="146"/>
      <c r="AD273" s="146"/>
      <c r="AE273" s="146"/>
      <c r="AF273" s="146"/>
      <c r="AG273" s="146" t="s">
        <v>197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x14ac:dyDescent="0.2">
      <c r="A274" s="158" t="s">
        <v>158</v>
      </c>
      <c r="B274" s="159" t="s">
        <v>119</v>
      </c>
      <c r="C274" s="179" t="s">
        <v>120</v>
      </c>
      <c r="D274" s="160"/>
      <c r="E274" s="161"/>
      <c r="F274" s="162"/>
      <c r="G274" s="162">
        <f>SUMIF(AG275:AG293,"&lt;&gt;NOR",G275:G293)</f>
        <v>0</v>
      </c>
      <c r="H274" s="162"/>
      <c r="I274" s="162">
        <f>SUM(I275:I293)</f>
        <v>1952837.23</v>
      </c>
      <c r="J274" s="162"/>
      <c r="K274" s="162">
        <f>SUM(K275:K293)</f>
        <v>3167433.05</v>
      </c>
      <c r="L274" s="162"/>
      <c r="M274" s="162">
        <f>SUM(M275:M293)</f>
        <v>0</v>
      </c>
      <c r="N274" s="161"/>
      <c r="O274" s="161">
        <f>SUM(O275:O293)</f>
        <v>19.779999999999998</v>
      </c>
      <c r="P274" s="161"/>
      <c r="Q274" s="161">
        <f>SUM(Q275:Q293)</f>
        <v>0</v>
      </c>
      <c r="R274" s="162"/>
      <c r="S274" s="162"/>
      <c r="T274" s="163"/>
      <c r="U274" s="157"/>
      <c r="V274" s="157">
        <f>SUM(V275:V293)</f>
        <v>751.19</v>
      </c>
      <c r="W274" s="157"/>
      <c r="X274" s="157"/>
      <c r="AG274" t="s">
        <v>159</v>
      </c>
    </row>
    <row r="275" spans="1:60" outlineLevel="1" x14ac:dyDescent="0.2">
      <c r="A275" s="165">
        <v>78</v>
      </c>
      <c r="B275" s="166" t="s">
        <v>525</v>
      </c>
      <c r="C275" s="181" t="s">
        <v>526</v>
      </c>
      <c r="D275" s="167" t="s">
        <v>192</v>
      </c>
      <c r="E275" s="168">
        <v>367.5</v>
      </c>
      <c r="F275" s="169"/>
      <c r="G275" s="170">
        <f>ROUND(E275*F275,2)</f>
        <v>0</v>
      </c>
      <c r="H275" s="169">
        <v>68.61</v>
      </c>
      <c r="I275" s="170">
        <f>ROUND(E275*H275,2)</f>
        <v>25214.18</v>
      </c>
      <c r="J275" s="169">
        <v>180.89</v>
      </c>
      <c r="K275" s="170">
        <f>ROUND(E275*J275,2)</f>
        <v>66477.08</v>
      </c>
      <c r="L275" s="170">
        <v>21</v>
      </c>
      <c r="M275" s="170">
        <f>G275*(1+L275/100)</f>
        <v>0</v>
      </c>
      <c r="N275" s="168">
        <v>7.1000000000000002E-4</v>
      </c>
      <c r="O275" s="168">
        <f>ROUND(E275*N275,2)</f>
        <v>0.26</v>
      </c>
      <c r="P275" s="168">
        <v>0</v>
      </c>
      <c r="Q275" s="168">
        <f>ROUND(E275*P275,2)</f>
        <v>0</v>
      </c>
      <c r="R275" s="170" t="s">
        <v>248</v>
      </c>
      <c r="S275" s="170" t="s">
        <v>163</v>
      </c>
      <c r="T275" s="171" t="s">
        <v>163</v>
      </c>
      <c r="U275" s="156">
        <v>0.34</v>
      </c>
      <c r="V275" s="156">
        <f>ROUND(E275*U275,2)</f>
        <v>124.95</v>
      </c>
      <c r="W275" s="156"/>
      <c r="X275" s="156" t="s">
        <v>170</v>
      </c>
      <c r="Y275" s="146"/>
      <c r="Z275" s="146"/>
      <c r="AA275" s="146"/>
      <c r="AB275" s="146"/>
      <c r="AC275" s="146"/>
      <c r="AD275" s="146"/>
      <c r="AE275" s="146"/>
      <c r="AF275" s="146"/>
      <c r="AG275" s="146" t="s">
        <v>171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53"/>
      <c r="B276" s="154"/>
      <c r="C276" s="188" t="s">
        <v>527</v>
      </c>
      <c r="D276" s="185"/>
      <c r="E276" s="186">
        <v>367.5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46"/>
      <c r="Z276" s="146"/>
      <c r="AA276" s="146"/>
      <c r="AB276" s="146"/>
      <c r="AC276" s="146"/>
      <c r="AD276" s="146"/>
      <c r="AE276" s="146"/>
      <c r="AF276" s="146"/>
      <c r="AG276" s="146" t="s">
        <v>197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22.5" outlineLevel="1" x14ac:dyDescent="0.2">
      <c r="A277" s="165">
        <v>79</v>
      </c>
      <c r="B277" s="166" t="s">
        <v>528</v>
      </c>
      <c r="C277" s="181" t="s">
        <v>529</v>
      </c>
      <c r="D277" s="167" t="s">
        <v>192</v>
      </c>
      <c r="E277" s="168">
        <v>140</v>
      </c>
      <c r="F277" s="169"/>
      <c r="G277" s="170">
        <f>ROUND(E277*F277,2)</f>
        <v>0</v>
      </c>
      <c r="H277" s="169">
        <v>22.97</v>
      </c>
      <c r="I277" s="170">
        <f>ROUND(E277*H277,2)</f>
        <v>3215.8</v>
      </c>
      <c r="J277" s="169">
        <v>242.03</v>
      </c>
      <c r="K277" s="170">
        <f>ROUND(E277*J277,2)</f>
        <v>33884.199999999997</v>
      </c>
      <c r="L277" s="170">
        <v>21</v>
      </c>
      <c r="M277" s="170">
        <f>G277*(1+L277/100)</f>
        <v>0</v>
      </c>
      <c r="N277" s="168">
        <v>8.1999999999999998E-4</v>
      </c>
      <c r="O277" s="168">
        <f>ROUND(E277*N277,2)</f>
        <v>0.11</v>
      </c>
      <c r="P277" s="168">
        <v>0</v>
      </c>
      <c r="Q277" s="168">
        <f>ROUND(E277*P277,2)</f>
        <v>0</v>
      </c>
      <c r="R277" s="170" t="s">
        <v>248</v>
      </c>
      <c r="S277" s="170" t="s">
        <v>163</v>
      </c>
      <c r="T277" s="171" t="s">
        <v>164</v>
      </c>
      <c r="U277" s="156">
        <v>0.35499999999999998</v>
      </c>
      <c r="V277" s="156">
        <f>ROUND(E277*U277,2)</f>
        <v>49.7</v>
      </c>
      <c r="W277" s="156"/>
      <c r="X277" s="156" t="s">
        <v>170</v>
      </c>
      <c r="Y277" s="146"/>
      <c r="Z277" s="146"/>
      <c r="AA277" s="146"/>
      <c r="AB277" s="146"/>
      <c r="AC277" s="146"/>
      <c r="AD277" s="146"/>
      <c r="AE277" s="146"/>
      <c r="AF277" s="146"/>
      <c r="AG277" s="146" t="s">
        <v>171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53"/>
      <c r="B278" s="154"/>
      <c r="C278" s="188" t="s">
        <v>530</v>
      </c>
      <c r="D278" s="185"/>
      <c r="E278" s="186">
        <v>140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46"/>
      <c r="Z278" s="146"/>
      <c r="AA278" s="146"/>
      <c r="AB278" s="146"/>
      <c r="AC278" s="146"/>
      <c r="AD278" s="146"/>
      <c r="AE278" s="146"/>
      <c r="AF278" s="146"/>
      <c r="AG278" s="146" t="s">
        <v>197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65">
        <v>80</v>
      </c>
      <c r="B279" s="166" t="s">
        <v>531</v>
      </c>
      <c r="C279" s="181" t="s">
        <v>532</v>
      </c>
      <c r="D279" s="167" t="s">
        <v>323</v>
      </c>
      <c r="E279" s="168">
        <v>15021</v>
      </c>
      <c r="F279" s="169"/>
      <c r="G279" s="170">
        <f>ROUND(E279*F279,2)</f>
        <v>0</v>
      </c>
      <c r="H279" s="169">
        <v>39.25</v>
      </c>
      <c r="I279" s="170">
        <f>ROUND(E279*H279,2)</f>
        <v>589574.25</v>
      </c>
      <c r="J279" s="169">
        <v>145.75</v>
      </c>
      <c r="K279" s="170">
        <f>ROUND(E279*J279,2)</f>
        <v>2189310.75</v>
      </c>
      <c r="L279" s="170">
        <v>21</v>
      </c>
      <c r="M279" s="170">
        <f>G279*(1+L279/100)</f>
        <v>0</v>
      </c>
      <c r="N279" s="168">
        <v>1E-3</v>
      </c>
      <c r="O279" s="168">
        <f>ROUND(E279*N279,2)</f>
        <v>15.02</v>
      </c>
      <c r="P279" s="168">
        <v>0</v>
      </c>
      <c r="Q279" s="168">
        <f>ROUND(E279*P279,2)</f>
        <v>0</v>
      </c>
      <c r="R279" s="170"/>
      <c r="S279" s="170" t="s">
        <v>169</v>
      </c>
      <c r="T279" s="171" t="s">
        <v>164</v>
      </c>
      <c r="U279" s="156">
        <v>3.4000000000000002E-2</v>
      </c>
      <c r="V279" s="156">
        <f>ROUND(E279*U279,2)</f>
        <v>510.71</v>
      </c>
      <c r="W279" s="156"/>
      <c r="X279" s="156" t="s">
        <v>170</v>
      </c>
      <c r="Y279" s="146"/>
      <c r="Z279" s="146"/>
      <c r="AA279" s="146"/>
      <c r="AB279" s="146"/>
      <c r="AC279" s="146"/>
      <c r="AD279" s="146"/>
      <c r="AE279" s="146"/>
      <c r="AF279" s="146"/>
      <c r="AG279" s="146" t="s">
        <v>171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 x14ac:dyDescent="0.2">
      <c r="A280" s="153"/>
      <c r="B280" s="154"/>
      <c r="C280" s="255" t="s">
        <v>533</v>
      </c>
      <c r="D280" s="256"/>
      <c r="E280" s="256"/>
      <c r="F280" s="256"/>
      <c r="G280" s="2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46"/>
      <c r="Z280" s="146"/>
      <c r="AA280" s="146"/>
      <c r="AB280" s="146"/>
      <c r="AC280" s="146"/>
      <c r="AD280" s="146"/>
      <c r="AE280" s="146"/>
      <c r="AF280" s="146"/>
      <c r="AG280" s="146" t="s">
        <v>534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53"/>
      <c r="B281" s="154"/>
      <c r="C281" s="188" t="s">
        <v>535</v>
      </c>
      <c r="D281" s="185"/>
      <c r="E281" s="186">
        <v>15021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46"/>
      <c r="Z281" s="146"/>
      <c r="AA281" s="146"/>
      <c r="AB281" s="146"/>
      <c r="AC281" s="146"/>
      <c r="AD281" s="146"/>
      <c r="AE281" s="146"/>
      <c r="AF281" s="146"/>
      <c r="AG281" s="146" t="s">
        <v>197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65">
        <v>81</v>
      </c>
      <c r="B282" s="166" t="s">
        <v>536</v>
      </c>
      <c r="C282" s="181" t="s">
        <v>537</v>
      </c>
      <c r="D282" s="167" t="s">
        <v>323</v>
      </c>
      <c r="E282" s="168">
        <v>15021</v>
      </c>
      <c r="F282" s="169"/>
      <c r="G282" s="170">
        <f>ROUND(E282*F282,2)</f>
        <v>0</v>
      </c>
      <c r="H282" s="169">
        <v>0</v>
      </c>
      <c r="I282" s="170">
        <f>ROUND(E282*H282,2)</f>
        <v>0</v>
      </c>
      <c r="J282" s="169">
        <v>32</v>
      </c>
      <c r="K282" s="170">
        <f>ROUND(E282*J282,2)</f>
        <v>480672</v>
      </c>
      <c r="L282" s="170">
        <v>21</v>
      </c>
      <c r="M282" s="170">
        <f>G282*(1+L282/100)</f>
        <v>0</v>
      </c>
      <c r="N282" s="168">
        <v>0</v>
      </c>
      <c r="O282" s="168">
        <f>ROUND(E282*N282,2)</f>
        <v>0</v>
      </c>
      <c r="P282" s="168">
        <v>0</v>
      </c>
      <c r="Q282" s="168">
        <f>ROUND(E282*P282,2)</f>
        <v>0</v>
      </c>
      <c r="R282" s="170"/>
      <c r="S282" s="170" t="s">
        <v>169</v>
      </c>
      <c r="T282" s="171" t="s">
        <v>164</v>
      </c>
      <c r="U282" s="156">
        <v>0</v>
      </c>
      <c r="V282" s="156">
        <f>ROUND(E282*U282,2)</f>
        <v>0</v>
      </c>
      <c r="W282" s="156"/>
      <c r="X282" s="156" t="s">
        <v>170</v>
      </c>
      <c r="Y282" s="146"/>
      <c r="Z282" s="146"/>
      <c r="AA282" s="146"/>
      <c r="AB282" s="146"/>
      <c r="AC282" s="146"/>
      <c r="AD282" s="146"/>
      <c r="AE282" s="146"/>
      <c r="AF282" s="146"/>
      <c r="AG282" s="146" t="s">
        <v>171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53"/>
      <c r="B283" s="154"/>
      <c r="C283" s="188" t="s">
        <v>535</v>
      </c>
      <c r="D283" s="185"/>
      <c r="E283" s="186">
        <v>15021</v>
      </c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46"/>
      <c r="Z283" s="146"/>
      <c r="AA283" s="146"/>
      <c r="AB283" s="146"/>
      <c r="AC283" s="146"/>
      <c r="AD283" s="146"/>
      <c r="AE283" s="146"/>
      <c r="AF283" s="146"/>
      <c r="AG283" s="146" t="s">
        <v>197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22.5" outlineLevel="1" x14ac:dyDescent="0.2">
      <c r="A284" s="165">
        <v>82</v>
      </c>
      <c r="B284" s="166" t="s">
        <v>538</v>
      </c>
      <c r="C284" s="181" t="s">
        <v>539</v>
      </c>
      <c r="D284" s="167" t="s">
        <v>540</v>
      </c>
      <c r="E284" s="168">
        <v>2</v>
      </c>
      <c r="F284" s="169"/>
      <c r="G284" s="170">
        <f>ROUND(E284*F284,2)</f>
        <v>0</v>
      </c>
      <c r="H284" s="169">
        <v>0</v>
      </c>
      <c r="I284" s="170">
        <f>ROUND(E284*H284,2)</f>
        <v>0</v>
      </c>
      <c r="J284" s="169">
        <v>185000</v>
      </c>
      <c r="K284" s="170">
        <f>ROUND(E284*J284,2)</f>
        <v>370000</v>
      </c>
      <c r="L284" s="170">
        <v>21</v>
      </c>
      <c r="M284" s="170">
        <f>G284*(1+L284/100)</f>
        <v>0</v>
      </c>
      <c r="N284" s="168">
        <v>0</v>
      </c>
      <c r="O284" s="168">
        <f>ROUND(E284*N284,2)</f>
        <v>0</v>
      </c>
      <c r="P284" s="168">
        <v>0</v>
      </c>
      <c r="Q284" s="168">
        <f>ROUND(E284*P284,2)</f>
        <v>0</v>
      </c>
      <c r="R284" s="170"/>
      <c r="S284" s="170" t="s">
        <v>169</v>
      </c>
      <c r="T284" s="171" t="s">
        <v>164</v>
      </c>
      <c r="U284" s="156">
        <v>0</v>
      </c>
      <c r="V284" s="156">
        <f>ROUND(E284*U284,2)</f>
        <v>0</v>
      </c>
      <c r="W284" s="156"/>
      <c r="X284" s="156" t="s">
        <v>170</v>
      </c>
      <c r="Y284" s="146"/>
      <c r="Z284" s="146"/>
      <c r="AA284" s="146"/>
      <c r="AB284" s="146"/>
      <c r="AC284" s="146"/>
      <c r="AD284" s="146"/>
      <c r="AE284" s="146"/>
      <c r="AF284" s="146"/>
      <c r="AG284" s="146" t="s">
        <v>171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53"/>
      <c r="B285" s="154"/>
      <c r="C285" s="188" t="s">
        <v>541</v>
      </c>
      <c r="D285" s="185"/>
      <c r="E285" s="186">
        <v>2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46"/>
      <c r="Z285" s="146"/>
      <c r="AA285" s="146"/>
      <c r="AB285" s="146"/>
      <c r="AC285" s="146"/>
      <c r="AD285" s="146"/>
      <c r="AE285" s="146"/>
      <c r="AF285" s="146"/>
      <c r="AG285" s="146" t="s">
        <v>197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65">
        <v>83</v>
      </c>
      <c r="B286" s="166" t="s">
        <v>542</v>
      </c>
      <c r="C286" s="181" t="s">
        <v>543</v>
      </c>
      <c r="D286" s="167" t="s">
        <v>192</v>
      </c>
      <c r="E286" s="168">
        <v>423</v>
      </c>
      <c r="F286" s="169"/>
      <c r="G286" s="170">
        <f>ROUND(E286*F286,2)</f>
        <v>0</v>
      </c>
      <c r="H286" s="169">
        <v>648</v>
      </c>
      <c r="I286" s="170">
        <f>ROUND(E286*H286,2)</f>
        <v>274104</v>
      </c>
      <c r="J286" s="169">
        <v>0</v>
      </c>
      <c r="K286" s="170">
        <f>ROUND(E286*J286,2)</f>
        <v>0</v>
      </c>
      <c r="L286" s="170">
        <v>21</v>
      </c>
      <c r="M286" s="170">
        <f>G286*(1+L286/100)</f>
        <v>0</v>
      </c>
      <c r="N286" s="168">
        <v>7.6699999999999997E-3</v>
      </c>
      <c r="O286" s="168">
        <f>ROUND(E286*N286,2)</f>
        <v>3.24</v>
      </c>
      <c r="P286" s="168">
        <v>0</v>
      </c>
      <c r="Q286" s="168">
        <f>ROUND(E286*P286,2)</f>
        <v>0</v>
      </c>
      <c r="R286" s="170"/>
      <c r="S286" s="170" t="s">
        <v>169</v>
      </c>
      <c r="T286" s="171" t="s">
        <v>164</v>
      </c>
      <c r="U286" s="156">
        <v>0</v>
      </c>
      <c r="V286" s="156">
        <f>ROUND(E286*U286,2)</f>
        <v>0</v>
      </c>
      <c r="W286" s="156"/>
      <c r="X286" s="156" t="s">
        <v>298</v>
      </c>
      <c r="Y286" s="146"/>
      <c r="Z286" s="146"/>
      <c r="AA286" s="146"/>
      <c r="AB286" s="146"/>
      <c r="AC286" s="146"/>
      <c r="AD286" s="146"/>
      <c r="AE286" s="146"/>
      <c r="AF286" s="146"/>
      <c r="AG286" s="146" t="s">
        <v>299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53"/>
      <c r="B287" s="154"/>
      <c r="C287" s="188" t="s">
        <v>544</v>
      </c>
      <c r="D287" s="185"/>
      <c r="E287" s="186">
        <v>423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46"/>
      <c r="Z287" s="146"/>
      <c r="AA287" s="146"/>
      <c r="AB287" s="146"/>
      <c r="AC287" s="146"/>
      <c r="AD287" s="146"/>
      <c r="AE287" s="146"/>
      <c r="AF287" s="146"/>
      <c r="AG287" s="146" t="s">
        <v>197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 x14ac:dyDescent="0.2">
      <c r="A288" s="165">
        <v>84</v>
      </c>
      <c r="B288" s="166" t="s">
        <v>545</v>
      </c>
      <c r="C288" s="181" t="s">
        <v>546</v>
      </c>
      <c r="D288" s="167" t="s">
        <v>192</v>
      </c>
      <c r="E288" s="168">
        <v>161</v>
      </c>
      <c r="F288" s="169"/>
      <c r="G288" s="170">
        <f>ROUND(E288*F288,2)</f>
        <v>0</v>
      </c>
      <c r="H288" s="169">
        <v>524</v>
      </c>
      <c r="I288" s="170">
        <f>ROUND(E288*H288,2)</f>
        <v>84364</v>
      </c>
      <c r="J288" s="169">
        <v>0</v>
      </c>
      <c r="K288" s="170">
        <f>ROUND(E288*J288,2)</f>
        <v>0</v>
      </c>
      <c r="L288" s="170">
        <v>21</v>
      </c>
      <c r="M288" s="170">
        <f>G288*(1+L288/100)</f>
        <v>0</v>
      </c>
      <c r="N288" s="168">
        <v>7.1199999999999996E-3</v>
      </c>
      <c r="O288" s="168">
        <f>ROUND(E288*N288,2)</f>
        <v>1.1499999999999999</v>
      </c>
      <c r="P288" s="168">
        <v>0</v>
      </c>
      <c r="Q288" s="168">
        <f>ROUND(E288*P288,2)</f>
        <v>0</v>
      </c>
      <c r="R288" s="170"/>
      <c r="S288" s="170" t="s">
        <v>169</v>
      </c>
      <c r="T288" s="171" t="s">
        <v>164</v>
      </c>
      <c r="U288" s="156">
        <v>0</v>
      </c>
      <c r="V288" s="156">
        <f>ROUND(E288*U288,2)</f>
        <v>0</v>
      </c>
      <c r="W288" s="156"/>
      <c r="X288" s="156" t="s">
        <v>298</v>
      </c>
      <c r="Y288" s="146"/>
      <c r="Z288" s="146"/>
      <c r="AA288" s="146"/>
      <c r="AB288" s="146"/>
      <c r="AC288" s="146"/>
      <c r="AD288" s="146"/>
      <c r="AE288" s="146"/>
      <c r="AF288" s="146"/>
      <c r="AG288" s="146" t="s">
        <v>299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 x14ac:dyDescent="0.2">
      <c r="A289" s="153"/>
      <c r="B289" s="154"/>
      <c r="C289" s="188" t="s">
        <v>547</v>
      </c>
      <c r="D289" s="185"/>
      <c r="E289" s="186">
        <v>161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46"/>
      <c r="Z289" s="146"/>
      <c r="AA289" s="146"/>
      <c r="AB289" s="146"/>
      <c r="AC289" s="146"/>
      <c r="AD289" s="146"/>
      <c r="AE289" s="146"/>
      <c r="AF289" s="146"/>
      <c r="AG289" s="146" t="s">
        <v>197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65">
        <v>85</v>
      </c>
      <c r="B290" s="166" t="s">
        <v>548</v>
      </c>
      <c r="C290" s="181" t="s">
        <v>549</v>
      </c>
      <c r="D290" s="167" t="s">
        <v>323</v>
      </c>
      <c r="E290" s="168">
        <v>15021</v>
      </c>
      <c r="F290" s="169"/>
      <c r="G290" s="170">
        <f>ROUND(E290*F290,2)</f>
        <v>0</v>
      </c>
      <c r="H290" s="169">
        <v>65</v>
      </c>
      <c r="I290" s="170">
        <f>ROUND(E290*H290,2)</f>
        <v>976365</v>
      </c>
      <c r="J290" s="169">
        <v>0</v>
      </c>
      <c r="K290" s="170">
        <f>ROUND(E290*J290,2)</f>
        <v>0</v>
      </c>
      <c r="L290" s="170">
        <v>21</v>
      </c>
      <c r="M290" s="170">
        <f>G290*(1+L290/100)</f>
        <v>0</v>
      </c>
      <c r="N290" s="168">
        <v>0</v>
      </c>
      <c r="O290" s="168">
        <f>ROUND(E290*N290,2)</f>
        <v>0</v>
      </c>
      <c r="P290" s="168">
        <v>0</v>
      </c>
      <c r="Q290" s="168">
        <f>ROUND(E290*P290,2)</f>
        <v>0</v>
      </c>
      <c r="R290" s="170"/>
      <c r="S290" s="170" t="s">
        <v>169</v>
      </c>
      <c r="T290" s="171" t="s">
        <v>164</v>
      </c>
      <c r="U290" s="156">
        <v>0</v>
      </c>
      <c r="V290" s="156">
        <f>ROUND(E290*U290,2)</f>
        <v>0</v>
      </c>
      <c r="W290" s="156"/>
      <c r="X290" s="156" t="s">
        <v>298</v>
      </c>
      <c r="Y290" s="146"/>
      <c r="Z290" s="146"/>
      <c r="AA290" s="146"/>
      <c r="AB290" s="146"/>
      <c r="AC290" s="146"/>
      <c r="AD290" s="146"/>
      <c r="AE290" s="146"/>
      <c r="AF290" s="146"/>
      <c r="AG290" s="146" t="s">
        <v>299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53"/>
      <c r="B291" s="154"/>
      <c r="C291" s="188" t="s">
        <v>535</v>
      </c>
      <c r="D291" s="185"/>
      <c r="E291" s="186">
        <v>15021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46"/>
      <c r="Z291" s="146"/>
      <c r="AA291" s="146"/>
      <c r="AB291" s="146"/>
      <c r="AC291" s="146"/>
      <c r="AD291" s="146"/>
      <c r="AE291" s="146"/>
      <c r="AF291" s="146"/>
      <c r="AG291" s="146" t="s">
        <v>197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 x14ac:dyDescent="0.2">
      <c r="A292" s="165">
        <v>86</v>
      </c>
      <c r="B292" s="166" t="s">
        <v>550</v>
      </c>
      <c r="C292" s="181" t="s">
        <v>551</v>
      </c>
      <c r="D292" s="167" t="s">
        <v>259</v>
      </c>
      <c r="E292" s="168">
        <v>19.78745</v>
      </c>
      <c r="F292" s="169"/>
      <c r="G292" s="170">
        <f>ROUND(E292*F292,2)</f>
        <v>0</v>
      </c>
      <c r="H292" s="169">
        <v>0</v>
      </c>
      <c r="I292" s="170">
        <f>ROUND(E292*H292,2)</f>
        <v>0</v>
      </c>
      <c r="J292" s="169">
        <v>1369</v>
      </c>
      <c r="K292" s="170">
        <f>ROUND(E292*J292,2)</f>
        <v>27089.02</v>
      </c>
      <c r="L292" s="170">
        <v>21</v>
      </c>
      <c r="M292" s="170">
        <f>G292*(1+L292/100)</f>
        <v>0</v>
      </c>
      <c r="N292" s="168">
        <v>0</v>
      </c>
      <c r="O292" s="168">
        <f>ROUND(E292*N292,2)</f>
        <v>0</v>
      </c>
      <c r="P292" s="168">
        <v>0</v>
      </c>
      <c r="Q292" s="168">
        <f>ROUND(E292*P292,2)</f>
        <v>0</v>
      </c>
      <c r="R292" s="170" t="s">
        <v>248</v>
      </c>
      <c r="S292" s="170" t="s">
        <v>163</v>
      </c>
      <c r="T292" s="171" t="s">
        <v>517</v>
      </c>
      <c r="U292" s="156">
        <v>3.327</v>
      </c>
      <c r="V292" s="156">
        <f>ROUND(E292*U292,2)</f>
        <v>65.83</v>
      </c>
      <c r="W292" s="156"/>
      <c r="X292" s="156" t="s">
        <v>552</v>
      </c>
      <c r="Y292" s="146"/>
      <c r="Z292" s="146"/>
      <c r="AA292" s="146"/>
      <c r="AB292" s="146"/>
      <c r="AC292" s="146"/>
      <c r="AD292" s="146"/>
      <c r="AE292" s="146"/>
      <c r="AF292" s="146"/>
      <c r="AG292" s="146" t="s">
        <v>553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53"/>
      <c r="B293" s="154"/>
      <c r="C293" s="253" t="s">
        <v>554</v>
      </c>
      <c r="D293" s="254"/>
      <c r="E293" s="254"/>
      <c r="F293" s="254"/>
      <c r="G293" s="254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46"/>
      <c r="Z293" s="146"/>
      <c r="AA293" s="146"/>
      <c r="AB293" s="146"/>
      <c r="AC293" s="146"/>
      <c r="AD293" s="146"/>
      <c r="AE293" s="146"/>
      <c r="AF293" s="146"/>
      <c r="AG293" s="146" t="s">
        <v>195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x14ac:dyDescent="0.2">
      <c r="A294" s="158" t="s">
        <v>158</v>
      </c>
      <c r="B294" s="159" t="s">
        <v>121</v>
      </c>
      <c r="C294" s="179" t="s">
        <v>122</v>
      </c>
      <c r="D294" s="160"/>
      <c r="E294" s="161"/>
      <c r="F294" s="162"/>
      <c r="G294" s="162">
        <f>SUMIF(AG295:AG297,"&lt;&gt;NOR",G295:G297)</f>
        <v>0</v>
      </c>
      <c r="H294" s="162"/>
      <c r="I294" s="162">
        <f>SUM(I295:I297)</f>
        <v>0</v>
      </c>
      <c r="J294" s="162"/>
      <c r="K294" s="162">
        <f>SUM(K295:K297)</f>
        <v>984.55000000000007</v>
      </c>
      <c r="L294" s="162"/>
      <c r="M294" s="162">
        <f>SUM(M295:M297)</f>
        <v>0</v>
      </c>
      <c r="N294" s="161"/>
      <c r="O294" s="161">
        <f>SUM(O295:O297)</f>
        <v>0</v>
      </c>
      <c r="P294" s="161"/>
      <c r="Q294" s="161">
        <f>SUM(Q295:Q297)</f>
        <v>0</v>
      </c>
      <c r="R294" s="162"/>
      <c r="S294" s="162"/>
      <c r="T294" s="163"/>
      <c r="U294" s="157"/>
      <c r="V294" s="157">
        <f>SUM(V295:V297)</f>
        <v>0.34</v>
      </c>
      <c r="W294" s="157"/>
      <c r="X294" s="157"/>
      <c r="AG294" t="s">
        <v>159</v>
      </c>
    </row>
    <row r="295" spans="1:60" outlineLevel="1" x14ac:dyDescent="0.2">
      <c r="A295" s="172">
        <v>87</v>
      </c>
      <c r="B295" s="173" t="s">
        <v>264</v>
      </c>
      <c r="C295" s="180" t="s">
        <v>265</v>
      </c>
      <c r="D295" s="174" t="s">
        <v>259</v>
      </c>
      <c r="E295" s="175">
        <v>0.70399999999999996</v>
      </c>
      <c r="F295" s="176"/>
      <c r="G295" s="177">
        <f>ROUND(E295*F295,2)</f>
        <v>0</v>
      </c>
      <c r="H295" s="176">
        <v>0</v>
      </c>
      <c r="I295" s="177">
        <f>ROUND(E295*H295,2)</f>
        <v>0</v>
      </c>
      <c r="J295" s="176">
        <v>256.5</v>
      </c>
      <c r="K295" s="177">
        <f>ROUND(E295*J295,2)</f>
        <v>180.58</v>
      </c>
      <c r="L295" s="177">
        <v>21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 t="s">
        <v>241</v>
      </c>
      <c r="S295" s="177" t="s">
        <v>163</v>
      </c>
      <c r="T295" s="178" t="s">
        <v>163</v>
      </c>
      <c r="U295" s="156">
        <v>0.49</v>
      </c>
      <c r="V295" s="156">
        <f>ROUND(E295*U295,2)</f>
        <v>0.34</v>
      </c>
      <c r="W295" s="156"/>
      <c r="X295" s="156" t="s">
        <v>266</v>
      </c>
      <c r="Y295" s="146"/>
      <c r="Z295" s="146"/>
      <c r="AA295" s="146"/>
      <c r="AB295" s="146"/>
      <c r="AC295" s="146"/>
      <c r="AD295" s="146"/>
      <c r="AE295" s="146"/>
      <c r="AF295" s="146"/>
      <c r="AG295" s="146" t="s">
        <v>267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72">
        <v>88</v>
      </c>
      <c r="B296" s="173" t="s">
        <v>268</v>
      </c>
      <c r="C296" s="180" t="s">
        <v>269</v>
      </c>
      <c r="D296" s="174" t="s">
        <v>259</v>
      </c>
      <c r="E296" s="175">
        <v>14.08</v>
      </c>
      <c r="F296" s="176"/>
      <c r="G296" s="177">
        <f>ROUND(E296*F296,2)</f>
        <v>0</v>
      </c>
      <c r="H296" s="176">
        <v>0</v>
      </c>
      <c r="I296" s="177">
        <f>ROUND(E296*H296,2)</f>
        <v>0</v>
      </c>
      <c r="J296" s="176">
        <v>24.6</v>
      </c>
      <c r="K296" s="177">
        <f>ROUND(E296*J296,2)</f>
        <v>346.37</v>
      </c>
      <c r="L296" s="177">
        <v>21</v>
      </c>
      <c r="M296" s="177">
        <f>G296*(1+L296/100)</f>
        <v>0</v>
      </c>
      <c r="N296" s="175">
        <v>0</v>
      </c>
      <c r="O296" s="175">
        <f>ROUND(E296*N296,2)</f>
        <v>0</v>
      </c>
      <c r="P296" s="175">
        <v>0</v>
      </c>
      <c r="Q296" s="175">
        <f>ROUND(E296*P296,2)</f>
        <v>0</v>
      </c>
      <c r="R296" s="177" t="s">
        <v>241</v>
      </c>
      <c r="S296" s="177" t="s">
        <v>163</v>
      </c>
      <c r="T296" s="178" t="s">
        <v>163</v>
      </c>
      <c r="U296" s="156">
        <v>0</v>
      </c>
      <c r="V296" s="156">
        <f>ROUND(E296*U296,2)</f>
        <v>0</v>
      </c>
      <c r="W296" s="156"/>
      <c r="X296" s="156" t="s">
        <v>266</v>
      </c>
      <c r="Y296" s="146"/>
      <c r="Z296" s="146"/>
      <c r="AA296" s="146"/>
      <c r="AB296" s="146"/>
      <c r="AC296" s="146"/>
      <c r="AD296" s="146"/>
      <c r="AE296" s="146"/>
      <c r="AF296" s="146"/>
      <c r="AG296" s="146" t="s">
        <v>267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22.5" outlineLevel="1" x14ac:dyDescent="0.2">
      <c r="A297" s="165">
        <v>89</v>
      </c>
      <c r="B297" s="166" t="s">
        <v>257</v>
      </c>
      <c r="C297" s="181" t="s">
        <v>258</v>
      </c>
      <c r="D297" s="167" t="s">
        <v>259</v>
      </c>
      <c r="E297" s="168">
        <v>0.70399999999999996</v>
      </c>
      <c r="F297" s="169"/>
      <c r="G297" s="170">
        <f>ROUND(E297*F297,2)</f>
        <v>0</v>
      </c>
      <c r="H297" s="169">
        <v>0</v>
      </c>
      <c r="I297" s="170">
        <f>ROUND(E297*H297,2)</f>
        <v>0</v>
      </c>
      <c r="J297" s="169">
        <v>650</v>
      </c>
      <c r="K297" s="170">
        <f>ROUND(E297*J297,2)</f>
        <v>457.6</v>
      </c>
      <c r="L297" s="170">
        <v>21</v>
      </c>
      <c r="M297" s="170">
        <f>G297*(1+L297/100)</f>
        <v>0</v>
      </c>
      <c r="N297" s="168">
        <v>0</v>
      </c>
      <c r="O297" s="168">
        <f>ROUND(E297*N297,2)</f>
        <v>0</v>
      </c>
      <c r="P297" s="168">
        <v>0</v>
      </c>
      <c r="Q297" s="168">
        <f>ROUND(E297*P297,2)</f>
        <v>0</v>
      </c>
      <c r="R297" s="170" t="s">
        <v>241</v>
      </c>
      <c r="S297" s="170" t="s">
        <v>163</v>
      </c>
      <c r="T297" s="171" t="s">
        <v>163</v>
      </c>
      <c r="U297" s="156">
        <v>0</v>
      </c>
      <c r="V297" s="156">
        <f>ROUND(E297*U297,2)</f>
        <v>0</v>
      </c>
      <c r="W297" s="156"/>
      <c r="X297" s="156" t="s">
        <v>266</v>
      </c>
      <c r="Y297" s="146"/>
      <c r="Z297" s="146"/>
      <c r="AA297" s="146"/>
      <c r="AB297" s="146"/>
      <c r="AC297" s="146"/>
      <c r="AD297" s="146"/>
      <c r="AE297" s="146"/>
      <c r="AF297" s="146"/>
      <c r="AG297" s="146" t="s">
        <v>267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x14ac:dyDescent="0.2">
      <c r="A298" s="3"/>
      <c r="B298" s="4"/>
      <c r="C298" s="182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AE298">
        <v>15</v>
      </c>
      <c r="AF298">
        <v>21</v>
      </c>
      <c r="AG298" t="s">
        <v>145</v>
      </c>
    </row>
    <row r="299" spans="1:60" x14ac:dyDescent="0.2">
      <c r="A299" s="149"/>
      <c r="B299" s="150" t="s">
        <v>29</v>
      </c>
      <c r="C299" s="183"/>
      <c r="D299" s="151"/>
      <c r="E299" s="152"/>
      <c r="F299" s="152"/>
      <c r="G299" s="164">
        <f>G8+G55+G80+G139+G165+G195+G223+G257+G269+G274+G294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f>SUMIF(L7:L297,AE298,G7:G297)</f>
        <v>0</v>
      </c>
      <c r="AF299">
        <f>SUMIF(L7:L297,AF298,G7:G297)</f>
        <v>0</v>
      </c>
      <c r="AG299" t="s">
        <v>188</v>
      </c>
    </row>
    <row r="300" spans="1:60" x14ac:dyDescent="0.2">
      <c r="C300" s="184"/>
      <c r="D300" s="10"/>
      <c r="AG300" t="s">
        <v>189</v>
      </c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5J8Rn3lJplufk9vfD1vkXKssJFbF7lvA77NfpNS/+Wpuuk2rd0nHFKP+8fb/P5Bywejl1mJHLR2rPD+Nq7Sdg==" saltValue="utS/NHp/x35iZdqcPVqggA==" spinCount="100000" sheet="1"/>
  <mergeCells count="34">
    <mergeCell ref="C60:G60"/>
    <mergeCell ref="A1:G1"/>
    <mergeCell ref="C2:G2"/>
    <mergeCell ref="C3:G3"/>
    <mergeCell ref="C4:G4"/>
    <mergeCell ref="C12:G12"/>
    <mergeCell ref="C16:G16"/>
    <mergeCell ref="C21:G21"/>
    <mergeCell ref="C27:G27"/>
    <mergeCell ref="C43:G43"/>
    <mergeCell ref="C46:G46"/>
    <mergeCell ref="C57:G57"/>
    <mergeCell ref="C129:G129"/>
    <mergeCell ref="C63:G63"/>
    <mergeCell ref="C72:G72"/>
    <mergeCell ref="C84:G84"/>
    <mergeCell ref="C87:G87"/>
    <mergeCell ref="C91:G91"/>
    <mergeCell ref="C95:G95"/>
    <mergeCell ref="C99:G99"/>
    <mergeCell ref="C103:G103"/>
    <mergeCell ref="C115:G115"/>
    <mergeCell ref="C120:G120"/>
    <mergeCell ref="C125:G125"/>
    <mergeCell ref="C232:G232"/>
    <mergeCell ref="C237:G237"/>
    <mergeCell ref="C280:G280"/>
    <mergeCell ref="C293:G293"/>
    <mergeCell ref="C175:G175"/>
    <mergeCell ref="C188:G188"/>
    <mergeCell ref="C197:G197"/>
    <mergeCell ref="C202:G202"/>
    <mergeCell ref="C209:G209"/>
    <mergeCell ref="C227:G227"/>
  </mergeCells>
  <pageMargins left="0.59055118110236204" right="0.196850393700787" top="0.78740157499999996" bottom="0.78740157499999996" header="0.3" footer="0.3"/>
  <pageSetup paperSize="9" scale="6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FA7B-13C8-4353-8D1F-677D52C37638}">
  <sheetPr>
    <outlinePr summaryBelow="0"/>
    <pageSetUpPr fitToPage="1"/>
  </sheetPr>
  <dimension ref="A1:BH5000"/>
  <sheetViews>
    <sheetView zoomScaleNormal="100" workbookViewId="0">
      <pane ySplit="7" topLeftCell="A9" activePane="bottomLeft" state="frozen"/>
      <selection pane="bottomLeft" activeCell="F32" activeCellId="7" sqref="F9 F12 F17 F21 F25 F28 F30 F3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132</v>
      </c>
      <c r="B1" s="246"/>
      <c r="C1" s="246"/>
      <c r="D1" s="246"/>
      <c r="E1" s="246"/>
      <c r="F1" s="246"/>
      <c r="G1" s="246"/>
      <c r="AG1" t="s">
        <v>133</v>
      </c>
    </row>
    <row r="2" spans="1:60" ht="24.95" customHeight="1" x14ac:dyDescent="0.2">
      <c r="A2" s="5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134</v>
      </c>
    </row>
    <row r="3" spans="1:60" ht="24.95" customHeight="1" x14ac:dyDescent="0.2">
      <c r="A3" s="50" t="s">
        <v>8</v>
      </c>
      <c r="B3" s="49" t="s">
        <v>61</v>
      </c>
      <c r="C3" s="247" t="s">
        <v>62</v>
      </c>
      <c r="D3" s="248"/>
      <c r="E3" s="248"/>
      <c r="F3" s="248"/>
      <c r="G3" s="249"/>
      <c r="AC3" s="121" t="s">
        <v>134</v>
      </c>
      <c r="AG3" t="s">
        <v>135</v>
      </c>
    </row>
    <row r="4" spans="1:60" ht="24.95" customHeight="1" x14ac:dyDescent="0.2">
      <c r="A4" s="139" t="s">
        <v>9</v>
      </c>
      <c r="B4" s="140" t="s">
        <v>55</v>
      </c>
      <c r="C4" s="250" t="s">
        <v>63</v>
      </c>
      <c r="D4" s="251"/>
      <c r="E4" s="251"/>
      <c r="F4" s="251"/>
      <c r="G4" s="252"/>
      <c r="AG4" t="s">
        <v>136</v>
      </c>
    </row>
    <row r="5" spans="1:60" x14ac:dyDescent="0.2">
      <c r="D5" s="10"/>
    </row>
    <row r="6" spans="1:60" ht="38.25" x14ac:dyDescent="0.2">
      <c r="A6" s="142" t="s">
        <v>137</v>
      </c>
      <c r="B6" s="144" t="s">
        <v>138</v>
      </c>
      <c r="C6" s="144" t="s">
        <v>139</v>
      </c>
      <c r="D6" s="143" t="s">
        <v>140</v>
      </c>
      <c r="E6" s="142" t="s">
        <v>141</v>
      </c>
      <c r="F6" s="141" t="s">
        <v>142</v>
      </c>
      <c r="G6" s="142" t="s">
        <v>29</v>
      </c>
      <c r="H6" s="145" t="s">
        <v>30</v>
      </c>
      <c r="I6" s="145" t="s">
        <v>143</v>
      </c>
      <c r="J6" s="145" t="s">
        <v>31</v>
      </c>
      <c r="K6" s="145" t="s">
        <v>144</v>
      </c>
      <c r="L6" s="145" t="s">
        <v>145</v>
      </c>
      <c r="M6" s="145" t="s">
        <v>146</v>
      </c>
      <c r="N6" s="145" t="s">
        <v>147</v>
      </c>
      <c r="O6" s="145" t="s">
        <v>148</v>
      </c>
      <c r="P6" s="145" t="s">
        <v>149</v>
      </c>
      <c r="Q6" s="145" t="s">
        <v>150</v>
      </c>
      <c r="R6" s="145" t="s">
        <v>151</v>
      </c>
      <c r="S6" s="145" t="s">
        <v>152</v>
      </c>
      <c r="T6" s="145" t="s">
        <v>153</v>
      </c>
      <c r="U6" s="145" t="s">
        <v>154</v>
      </c>
      <c r="V6" s="145" t="s">
        <v>155</v>
      </c>
      <c r="W6" s="145" t="s">
        <v>156</v>
      </c>
      <c r="X6" s="145" t="s">
        <v>157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158</v>
      </c>
      <c r="B8" s="159" t="s">
        <v>82</v>
      </c>
      <c r="C8" s="179" t="s">
        <v>83</v>
      </c>
      <c r="D8" s="160"/>
      <c r="E8" s="161"/>
      <c r="F8" s="162"/>
      <c r="G8" s="162">
        <f>SUMIF(AG9:AG39,"&lt;&gt;NOR",G9:G39)</f>
        <v>0</v>
      </c>
      <c r="H8" s="162"/>
      <c r="I8" s="162">
        <f>SUM(I9:I39)</f>
        <v>0</v>
      </c>
      <c r="J8" s="162"/>
      <c r="K8" s="162">
        <f>SUM(K9:K39)</f>
        <v>96804.299999999988</v>
      </c>
      <c r="L8" s="162"/>
      <c r="M8" s="162">
        <f>SUM(M9:M39)</f>
        <v>0</v>
      </c>
      <c r="N8" s="161"/>
      <c r="O8" s="161">
        <f>SUM(O9:O39)</f>
        <v>39.1</v>
      </c>
      <c r="P8" s="161"/>
      <c r="Q8" s="161">
        <f>SUM(Q9:Q39)</f>
        <v>7.48</v>
      </c>
      <c r="R8" s="162"/>
      <c r="S8" s="162"/>
      <c r="T8" s="163"/>
      <c r="U8" s="157"/>
      <c r="V8" s="157">
        <f>SUM(V9:V39)</f>
        <v>73.460000000000008</v>
      </c>
      <c r="W8" s="157"/>
      <c r="X8" s="157"/>
      <c r="AG8" t="s">
        <v>159</v>
      </c>
    </row>
    <row r="9" spans="1:60" ht="22.5" outlineLevel="1" x14ac:dyDescent="0.2">
      <c r="A9" s="165">
        <v>1</v>
      </c>
      <c r="B9" s="166" t="s">
        <v>270</v>
      </c>
      <c r="C9" s="181" t="s">
        <v>271</v>
      </c>
      <c r="D9" s="167" t="s">
        <v>192</v>
      </c>
      <c r="E9" s="168">
        <v>34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225.5</v>
      </c>
      <c r="K9" s="170">
        <f>ROUND(E9*J9,2)</f>
        <v>7667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0.22</v>
      </c>
      <c r="Q9" s="168">
        <f>ROUND(E9*P9,2)</f>
        <v>7.48</v>
      </c>
      <c r="R9" s="170" t="s">
        <v>193</v>
      </c>
      <c r="S9" s="170" t="s">
        <v>163</v>
      </c>
      <c r="T9" s="171" t="s">
        <v>163</v>
      </c>
      <c r="U9" s="156">
        <v>0.375</v>
      </c>
      <c r="V9" s="156">
        <f>ROUND(E9*U9,2)</f>
        <v>12.75</v>
      </c>
      <c r="W9" s="156"/>
      <c r="X9" s="156" t="s">
        <v>170</v>
      </c>
      <c r="Y9" s="146"/>
      <c r="Z9" s="146"/>
      <c r="AA9" s="146"/>
      <c r="AB9" s="146"/>
      <c r="AC9" s="146"/>
      <c r="AD9" s="146"/>
      <c r="AE9" s="146"/>
      <c r="AF9" s="146"/>
      <c r="AG9" s="146" t="s">
        <v>171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188" t="s">
        <v>555</v>
      </c>
      <c r="D10" s="185"/>
      <c r="E10" s="186">
        <v>16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46"/>
      <c r="Z10" s="146"/>
      <c r="AA10" s="146"/>
      <c r="AB10" s="146"/>
      <c r="AC10" s="146"/>
      <c r="AD10" s="146"/>
      <c r="AE10" s="146"/>
      <c r="AF10" s="146"/>
      <c r="AG10" s="146" t="s">
        <v>197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8" t="s">
        <v>556</v>
      </c>
      <c r="D11" s="185"/>
      <c r="E11" s="186">
        <v>18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46"/>
      <c r="Z11" s="146"/>
      <c r="AA11" s="146"/>
      <c r="AB11" s="146"/>
      <c r="AC11" s="146"/>
      <c r="AD11" s="146"/>
      <c r="AE11" s="146"/>
      <c r="AF11" s="146"/>
      <c r="AG11" s="146" t="s">
        <v>197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5">
        <v>2</v>
      </c>
      <c r="B12" s="166" t="s">
        <v>557</v>
      </c>
      <c r="C12" s="181" t="s">
        <v>558</v>
      </c>
      <c r="D12" s="167" t="s">
        <v>200</v>
      </c>
      <c r="E12" s="168">
        <v>72.767840000000007</v>
      </c>
      <c r="F12" s="169"/>
      <c r="G12" s="170">
        <f>ROUND(E12*F12,2)</f>
        <v>0</v>
      </c>
      <c r="H12" s="169">
        <v>0</v>
      </c>
      <c r="I12" s="170">
        <f>ROUND(E12*H12,2)</f>
        <v>0</v>
      </c>
      <c r="J12" s="169">
        <v>252</v>
      </c>
      <c r="K12" s="170">
        <f>ROUND(E12*J12,2)</f>
        <v>18337.5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201</v>
      </c>
      <c r="S12" s="170" t="s">
        <v>163</v>
      </c>
      <c r="T12" s="171" t="s">
        <v>163</v>
      </c>
      <c r="U12" s="156">
        <v>0.2</v>
      </c>
      <c r="V12" s="156">
        <f>ROUND(E12*U12,2)</f>
        <v>14.55</v>
      </c>
      <c r="W12" s="156"/>
      <c r="X12" s="156" t="s">
        <v>170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171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33.75" outlineLevel="1" x14ac:dyDescent="0.2">
      <c r="A13" s="153"/>
      <c r="B13" s="154"/>
      <c r="C13" s="253" t="s">
        <v>559</v>
      </c>
      <c r="D13" s="254"/>
      <c r="E13" s="254"/>
      <c r="F13" s="254"/>
      <c r="G13" s="254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46"/>
      <c r="Z13" s="146"/>
      <c r="AA13" s="146"/>
      <c r="AB13" s="146"/>
      <c r="AC13" s="146"/>
      <c r="AD13" s="146"/>
      <c r="AE13" s="146"/>
      <c r="AF13" s="146"/>
      <c r="AG13" s="146" t="s">
        <v>195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87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88" t="s">
        <v>560</v>
      </c>
      <c r="D14" s="185"/>
      <c r="E14" s="186">
        <v>47.572800000000001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46"/>
      <c r="Z14" s="146"/>
      <c r="AA14" s="146"/>
      <c r="AB14" s="146"/>
      <c r="AC14" s="146"/>
      <c r="AD14" s="146"/>
      <c r="AE14" s="146"/>
      <c r="AF14" s="146"/>
      <c r="AG14" s="146" t="s">
        <v>197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88" t="s">
        <v>561</v>
      </c>
      <c r="D15" s="185"/>
      <c r="E15" s="186">
        <v>23.525040000000001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46"/>
      <c r="Z15" s="146"/>
      <c r="AA15" s="146"/>
      <c r="AB15" s="146"/>
      <c r="AC15" s="146"/>
      <c r="AD15" s="146"/>
      <c r="AE15" s="146"/>
      <c r="AF15" s="146"/>
      <c r="AG15" s="146" t="s">
        <v>197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53"/>
      <c r="B16" s="154"/>
      <c r="C16" s="188" t="s">
        <v>562</v>
      </c>
      <c r="D16" s="185"/>
      <c r="E16" s="186">
        <v>1.67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46"/>
      <c r="Z16" s="146"/>
      <c r="AA16" s="146"/>
      <c r="AB16" s="146"/>
      <c r="AC16" s="146"/>
      <c r="AD16" s="146"/>
      <c r="AE16" s="146"/>
      <c r="AF16" s="146"/>
      <c r="AG16" s="146" t="s">
        <v>197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5">
        <v>3</v>
      </c>
      <c r="B17" s="166" t="s">
        <v>563</v>
      </c>
      <c r="C17" s="181" t="s">
        <v>564</v>
      </c>
      <c r="D17" s="167" t="s">
        <v>200</v>
      </c>
      <c r="E17" s="168">
        <v>21.329350000000002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41.6</v>
      </c>
      <c r="K17" s="170">
        <f>ROUND(E17*J17,2)</f>
        <v>887.3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 t="s">
        <v>201</v>
      </c>
      <c r="S17" s="170" t="s">
        <v>163</v>
      </c>
      <c r="T17" s="171" t="s">
        <v>163</v>
      </c>
      <c r="U17" s="156">
        <v>8.4000000000000005E-2</v>
      </c>
      <c r="V17" s="156">
        <f>ROUND(E17*U17,2)</f>
        <v>1.79</v>
      </c>
      <c r="W17" s="156"/>
      <c r="X17" s="156" t="s">
        <v>170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171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 x14ac:dyDescent="0.2">
      <c r="A18" s="153"/>
      <c r="B18" s="154"/>
      <c r="C18" s="253" t="s">
        <v>559</v>
      </c>
      <c r="D18" s="254"/>
      <c r="E18" s="254"/>
      <c r="F18" s="254"/>
      <c r="G18" s="254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46"/>
      <c r="Z18" s="146"/>
      <c r="AA18" s="146"/>
      <c r="AB18" s="146"/>
      <c r="AC18" s="146"/>
      <c r="AD18" s="146"/>
      <c r="AE18" s="146"/>
      <c r="AF18" s="146"/>
      <c r="AG18" s="146" t="s">
        <v>195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87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53"/>
      <c r="B19" s="154"/>
      <c r="C19" s="188" t="s">
        <v>565</v>
      </c>
      <c r="D19" s="185"/>
      <c r="E19" s="186">
        <v>14.271839999999999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46"/>
      <c r="Z19" s="146"/>
      <c r="AA19" s="146"/>
      <c r="AB19" s="146"/>
      <c r="AC19" s="146"/>
      <c r="AD19" s="146"/>
      <c r="AE19" s="146"/>
      <c r="AF19" s="146"/>
      <c r="AG19" s="146" t="s">
        <v>197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53"/>
      <c r="B20" s="154"/>
      <c r="C20" s="188" t="s">
        <v>566</v>
      </c>
      <c r="D20" s="185"/>
      <c r="E20" s="186">
        <v>7.0575099999999997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46"/>
      <c r="Z20" s="146"/>
      <c r="AA20" s="146"/>
      <c r="AB20" s="146"/>
      <c r="AC20" s="146"/>
      <c r="AD20" s="146"/>
      <c r="AE20" s="146"/>
      <c r="AF20" s="146"/>
      <c r="AG20" s="146" t="s">
        <v>197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5">
        <v>4</v>
      </c>
      <c r="B21" s="166" t="s">
        <v>210</v>
      </c>
      <c r="C21" s="181" t="s">
        <v>211</v>
      </c>
      <c r="D21" s="167" t="s">
        <v>200</v>
      </c>
      <c r="E21" s="168">
        <v>29.27</v>
      </c>
      <c r="F21" s="169"/>
      <c r="G21" s="170">
        <f>ROUND(E21*F21,2)</f>
        <v>0</v>
      </c>
      <c r="H21" s="169">
        <v>0</v>
      </c>
      <c r="I21" s="170">
        <f>ROUND(E21*H21,2)</f>
        <v>0</v>
      </c>
      <c r="J21" s="169">
        <v>120</v>
      </c>
      <c r="K21" s="170">
        <f>ROUND(E21*J21,2)</f>
        <v>3512.4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 t="s">
        <v>201</v>
      </c>
      <c r="S21" s="170" t="s">
        <v>163</v>
      </c>
      <c r="T21" s="171" t="s">
        <v>163</v>
      </c>
      <c r="U21" s="156">
        <v>1.0999999999999999E-2</v>
      </c>
      <c r="V21" s="156">
        <f>ROUND(E21*U21,2)</f>
        <v>0.32</v>
      </c>
      <c r="W21" s="156"/>
      <c r="X21" s="156" t="s">
        <v>170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171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253" t="s">
        <v>212</v>
      </c>
      <c r="D22" s="254"/>
      <c r="E22" s="254"/>
      <c r="F22" s="254"/>
      <c r="G22" s="254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46"/>
      <c r="Z22" s="146"/>
      <c r="AA22" s="146"/>
      <c r="AB22" s="146"/>
      <c r="AC22" s="146"/>
      <c r="AD22" s="146"/>
      <c r="AE22" s="146"/>
      <c r="AF22" s="146"/>
      <c r="AG22" s="146" t="s">
        <v>195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88" t="s">
        <v>567</v>
      </c>
      <c r="D23" s="185"/>
      <c r="E23" s="186">
        <v>72.767840000000007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46"/>
      <c r="Z23" s="146"/>
      <c r="AA23" s="146"/>
      <c r="AB23" s="146"/>
      <c r="AC23" s="146"/>
      <c r="AD23" s="146"/>
      <c r="AE23" s="146"/>
      <c r="AF23" s="146"/>
      <c r="AG23" s="146" t="s">
        <v>197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88" t="s">
        <v>568</v>
      </c>
      <c r="D24" s="185"/>
      <c r="E24" s="186">
        <v>-43.497839999999997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46"/>
      <c r="Z24" s="146"/>
      <c r="AA24" s="146"/>
      <c r="AB24" s="146"/>
      <c r="AC24" s="146"/>
      <c r="AD24" s="146"/>
      <c r="AE24" s="146"/>
      <c r="AF24" s="146"/>
      <c r="AG24" s="146" t="s">
        <v>197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65">
        <v>5</v>
      </c>
      <c r="B25" s="166" t="s">
        <v>216</v>
      </c>
      <c r="C25" s="181" t="s">
        <v>217</v>
      </c>
      <c r="D25" s="167" t="s">
        <v>200</v>
      </c>
      <c r="E25" s="168">
        <v>585.4</v>
      </c>
      <c r="F25" s="169"/>
      <c r="G25" s="170">
        <f>ROUND(E25*F25,2)</f>
        <v>0</v>
      </c>
      <c r="H25" s="169">
        <v>0</v>
      </c>
      <c r="I25" s="170">
        <f>ROUND(E25*H25,2)</f>
        <v>0</v>
      </c>
      <c r="J25" s="169">
        <v>23.5</v>
      </c>
      <c r="K25" s="170">
        <f>ROUND(E25*J25,2)</f>
        <v>13756.9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 t="s">
        <v>201</v>
      </c>
      <c r="S25" s="170" t="s">
        <v>163</v>
      </c>
      <c r="T25" s="171" t="s">
        <v>163</v>
      </c>
      <c r="U25" s="156">
        <v>0</v>
      </c>
      <c r="V25" s="156">
        <f>ROUND(E25*U25,2)</f>
        <v>0</v>
      </c>
      <c r="W25" s="156"/>
      <c r="X25" s="156" t="s">
        <v>170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171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253" t="s">
        <v>212</v>
      </c>
      <c r="D26" s="254"/>
      <c r="E26" s="254"/>
      <c r="F26" s="254"/>
      <c r="G26" s="254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46"/>
      <c r="Z26" s="146"/>
      <c r="AA26" s="146"/>
      <c r="AB26" s="146"/>
      <c r="AC26" s="146"/>
      <c r="AD26" s="146"/>
      <c r="AE26" s="146"/>
      <c r="AF26" s="146"/>
      <c r="AG26" s="146" t="s">
        <v>195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188" t="s">
        <v>569</v>
      </c>
      <c r="D27" s="185"/>
      <c r="E27" s="186">
        <v>585.4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46"/>
      <c r="Z27" s="146"/>
      <c r="AA27" s="146"/>
      <c r="AB27" s="146"/>
      <c r="AC27" s="146"/>
      <c r="AD27" s="146"/>
      <c r="AE27" s="146"/>
      <c r="AF27" s="146"/>
      <c r="AG27" s="146" t="s">
        <v>197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65">
        <v>6</v>
      </c>
      <c r="B28" s="166" t="s">
        <v>221</v>
      </c>
      <c r="C28" s="181" t="s">
        <v>222</v>
      </c>
      <c r="D28" s="167" t="s">
        <v>200</v>
      </c>
      <c r="E28" s="168">
        <v>29.27</v>
      </c>
      <c r="F28" s="169"/>
      <c r="G28" s="170">
        <f>ROUND(E28*F28,2)</f>
        <v>0</v>
      </c>
      <c r="H28" s="169">
        <v>0</v>
      </c>
      <c r="I28" s="170">
        <f>ROUND(E28*H28,2)</f>
        <v>0</v>
      </c>
      <c r="J28" s="169">
        <v>78.5</v>
      </c>
      <c r="K28" s="170">
        <f>ROUND(E28*J28,2)</f>
        <v>2297.6999999999998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201</v>
      </c>
      <c r="S28" s="170" t="s">
        <v>163</v>
      </c>
      <c r="T28" s="171" t="s">
        <v>163</v>
      </c>
      <c r="U28" s="156">
        <v>5.2999999999999999E-2</v>
      </c>
      <c r="V28" s="156">
        <f>ROUND(E28*U28,2)</f>
        <v>1.55</v>
      </c>
      <c r="W28" s="156"/>
      <c r="X28" s="156" t="s">
        <v>170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171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88" t="s">
        <v>570</v>
      </c>
      <c r="D29" s="185"/>
      <c r="E29" s="186">
        <v>29.27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46"/>
      <c r="Z29" s="146"/>
      <c r="AA29" s="146"/>
      <c r="AB29" s="146"/>
      <c r="AC29" s="146"/>
      <c r="AD29" s="146"/>
      <c r="AE29" s="146"/>
      <c r="AF29" s="146"/>
      <c r="AG29" s="146" t="s">
        <v>197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65">
        <v>7</v>
      </c>
      <c r="B30" s="166" t="s">
        <v>223</v>
      </c>
      <c r="C30" s="181" t="s">
        <v>224</v>
      </c>
      <c r="D30" s="167" t="s">
        <v>200</v>
      </c>
      <c r="E30" s="168">
        <v>29.27</v>
      </c>
      <c r="F30" s="169"/>
      <c r="G30" s="170">
        <f>ROUND(E30*F30,2)</f>
        <v>0</v>
      </c>
      <c r="H30" s="169">
        <v>0</v>
      </c>
      <c r="I30" s="170">
        <f>ROUND(E30*H30,2)</f>
        <v>0</v>
      </c>
      <c r="J30" s="169">
        <v>18.7</v>
      </c>
      <c r="K30" s="170">
        <f>ROUND(E30*J30,2)</f>
        <v>547.35</v>
      </c>
      <c r="L30" s="170">
        <v>21</v>
      </c>
      <c r="M30" s="170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70" t="s">
        <v>201</v>
      </c>
      <c r="S30" s="170" t="s">
        <v>163</v>
      </c>
      <c r="T30" s="171" t="s">
        <v>163</v>
      </c>
      <c r="U30" s="156">
        <v>8.9999999999999993E-3</v>
      </c>
      <c r="V30" s="156">
        <f>ROUND(E30*U30,2)</f>
        <v>0.26</v>
      </c>
      <c r="W30" s="156"/>
      <c r="X30" s="156" t="s">
        <v>170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171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188" t="s">
        <v>570</v>
      </c>
      <c r="D31" s="185"/>
      <c r="E31" s="186">
        <v>29.27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46"/>
      <c r="Z31" s="146"/>
      <c r="AA31" s="146"/>
      <c r="AB31" s="146"/>
      <c r="AC31" s="146"/>
      <c r="AD31" s="146"/>
      <c r="AE31" s="146"/>
      <c r="AF31" s="146"/>
      <c r="AG31" s="146" t="s">
        <v>197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65">
        <v>8</v>
      </c>
      <c r="B32" s="166" t="s">
        <v>571</v>
      </c>
      <c r="C32" s="181" t="s">
        <v>572</v>
      </c>
      <c r="D32" s="167" t="s">
        <v>200</v>
      </c>
      <c r="E32" s="168">
        <v>43.497839999999997</v>
      </c>
      <c r="F32" s="169"/>
      <c r="G32" s="170">
        <f>ROUND(E32*F32,2)</f>
        <v>0</v>
      </c>
      <c r="H32" s="169">
        <v>0</v>
      </c>
      <c r="I32" s="170">
        <f>ROUND(E32*H32,2)</f>
        <v>0</v>
      </c>
      <c r="J32" s="169">
        <v>92.3</v>
      </c>
      <c r="K32" s="170">
        <f>ROUND(E32*J32,2)</f>
        <v>4014.85</v>
      </c>
      <c r="L32" s="170">
        <v>21</v>
      </c>
      <c r="M32" s="170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70" t="s">
        <v>201</v>
      </c>
      <c r="S32" s="170" t="s">
        <v>163</v>
      </c>
      <c r="T32" s="171" t="s">
        <v>163</v>
      </c>
      <c r="U32" s="156">
        <v>0.13200000000000001</v>
      </c>
      <c r="V32" s="156">
        <f>ROUND(E32*U32,2)</f>
        <v>5.74</v>
      </c>
      <c r="W32" s="156"/>
      <c r="X32" s="156" t="s">
        <v>170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171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253" t="s">
        <v>227</v>
      </c>
      <c r="D33" s="254"/>
      <c r="E33" s="254"/>
      <c r="F33" s="254"/>
      <c r="G33" s="254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46"/>
      <c r="Z33" s="146"/>
      <c r="AA33" s="146"/>
      <c r="AB33" s="146"/>
      <c r="AC33" s="146"/>
      <c r="AD33" s="146"/>
      <c r="AE33" s="146"/>
      <c r="AF33" s="146"/>
      <c r="AG33" s="146" t="s">
        <v>195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8" t="s">
        <v>573</v>
      </c>
      <c r="D34" s="185"/>
      <c r="E34" s="186">
        <v>29.620799999999999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46"/>
      <c r="Z34" s="146"/>
      <c r="AA34" s="146"/>
      <c r="AB34" s="146"/>
      <c r="AC34" s="146"/>
      <c r="AD34" s="146"/>
      <c r="AE34" s="146"/>
      <c r="AF34" s="146"/>
      <c r="AG34" s="146" t="s">
        <v>197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8" t="s">
        <v>574</v>
      </c>
      <c r="D35" s="185"/>
      <c r="E35" s="186">
        <v>13.877039999999999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46"/>
      <c r="Z35" s="146"/>
      <c r="AA35" s="146"/>
      <c r="AB35" s="146"/>
      <c r="AC35" s="146"/>
      <c r="AD35" s="146"/>
      <c r="AE35" s="146"/>
      <c r="AF35" s="146"/>
      <c r="AG35" s="146" t="s">
        <v>197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5">
        <v>9</v>
      </c>
      <c r="B36" s="166" t="s">
        <v>231</v>
      </c>
      <c r="C36" s="181" t="s">
        <v>232</v>
      </c>
      <c r="D36" s="167" t="s">
        <v>200</v>
      </c>
      <c r="E36" s="168">
        <v>29.27</v>
      </c>
      <c r="F36" s="169"/>
      <c r="G36" s="170">
        <f>ROUND(E36*F36,2)</f>
        <v>0</v>
      </c>
      <c r="H36" s="169">
        <v>0</v>
      </c>
      <c r="I36" s="170">
        <f>ROUND(E36*H36,2)</f>
        <v>0</v>
      </c>
      <c r="J36" s="169">
        <v>490</v>
      </c>
      <c r="K36" s="170">
        <f>ROUND(E36*J36,2)</f>
        <v>14342.3</v>
      </c>
      <c r="L36" s="170">
        <v>21</v>
      </c>
      <c r="M36" s="170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70" t="s">
        <v>201</v>
      </c>
      <c r="S36" s="170" t="s">
        <v>163</v>
      </c>
      <c r="T36" s="171" t="s">
        <v>163</v>
      </c>
      <c r="U36" s="156">
        <v>0</v>
      </c>
      <c r="V36" s="156">
        <f>ROUND(E36*U36,2)</f>
        <v>0</v>
      </c>
      <c r="W36" s="156"/>
      <c r="X36" s="156" t="s">
        <v>170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171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88" t="s">
        <v>570</v>
      </c>
      <c r="D37" s="185"/>
      <c r="E37" s="186">
        <v>29.27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46"/>
      <c r="Z37" s="146"/>
      <c r="AA37" s="146"/>
      <c r="AB37" s="146"/>
      <c r="AC37" s="146"/>
      <c r="AD37" s="146"/>
      <c r="AE37" s="146"/>
      <c r="AF37" s="146"/>
      <c r="AG37" s="146" t="s">
        <v>197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5">
        <v>10</v>
      </c>
      <c r="B38" s="166" t="s">
        <v>575</v>
      </c>
      <c r="C38" s="181" t="s">
        <v>576</v>
      </c>
      <c r="D38" s="167" t="s">
        <v>200</v>
      </c>
      <c r="E38" s="168">
        <v>23</v>
      </c>
      <c r="F38" s="169"/>
      <c r="G38" s="170">
        <f>ROUND(E38*F38,2)</f>
        <v>0</v>
      </c>
      <c r="H38" s="169">
        <v>0</v>
      </c>
      <c r="I38" s="170">
        <f>ROUND(E38*H38,2)</f>
        <v>0</v>
      </c>
      <c r="J38" s="169">
        <v>1367</v>
      </c>
      <c r="K38" s="170">
        <f>ROUND(E38*J38,2)</f>
        <v>31441</v>
      </c>
      <c r="L38" s="170">
        <v>21</v>
      </c>
      <c r="M38" s="170">
        <f>G38*(1+L38/100)</f>
        <v>0</v>
      </c>
      <c r="N38" s="168">
        <v>1.7</v>
      </c>
      <c r="O38" s="168">
        <f>ROUND(E38*N38,2)</f>
        <v>39.1</v>
      </c>
      <c r="P38" s="168">
        <v>0</v>
      </c>
      <c r="Q38" s="168">
        <f>ROUND(E38*P38,2)</f>
        <v>0</v>
      </c>
      <c r="R38" s="170"/>
      <c r="S38" s="170" t="s">
        <v>169</v>
      </c>
      <c r="T38" s="171" t="s">
        <v>163</v>
      </c>
      <c r="U38" s="156">
        <v>1.587</v>
      </c>
      <c r="V38" s="156">
        <f>ROUND(E38*U38,2)</f>
        <v>36.5</v>
      </c>
      <c r="W38" s="156"/>
      <c r="X38" s="156" t="s">
        <v>170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171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3"/>
      <c r="B39" s="154"/>
      <c r="C39" s="188" t="s">
        <v>577</v>
      </c>
      <c r="D39" s="185"/>
      <c r="E39" s="186">
        <v>23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46"/>
      <c r="Z39" s="146"/>
      <c r="AA39" s="146"/>
      <c r="AB39" s="146"/>
      <c r="AC39" s="146"/>
      <c r="AD39" s="146"/>
      <c r="AE39" s="146"/>
      <c r="AF39" s="146"/>
      <c r="AG39" s="146" t="s">
        <v>197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58" t="s">
        <v>158</v>
      </c>
      <c r="B40" s="159" t="s">
        <v>90</v>
      </c>
      <c r="C40" s="179" t="s">
        <v>91</v>
      </c>
      <c r="D40" s="160"/>
      <c r="E40" s="161"/>
      <c r="F40" s="162"/>
      <c r="G40" s="162">
        <f>SUMIF(AG41:AG42,"&lt;&gt;NOR",G41:G42)</f>
        <v>0</v>
      </c>
      <c r="H40" s="162"/>
      <c r="I40" s="162">
        <f>SUM(I41:I42)</f>
        <v>0</v>
      </c>
      <c r="J40" s="162"/>
      <c r="K40" s="162">
        <f>SUM(K41:K42)</f>
        <v>6426.2</v>
      </c>
      <c r="L40" s="162"/>
      <c r="M40" s="162">
        <f>SUM(M41:M42)</f>
        <v>0</v>
      </c>
      <c r="N40" s="161"/>
      <c r="O40" s="161">
        <f>SUM(O41:O42)</f>
        <v>8.6999999999999993</v>
      </c>
      <c r="P40" s="161"/>
      <c r="Q40" s="161">
        <f>SUM(Q41:Q42)</f>
        <v>0</v>
      </c>
      <c r="R40" s="162"/>
      <c r="S40" s="162"/>
      <c r="T40" s="163"/>
      <c r="U40" s="157"/>
      <c r="V40" s="157">
        <f>SUM(V41:V42)</f>
        <v>7.8</v>
      </c>
      <c r="W40" s="157"/>
      <c r="X40" s="157"/>
      <c r="AG40" t="s">
        <v>159</v>
      </c>
    </row>
    <row r="41" spans="1:60" outlineLevel="1" x14ac:dyDescent="0.2">
      <c r="A41" s="165">
        <v>11</v>
      </c>
      <c r="B41" s="166" t="s">
        <v>578</v>
      </c>
      <c r="C41" s="181" t="s">
        <v>579</v>
      </c>
      <c r="D41" s="167" t="s">
        <v>200</v>
      </c>
      <c r="E41" s="168">
        <v>4.5999999999999996</v>
      </c>
      <c r="F41" s="169"/>
      <c r="G41" s="170">
        <f>ROUND(E41*F41,2)</f>
        <v>0</v>
      </c>
      <c r="H41" s="169">
        <v>0</v>
      </c>
      <c r="I41" s="170">
        <f>ROUND(E41*H41,2)</f>
        <v>0</v>
      </c>
      <c r="J41" s="169">
        <v>1397</v>
      </c>
      <c r="K41" s="170">
        <f>ROUND(E41*J41,2)</f>
        <v>6426.2</v>
      </c>
      <c r="L41" s="170">
        <v>21</v>
      </c>
      <c r="M41" s="170">
        <f>G41*(1+L41/100)</f>
        <v>0</v>
      </c>
      <c r="N41" s="168">
        <v>1.8907700000000001</v>
      </c>
      <c r="O41" s="168">
        <f>ROUND(E41*N41,2)</f>
        <v>8.6999999999999993</v>
      </c>
      <c r="P41" s="168">
        <v>0</v>
      </c>
      <c r="Q41" s="168">
        <f>ROUND(E41*P41,2)</f>
        <v>0</v>
      </c>
      <c r="R41" s="170"/>
      <c r="S41" s="170" t="s">
        <v>169</v>
      </c>
      <c r="T41" s="171" t="s">
        <v>163</v>
      </c>
      <c r="U41" s="156">
        <v>1.6950000000000001</v>
      </c>
      <c r="V41" s="156">
        <f>ROUND(E41*U41,2)</f>
        <v>7.8</v>
      </c>
      <c r="W41" s="156"/>
      <c r="X41" s="156" t="s">
        <v>170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171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88" t="s">
        <v>580</v>
      </c>
      <c r="D42" s="185"/>
      <c r="E42" s="186">
        <v>4.5999999999999996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46"/>
      <c r="Z42" s="146"/>
      <c r="AA42" s="146"/>
      <c r="AB42" s="146"/>
      <c r="AC42" s="146"/>
      <c r="AD42" s="146"/>
      <c r="AE42" s="146"/>
      <c r="AF42" s="146"/>
      <c r="AG42" s="146" t="s">
        <v>197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58" t="s">
        <v>158</v>
      </c>
      <c r="B43" s="159" t="s">
        <v>92</v>
      </c>
      <c r="C43" s="179" t="s">
        <v>93</v>
      </c>
      <c r="D43" s="160"/>
      <c r="E43" s="161"/>
      <c r="F43" s="162"/>
      <c r="G43" s="162">
        <f>SUMIF(AG44:AG50,"&lt;&gt;NOR",G44:G50)</f>
        <v>0</v>
      </c>
      <c r="H43" s="162"/>
      <c r="I43" s="162">
        <f>SUM(I44:I50)</f>
        <v>284679.59999999998</v>
      </c>
      <c r="J43" s="162"/>
      <c r="K43" s="162">
        <f>SUM(K44:K50)</f>
        <v>17584.400000000001</v>
      </c>
      <c r="L43" s="162"/>
      <c r="M43" s="162">
        <f>SUM(M44:M50)</f>
        <v>0</v>
      </c>
      <c r="N43" s="161"/>
      <c r="O43" s="161">
        <f>SUM(O44:O50)</f>
        <v>13.63</v>
      </c>
      <c r="P43" s="161"/>
      <c r="Q43" s="161">
        <f>SUM(Q44:Q50)</f>
        <v>0</v>
      </c>
      <c r="R43" s="162"/>
      <c r="S43" s="162"/>
      <c r="T43" s="163"/>
      <c r="U43" s="157"/>
      <c r="V43" s="157">
        <f>SUM(V44:V50)</f>
        <v>31.990000000000002</v>
      </c>
      <c r="W43" s="157"/>
      <c r="X43" s="157"/>
      <c r="AG43" t="s">
        <v>159</v>
      </c>
    </row>
    <row r="44" spans="1:60" ht="22.5" outlineLevel="1" x14ac:dyDescent="0.2">
      <c r="A44" s="165">
        <v>12</v>
      </c>
      <c r="B44" s="166" t="s">
        <v>581</v>
      </c>
      <c r="C44" s="181" t="s">
        <v>582</v>
      </c>
      <c r="D44" s="167" t="s">
        <v>252</v>
      </c>
      <c r="E44" s="168">
        <v>45</v>
      </c>
      <c r="F44" s="169"/>
      <c r="G44" s="170">
        <f>ROUND(E44*F44,2)</f>
        <v>0</v>
      </c>
      <c r="H44" s="169">
        <v>308.48</v>
      </c>
      <c r="I44" s="170">
        <f>ROUND(E44*H44,2)</f>
        <v>13881.6</v>
      </c>
      <c r="J44" s="169">
        <v>313.52</v>
      </c>
      <c r="K44" s="170">
        <f>ROUND(E44*J44,2)</f>
        <v>14108.4</v>
      </c>
      <c r="L44" s="170">
        <v>21</v>
      </c>
      <c r="M44" s="170">
        <f>G44*(1+L44/100)</f>
        <v>0</v>
      </c>
      <c r="N44" s="168">
        <v>0.25207000000000002</v>
      </c>
      <c r="O44" s="168">
        <f>ROUND(E44*N44,2)</f>
        <v>11.34</v>
      </c>
      <c r="P44" s="168">
        <v>0</v>
      </c>
      <c r="Q44" s="168">
        <f>ROUND(E44*P44,2)</f>
        <v>0</v>
      </c>
      <c r="R44" s="170" t="s">
        <v>193</v>
      </c>
      <c r="S44" s="170" t="s">
        <v>163</v>
      </c>
      <c r="T44" s="171" t="s">
        <v>163</v>
      </c>
      <c r="U44" s="156">
        <v>0.64159999999999995</v>
      </c>
      <c r="V44" s="156">
        <f>ROUND(E44*U44,2)</f>
        <v>28.87</v>
      </c>
      <c r="W44" s="156"/>
      <c r="X44" s="156" t="s">
        <v>170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171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188" t="s">
        <v>583</v>
      </c>
      <c r="D45" s="185"/>
      <c r="E45" s="186">
        <v>45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46"/>
      <c r="Z45" s="146"/>
      <c r="AA45" s="146"/>
      <c r="AB45" s="146"/>
      <c r="AC45" s="146"/>
      <c r="AD45" s="146"/>
      <c r="AE45" s="146"/>
      <c r="AF45" s="146"/>
      <c r="AG45" s="146" t="s">
        <v>197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5">
        <v>13</v>
      </c>
      <c r="B46" s="166" t="s">
        <v>584</v>
      </c>
      <c r="C46" s="181" t="s">
        <v>585</v>
      </c>
      <c r="D46" s="167" t="s">
        <v>192</v>
      </c>
      <c r="E46" s="168">
        <v>16</v>
      </c>
      <c r="F46" s="169"/>
      <c r="G46" s="170">
        <f>ROUND(E46*F46,2)</f>
        <v>0</v>
      </c>
      <c r="H46" s="169">
        <v>471.75</v>
      </c>
      <c r="I46" s="170">
        <f>ROUND(E46*H46,2)</f>
        <v>7548</v>
      </c>
      <c r="J46" s="169">
        <v>217.25</v>
      </c>
      <c r="K46" s="170">
        <f>ROUND(E46*J46,2)</f>
        <v>3476</v>
      </c>
      <c r="L46" s="170">
        <v>21</v>
      </c>
      <c r="M46" s="170">
        <f>G46*(1+L46/100)</f>
        <v>0</v>
      </c>
      <c r="N46" s="168">
        <v>0.10255</v>
      </c>
      <c r="O46" s="168">
        <f>ROUND(E46*N46,2)</f>
        <v>1.64</v>
      </c>
      <c r="P46" s="168">
        <v>0</v>
      </c>
      <c r="Q46" s="168">
        <f>ROUND(E46*P46,2)</f>
        <v>0</v>
      </c>
      <c r="R46" s="170"/>
      <c r="S46" s="170" t="s">
        <v>169</v>
      </c>
      <c r="T46" s="171" t="s">
        <v>164</v>
      </c>
      <c r="U46" s="156">
        <v>0.19500000000000001</v>
      </c>
      <c r="V46" s="156">
        <f>ROUND(E46*U46,2)</f>
        <v>3.12</v>
      </c>
      <c r="W46" s="156"/>
      <c r="X46" s="156" t="s">
        <v>170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171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3"/>
      <c r="B47" s="154"/>
      <c r="C47" s="188" t="s">
        <v>586</v>
      </c>
      <c r="D47" s="185"/>
      <c r="E47" s="186">
        <v>16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46"/>
      <c r="Z47" s="146"/>
      <c r="AA47" s="146"/>
      <c r="AB47" s="146"/>
      <c r="AC47" s="146"/>
      <c r="AD47" s="146"/>
      <c r="AE47" s="146"/>
      <c r="AF47" s="146"/>
      <c r="AG47" s="146" t="s">
        <v>197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65">
        <v>14</v>
      </c>
      <c r="B48" s="166" t="s">
        <v>587</v>
      </c>
      <c r="C48" s="181" t="s">
        <v>588</v>
      </c>
      <c r="D48" s="167" t="s">
        <v>247</v>
      </c>
      <c r="E48" s="168">
        <v>45</v>
      </c>
      <c r="F48" s="169"/>
      <c r="G48" s="170">
        <f>ROUND(E48*F48,2)</f>
        <v>0</v>
      </c>
      <c r="H48" s="169">
        <v>5850</v>
      </c>
      <c r="I48" s="170">
        <f>ROUND(E48*H48,2)</f>
        <v>263250</v>
      </c>
      <c r="J48" s="169">
        <v>0</v>
      </c>
      <c r="K48" s="170">
        <f>ROUND(E48*J48,2)</f>
        <v>0</v>
      </c>
      <c r="L48" s="170">
        <v>21</v>
      </c>
      <c r="M48" s="170">
        <f>G48*(1+L48/100)</f>
        <v>0</v>
      </c>
      <c r="N48" s="168">
        <v>1.4500000000000001E-2</v>
      </c>
      <c r="O48" s="168">
        <f>ROUND(E48*N48,2)</f>
        <v>0.65</v>
      </c>
      <c r="P48" s="168">
        <v>0</v>
      </c>
      <c r="Q48" s="168">
        <f>ROUND(E48*P48,2)</f>
        <v>0</v>
      </c>
      <c r="R48" s="170"/>
      <c r="S48" s="170" t="s">
        <v>169</v>
      </c>
      <c r="T48" s="171" t="s">
        <v>164</v>
      </c>
      <c r="U48" s="156">
        <v>0</v>
      </c>
      <c r="V48" s="156">
        <f>ROUND(E48*U48,2)</f>
        <v>0</v>
      </c>
      <c r="W48" s="156"/>
      <c r="X48" s="156" t="s">
        <v>298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299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255" t="s">
        <v>589</v>
      </c>
      <c r="D49" s="256"/>
      <c r="E49" s="256"/>
      <c r="F49" s="256"/>
      <c r="G49" s="2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46"/>
      <c r="Z49" s="146"/>
      <c r="AA49" s="146"/>
      <c r="AB49" s="146"/>
      <c r="AC49" s="146"/>
      <c r="AD49" s="146"/>
      <c r="AE49" s="146"/>
      <c r="AF49" s="146"/>
      <c r="AG49" s="146" t="s">
        <v>534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88" t="s">
        <v>583</v>
      </c>
      <c r="D50" s="185"/>
      <c r="E50" s="186">
        <v>45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46"/>
      <c r="Z50" s="146"/>
      <c r="AA50" s="146"/>
      <c r="AB50" s="146"/>
      <c r="AC50" s="146"/>
      <c r="AD50" s="146"/>
      <c r="AE50" s="146"/>
      <c r="AF50" s="146"/>
      <c r="AG50" s="146" t="s">
        <v>197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58" t="s">
        <v>158</v>
      </c>
      <c r="B51" s="159" t="s">
        <v>96</v>
      </c>
      <c r="C51" s="179" t="s">
        <v>97</v>
      </c>
      <c r="D51" s="160"/>
      <c r="E51" s="161"/>
      <c r="F51" s="162"/>
      <c r="G51" s="162">
        <f>SUMIF(AG52:AG66,"&lt;&gt;NOR",G52:G66)</f>
        <v>0</v>
      </c>
      <c r="H51" s="162"/>
      <c r="I51" s="162">
        <f>SUM(I52:I66)</f>
        <v>54327</v>
      </c>
      <c r="J51" s="162"/>
      <c r="K51" s="162">
        <f>SUM(K52:K66)</f>
        <v>114996</v>
      </c>
      <c r="L51" s="162"/>
      <c r="M51" s="162">
        <f>SUM(M52:M66)</f>
        <v>0</v>
      </c>
      <c r="N51" s="161"/>
      <c r="O51" s="161">
        <f>SUM(O52:O66)</f>
        <v>0</v>
      </c>
      <c r="P51" s="161"/>
      <c r="Q51" s="161">
        <f>SUM(Q52:Q66)</f>
        <v>0</v>
      </c>
      <c r="R51" s="162"/>
      <c r="S51" s="162"/>
      <c r="T51" s="163"/>
      <c r="U51" s="157"/>
      <c r="V51" s="157">
        <f>SUM(V52:V66)</f>
        <v>0</v>
      </c>
      <c r="W51" s="157"/>
      <c r="X51" s="157"/>
      <c r="AG51" t="s">
        <v>159</v>
      </c>
    </row>
    <row r="52" spans="1:60" outlineLevel="1" x14ac:dyDescent="0.2">
      <c r="A52" s="172">
        <v>15</v>
      </c>
      <c r="B52" s="173" t="s">
        <v>590</v>
      </c>
      <c r="C52" s="180" t="s">
        <v>591</v>
      </c>
      <c r="D52" s="174" t="s">
        <v>540</v>
      </c>
      <c r="E52" s="175">
        <v>1</v>
      </c>
      <c r="F52" s="176"/>
      <c r="G52" s="177">
        <f t="shared" ref="G52:G66" si="0">ROUND(E52*F52,2)</f>
        <v>0</v>
      </c>
      <c r="H52" s="176">
        <v>0</v>
      </c>
      <c r="I52" s="177">
        <f t="shared" ref="I52:I66" si="1">ROUND(E52*H52,2)</f>
        <v>0</v>
      </c>
      <c r="J52" s="176">
        <v>8500</v>
      </c>
      <c r="K52" s="177">
        <f t="shared" ref="K52:K66" si="2">ROUND(E52*J52,2)</f>
        <v>8500</v>
      </c>
      <c r="L52" s="177">
        <v>21</v>
      </c>
      <c r="M52" s="177">
        <f t="shared" ref="M52:M66" si="3">G52*(1+L52/100)</f>
        <v>0</v>
      </c>
      <c r="N52" s="175">
        <v>0</v>
      </c>
      <c r="O52" s="175">
        <f t="shared" ref="O52:O66" si="4">ROUND(E52*N52,2)</f>
        <v>0</v>
      </c>
      <c r="P52" s="175">
        <v>0</v>
      </c>
      <c r="Q52" s="175">
        <f t="shared" ref="Q52:Q66" si="5">ROUND(E52*P52,2)</f>
        <v>0</v>
      </c>
      <c r="R52" s="177"/>
      <c r="S52" s="177" t="s">
        <v>169</v>
      </c>
      <c r="T52" s="178" t="s">
        <v>164</v>
      </c>
      <c r="U52" s="156">
        <v>0</v>
      </c>
      <c r="V52" s="156">
        <f t="shared" ref="V52:V66" si="6">ROUND(E52*U52,2)</f>
        <v>0</v>
      </c>
      <c r="W52" s="156"/>
      <c r="X52" s="156" t="s">
        <v>170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171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2">
        <v>16</v>
      </c>
      <c r="B53" s="173" t="s">
        <v>592</v>
      </c>
      <c r="C53" s="180" t="s">
        <v>593</v>
      </c>
      <c r="D53" s="174" t="s">
        <v>252</v>
      </c>
      <c r="E53" s="175">
        <v>24</v>
      </c>
      <c r="F53" s="176"/>
      <c r="G53" s="177">
        <f t="shared" si="0"/>
        <v>0</v>
      </c>
      <c r="H53" s="176">
        <v>0</v>
      </c>
      <c r="I53" s="177">
        <f t="shared" si="1"/>
        <v>0</v>
      </c>
      <c r="J53" s="176">
        <v>754</v>
      </c>
      <c r="K53" s="177">
        <f t="shared" si="2"/>
        <v>18096</v>
      </c>
      <c r="L53" s="177">
        <v>21</v>
      </c>
      <c r="M53" s="177">
        <f t="shared" si="3"/>
        <v>0</v>
      </c>
      <c r="N53" s="175">
        <v>0</v>
      </c>
      <c r="O53" s="175">
        <f t="shared" si="4"/>
        <v>0</v>
      </c>
      <c r="P53" s="175">
        <v>0</v>
      </c>
      <c r="Q53" s="175">
        <f t="shared" si="5"/>
        <v>0</v>
      </c>
      <c r="R53" s="177"/>
      <c r="S53" s="177" t="s">
        <v>169</v>
      </c>
      <c r="T53" s="178" t="s">
        <v>164</v>
      </c>
      <c r="U53" s="156">
        <v>0</v>
      </c>
      <c r="V53" s="156">
        <f t="shared" si="6"/>
        <v>0</v>
      </c>
      <c r="W53" s="156"/>
      <c r="X53" s="156" t="s">
        <v>170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171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2">
        <v>17</v>
      </c>
      <c r="B54" s="173" t="s">
        <v>594</v>
      </c>
      <c r="C54" s="180" t="s">
        <v>595</v>
      </c>
      <c r="D54" s="174" t="s">
        <v>252</v>
      </c>
      <c r="E54" s="175">
        <v>40</v>
      </c>
      <c r="F54" s="176"/>
      <c r="G54" s="177">
        <f t="shared" si="0"/>
        <v>0</v>
      </c>
      <c r="H54" s="176">
        <v>0</v>
      </c>
      <c r="I54" s="177">
        <f t="shared" si="1"/>
        <v>0</v>
      </c>
      <c r="J54" s="176">
        <v>1150</v>
      </c>
      <c r="K54" s="177">
        <f t="shared" si="2"/>
        <v>46000</v>
      </c>
      <c r="L54" s="177">
        <v>21</v>
      </c>
      <c r="M54" s="177">
        <f t="shared" si="3"/>
        <v>0</v>
      </c>
      <c r="N54" s="175">
        <v>0</v>
      </c>
      <c r="O54" s="175">
        <f t="shared" si="4"/>
        <v>0</v>
      </c>
      <c r="P54" s="175">
        <v>0</v>
      </c>
      <c r="Q54" s="175">
        <f t="shared" si="5"/>
        <v>0</v>
      </c>
      <c r="R54" s="177"/>
      <c r="S54" s="177" t="s">
        <v>169</v>
      </c>
      <c r="T54" s="178" t="s">
        <v>164</v>
      </c>
      <c r="U54" s="156">
        <v>0</v>
      </c>
      <c r="V54" s="156">
        <f t="shared" si="6"/>
        <v>0</v>
      </c>
      <c r="W54" s="156"/>
      <c r="X54" s="156" t="s">
        <v>170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171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2">
        <v>18</v>
      </c>
      <c r="B55" s="173" t="s">
        <v>596</v>
      </c>
      <c r="C55" s="180" t="s">
        <v>597</v>
      </c>
      <c r="D55" s="174" t="s">
        <v>252</v>
      </c>
      <c r="E55" s="175">
        <v>100</v>
      </c>
      <c r="F55" s="176"/>
      <c r="G55" s="177">
        <f t="shared" si="0"/>
        <v>0</v>
      </c>
      <c r="H55" s="176">
        <v>0</v>
      </c>
      <c r="I55" s="177">
        <f t="shared" si="1"/>
        <v>0</v>
      </c>
      <c r="J55" s="176">
        <v>35</v>
      </c>
      <c r="K55" s="177">
        <f t="shared" si="2"/>
        <v>3500</v>
      </c>
      <c r="L55" s="177">
        <v>21</v>
      </c>
      <c r="M55" s="177">
        <f t="shared" si="3"/>
        <v>0</v>
      </c>
      <c r="N55" s="175">
        <v>0</v>
      </c>
      <c r="O55" s="175">
        <f t="shared" si="4"/>
        <v>0</v>
      </c>
      <c r="P55" s="175">
        <v>0</v>
      </c>
      <c r="Q55" s="175">
        <f t="shared" si="5"/>
        <v>0</v>
      </c>
      <c r="R55" s="177"/>
      <c r="S55" s="177" t="s">
        <v>169</v>
      </c>
      <c r="T55" s="178" t="s">
        <v>164</v>
      </c>
      <c r="U55" s="156">
        <v>0</v>
      </c>
      <c r="V55" s="156">
        <f t="shared" si="6"/>
        <v>0</v>
      </c>
      <c r="W55" s="156"/>
      <c r="X55" s="156" t="s">
        <v>170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171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2">
        <v>19</v>
      </c>
      <c r="B56" s="173" t="s">
        <v>598</v>
      </c>
      <c r="C56" s="180" t="s">
        <v>599</v>
      </c>
      <c r="D56" s="174" t="s">
        <v>252</v>
      </c>
      <c r="E56" s="175">
        <v>64</v>
      </c>
      <c r="F56" s="176"/>
      <c r="G56" s="177">
        <f t="shared" si="0"/>
        <v>0</v>
      </c>
      <c r="H56" s="176">
        <v>0</v>
      </c>
      <c r="I56" s="177">
        <f t="shared" si="1"/>
        <v>0</v>
      </c>
      <c r="J56" s="176">
        <v>100</v>
      </c>
      <c r="K56" s="177">
        <f t="shared" si="2"/>
        <v>6400</v>
      </c>
      <c r="L56" s="177">
        <v>21</v>
      </c>
      <c r="M56" s="177">
        <f t="shared" si="3"/>
        <v>0</v>
      </c>
      <c r="N56" s="175">
        <v>0</v>
      </c>
      <c r="O56" s="175">
        <f t="shared" si="4"/>
        <v>0</v>
      </c>
      <c r="P56" s="175">
        <v>0</v>
      </c>
      <c r="Q56" s="175">
        <f t="shared" si="5"/>
        <v>0</v>
      </c>
      <c r="R56" s="177"/>
      <c r="S56" s="177" t="s">
        <v>169</v>
      </c>
      <c r="T56" s="178" t="s">
        <v>164</v>
      </c>
      <c r="U56" s="156">
        <v>0</v>
      </c>
      <c r="V56" s="156">
        <f t="shared" si="6"/>
        <v>0</v>
      </c>
      <c r="W56" s="156"/>
      <c r="X56" s="156" t="s">
        <v>170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171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2">
        <v>20</v>
      </c>
      <c r="B57" s="173" t="s">
        <v>600</v>
      </c>
      <c r="C57" s="180" t="s">
        <v>601</v>
      </c>
      <c r="D57" s="174" t="s">
        <v>540</v>
      </c>
      <c r="E57" s="175">
        <v>1</v>
      </c>
      <c r="F57" s="176"/>
      <c r="G57" s="177">
        <f t="shared" si="0"/>
        <v>0</v>
      </c>
      <c r="H57" s="176">
        <v>0</v>
      </c>
      <c r="I57" s="177">
        <f t="shared" si="1"/>
        <v>0</v>
      </c>
      <c r="J57" s="176">
        <v>10000</v>
      </c>
      <c r="K57" s="177">
        <f t="shared" si="2"/>
        <v>10000</v>
      </c>
      <c r="L57" s="177">
        <v>21</v>
      </c>
      <c r="M57" s="177">
        <f t="shared" si="3"/>
        <v>0</v>
      </c>
      <c r="N57" s="175">
        <v>0</v>
      </c>
      <c r="O57" s="175">
        <f t="shared" si="4"/>
        <v>0</v>
      </c>
      <c r="P57" s="175">
        <v>0</v>
      </c>
      <c r="Q57" s="175">
        <f t="shared" si="5"/>
        <v>0</v>
      </c>
      <c r="R57" s="177"/>
      <c r="S57" s="177" t="s">
        <v>169</v>
      </c>
      <c r="T57" s="178" t="s">
        <v>164</v>
      </c>
      <c r="U57" s="156">
        <v>0</v>
      </c>
      <c r="V57" s="156">
        <f t="shared" si="6"/>
        <v>0</v>
      </c>
      <c r="W57" s="156"/>
      <c r="X57" s="156" t="s">
        <v>170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171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2">
        <v>21</v>
      </c>
      <c r="B58" s="173" t="s">
        <v>602</v>
      </c>
      <c r="C58" s="180" t="s">
        <v>603</v>
      </c>
      <c r="D58" s="174" t="s">
        <v>540</v>
      </c>
      <c r="E58" s="175">
        <v>3</v>
      </c>
      <c r="F58" s="176"/>
      <c r="G58" s="177">
        <f t="shared" si="0"/>
        <v>0</v>
      </c>
      <c r="H58" s="176">
        <v>0</v>
      </c>
      <c r="I58" s="177">
        <f t="shared" si="1"/>
        <v>0</v>
      </c>
      <c r="J58" s="176">
        <v>7500</v>
      </c>
      <c r="K58" s="177">
        <f t="shared" si="2"/>
        <v>22500</v>
      </c>
      <c r="L58" s="177">
        <v>21</v>
      </c>
      <c r="M58" s="177">
        <f t="shared" si="3"/>
        <v>0</v>
      </c>
      <c r="N58" s="175">
        <v>0</v>
      </c>
      <c r="O58" s="175">
        <f t="shared" si="4"/>
        <v>0</v>
      </c>
      <c r="P58" s="175">
        <v>0</v>
      </c>
      <c r="Q58" s="175">
        <f t="shared" si="5"/>
        <v>0</v>
      </c>
      <c r="R58" s="177"/>
      <c r="S58" s="177" t="s">
        <v>169</v>
      </c>
      <c r="T58" s="178" t="s">
        <v>164</v>
      </c>
      <c r="U58" s="156">
        <v>0</v>
      </c>
      <c r="V58" s="156">
        <f t="shared" si="6"/>
        <v>0</v>
      </c>
      <c r="W58" s="156"/>
      <c r="X58" s="156" t="s">
        <v>170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171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2">
        <v>22</v>
      </c>
      <c r="B59" s="173" t="s">
        <v>604</v>
      </c>
      <c r="C59" s="180" t="s">
        <v>605</v>
      </c>
      <c r="D59" s="174" t="s">
        <v>247</v>
      </c>
      <c r="E59" s="175">
        <v>1</v>
      </c>
      <c r="F59" s="176"/>
      <c r="G59" s="177">
        <f t="shared" si="0"/>
        <v>0</v>
      </c>
      <c r="H59" s="176">
        <v>19709</v>
      </c>
      <c r="I59" s="177">
        <f t="shared" si="1"/>
        <v>19709</v>
      </c>
      <c r="J59" s="176">
        <v>0</v>
      </c>
      <c r="K59" s="177">
        <f t="shared" si="2"/>
        <v>0</v>
      </c>
      <c r="L59" s="177">
        <v>21</v>
      </c>
      <c r="M59" s="177">
        <f t="shared" si="3"/>
        <v>0</v>
      </c>
      <c r="N59" s="175">
        <v>0</v>
      </c>
      <c r="O59" s="175">
        <f t="shared" si="4"/>
        <v>0</v>
      </c>
      <c r="P59" s="175">
        <v>0</v>
      </c>
      <c r="Q59" s="175">
        <f t="shared" si="5"/>
        <v>0</v>
      </c>
      <c r="R59" s="177"/>
      <c r="S59" s="177" t="s">
        <v>169</v>
      </c>
      <c r="T59" s="178" t="s">
        <v>164</v>
      </c>
      <c r="U59" s="156">
        <v>0</v>
      </c>
      <c r="V59" s="156">
        <f t="shared" si="6"/>
        <v>0</v>
      </c>
      <c r="W59" s="156"/>
      <c r="X59" s="156" t="s">
        <v>298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299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2">
        <v>23</v>
      </c>
      <c r="B60" s="173" t="s">
        <v>606</v>
      </c>
      <c r="C60" s="180" t="s">
        <v>607</v>
      </c>
      <c r="D60" s="174" t="s">
        <v>247</v>
      </c>
      <c r="E60" s="175">
        <v>1</v>
      </c>
      <c r="F60" s="176"/>
      <c r="G60" s="177">
        <f t="shared" si="0"/>
        <v>0</v>
      </c>
      <c r="H60" s="176">
        <v>7485</v>
      </c>
      <c r="I60" s="177">
        <f t="shared" si="1"/>
        <v>7485</v>
      </c>
      <c r="J60" s="176">
        <v>0</v>
      </c>
      <c r="K60" s="177">
        <f t="shared" si="2"/>
        <v>0</v>
      </c>
      <c r="L60" s="177">
        <v>21</v>
      </c>
      <c r="M60" s="177">
        <f t="shared" si="3"/>
        <v>0</v>
      </c>
      <c r="N60" s="175">
        <v>0</v>
      </c>
      <c r="O60" s="175">
        <f t="shared" si="4"/>
        <v>0</v>
      </c>
      <c r="P60" s="175">
        <v>0</v>
      </c>
      <c r="Q60" s="175">
        <f t="shared" si="5"/>
        <v>0</v>
      </c>
      <c r="R60" s="177"/>
      <c r="S60" s="177" t="s">
        <v>169</v>
      </c>
      <c r="T60" s="178" t="s">
        <v>164</v>
      </c>
      <c r="U60" s="156">
        <v>0</v>
      </c>
      <c r="V60" s="156">
        <f t="shared" si="6"/>
        <v>0</v>
      </c>
      <c r="W60" s="156"/>
      <c r="X60" s="156" t="s">
        <v>298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299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2">
        <v>24</v>
      </c>
      <c r="B61" s="173" t="s">
        <v>608</v>
      </c>
      <c r="C61" s="180" t="s">
        <v>609</v>
      </c>
      <c r="D61" s="174" t="s">
        <v>247</v>
      </c>
      <c r="E61" s="175">
        <v>1</v>
      </c>
      <c r="F61" s="176"/>
      <c r="G61" s="177">
        <f t="shared" si="0"/>
        <v>0</v>
      </c>
      <c r="H61" s="176">
        <v>6385</v>
      </c>
      <c r="I61" s="177">
        <f t="shared" si="1"/>
        <v>6385</v>
      </c>
      <c r="J61" s="176">
        <v>0</v>
      </c>
      <c r="K61" s="177">
        <f t="shared" si="2"/>
        <v>0</v>
      </c>
      <c r="L61" s="177">
        <v>21</v>
      </c>
      <c r="M61" s="177">
        <f t="shared" si="3"/>
        <v>0</v>
      </c>
      <c r="N61" s="175">
        <v>0</v>
      </c>
      <c r="O61" s="175">
        <f t="shared" si="4"/>
        <v>0</v>
      </c>
      <c r="P61" s="175">
        <v>0</v>
      </c>
      <c r="Q61" s="175">
        <f t="shared" si="5"/>
        <v>0</v>
      </c>
      <c r="R61" s="177"/>
      <c r="S61" s="177" t="s">
        <v>169</v>
      </c>
      <c r="T61" s="178" t="s">
        <v>164</v>
      </c>
      <c r="U61" s="156">
        <v>0</v>
      </c>
      <c r="V61" s="156">
        <f t="shared" si="6"/>
        <v>0</v>
      </c>
      <c r="W61" s="156"/>
      <c r="X61" s="156" t="s">
        <v>298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299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2">
        <v>25</v>
      </c>
      <c r="B62" s="173" t="s">
        <v>610</v>
      </c>
      <c r="C62" s="180" t="s">
        <v>611</v>
      </c>
      <c r="D62" s="174" t="s">
        <v>247</v>
      </c>
      <c r="E62" s="175">
        <v>2</v>
      </c>
      <c r="F62" s="176"/>
      <c r="G62" s="177">
        <f t="shared" si="0"/>
        <v>0</v>
      </c>
      <c r="H62" s="176">
        <v>970</v>
      </c>
      <c r="I62" s="177">
        <f t="shared" si="1"/>
        <v>1940</v>
      </c>
      <c r="J62" s="176">
        <v>0</v>
      </c>
      <c r="K62" s="177">
        <f t="shared" si="2"/>
        <v>0</v>
      </c>
      <c r="L62" s="177">
        <v>21</v>
      </c>
      <c r="M62" s="177">
        <f t="shared" si="3"/>
        <v>0</v>
      </c>
      <c r="N62" s="175">
        <v>0</v>
      </c>
      <c r="O62" s="175">
        <f t="shared" si="4"/>
        <v>0</v>
      </c>
      <c r="P62" s="175">
        <v>0</v>
      </c>
      <c r="Q62" s="175">
        <f t="shared" si="5"/>
        <v>0</v>
      </c>
      <c r="R62" s="177"/>
      <c r="S62" s="177" t="s">
        <v>169</v>
      </c>
      <c r="T62" s="178" t="s">
        <v>164</v>
      </c>
      <c r="U62" s="156">
        <v>0</v>
      </c>
      <c r="V62" s="156">
        <f t="shared" si="6"/>
        <v>0</v>
      </c>
      <c r="W62" s="156"/>
      <c r="X62" s="156" t="s">
        <v>298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299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2">
        <v>26</v>
      </c>
      <c r="B63" s="173" t="s">
        <v>612</v>
      </c>
      <c r="C63" s="180" t="s">
        <v>613</v>
      </c>
      <c r="D63" s="174" t="s">
        <v>247</v>
      </c>
      <c r="E63" s="175">
        <v>1</v>
      </c>
      <c r="F63" s="176"/>
      <c r="G63" s="177">
        <f t="shared" si="0"/>
        <v>0</v>
      </c>
      <c r="H63" s="176">
        <v>7854</v>
      </c>
      <c r="I63" s="177">
        <f t="shared" si="1"/>
        <v>7854</v>
      </c>
      <c r="J63" s="176">
        <v>0</v>
      </c>
      <c r="K63" s="177">
        <f t="shared" si="2"/>
        <v>0</v>
      </c>
      <c r="L63" s="177">
        <v>21</v>
      </c>
      <c r="M63" s="177">
        <f t="shared" si="3"/>
        <v>0</v>
      </c>
      <c r="N63" s="175">
        <v>0</v>
      </c>
      <c r="O63" s="175">
        <f t="shared" si="4"/>
        <v>0</v>
      </c>
      <c r="P63" s="175">
        <v>0</v>
      </c>
      <c r="Q63" s="175">
        <f t="shared" si="5"/>
        <v>0</v>
      </c>
      <c r="R63" s="177"/>
      <c r="S63" s="177" t="s">
        <v>169</v>
      </c>
      <c r="T63" s="178" t="s">
        <v>164</v>
      </c>
      <c r="U63" s="156">
        <v>0</v>
      </c>
      <c r="V63" s="156">
        <f t="shared" si="6"/>
        <v>0</v>
      </c>
      <c r="W63" s="156"/>
      <c r="X63" s="156" t="s">
        <v>298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299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2">
        <v>27</v>
      </c>
      <c r="B64" s="173" t="s">
        <v>614</v>
      </c>
      <c r="C64" s="180" t="s">
        <v>615</v>
      </c>
      <c r="D64" s="174" t="s">
        <v>247</v>
      </c>
      <c r="E64" s="175">
        <v>1</v>
      </c>
      <c r="F64" s="176"/>
      <c r="G64" s="177">
        <f t="shared" si="0"/>
        <v>0</v>
      </c>
      <c r="H64" s="176">
        <v>809</v>
      </c>
      <c r="I64" s="177">
        <f t="shared" si="1"/>
        <v>809</v>
      </c>
      <c r="J64" s="176">
        <v>0</v>
      </c>
      <c r="K64" s="177">
        <f t="shared" si="2"/>
        <v>0</v>
      </c>
      <c r="L64" s="177">
        <v>21</v>
      </c>
      <c r="M64" s="177">
        <f t="shared" si="3"/>
        <v>0</v>
      </c>
      <c r="N64" s="175">
        <v>0</v>
      </c>
      <c r="O64" s="175">
        <f t="shared" si="4"/>
        <v>0</v>
      </c>
      <c r="P64" s="175">
        <v>0</v>
      </c>
      <c r="Q64" s="175">
        <f t="shared" si="5"/>
        <v>0</v>
      </c>
      <c r="R64" s="177"/>
      <c r="S64" s="177" t="s">
        <v>169</v>
      </c>
      <c r="T64" s="178" t="s">
        <v>164</v>
      </c>
      <c r="U64" s="156">
        <v>0</v>
      </c>
      <c r="V64" s="156">
        <f t="shared" si="6"/>
        <v>0</v>
      </c>
      <c r="W64" s="156"/>
      <c r="X64" s="156" t="s">
        <v>298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299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2">
        <v>28</v>
      </c>
      <c r="B65" s="173" t="s">
        <v>616</v>
      </c>
      <c r="C65" s="180" t="s">
        <v>617</v>
      </c>
      <c r="D65" s="174" t="s">
        <v>247</v>
      </c>
      <c r="E65" s="175">
        <v>1</v>
      </c>
      <c r="F65" s="176"/>
      <c r="G65" s="177">
        <f t="shared" si="0"/>
        <v>0</v>
      </c>
      <c r="H65" s="176">
        <v>2690</v>
      </c>
      <c r="I65" s="177">
        <f t="shared" si="1"/>
        <v>2690</v>
      </c>
      <c r="J65" s="176">
        <v>0</v>
      </c>
      <c r="K65" s="177">
        <f t="shared" si="2"/>
        <v>0</v>
      </c>
      <c r="L65" s="177">
        <v>21</v>
      </c>
      <c r="M65" s="177">
        <f t="shared" si="3"/>
        <v>0</v>
      </c>
      <c r="N65" s="175">
        <v>0</v>
      </c>
      <c r="O65" s="175">
        <f t="shared" si="4"/>
        <v>0</v>
      </c>
      <c r="P65" s="175">
        <v>0</v>
      </c>
      <c r="Q65" s="175">
        <f t="shared" si="5"/>
        <v>0</v>
      </c>
      <c r="R65" s="177"/>
      <c r="S65" s="177" t="s">
        <v>169</v>
      </c>
      <c r="T65" s="178" t="s">
        <v>164</v>
      </c>
      <c r="U65" s="156">
        <v>0</v>
      </c>
      <c r="V65" s="156">
        <f t="shared" si="6"/>
        <v>0</v>
      </c>
      <c r="W65" s="156"/>
      <c r="X65" s="156" t="s">
        <v>298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299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2">
        <v>29</v>
      </c>
      <c r="B66" s="173" t="s">
        <v>618</v>
      </c>
      <c r="C66" s="180" t="s">
        <v>619</v>
      </c>
      <c r="D66" s="174" t="s">
        <v>247</v>
      </c>
      <c r="E66" s="175">
        <v>1</v>
      </c>
      <c r="F66" s="176"/>
      <c r="G66" s="177">
        <f t="shared" si="0"/>
        <v>0</v>
      </c>
      <c r="H66" s="176">
        <v>7455</v>
      </c>
      <c r="I66" s="177">
        <f t="shared" si="1"/>
        <v>7455</v>
      </c>
      <c r="J66" s="176">
        <v>0</v>
      </c>
      <c r="K66" s="177">
        <f t="shared" si="2"/>
        <v>0</v>
      </c>
      <c r="L66" s="177">
        <v>21</v>
      </c>
      <c r="M66" s="177">
        <f t="shared" si="3"/>
        <v>0</v>
      </c>
      <c r="N66" s="175">
        <v>0</v>
      </c>
      <c r="O66" s="175">
        <f t="shared" si="4"/>
        <v>0</v>
      </c>
      <c r="P66" s="175">
        <v>0</v>
      </c>
      <c r="Q66" s="175">
        <f t="shared" si="5"/>
        <v>0</v>
      </c>
      <c r="R66" s="177"/>
      <c r="S66" s="177" t="s">
        <v>169</v>
      </c>
      <c r="T66" s="178" t="s">
        <v>164</v>
      </c>
      <c r="U66" s="156">
        <v>0</v>
      </c>
      <c r="V66" s="156">
        <f t="shared" si="6"/>
        <v>0</v>
      </c>
      <c r="W66" s="156"/>
      <c r="X66" s="156" t="s">
        <v>298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299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58" t="s">
        <v>158</v>
      </c>
      <c r="B67" s="159" t="s">
        <v>98</v>
      </c>
      <c r="C67" s="179" t="s">
        <v>99</v>
      </c>
      <c r="D67" s="160"/>
      <c r="E67" s="161"/>
      <c r="F67" s="162"/>
      <c r="G67" s="162">
        <f>SUMIF(AG68:AG69,"&lt;&gt;NOR",G68:G69)</f>
        <v>0</v>
      </c>
      <c r="H67" s="162"/>
      <c r="I67" s="162">
        <f>SUM(I68:I69)</f>
        <v>0</v>
      </c>
      <c r="J67" s="162"/>
      <c r="K67" s="162">
        <f>SUM(K68:K69)</f>
        <v>9700</v>
      </c>
      <c r="L67" s="162"/>
      <c r="M67" s="162">
        <f>SUM(M68:M69)</f>
        <v>0</v>
      </c>
      <c r="N67" s="161"/>
      <c r="O67" s="161">
        <f>SUM(O68:O69)</f>
        <v>0</v>
      </c>
      <c r="P67" s="161"/>
      <c r="Q67" s="161">
        <f>SUM(Q68:Q69)</f>
        <v>0</v>
      </c>
      <c r="R67" s="162"/>
      <c r="S67" s="162"/>
      <c r="T67" s="163"/>
      <c r="U67" s="157"/>
      <c r="V67" s="157">
        <f>SUM(V68:V69)</f>
        <v>0</v>
      </c>
      <c r="W67" s="157"/>
      <c r="X67" s="157"/>
      <c r="AG67" t="s">
        <v>159</v>
      </c>
    </row>
    <row r="68" spans="1:60" ht="22.5" outlineLevel="1" x14ac:dyDescent="0.2">
      <c r="A68" s="165">
        <v>30</v>
      </c>
      <c r="B68" s="166" t="s">
        <v>620</v>
      </c>
      <c r="C68" s="181" t="s">
        <v>621</v>
      </c>
      <c r="D68" s="167" t="s">
        <v>200</v>
      </c>
      <c r="E68" s="168">
        <v>2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4850</v>
      </c>
      <c r="K68" s="170">
        <f>ROUND(E68*J68,2)</f>
        <v>9700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/>
      <c r="S68" s="170" t="s">
        <v>169</v>
      </c>
      <c r="T68" s="171" t="s">
        <v>164</v>
      </c>
      <c r="U68" s="156">
        <v>0</v>
      </c>
      <c r="V68" s="156">
        <f>ROUND(E68*U68,2)</f>
        <v>0</v>
      </c>
      <c r="W68" s="156"/>
      <c r="X68" s="156" t="s">
        <v>170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171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53"/>
      <c r="B69" s="154"/>
      <c r="C69" s="188" t="s">
        <v>622</v>
      </c>
      <c r="D69" s="185"/>
      <c r="E69" s="186">
        <v>2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46"/>
      <c r="Z69" s="146"/>
      <c r="AA69" s="146"/>
      <c r="AB69" s="146"/>
      <c r="AC69" s="146"/>
      <c r="AD69" s="146"/>
      <c r="AE69" s="146"/>
      <c r="AF69" s="146"/>
      <c r="AG69" s="146" t="s">
        <v>197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58" t="s">
        <v>158</v>
      </c>
      <c r="B70" s="159" t="s">
        <v>100</v>
      </c>
      <c r="C70" s="179" t="s">
        <v>101</v>
      </c>
      <c r="D70" s="160"/>
      <c r="E70" s="161"/>
      <c r="F70" s="162"/>
      <c r="G70" s="162">
        <f>SUMIF(AG71:AG74,"&lt;&gt;NOR",G71:G74)</f>
        <v>0</v>
      </c>
      <c r="H70" s="162"/>
      <c r="I70" s="162">
        <f>SUM(I71:I74)</f>
        <v>6158.06</v>
      </c>
      <c r="J70" s="162"/>
      <c r="K70" s="162">
        <f>SUM(K71:K74)</f>
        <v>4475.9799999999996</v>
      </c>
      <c r="L70" s="162"/>
      <c r="M70" s="162">
        <f>SUM(M71:M74)</f>
        <v>0</v>
      </c>
      <c r="N70" s="161"/>
      <c r="O70" s="161">
        <f>SUM(O71:O74)</f>
        <v>0</v>
      </c>
      <c r="P70" s="161"/>
      <c r="Q70" s="161">
        <f>SUM(Q71:Q74)</f>
        <v>0</v>
      </c>
      <c r="R70" s="162"/>
      <c r="S70" s="162"/>
      <c r="T70" s="163"/>
      <c r="U70" s="157"/>
      <c r="V70" s="157">
        <f>SUM(V71:V74)</f>
        <v>4.84</v>
      </c>
      <c r="W70" s="157"/>
      <c r="X70" s="157"/>
      <c r="AG70" t="s">
        <v>159</v>
      </c>
    </row>
    <row r="71" spans="1:60" outlineLevel="1" x14ac:dyDescent="0.2">
      <c r="A71" s="165">
        <v>31</v>
      </c>
      <c r="B71" s="166" t="s">
        <v>479</v>
      </c>
      <c r="C71" s="181" t="s">
        <v>480</v>
      </c>
      <c r="D71" s="167" t="s">
        <v>252</v>
      </c>
      <c r="E71" s="168">
        <v>130.80000000000001</v>
      </c>
      <c r="F71" s="169"/>
      <c r="G71" s="170">
        <f>ROUND(E71*F71,2)</f>
        <v>0</v>
      </c>
      <c r="H71" s="169">
        <v>47.08</v>
      </c>
      <c r="I71" s="170">
        <f>ROUND(E71*H71,2)</f>
        <v>6158.06</v>
      </c>
      <c r="J71" s="169">
        <v>34.22</v>
      </c>
      <c r="K71" s="170">
        <f>ROUND(E71*J71,2)</f>
        <v>4475.9799999999996</v>
      </c>
      <c r="L71" s="170">
        <v>21</v>
      </c>
      <c r="M71" s="170">
        <f>G71*(1+L71/100)</f>
        <v>0</v>
      </c>
      <c r="N71" s="168">
        <v>0</v>
      </c>
      <c r="O71" s="168">
        <f>ROUND(E71*N71,2)</f>
        <v>0</v>
      </c>
      <c r="P71" s="168">
        <v>0</v>
      </c>
      <c r="Q71" s="168">
        <f>ROUND(E71*P71,2)</f>
        <v>0</v>
      </c>
      <c r="R71" s="170" t="s">
        <v>193</v>
      </c>
      <c r="S71" s="170" t="s">
        <v>163</v>
      </c>
      <c r="T71" s="171" t="s">
        <v>163</v>
      </c>
      <c r="U71" s="156">
        <v>3.6999999999999998E-2</v>
      </c>
      <c r="V71" s="156">
        <f>ROUND(E71*U71,2)</f>
        <v>4.84</v>
      </c>
      <c r="W71" s="156"/>
      <c r="X71" s="156" t="s">
        <v>170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171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53"/>
      <c r="B72" s="154"/>
      <c r="C72" s="253" t="s">
        <v>481</v>
      </c>
      <c r="D72" s="254"/>
      <c r="E72" s="254"/>
      <c r="F72" s="254"/>
      <c r="G72" s="254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46"/>
      <c r="Z72" s="146"/>
      <c r="AA72" s="146"/>
      <c r="AB72" s="146"/>
      <c r="AC72" s="146"/>
      <c r="AD72" s="146"/>
      <c r="AE72" s="146"/>
      <c r="AF72" s="146"/>
      <c r="AG72" s="146" t="s">
        <v>195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88" t="s">
        <v>623</v>
      </c>
      <c r="D73" s="185"/>
      <c r="E73" s="186">
        <v>40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46"/>
      <c r="Z73" s="146"/>
      <c r="AA73" s="146"/>
      <c r="AB73" s="146"/>
      <c r="AC73" s="146"/>
      <c r="AD73" s="146"/>
      <c r="AE73" s="146"/>
      <c r="AF73" s="146"/>
      <c r="AG73" s="146" t="s">
        <v>197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88" t="s">
        <v>624</v>
      </c>
      <c r="D74" s="185"/>
      <c r="E74" s="186">
        <v>90.8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46"/>
      <c r="Z74" s="146"/>
      <c r="AA74" s="146"/>
      <c r="AB74" s="146"/>
      <c r="AC74" s="146"/>
      <c r="AD74" s="146"/>
      <c r="AE74" s="146"/>
      <c r="AF74" s="146"/>
      <c r="AG74" s="146" t="s">
        <v>197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58" t="s">
        <v>158</v>
      </c>
      <c r="B75" s="159" t="s">
        <v>106</v>
      </c>
      <c r="C75" s="179" t="s">
        <v>107</v>
      </c>
      <c r="D75" s="160"/>
      <c r="E75" s="161"/>
      <c r="F75" s="162"/>
      <c r="G75" s="162">
        <f>SUMIF(AG76:AG77,"&lt;&gt;NOR",G76:G77)</f>
        <v>0</v>
      </c>
      <c r="H75" s="162"/>
      <c r="I75" s="162">
        <f>SUM(I76:I77)</f>
        <v>0</v>
      </c>
      <c r="J75" s="162"/>
      <c r="K75" s="162">
        <f>SUM(K76:K77)</f>
        <v>9829.44</v>
      </c>
      <c r="L75" s="162"/>
      <c r="M75" s="162">
        <f>SUM(M76:M77)</f>
        <v>0</v>
      </c>
      <c r="N75" s="161"/>
      <c r="O75" s="161">
        <f>SUM(O76:O77)</f>
        <v>0</v>
      </c>
      <c r="P75" s="161"/>
      <c r="Q75" s="161">
        <f>SUM(Q76:Q77)</f>
        <v>0</v>
      </c>
      <c r="R75" s="162"/>
      <c r="S75" s="162"/>
      <c r="T75" s="163"/>
      <c r="U75" s="157"/>
      <c r="V75" s="157">
        <f>SUM(V76:V77)</f>
        <v>12.99</v>
      </c>
      <c r="W75" s="157"/>
      <c r="X75" s="157"/>
      <c r="AG75" t="s">
        <v>159</v>
      </c>
    </row>
    <row r="76" spans="1:60" ht="22.5" outlineLevel="1" x14ac:dyDescent="0.2">
      <c r="A76" s="165">
        <v>32</v>
      </c>
      <c r="B76" s="166" t="s">
        <v>625</v>
      </c>
      <c r="C76" s="181" t="s">
        <v>626</v>
      </c>
      <c r="D76" s="167" t="s">
        <v>259</v>
      </c>
      <c r="E76" s="168">
        <v>61.433990000000001</v>
      </c>
      <c r="F76" s="169"/>
      <c r="G76" s="170">
        <f>ROUND(E76*F76,2)</f>
        <v>0</v>
      </c>
      <c r="H76" s="169">
        <v>0</v>
      </c>
      <c r="I76" s="170">
        <f>ROUND(E76*H76,2)</f>
        <v>0</v>
      </c>
      <c r="J76" s="169">
        <v>160</v>
      </c>
      <c r="K76" s="170">
        <f>ROUND(E76*J76,2)</f>
        <v>9829.44</v>
      </c>
      <c r="L76" s="170">
        <v>21</v>
      </c>
      <c r="M76" s="170">
        <f>G76*(1+L76/100)</f>
        <v>0</v>
      </c>
      <c r="N76" s="168">
        <v>0</v>
      </c>
      <c r="O76" s="168">
        <f>ROUND(E76*N76,2)</f>
        <v>0</v>
      </c>
      <c r="P76" s="168">
        <v>0</v>
      </c>
      <c r="Q76" s="168">
        <f>ROUND(E76*P76,2)</f>
        <v>0</v>
      </c>
      <c r="R76" s="170" t="s">
        <v>627</v>
      </c>
      <c r="S76" s="170" t="s">
        <v>163</v>
      </c>
      <c r="T76" s="171" t="s">
        <v>163</v>
      </c>
      <c r="U76" s="156">
        <v>0.21149999999999999</v>
      </c>
      <c r="V76" s="156">
        <f>ROUND(E76*U76,2)</f>
        <v>12.99</v>
      </c>
      <c r="W76" s="156"/>
      <c r="X76" s="156" t="s">
        <v>552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553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253" t="s">
        <v>628</v>
      </c>
      <c r="D77" s="254"/>
      <c r="E77" s="254"/>
      <c r="F77" s="254"/>
      <c r="G77" s="254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46"/>
      <c r="Z77" s="146"/>
      <c r="AA77" s="146"/>
      <c r="AB77" s="146"/>
      <c r="AC77" s="146"/>
      <c r="AD77" s="146"/>
      <c r="AE77" s="146"/>
      <c r="AF77" s="146"/>
      <c r="AG77" s="146" t="s">
        <v>195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x14ac:dyDescent="0.2">
      <c r="A78" s="158" t="s">
        <v>158</v>
      </c>
      <c r="B78" s="159" t="s">
        <v>121</v>
      </c>
      <c r="C78" s="179" t="s">
        <v>122</v>
      </c>
      <c r="D78" s="160"/>
      <c r="E78" s="161"/>
      <c r="F78" s="162"/>
      <c r="G78" s="162">
        <f>SUMIF(AG79:AG81,"&lt;&gt;NOR",G79:G81)</f>
        <v>0</v>
      </c>
      <c r="H78" s="162"/>
      <c r="I78" s="162">
        <f>SUM(I79:I81)</f>
        <v>0</v>
      </c>
      <c r="J78" s="162"/>
      <c r="K78" s="162">
        <f>SUM(K79:K81)</f>
        <v>10460.779999999999</v>
      </c>
      <c r="L78" s="162"/>
      <c r="M78" s="162">
        <f>SUM(M79:M81)</f>
        <v>0</v>
      </c>
      <c r="N78" s="161"/>
      <c r="O78" s="161">
        <f>SUM(O79:O81)</f>
        <v>0</v>
      </c>
      <c r="P78" s="161"/>
      <c r="Q78" s="161">
        <f>SUM(Q79:Q81)</f>
        <v>0</v>
      </c>
      <c r="R78" s="162"/>
      <c r="S78" s="162"/>
      <c r="T78" s="163"/>
      <c r="U78" s="157"/>
      <c r="V78" s="157">
        <f>SUM(V79:V81)</f>
        <v>3.67</v>
      </c>
      <c r="W78" s="157"/>
      <c r="X78" s="157"/>
      <c r="AG78" t="s">
        <v>159</v>
      </c>
    </row>
    <row r="79" spans="1:60" outlineLevel="1" x14ac:dyDescent="0.2">
      <c r="A79" s="172">
        <v>33</v>
      </c>
      <c r="B79" s="173" t="s">
        <v>264</v>
      </c>
      <c r="C79" s="180" t="s">
        <v>265</v>
      </c>
      <c r="D79" s="174" t="s">
        <v>259</v>
      </c>
      <c r="E79" s="175">
        <v>7.48</v>
      </c>
      <c r="F79" s="176"/>
      <c r="G79" s="177">
        <f>ROUND(E79*F79,2)</f>
        <v>0</v>
      </c>
      <c r="H79" s="176">
        <v>0</v>
      </c>
      <c r="I79" s="177">
        <f>ROUND(E79*H79,2)</f>
        <v>0</v>
      </c>
      <c r="J79" s="176">
        <v>256.5</v>
      </c>
      <c r="K79" s="177">
        <f>ROUND(E79*J79,2)</f>
        <v>1918.62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241</v>
      </c>
      <c r="S79" s="177" t="s">
        <v>163</v>
      </c>
      <c r="T79" s="178" t="s">
        <v>163</v>
      </c>
      <c r="U79" s="156">
        <v>0.49</v>
      </c>
      <c r="V79" s="156">
        <f>ROUND(E79*U79,2)</f>
        <v>3.67</v>
      </c>
      <c r="W79" s="156"/>
      <c r="X79" s="156" t="s">
        <v>266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267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2">
        <v>34</v>
      </c>
      <c r="B80" s="173" t="s">
        <v>268</v>
      </c>
      <c r="C80" s="180" t="s">
        <v>269</v>
      </c>
      <c r="D80" s="174" t="s">
        <v>259</v>
      </c>
      <c r="E80" s="175">
        <v>149.6</v>
      </c>
      <c r="F80" s="176"/>
      <c r="G80" s="177">
        <f>ROUND(E80*F80,2)</f>
        <v>0</v>
      </c>
      <c r="H80" s="176">
        <v>0</v>
      </c>
      <c r="I80" s="177">
        <f>ROUND(E80*H80,2)</f>
        <v>0</v>
      </c>
      <c r="J80" s="176">
        <v>24.6</v>
      </c>
      <c r="K80" s="177">
        <f>ROUND(E80*J80,2)</f>
        <v>3680.16</v>
      </c>
      <c r="L80" s="177">
        <v>21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 t="s">
        <v>241</v>
      </c>
      <c r="S80" s="177" t="s">
        <v>163</v>
      </c>
      <c r="T80" s="178" t="s">
        <v>163</v>
      </c>
      <c r="U80" s="156">
        <v>0</v>
      </c>
      <c r="V80" s="156">
        <f>ROUND(E80*U80,2)</f>
        <v>0</v>
      </c>
      <c r="W80" s="156"/>
      <c r="X80" s="156" t="s">
        <v>266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267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65">
        <v>35</v>
      </c>
      <c r="B81" s="166" t="s">
        <v>257</v>
      </c>
      <c r="C81" s="181" t="s">
        <v>258</v>
      </c>
      <c r="D81" s="167" t="s">
        <v>259</v>
      </c>
      <c r="E81" s="168">
        <v>7.48</v>
      </c>
      <c r="F81" s="169"/>
      <c r="G81" s="170">
        <f>ROUND(E81*F81,2)</f>
        <v>0</v>
      </c>
      <c r="H81" s="169">
        <v>0</v>
      </c>
      <c r="I81" s="170">
        <f>ROUND(E81*H81,2)</f>
        <v>0</v>
      </c>
      <c r="J81" s="169">
        <v>650</v>
      </c>
      <c r="K81" s="170">
        <f>ROUND(E81*J81,2)</f>
        <v>4862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 t="s">
        <v>241</v>
      </c>
      <c r="S81" s="170" t="s">
        <v>163</v>
      </c>
      <c r="T81" s="171" t="s">
        <v>163</v>
      </c>
      <c r="U81" s="156">
        <v>0</v>
      </c>
      <c r="V81" s="156">
        <f>ROUND(E81*U81,2)</f>
        <v>0</v>
      </c>
      <c r="W81" s="156"/>
      <c r="X81" s="156" t="s">
        <v>266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267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3"/>
      <c r="B82" s="4"/>
      <c r="C82" s="18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145</v>
      </c>
    </row>
    <row r="83" spans="1:60" x14ac:dyDescent="0.2">
      <c r="A83" s="149"/>
      <c r="B83" s="150" t="s">
        <v>29</v>
      </c>
      <c r="C83" s="183"/>
      <c r="D83" s="151"/>
      <c r="E83" s="152"/>
      <c r="F83" s="152"/>
      <c r="G83" s="164">
        <f>G8+G40+G43+G51+G67+G70+G75+G78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188</v>
      </c>
    </row>
    <row r="84" spans="1:60" x14ac:dyDescent="0.2">
      <c r="C84" s="184"/>
      <c r="D84" s="10"/>
      <c r="AG84" t="s">
        <v>189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gDD6Og4ca72UUZT/IaU/QkK9ADn2ZvaGp/12b4SaEmMJTnfMq7+FZyMVGZvoQWmUwlYNUAWG7+mtOAfRCHg1w==" saltValue="6uRb9nXdft1QiAZ2BzHkJQ==" spinCount="100000" sheet="1"/>
  <mergeCells count="12">
    <mergeCell ref="C77:G77"/>
    <mergeCell ref="A1:G1"/>
    <mergeCell ref="C2:G2"/>
    <mergeCell ref="C3:G3"/>
    <mergeCell ref="C4:G4"/>
    <mergeCell ref="C13:G13"/>
    <mergeCell ref="C18:G18"/>
    <mergeCell ref="C22:G22"/>
    <mergeCell ref="C26:G26"/>
    <mergeCell ref="C33:G33"/>
    <mergeCell ref="C49:G49"/>
    <mergeCell ref="C72:G72"/>
  </mergeCells>
  <pageMargins left="0.59055118110236204" right="0.196850393700787" top="0.78740157499999996" bottom="0.78740157499999996" header="0.3" footer="0.3"/>
  <pageSetup paperSize="9" scale="68" fitToHeight="0" orientation="portrait" r:id="rId1"/>
  <headerFooter>
    <oddFooter>&amp;RStránka &amp;P z &amp;N&amp;LZpracováno programem BUILDpower S,  © RTS, a.s.</oddFooter>
  </headerFooter>
  <colBreaks count="1" manualBreakCount="1">
    <brk id="20" max="83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C574-F897-4A5B-A631-FBBF25D03900}">
  <sheetPr>
    <outlinePr summaryBelow="0"/>
    <pageSetUpPr fitToPage="1"/>
  </sheetPr>
  <dimension ref="A1:BH5000"/>
  <sheetViews>
    <sheetView zoomScaleNormal="100" workbookViewId="0">
      <pane ySplit="7" topLeftCell="A9" activePane="bottomLeft" state="frozen"/>
      <selection pane="bottomLeft" activeCell="F43" activeCellId="5" sqref="F9:F12 F14:F24 F26:F28 F30:F34 F36:F41 F43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132</v>
      </c>
      <c r="B1" s="246"/>
      <c r="C1" s="246"/>
      <c r="D1" s="246"/>
      <c r="E1" s="246"/>
      <c r="F1" s="246"/>
      <c r="G1" s="246"/>
      <c r="AG1" t="s">
        <v>133</v>
      </c>
    </row>
    <row r="2" spans="1:60" ht="24.95" customHeight="1" x14ac:dyDescent="0.2">
      <c r="A2" s="5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134</v>
      </c>
    </row>
    <row r="3" spans="1:60" ht="24.95" customHeight="1" x14ac:dyDescent="0.2">
      <c r="A3" s="50" t="s">
        <v>8</v>
      </c>
      <c r="B3" s="49" t="s">
        <v>64</v>
      </c>
      <c r="C3" s="247" t="s">
        <v>65</v>
      </c>
      <c r="D3" s="248"/>
      <c r="E3" s="248"/>
      <c r="F3" s="248"/>
      <c r="G3" s="249"/>
      <c r="AC3" s="121" t="s">
        <v>134</v>
      </c>
      <c r="AG3" t="s">
        <v>135</v>
      </c>
    </row>
    <row r="4" spans="1:60" ht="24.95" customHeight="1" x14ac:dyDescent="0.2">
      <c r="A4" s="139" t="s">
        <v>9</v>
      </c>
      <c r="B4" s="140" t="s">
        <v>55</v>
      </c>
      <c r="C4" s="250" t="s">
        <v>65</v>
      </c>
      <c r="D4" s="251"/>
      <c r="E4" s="251"/>
      <c r="F4" s="251"/>
      <c r="G4" s="252"/>
      <c r="AG4" t="s">
        <v>136</v>
      </c>
    </row>
    <row r="5" spans="1:60" x14ac:dyDescent="0.2">
      <c r="D5" s="10"/>
    </row>
    <row r="6" spans="1:60" ht="38.25" x14ac:dyDescent="0.2">
      <c r="A6" s="142" t="s">
        <v>137</v>
      </c>
      <c r="B6" s="144" t="s">
        <v>138</v>
      </c>
      <c r="C6" s="144" t="s">
        <v>139</v>
      </c>
      <c r="D6" s="143" t="s">
        <v>140</v>
      </c>
      <c r="E6" s="142" t="s">
        <v>141</v>
      </c>
      <c r="F6" s="141" t="s">
        <v>142</v>
      </c>
      <c r="G6" s="142" t="s">
        <v>29</v>
      </c>
      <c r="H6" s="145" t="s">
        <v>30</v>
      </c>
      <c r="I6" s="145" t="s">
        <v>143</v>
      </c>
      <c r="J6" s="145" t="s">
        <v>31</v>
      </c>
      <c r="K6" s="145" t="s">
        <v>144</v>
      </c>
      <c r="L6" s="145" t="s">
        <v>145</v>
      </c>
      <c r="M6" s="145" t="s">
        <v>146</v>
      </c>
      <c r="N6" s="145" t="s">
        <v>147</v>
      </c>
      <c r="O6" s="145" t="s">
        <v>148</v>
      </c>
      <c r="P6" s="145" t="s">
        <v>149</v>
      </c>
      <c r="Q6" s="145" t="s">
        <v>150</v>
      </c>
      <c r="R6" s="145" t="s">
        <v>151</v>
      </c>
      <c r="S6" s="145" t="s">
        <v>152</v>
      </c>
      <c r="T6" s="145" t="s">
        <v>153</v>
      </c>
      <c r="U6" s="145" t="s">
        <v>154</v>
      </c>
      <c r="V6" s="145" t="s">
        <v>155</v>
      </c>
      <c r="W6" s="145" t="s">
        <v>156</v>
      </c>
      <c r="X6" s="145" t="s">
        <v>157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158</v>
      </c>
      <c r="B8" s="159" t="s">
        <v>108</v>
      </c>
      <c r="C8" s="179" t="s">
        <v>109</v>
      </c>
      <c r="D8" s="160"/>
      <c r="E8" s="161"/>
      <c r="F8" s="162"/>
      <c r="G8" s="162">
        <f>SUMIF(AG9:AG12,"&lt;&gt;NOR",G9:G12)</f>
        <v>0</v>
      </c>
      <c r="H8" s="162"/>
      <c r="I8" s="162">
        <f>SUM(I9:I12)</f>
        <v>356000</v>
      </c>
      <c r="J8" s="162"/>
      <c r="K8" s="162">
        <f>SUM(K9:K12)</f>
        <v>97100</v>
      </c>
      <c r="L8" s="162"/>
      <c r="M8" s="162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2"/>
      <c r="S8" s="162"/>
      <c r="T8" s="163"/>
      <c r="U8" s="157"/>
      <c r="V8" s="157">
        <f>SUM(V9:V12)</f>
        <v>0</v>
      </c>
      <c r="W8" s="157"/>
      <c r="X8" s="157"/>
      <c r="AG8" t="s">
        <v>159</v>
      </c>
    </row>
    <row r="9" spans="1:60" ht="22.5" outlineLevel="1" x14ac:dyDescent="0.2">
      <c r="A9" s="172">
        <v>1</v>
      </c>
      <c r="B9" s="173" t="s">
        <v>629</v>
      </c>
      <c r="C9" s="180" t="s">
        <v>630</v>
      </c>
      <c r="D9" s="174" t="s">
        <v>631</v>
      </c>
      <c r="E9" s="175">
        <v>3</v>
      </c>
      <c r="F9" s="176"/>
      <c r="G9" s="177">
        <f>ROUND(E9*F9,2)</f>
        <v>0</v>
      </c>
      <c r="H9" s="176">
        <v>0</v>
      </c>
      <c r="I9" s="177">
        <f>ROUND(E9*H9,2)</f>
        <v>0</v>
      </c>
      <c r="J9" s="176">
        <v>16430</v>
      </c>
      <c r="K9" s="177">
        <f>ROUND(E9*J9,2)</f>
        <v>49290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169</v>
      </c>
      <c r="T9" s="178" t="s">
        <v>164</v>
      </c>
      <c r="U9" s="156">
        <v>0</v>
      </c>
      <c r="V9" s="156">
        <f>ROUND(E9*U9,2)</f>
        <v>0</v>
      </c>
      <c r="W9" s="156"/>
      <c r="X9" s="156" t="s">
        <v>170</v>
      </c>
      <c r="Y9" s="146"/>
      <c r="Z9" s="146"/>
      <c r="AA9" s="146"/>
      <c r="AB9" s="146"/>
      <c r="AC9" s="146"/>
      <c r="AD9" s="146"/>
      <c r="AE9" s="146"/>
      <c r="AF9" s="146"/>
      <c r="AG9" s="146" t="s">
        <v>179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2">
        <v>2</v>
      </c>
      <c r="B10" s="173" t="s">
        <v>632</v>
      </c>
      <c r="C10" s="180" t="s">
        <v>633</v>
      </c>
      <c r="D10" s="174" t="s">
        <v>631</v>
      </c>
      <c r="E10" s="175">
        <v>2</v>
      </c>
      <c r="F10" s="176"/>
      <c r="G10" s="177">
        <f>ROUND(E10*F10,2)</f>
        <v>0</v>
      </c>
      <c r="H10" s="176">
        <v>0</v>
      </c>
      <c r="I10" s="177">
        <f>ROUND(E10*H10,2)</f>
        <v>0</v>
      </c>
      <c r="J10" s="176">
        <v>19030</v>
      </c>
      <c r="K10" s="177">
        <f>ROUND(E10*J10,2)</f>
        <v>38060</v>
      </c>
      <c r="L10" s="177">
        <v>21</v>
      </c>
      <c r="M10" s="177">
        <f>G10*(1+L10/100)</f>
        <v>0</v>
      </c>
      <c r="N10" s="175">
        <v>0</v>
      </c>
      <c r="O10" s="175">
        <f>ROUND(E10*N10,2)</f>
        <v>0</v>
      </c>
      <c r="P10" s="175">
        <v>0</v>
      </c>
      <c r="Q10" s="175">
        <f>ROUND(E10*P10,2)</f>
        <v>0</v>
      </c>
      <c r="R10" s="177"/>
      <c r="S10" s="177" t="s">
        <v>169</v>
      </c>
      <c r="T10" s="178" t="s">
        <v>164</v>
      </c>
      <c r="U10" s="156">
        <v>0</v>
      </c>
      <c r="V10" s="156">
        <f>ROUND(E10*U10,2)</f>
        <v>0</v>
      </c>
      <c r="W10" s="156"/>
      <c r="X10" s="156" t="s">
        <v>170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171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3.75" outlineLevel="1" x14ac:dyDescent="0.2">
      <c r="A11" s="172">
        <v>3</v>
      </c>
      <c r="B11" s="173" t="s">
        <v>634</v>
      </c>
      <c r="C11" s="180" t="s">
        <v>635</v>
      </c>
      <c r="D11" s="174" t="s">
        <v>631</v>
      </c>
      <c r="E11" s="175">
        <v>5</v>
      </c>
      <c r="F11" s="176"/>
      <c r="G11" s="177">
        <f>ROUND(E11*F11,2)</f>
        <v>0</v>
      </c>
      <c r="H11" s="176">
        <v>71200</v>
      </c>
      <c r="I11" s="177">
        <f>ROUND(E11*H11,2)</f>
        <v>356000</v>
      </c>
      <c r="J11" s="176">
        <v>0</v>
      </c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169</v>
      </c>
      <c r="T11" s="178" t="s">
        <v>164</v>
      </c>
      <c r="U11" s="156">
        <v>0</v>
      </c>
      <c r="V11" s="156">
        <f>ROUND(E11*U11,2)</f>
        <v>0</v>
      </c>
      <c r="W11" s="156"/>
      <c r="X11" s="156" t="s">
        <v>170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171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2">
        <v>4</v>
      </c>
      <c r="B12" s="173" t="s">
        <v>636</v>
      </c>
      <c r="C12" s="180" t="s">
        <v>637</v>
      </c>
      <c r="D12" s="174" t="s">
        <v>631</v>
      </c>
      <c r="E12" s="175">
        <v>5</v>
      </c>
      <c r="F12" s="176"/>
      <c r="G12" s="177">
        <f>ROUND(E12*F12,2)</f>
        <v>0</v>
      </c>
      <c r="H12" s="176">
        <v>0</v>
      </c>
      <c r="I12" s="177">
        <f>ROUND(E12*H12,2)</f>
        <v>0</v>
      </c>
      <c r="J12" s="176">
        <v>1950</v>
      </c>
      <c r="K12" s="177">
        <f>ROUND(E12*J12,2)</f>
        <v>9750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169</v>
      </c>
      <c r="T12" s="178" t="s">
        <v>164</v>
      </c>
      <c r="U12" s="156">
        <v>0</v>
      </c>
      <c r="V12" s="156">
        <f>ROUND(E12*U12,2)</f>
        <v>0</v>
      </c>
      <c r="W12" s="156"/>
      <c r="X12" s="156" t="s">
        <v>170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179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58" t="s">
        <v>158</v>
      </c>
      <c r="B13" s="159" t="s">
        <v>110</v>
      </c>
      <c r="C13" s="179" t="s">
        <v>111</v>
      </c>
      <c r="D13" s="160"/>
      <c r="E13" s="161"/>
      <c r="F13" s="162"/>
      <c r="G13" s="162">
        <f>SUMIF(AG14:AG24,"&lt;&gt;NOR",G14:G24)</f>
        <v>0</v>
      </c>
      <c r="H13" s="162"/>
      <c r="I13" s="162">
        <f>SUM(I14:I24)</f>
        <v>17156</v>
      </c>
      <c r="J13" s="162"/>
      <c r="K13" s="162">
        <f>SUM(K14:K24)</f>
        <v>50304.3</v>
      </c>
      <c r="L13" s="162"/>
      <c r="M13" s="162">
        <f>SUM(M14:M24)</f>
        <v>0</v>
      </c>
      <c r="N13" s="161"/>
      <c r="O13" s="161">
        <f>SUM(O14:O24)</f>
        <v>0</v>
      </c>
      <c r="P13" s="161"/>
      <c r="Q13" s="161">
        <f>SUM(Q14:Q24)</f>
        <v>0</v>
      </c>
      <c r="R13" s="162"/>
      <c r="S13" s="162"/>
      <c r="T13" s="163"/>
      <c r="U13" s="157"/>
      <c r="V13" s="157">
        <f>SUM(V14:V24)</f>
        <v>0</v>
      </c>
      <c r="W13" s="157"/>
      <c r="X13" s="157"/>
      <c r="AG13" t="s">
        <v>159</v>
      </c>
    </row>
    <row r="14" spans="1:60" ht="22.5" outlineLevel="1" x14ac:dyDescent="0.2">
      <c r="A14" s="172">
        <v>5</v>
      </c>
      <c r="B14" s="173" t="s">
        <v>638</v>
      </c>
      <c r="C14" s="180" t="s">
        <v>639</v>
      </c>
      <c r="D14" s="174" t="s">
        <v>252</v>
      </c>
      <c r="E14" s="175">
        <v>90</v>
      </c>
      <c r="F14" s="176"/>
      <c r="G14" s="177">
        <f t="shared" ref="G14:G24" si="0">ROUND(E14*F14,2)</f>
        <v>0</v>
      </c>
      <c r="H14" s="176">
        <v>183</v>
      </c>
      <c r="I14" s="177">
        <f t="shared" ref="I14:I24" si="1">ROUND(E14*H14,2)</f>
        <v>16470</v>
      </c>
      <c r="J14" s="176">
        <v>0</v>
      </c>
      <c r="K14" s="177">
        <f t="shared" ref="K14:K24" si="2">ROUND(E14*J14,2)</f>
        <v>0</v>
      </c>
      <c r="L14" s="177">
        <v>21</v>
      </c>
      <c r="M14" s="177">
        <f t="shared" ref="M14:M24" si="3">G14*(1+L14/100)</f>
        <v>0</v>
      </c>
      <c r="N14" s="175">
        <v>0</v>
      </c>
      <c r="O14" s="175">
        <f t="shared" ref="O14:O24" si="4">ROUND(E14*N14,2)</f>
        <v>0</v>
      </c>
      <c r="P14" s="175">
        <v>0</v>
      </c>
      <c r="Q14" s="175">
        <f t="shared" ref="Q14:Q24" si="5">ROUND(E14*P14,2)</f>
        <v>0</v>
      </c>
      <c r="R14" s="177"/>
      <c r="S14" s="177" t="s">
        <v>169</v>
      </c>
      <c r="T14" s="178" t="s">
        <v>164</v>
      </c>
      <c r="U14" s="156">
        <v>0</v>
      </c>
      <c r="V14" s="156">
        <f t="shared" ref="V14:V24" si="6">ROUND(E14*U14,2)</f>
        <v>0</v>
      </c>
      <c r="W14" s="156"/>
      <c r="X14" s="156" t="s">
        <v>170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171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2">
        <v>6</v>
      </c>
      <c r="B15" s="173" t="s">
        <v>640</v>
      </c>
      <c r="C15" s="180" t="s">
        <v>641</v>
      </c>
      <c r="D15" s="174" t="s">
        <v>252</v>
      </c>
      <c r="E15" s="175">
        <v>5</v>
      </c>
      <c r="F15" s="176"/>
      <c r="G15" s="177">
        <f t="shared" si="0"/>
        <v>0</v>
      </c>
      <c r="H15" s="176">
        <v>137.19999999999999</v>
      </c>
      <c r="I15" s="177">
        <f t="shared" si="1"/>
        <v>686</v>
      </c>
      <c r="J15" s="176">
        <v>0</v>
      </c>
      <c r="K15" s="177">
        <f t="shared" si="2"/>
        <v>0</v>
      </c>
      <c r="L15" s="177">
        <v>21</v>
      </c>
      <c r="M15" s="177">
        <f t="shared" si="3"/>
        <v>0</v>
      </c>
      <c r="N15" s="175">
        <v>0</v>
      </c>
      <c r="O15" s="175">
        <f t="shared" si="4"/>
        <v>0</v>
      </c>
      <c r="P15" s="175">
        <v>0</v>
      </c>
      <c r="Q15" s="175">
        <f t="shared" si="5"/>
        <v>0</v>
      </c>
      <c r="R15" s="177"/>
      <c r="S15" s="177" t="s">
        <v>169</v>
      </c>
      <c r="T15" s="178" t="s">
        <v>164</v>
      </c>
      <c r="U15" s="156">
        <v>0</v>
      </c>
      <c r="V15" s="156">
        <f t="shared" si="6"/>
        <v>0</v>
      </c>
      <c r="W15" s="156"/>
      <c r="X15" s="156" t="s">
        <v>170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171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2">
        <v>7</v>
      </c>
      <c r="B16" s="173" t="s">
        <v>642</v>
      </c>
      <c r="C16" s="180" t="s">
        <v>643</v>
      </c>
      <c r="D16" s="174" t="s">
        <v>252</v>
      </c>
      <c r="E16" s="175">
        <v>155</v>
      </c>
      <c r="F16" s="176"/>
      <c r="G16" s="177">
        <f t="shared" si="0"/>
        <v>0</v>
      </c>
      <c r="H16" s="176">
        <v>0</v>
      </c>
      <c r="I16" s="177">
        <f t="shared" si="1"/>
        <v>0</v>
      </c>
      <c r="J16" s="176">
        <v>69.7</v>
      </c>
      <c r="K16" s="177">
        <f t="shared" si="2"/>
        <v>10803.5</v>
      </c>
      <c r="L16" s="177">
        <v>21</v>
      </c>
      <c r="M16" s="177">
        <f t="shared" si="3"/>
        <v>0</v>
      </c>
      <c r="N16" s="175">
        <v>0</v>
      </c>
      <c r="O16" s="175">
        <f t="shared" si="4"/>
        <v>0</v>
      </c>
      <c r="P16" s="175">
        <v>0</v>
      </c>
      <c r="Q16" s="175">
        <f t="shared" si="5"/>
        <v>0</v>
      </c>
      <c r="R16" s="177"/>
      <c r="S16" s="177" t="s">
        <v>169</v>
      </c>
      <c r="T16" s="178" t="s">
        <v>164</v>
      </c>
      <c r="U16" s="156">
        <v>0</v>
      </c>
      <c r="V16" s="156">
        <f t="shared" si="6"/>
        <v>0</v>
      </c>
      <c r="W16" s="156"/>
      <c r="X16" s="156" t="s">
        <v>170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179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2">
        <v>8</v>
      </c>
      <c r="B17" s="173" t="s">
        <v>644</v>
      </c>
      <c r="C17" s="180" t="s">
        <v>645</v>
      </c>
      <c r="D17" s="174" t="s">
        <v>252</v>
      </c>
      <c r="E17" s="175">
        <v>65</v>
      </c>
      <c r="F17" s="176"/>
      <c r="G17" s="177">
        <f t="shared" si="0"/>
        <v>0</v>
      </c>
      <c r="H17" s="176">
        <v>0</v>
      </c>
      <c r="I17" s="177">
        <f t="shared" si="1"/>
        <v>0</v>
      </c>
      <c r="J17" s="176">
        <v>76.3</v>
      </c>
      <c r="K17" s="177">
        <f t="shared" si="2"/>
        <v>4959.5</v>
      </c>
      <c r="L17" s="177">
        <v>21</v>
      </c>
      <c r="M17" s="177">
        <f t="shared" si="3"/>
        <v>0</v>
      </c>
      <c r="N17" s="175">
        <v>0</v>
      </c>
      <c r="O17" s="175">
        <f t="shared" si="4"/>
        <v>0</v>
      </c>
      <c r="P17" s="175">
        <v>0</v>
      </c>
      <c r="Q17" s="175">
        <f t="shared" si="5"/>
        <v>0</v>
      </c>
      <c r="R17" s="177"/>
      <c r="S17" s="177" t="s">
        <v>169</v>
      </c>
      <c r="T17" s="178" t="s">
        <v>164</v>
      </c>
      <c r="U17" s="156">
        <v>0</v>
      </c>
      <c r="V17" s="156">
        <f t="shared" si="6"/>
        <v>0</v>
      </c>
      <c r="W17" s="156"/>
      <c r="X17" s="156" t="s">
        <v>170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171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2">
        <v>9</v>
      </c>
      <c r="B18" s="173" t="s">
        <v>646</v>
      </c>
      <c r="C18" s="180" t="s">
        <v>647</v>
      </c>
      <c r="D18" s="174" t="s">
        <v>631</v>
      </c>
      <c r="E18" s="175">
        <v>3</v>
      </c>
      <c r="F18" s="176"/>
      <c r="G18" s="177">
        <f t="shared" si="0"/>
        <v>0</v>
      </c>
      <c r="H18" s="176">
        <v>0</v>
      </c>
      <c r="I18" s="177">
        <f t="shared" si="1"/>
        <v>0</v>
      </c>
      <c r="J18" s="176">
        <v>739.1</v>
      </c>
      <c r="K18" s="177">
        <f t="shared" si="2"/>
        <v>2217.3000000000002</v>
      </c>
      <c r="L18" s="177">
        <v>21</v>
      </c>
      <c r="M18" s="177">
        <f t="shared" si="3"/>
        <v>0</v>
      </c>
      <c r="N18" s="175">
        <v>0</v>
      </c>
      <c r="O18" s="175">
        <f t="shared" si="4"/>
        <v>0</v>
      </c>
      <c r="P18" s="175">
        <v>0</v>
      </c>
      <c r="Q18" s="175">
        <f t="shared" si="5"/>
        <v>0</v>
      </c>
      <c r="R18" s="177"/>
      <c r="S18" s="177" t="s">
        <v>169</v>
      </c>
      <c r="T18" s="178" t="s">
        <v>164</v>
      </c>
      <c r="U18" s="156">
        <v>0</v>
      </c>
      <c r="V18" s="156">
        <f t="shared" si="6"/>
        <v>0</v>
      </c>
      <c r="W18" s="156"/>
      <c r="X18" s="156" t="s">
        <v>170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179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2">
        <v>10</v>
      </c>
      <c r="B19" s="173" t="s">
        <v>648</v>
      </c>
      <c r="C19" s="180" t="s">
        <v>649</v>
      </c>
      <c r="D19" s="174" t="s">
        <v>252</v>
      </c>
      <c r="E19" s="175">
        <v>120</v>
      </c>
      <c r="F19" s="176"/>
      <c r="G19" s="177">
        <f t="shared" si="0"/>
        <v>0</v>
      </c>
      <c r="H19" s="176">
        <v>0</v>
      </c>
      <c r="I19" s="177">
        <f t="shared" si="1"/>
        <v>0</v>
      </c>
      <c r="J19" s="176">
        <v>84</v>
      </c>
      <c r="K19" s="177">
        <f t="shared" si="2"/>
        <v>10080</v>
      </c>
      <c r="L19" s="177">
        <v>21</v>
      </c>
      <c r="M19" s="177">
        <f t="shared" si="3"/>
        <v>0</v>
      </c>
      <c r="N19" s="175">
        <v>0</v>
      </c>
      <c r="O19" s="175">
        <f t="shared" si="4"/>
        <v>0</v>
      </c>
      <c r="P19" s="175">
        <v>0</v>
      </c>
      <c r="Q19" s="175">
        <f t="shared" si="5"/>
        <v>0</v>
      </c>
      <c r="R19" s="177"/>
      <c r="S19" s="177" t="s">
        <v>169</v>
      </c>
      <c r="T19" s="178" t="s">
        <v>164</v>
      </c>
      <c r="U19" s="156">
        <v>0</v>
      </c>
      <c r="V19" s="156">
        <f t="shared" si="6"/>
        <v>0</v>
      </c>
      <c r="W19" s="156"/>
      <c r="X19" s="156" t="s">
        <v>170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179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2">
        <v>11</v>
      </c>
      <c r="B20" s="173" t="s">
        <v>650</v>
      </c>
      <c r="C20" s="180" t="s">
        <v>651</v>
      </c>
      <c r="D20" s="174" t="s">
        <v>252</v>
      </c>
      <c r="E20" s="175">
        <v>120</v>
      </c>
      <c r="F20" s="176"/>
      <c r="G20" s="177">
        <f t="shared" si="0"/>
        <v>0</v>
      </c>
      <c r="H20" s="176">
        <v>0</v>
      </c>
      <c r="I20" s="177">
        <f t="shared" si="1"/>
        <v>0</v>
      </c>
      <c r="J20" s="176">
        <v>89</v>
      </c>
      <c r="K20" s="177">
        <f t="shared" si="2"/>
        <v>10680</v>
      </c>
      <c r="L20" s="177">
        <v>21</v>
      </c>
      <c r="M20" s="177">
        <f t="shared" si="3"/>
        <v>0</v>
      </c>
      <c r="N20" s="175">
        <v>0</v>
      </c>
      <c r="O20" s="175">
        <f t="shared" si="4"/>
        <v>0</v>
      </c>
      <c r="P20" s="175">
        <v>0</v>
      </c>
      <c r="Q20" s="175">
        <f t="shared" si="5"/>
        <v>0</v>
      </c>
      <c r="R20" s="177"/>
      <c r="S20" s="177" t="s">
        <v>169</v>
      </c>
      <c r="T20" s="178" t="s">
        <v>164</v>
      </c>
      <c r="U20" s="156">
        <v>0</v>
      </c>
      <c r="V20" s="156">
        <f t="shared" si="6"/>
        <v>0</v>
      </c>
      <c r="W20" s="156"/>
      <c r="X20" s="156" t="s">
        <v>170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12</v>
      </c>
      <c r="B21" s="173" t="s">
        <v>652</v>
      </c>
      <c r="C21" s="180" t="s">
        <v>653</v>
      </c>
      <c r="D21" s="174" t="s">
        <v>252</v>
      </c>
      <c r="E21" s="175">
        <v>10</v>
      </c>
      <c r="F21" s="176"/>
      <c r="G21" s="177">
        <f t="shared" si="0"/>
        <v>0</v>
      </c>
      <c r="H21" s="176">
        <v>0</v>
      </c>
      <c r="I21" s="177">
        <f t="shared" si="1"/>
        <v>0</v>
      </c>
      <c r="J21" s="176">
        <v>205</v>
      </c>
      <c r="K21" s="177">
        <f t="shared" si="2"/>
        <v>2050</v>
      </c>
      <c r="L21" s="177">
        <v>21</v>
      </c>
      <c r="M21" s="177">
        <f t="shared" si="3"/>
        <v>0</v>
      </c>
      <c r="N21" s="175">
        <v>0</v>
      </c>
      <c r="O21" s="175">
        <f t="shared" si="4"/>
        <v>0</v>
      </c>
      <c r="P21" s="175">
        <v>0</v>
      </c>
      <c r="Q21" s="175">
        <f t="shared" si="5"/>
        <v>0</v>
      </c>
      <c r="R21" s="177"/>
      <c r="S21" s="177" t="s">
        <v>169</v>
      </c>
      <c r="T21" s="178" t="s">
        <v>164</v>
      </c>
      <c r="U21" s="156">
        <v>0</v>
      </c>
      <c r="V21" s="156">
        <f t="shared" si="6"/>
        <v>0</v>
      </c>
      <c r="W21" s="156"/>
      <c r="X21" s="156" t="s">
        <v>170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171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2">
        <v>13</v>
      </c>
      <c r="B22" s="173" t="s">
        <v>654</v>
      </c>
      <c r="C22" s="180" t="s">
        <v>655</v>
      </c>
      <c r="D22" s="174" t="s">
        <v>631</v>
      </c>
      <c r="E22" s="175">
        <v>10</v>
      </c>
      <c r="F22" s="176"/>
      <c r="G22" s="177">
        <f t="shared" si="0"/>
        <v>0</v>
      </c>
      <c r="H22" s="176">
        <v>0</v>
      </c>
      <c r="I22" s="177">
        <f t="shared" si="1"/>
        <v>0</v>
      </c>
      <c r="J22" s="176">
        <v>632.20000000000005</v>
      </c>
      <c r="K22" s="177">
        <f t="shared" si="2"/>
        <v>6322</v>
      </c>
      <c r="L22" s="177">
        <v>21</v>
      </c>
      <c r="M22" s="177">
        <f t="shared" si="3"/>
        <v>0</v>
      </c>
      <c r="N22" s="175">
        <v>0</v>
      </c>
      <c r="O22" s="175">
        <f t="shared" si="4"/>
        <v>0</v>
      </c>
      <c r="P22" s="175">
        <v>0</v>
      </c>
      <c r="Q22" s="175">
        <f t="shared" si="5"/>
        <v>0</v>
      </c>
      <c r="R22" s="177"/>
      <c r="S22" s="177" t="s">
        <v>169</v>
      </c>
      <c r="T22" s="178" t="s">
        <v>164</v>
      </c>
      <c r="U22" s="156">
        <v>0</v>
      </c>
      <c r="V22" s="156">
        <f t="shared" si="6"/>
        <v>0</v>
      </c>
      <c r="W22" s="156"/>
      <c r="X22" s="156" t="s">
        <v>170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171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2">
        <v>14</v>
      </c>
      <c r="B23" s="173" t="s">
        <v>656</v>
      </c>
      <c r="C23" s="180" t="s">
        <v>657</v>
      </c>
      <c r="D23" s="174" t="s">
        <v>631</v>
      </c>
      <c r="E23" s="175">
        <v>2</v>
      </c>
      <c r="F23" s="176"/>
      <c r="G23" s="177">
        <f t="shared" si="0"/>
        <v>0</v>
      </c>
      <c r="H23" s="176">
        <v>0</v>
      </c>
      <c r="I23" s="177">
        <f t="shared" si="1"/>
        <v>0</v>
      </c>
      <c r="J23" s="176">
        <v>516</v>
      </c>
      <c r="K23" s="177">
        <f t="shared" si="2"/>
        <v>1032</v>
      </c>
      <c r="L23" s="177">
        <v>21</v>
      </c>
      <c r="M23" s="177">
        <f t="shared" si="3"/>
        <v>0</v>
      </c>
      <c r="N23" s="175">
        <v>0</v>
      </c>
      <c r="O23" s="175">
        <f t="shared" si="4"/>
        <v>0</v>
      </c>
      <c r="P23" s="175">
        <v>0</v>
      </c>
      <c r="Q23" s="175">
        <f t="shared" si="5"/>
        <v>0</v>
      </c>
      <c r="R23" s="177"/>
      <c r="S23" s="177" t="s">
        <v>169</v>
      </c>
      <c r="T23" s="178" t="s">
        <v>164</v>
      </c>
      <c r="U23" s="156">
        <v>0</v>
      </c>
      <c r="V23" s="156">
        <f t="shared" si="6"/>
        <v>0</v>
      </c>
      <c r="W23" s="156"/>
      <c r="X23" s="156" t="s">
        <v>170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171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2">
        <v>15</v>
      </c>
      <c r="B24" s="173" t="s">
        <v>658</v>
      </c>
      <c r="C24" s="180" t="s">
        <v>659</v>
      </c>
      <c r="D24" s="174" t="s">
        <v>631</v>
      </c>
      <c r="E24" s="175">
        <v>5</v>
      </c>
      <c r="F24" s="176"/>
      <c r="G24" s="177">
        <f t="shared" si="0"/>
        <v>0</v>
      </c>
      <c r="H24" s="176">
        <v>0</v>
      </c>
      <c r="I24" s="177">
        <f t="shared" si="1"/>
        <v>0</v>
      </c>
      <c r="J24" s="176">
        <v>432</v>
      </c>
      <c r="K24" s="177">
        <f t="shared" si="2"/>
        <v>2160</v>
      </c>
      <c r="L24" s="177">
        <v>21</v>
      </c>
      <c r="M24" s="177">
        <f t="shared" si="3"/>
        <v>0</v>
      </c>
      <c r="N24" s="175">
        <v>0</v>
      </c>
      <c r="O24" s="175">
        <f t="shared" si="4"/>
        <v>0</v>
      </c>
      <c r="P24" s="175">
        <v>0</v>
      </c>
      <c r="Q24" s="175">
        <f t="shared" si="5"/>
        <v>0</v>
      </c>
      <c r="R24" s="177"/>
      <c r="S24" s="177" t="s">
        <v>169</v>
      </c>
      <c r="T24" s="178" t="s">
        <v>164</v>
      </c>
      <c r="U24" s="156">
        <v>0</v>
      </c>
      <c r="V24" s="156">
        <f t="shared" si="6"/>
        <v>0</v>
      </c>
      <c r="W24" s="156"/>
      <c r="X24" s="156" t="s">
        <v>170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171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58" t="s">
        <v>158</v>
      </c>
      <c r="B25" s="159" t="s">
        <v>112</v>
      </c>
      <c r="C25" s="179" t="s">
        <v>83</v>
      </c>
      <c r="D25" s="160"/>
      <c r="E25" s="161"/>
      <c r="F25" s="162"/>
      <c r="G25" s="162">
        <f>SUMIF(AG26:AG28,"&lt;&gt;NOR",G26:G28)</f>
        <v>0</v>
      </c>
      <c r="H25" s="162"/>
      <c r="I25" s="162">
        <f>SUM(I26:I28)</f>
        <v>0</v>
      </c>
      <c r="J25" s="162"/>
      <c r="K25" s="162">
        <f>SUM(K26:K28)</f>
        <v>61619</v>
      </c>
      <c r="L25" s="162"/>
      <c r="M25" s="162">
        <f>SUM(M26:M28)</f>
        <v>0</v>
      </c>
      <c r="N25" s="161"/>
      <c r="O25" s="161">
        <f>SUM(O26:O28)</f>
        <v>0</v>
      </c>
      <c r="P25" s="161"/>
      <c r="Q25" s="161">
        <f>SUM(Q26:Q28)</f>
        <v>0</v>
      </c>
      <c r="R25" s="162"/>
      <c r="S25" s="162"/>
      <c r="T25" s="163"/>
      <c r="U25" s="157"/>
      <c r="V25" s="157">
        <f>SUM(V26:V28)</f>
        <v>0</v>
      </c>
      <c r="W25" s="157"/>
      <c r="X25" s="157"/>
      <c r="AG25" t="s">
        <v>159</v>
      </c>
    </row>
    <row r="26" spans="1:60" outlineLevel="1" x14ac:dyDescent="0.2">
      <c r="A26" s="172">
        <v>16</v>
      </c>
      <c r="B26" s="173" t="s">
        <v>660</v>
      </c>
      <c r="C26" s="180" t="s">
        <v>661</v>
      </c>
      <c r="D26" s="174" t="s">
        <v>252</v>
      </c>
      <c r="E26" s="175">
        <v>70</v>
      </c>
      <c r="F26" s="176"/>
      <c r="G26" s="177">
        <f>ROUND(E26*F26,2)</f>
        <v>0</v>
      </c>
      <c r="H26" s="176">
        <v>0</v>
      </c>
      <c r="I26" s="177">
        <f>ROUND(E26*H26,2)</f>
        <v>0</v>
      </c>
      <c r="J26" s="176">
        <v>514</v>
      </c>
      <c r="K26" s="177">
        <f>ROUND(E26*J26,2)</f>
        <v>35980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169</v>
      </c>
      <c r="T26" s="178" t="s">
        <v>164</v>
      </c>
      <c r="U26" s="156">
        <v>0</v>
      </c>
      <c r="V26" s="156">
        <f>ROUND(E26*U26,2)</f>
        <v>0</v>
      </c>
      <c r="W26" s="156"/>
      <c r="X26" s="156" t="s">
        <v>170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179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2">
        <v>17</v>
      </c>
      <c r="B27" s="173" t="s">
        <v>662</v>
      </c>
      <c r="C27" s="180" t="s">
        <v>663</v>
      </c>
      <c r="D27" s="174" t="s">
        <v>252</v>
      </c>
      <c r="E27" s="175">
        <v>20</v>
      </c>
      <c r="F27" s="176"/>
      <c r="G27" s="177">
        <f>ROUND(E27*F27,2)</f>
        <v>0</v>
      </c>
      <c r="H27" s="176">
        <v>0</v>
      </c>
      <c r="I27" s="177">
        <f>ROUND(E27*H27,2)</f>
        <v>0</v>
      </c>
      <c r="J27" s="176">
        <v>845</v>
      </c>
      <c r="K27" s="177">
        <f>ROUND(E27*J27,2)</f>
        <v>16900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169</v>
      </c>
      <c r="T27" s="178" t="s">
        <v>164</v>
      </c>
      <c r="U27" s="156">
        <v>0</v>
      </c>
      <c r="V27" s="156">
        <f>ROUND(E27*U27,2)</f>
        <v>0</v>
      </c>
      <c r="W27" s="156"/>
      <c r="X27" s="156" t="s">
        <v>170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171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2">
        <v>18</v>
      </c>
      <c r="B28" s="173" t="s">
        <v>664</v>
      </c>
      <c r="C28" s="180" t="s">
        <v>665</v>
      </c>
      <c r="D28" s="174" t="s">
        <v>200</v>
      </c>
      <c r="E28" s="175">
        <v>9</v>
      </c>
      <c r="F28" s="176"/>
      <c r="G28" s="177">
        <f>ROUND(E28*F28,2)</f>
        <v>0</v>
      </c>
      <c r="H28" s="176">
        <v>0</v>
      </c>
      <c r="I28" s="177">
        <f>ROUND(E28*H28,2)</f>
        <v>0</v>
      </c>
      <c r="J28" s="176">
        <v>971</v>
      </c>
      <c r="K28" s="177">
        <f>ROUND(E28*J28,2)</f>
        <v>8739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169</v>
      </c>
      <c r="T28" s="178" t="s">
        <v>164</v>
      </c>
      <c r="U28" s="156">
        <v>0</v>
      </c>
      <c r="V28" s="156">
        <f>ROUND(E28*U28,2)</f>
        <v>0</v>
      </c>
      <c r="W28" s="156"/>
      <c r="X28" s="156" t="s">
        <v>170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171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58" t="s">
        <v>158</v>
      </c>
      <c r="B29" s="159" t="s">
        <v>113</v>
      </c>
      <c r="C29" s="179" t="s">
        <v>114</v>
      </c>
      <c r="D29" s="160"/>
      <c r="E29" s="161"/>
      <c r="F29" s="162"/>
      <c r="G29" s="162">
        <f>SUMIF(AG30:AG34,"&lt;&gt;NOR",G30:G34)</f>
        <v>0</v>
      </c>
      <c r="H29" s="162"/>
      <c r="I29" s="162">
        <f>SUM(I30:I34)</f>
        <v>6325</v>
      </c>
      <c r="J29" s="162"/>
      <c r="K29" s="162">
        <f>SUM(K30:K34)</f>
        <v>10260</v>
      </c>
      <c r="L29" s="162"/>
      <c r="M29" s="162">
        <f>SUM(M30:M34)</f>
        <v>0</v>
      </c>
      <c r="N29" s="161"/>
      <c r="O29" s="161">
        <f>SUM(O30:O34)</f>
        <v>0</v>
      </c>
      <c r="P29" s="161"/>
      <c r="Q29" s="161">
        <f>SUM(Q30:Q34)</f>
        <v>0</v>
      </c>
      <c r="R29" s="162"/>
      <c r="S29" s="162"/>
      <c r="T29" s="163"/>
      <c r="U29" s="157"/>
      <c r="V29" s="157">
        <f>SUM(V30:V34)</f>
        <v>0</v>
      </c>
      <c r="W29" s="157"/>
      <c r="X29" s="157"/>
      <c r="AG29" t="s">
        <v>159</v>
      </c>
    </row>
    <row r="30" spans="1:60" ht="22.5" outlineLevel="1" x14ac:dyDescent="0.2">
      <c r="A30" s="172">
        <v>19</v>
      </c>
      <c r="B30" s="173" t="s">
        <v>666</v>
      </c>
      <c r="C30" s="180" t="s">
        <v>667</v>
      </c>
      <c r="D30" s="174" t="s">
        <v>252</v>
      </c>
      <c r="E30" s="175">
        <v>90</v>
      </c>
      <c r="F30" s="176"/>
      <c r="G30" s="177">
        <f>ROUND(E30*F30,2)</f>
        <v>0</v>
      </c>
      <c r="H30" s="176">
        <v>0</v>
      </c>
      <c r="I30" s="177">
        <f>ROUND(E30*H30,2)</f>
        <v>0</v>
      </c>
      <c r="J30" s="176">
        <v>114</v>
      </c>
      <c r="K30" s="177">
        <f>ROUND(E30*J30,2)</f>
        <v>10260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169</v>
      </c>
      <c r="T30" s="178" t="s">
        <v>164</v>
      </c>
      <c r="U30" s="156">
        <v>0</v>
      </c>
      <c r="V30" s="156">
        <f>ROUND(E30*U30,2)</f>
        <v>0</v>
      </c>
      <c r="W30" s="156"/>
      <c r="X30" s="156" t="s">
        <v>170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179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2">
        <v>20</v>
      </c>
      <c r="B31" s="173" t="s">
        <v>668</v>
      </c>
      <c r="C31" s="180" t="s">
        <v>669</v>
      </c>
      <c r="D31" s="174" t="s">
        <v>252</v>
      </c>
      <c r="E31" s="175">
        <v>15</v>
      </c>
      <c r="F31" s="176"/>
      <c r="G31" s="177">
        <f>ROUND(E31*F31,2)</f>
        <v>0</v>
      </c>
      <c r="H31" s="176">
        <v>142</v>
      </c>
      <c r="I31" s="177">
        <f>ROUND(E31*H31,2)</f>
        <v>2130</v>
      </c>
      <c r="J31" s="176">
        <v>0</v>
      </c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169</v>
      </c>
      <c r="T31" s="178" t="s">
        <v>164</v>
      </c>
      <c r="U31" s="156">
        <v>0</v>
      </c>
      <c r="V31" s="156">
        <f>ROUND(E31*U31,2)</f>
        <v>0</v>
      </c>
      <c r="W31" s="156"/>
      <c r="X31" s="156" t="s">
        <v>170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171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2">
        <v>21</v>
      </c>
      <c r="B32" s="173" t="s">
        <v>670</v>
      </c>
      <c r="C32" s="180" t="s">
        <v>671</v>
      </c>
      <c r="D32" s="174" t="s">
        <v>631</v>
      </c>
      <c r="E32" s="175">
        <v>10</v>
      </c>
      <c r="F32" s="176"/>
      <c r="G32" s="177">
        <f>ROUND(E32*F32,2)</f>
        <v>0</v>
      </c>
      <c r="H32" s="176">
        <v>171</v>
      </c>
      <c r="I32" s="177">
        <f>ROUND(E32*H32,2)</f>
        <v>1710</v>
      </c>
      <c r="J32" s="176">
        <v>0</v>
      </c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169</v>
      </c>
      <c r="T32" s="178" t="s">
        <v>164</v>
      </c>
      <c r="U32" s="156">
        <v>0</v>
      </c>
      <c r="V32" s="156">
        <f>ROUND(E32*U32,2)</f>
        <v>0</v>
      </c>
      <c r="W32" s="156"/>
      <c r="X32" s="156" t="s">
        <v>170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171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2">
        <v>22</v>
      </c>
      <c r="B33" s="173" t="s">
        <v>672</v>
      </c>
      <c r="C33" s="180" t="s">
        <v>673</v>
      </c>
      <c r="D33" s="174" t="s">
        <v>631</v>
      </c>
      <c r="E33" s="175">
        <v>10</v>
      </c>
      <c r="F33" s="176"/>
      <c r="G33" s="177">
        <f>ROUND(E33*F33,2)</f>
        <v>0</v>
      </c>
      <c r="H33" s="176">
        <v>173</v>
      </c>
      <c r="I33" s="177">
        <f>ROUND(E33*H33,2)</f>
        <v>1730</v>
      </c>
      <c r="J33" s="176">
        <v>0</v>
      </c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169</v>
      </c>
      <c r="T33" s="178" t="s">
        <v>164</v>
      </c>
      <c r="U33" s="156">
        <v>0</v>
      </c>
      <c r="V33" s="156">
        <f>ROUND(E33*U33,2)</f>
        <v>0</v>
      </c>
      <c r="W33" s="156"/>
      <c r="X33" s="156" t="s">
        <v>170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171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23</v>
      </c>
      <c r="B34" s="173" t="s">
        <v>674</v>
      </c>
      <c r="C34" s="180" t="s">
        <v>675</v>
      </c>
      <c r="D34" s="174" t="s">
        <v>631</v>
      </c>
      <c r="E34" s="175">
        <v>5</v>
      </c>
      <c r="F34" s="176"/>
      <c r="G34" s="177">
        <f>ROUND(E34*F34,2)</f>
        <v>0</v>
      </c>
      <c r="H34" s="176">
        <v>151</v>
      </c>
      <c r="I34" s="177">
        <f>ROUND(E34*H34,2)</f>
        <v>755</v>
      </c>
      <c r="J34" s="176">
        <v>0</v>
      </c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169</v>
      </c>
      <c r="T34" s="178" t="s">
        <v>164</v>
      </c>
      <c r="U34" s="156">
        <v>0</v>
      </c>
      <c r="V34" s="156">
        <f>ROUND(E34*U34,2)</f>
        <v>0</v>
      </c>
      <c r="W34" s="156"/>
      <c r="X34" s="156" t="s">
        <v>170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171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58" t="s">
        <v>158</v>
      </c>
      <c r="B35" s="159" t="s">
        <v>115</v>
      </c>
      <c r="C35" s="179" t="s">
        <v>116</v>
      </c>
      <c r="D35" s="160"/>
      <c r="E35" s="161"/>
      <c r="F35" s="162"/>
      <c r="G35" s="162">
        <f>SUMIF(AG36:AG41,"&lt;&gt;NOR",G36:G41)</f>
        <v>0</v>
      </c>
      <c r="H35" s="162"/>
      <c r="I35" s="162">
        <f>SUM(I36:I41)</f>
        <v>64600</v>
      </c>
      <c r="J35" s="162"/>
      <c r="K35" s="162">
        <f>SUM(K36:K41)</f>
        <v>6500</v>
      </c>
      <c r="L35" s="162"/>
      <c r="M35" s="162">
        <f>SUM(M36:M41)</f>
        <v>0</v>
      </c>
      <c r="N35" s="161"/>
      <c r="O35" s="161">
        <f>SUM(O36:O41)</f>
        <v>0</v>
      </c>
      <c r="P35" s="161"/>
      <c r="Q35" s="161">
        <f>SUM(Q36:Q41)</f>
        <v>0</v>
      </c>
      <c r="R35" s="162"/>
      <c r="S35" s="162"/>
      <c r="T35" s="163"/>
      <c r="U35" s="157"/>
      <c r="V35" s="157">
        <f>SUM(V36:V41)</f>
        <v>0</v>
      </c>
      <c r="W35" s="157"/>
      <c r="X35" s="157"/>
      <c r="AG35" t="s">
        <v>159</v>
      </c>
    </row>
    <row r="36" spans="1:60" outlineLevel="1" x14ac:dyDescent="0.2">
      <c r="A36" s="172">
        <v>24</v>
      </c>
      <c r="B36" s="173" t="s">
        <v>676</v>
      </c>
      <c r="C36" s="180" t="s">
        <v>677</v>
      </c>
      <c r="D36" s="174" t="s">
        <v>678</v>
      </c>
      <c r="E36" s="175">
        <v>6</v>
      </c>
      <c r="F36" s="176"/>
      <c r="G36" s="177">
        <f t="shared" ref="G36:G41" si="7">ROUND(E36*F36,2)</f>
        <v>0</v>
      </c>
      <c r="H36" s="176">
        <v>900</v>
      </c>
      <c r="I36" s="177">
        <f t="shared" ref="I36:I41" si="8">ROUND(E36*H36,2)</f>
        <v>5400</v>
      </c>
      <c r="J36" s="176">
        <v>0</v>
      </c>
      <c r="K36" s="177">
        <f t="shared" ref="K36:K41" si="9">ROUND(E36*J36,2)</f>
        <v>0</v>
      </c>
      <c r="L36" s="177">
        <v>21</v>
      </c>
      <c r="M36" s="177">
        <f t="shared" ref="M36:M41" si="10">G36*(1+L36/100)</f>
        <v>0</v>
      </c>
      <c r="N36" s="175">
        <v>0</v>
      </c>
      <c r="O36" s="175">
        <f t="shared" ref="O36:O41" si="11">ROUND(E36*N36,2)</f>
        <v>0</v>
      </c>
      <c r="P36" s="175">
        <v>0</v>
      </c>
      <c r="Q36" s="175">
        <f t="shared" ref="Q36:Q41" si="12">ROUND(E36*P36,2)</f>
        <v>0</v>
      </c>
      <c r="R36" s="177"/>
      <c r="S36" s="177" t="s">
        <v>169</v>
      </c>
      <c r="T36" s="178" t="s">
        <v>164</v>
      </c>
      <c r="U36" s="156">
        <v>0</v>
      </c>
      <c r="V36" s="156">
        <f t="shared" ref="V36:V41" si="13">ROUND(E36*U36,2)</f>
        <v>0</v>
      </c>
      <c r="W36" s="156"/>
      <c r="X36" s="156" t="s">
        <v>170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171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2">
        <v>25</v>
      </c>
      <c r="B37" s="173" t="s">
        <v>679</v>
      </c>
      <c r="C37" s="180" t="s">
        <v>680</v>
      </c>
      <c r="D37" s="174" t="s">
        <v>678</v>
      </c>
      <c r="E37" s="175">
        <v>80</v>
      </c>
      <c r="F37" s="176"/>
      <c r="G37" s="177">
        <f t="shared" si="7"/>
        <v>0</v>
      </c>
      <c r="H37" s="176">
        <v>500</v>
      </c>
      <c r="I37" s="177">
        <f t="shared" si="8"/>
        <v>40000</v>
      </c>
      <c r="J37" s="176">
        <v>0</v>
      </c>
      <c r="K37" s="177">
        <f t="shared" si="9"/>
        <v>0</v>
      </c>
      <c r="L37" s="177">
        <v>21</v>
      </c>
      <c r="M37" s="177">
        <f t="shared" si="10"/>
        <v>0</v>
      </c>
      <c r="N37" s="175">
        <v>0</v>
      </c>
      <c r="O37" s="175">
        <f t="shared" si="11"/>
        <v>0</v>
      </c>
      <c r="P37" s="175">
        <v>0</v>
      </c>
      <c r="Q37" s="175">
        <f t="shared" si="12"/>
        <v>0</v>
      </c>
      <c r="R37" s="177"/>
      <c r="S37" s="177" t="s">
        <v>169</v>
      </c>
      <c r="T37" s="178" t="s">
        <v>164</v>
      </c>
      <c r="U37" s="156">
        <v>0</v>
      </c>
      <c r="V37" s="156">
        <f t="shared" si="13"/>
        <v>0</v>
      </c>
      <c r="W37" s="156"/>
      <c r="X37" s="156" t="s">
        <v>170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171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2">
        <v>26</v>
      </c>
      <c r="B38" s="173" t="s">
        <v>681</v>
      </c>
      <c r="C38" s="180" t="s">
        <v>682</v>
      </c>
      <c r="D38" s="174" t="s">
        <v>678</v>
      </c>
      <c r="E38" s="175">
        <v>15</v>
      </c>
      <c r="F38" s="176"/>
      <c r="G38" s="177">
        <f t="shared" si="7"/>
        <v>0</v>
      </c>
      <c r="H38" s="176">
        <v>600</v>
      </c>
      <c r="I38" s="177">
        <f t="shared" si="8"/>
        <v>9000</v>
      </c>
      <c r="J38" s="176">
        <v>0</v>
      </c>
      <c r="K38" s="177">
        <f t="shared" si="9"/>
        <v>0</v>
      </c>
      <c r="L38" s="177">
        <v>21</v>
      </c>
      <c r="M38" s="177">
        <f t="shared" si="10"/>
        <v>0</v>
      </c>
      <c r="N38" s="175">
        <v>0</v>
      </c>
      <c r="O38" s="175">
        <f t="shared" si="11"/>
        <v>0</v>
      </c>
      <c r="P38" s="175">
        <v>0</v>
      </c>
      <c r="Q38" s="175">
        <f t="shared" si="12"/>
        <v>0</v>
      </c>
      <c r="R38" s="177"/>
      <c r="S38" s="177" t="s">
        <v>169</v>
      </c>
      <c r="T38" s="178" t="s">
        <v>164</v>
      </c>
      <c r="U38" s="156">
        <v>0</v>
      </c>
      <c r="V38" s="156">
        <f t="shared" si="13"/>
        <v>0</v>
      </c>
      <c r="W38" s="156"/>
      <c r="X38" s="156" t="s">
        <v>170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171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2">
        <v>27</v>
      </c>
      <c r="B39" s="173" t="s">
        <v>683</v>
      </c>
      <c r="C39" s="180" t="s">
        <v>684</v>
      </c>
      <c r="D39" s="174" t="s">
        <v>678</v>
      </c>
      <c r="E39" s="175">
        <v>10</v>
      </c>
      <c r="F39" s="176"/>
      <c r="G39" s="177">
        <f t="shared" si="7"/>
        <v>0</v>
      </c>
      <c r="H39" s="176">
        <v>0</v>
      </c>
      <c r="I39" s="177">
        <f t="shared" si="8"/>
        <v>0</v>
      </c>
      <c r="J39" s="176">
        <v>650</v>
      </c>
      <c r="K39" s="177">
        <f t="shared" si="9"/>
        <v>6500</v>
      </c>
      <c r="L39" s="177">
        <v>21</v>
      </c>
      <c r="M39" s="177">
        <f t="shared" si="10"/>
        <v>0</v>
      </c>
      <c r="N39" s="175">
        <v>0</v>
      </c>
      <c r="O39" s="175">
        <f t="shared" si="11"/>
        <v>0</v>
      </c>
      <c r="P39" s="175">
        <v>0</v>
      </c>
      <c r="Q39" s="175">
        <f t="shared" si="12"/>
        <v>0</v>
      </c>
      <c r="R39" s="177"/>
      <c r="S39" s="177" t="s">
        <v>169</v>
      </c>
      <c r="T39" s="178" t="s">
        <v>164</v>
      </c>
      <c r="U39" s="156">
        <v>0</v>
      </c>
      <c r="V39" s="156">
        <f t="shared" si="13"/>
        <v>0</v>
      </c>
      <c r="W39" s="156"/>
      <c r="X39" s="156" t="s">
        <v>170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171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2">
        <v>28</v>
      </c>
      <c r="B40" s="173" t="s">
        <v>685</v>
      </c>
      <c r="C40" s="180" t="s">
        <v>686</v>
      </c>
      <c r="D40" s="174" t="s">
        <v>678</v>
      </c>
      <c r="E40" s="175">
        <v>10</v>
      </c>
      <c r="F40" s="176"/>
      <c r="G40" s="177">
        <f t="shared" si="7"/>
        <v>0</v>
      </c>
      <c r="H40" s="176">
        <v>500</v>
      </c>
      <c r="I40" s="177">
        <f t="shared" si="8"/>
        <v>5000</v>
      </c>
      <c r="J40" s="176">
        <v>0</v>
      </c>
      <c r="K40" s="177">
        <f t="shared" si="9"/>
        <v>0</v>
      </c>
      <c r="L40" s="177">
        <v>21</v>
      </c>
      <c r="M40" s="177">
        <f t="shared" si="10"/>
        <v>0</v>
      </c>
      <c r="N40" s="175">
        <v>0</v>
      </c>
      <c r="O40" s="175">
        <f t="shared" si="11"/>
        <v>0</v>
      </c>
      <c r="P40" s="175">
        <v>0</v>
      </c>
      <c r="Q40" s="175">
        <f t="shared" si="12"/>
        <v>0</v>
      </c>
      <c r="R40" s="177"/>
      <c r="S40" s="177" t="s">
        <v>169</v>
      </c>
      <c r="T40" s="178" t="s">
        <v>164</v>
      </c>
      <c r="U40" s="156">
        <v>0</v>
      </c>
      <c r="V40" s="156">
        <f t="shared" si="13"/>
        <v>0</v>
      </c>
      <c r="W40" s="156"/>
      <c r="X40" s="156" t="s">
        <v>170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171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2">
        <v>29</v>
      </c>
      <c r="B41" s="173" t="s">
        <v>687</v>
      </c>
      <c r="C41" s="180" t="s">
        <v>688</v>
      </c>
      <c r="D41" s="174" t="s">
        <v>678</v>
      </c>
      <c r="E41" s="175">
        <v>8</v>
      </c>
      <c r="F41" s="176"/>
      <c r="G41" s="177">
        <f t="shared" si="7"/>
        <v>0</v>
      </c>
      <c r="H41" s="176">
        <v>650</v>
      </c>
      <c r="I41" s="177">
        <f t="shared" si="8"/>
        <v>5200</v>
      </c>
      <c r="J41" s="176">
        <v>0</v>
      </c>
      <c r="K41" s="177">
        <f t="shared" si="9"/>
        <v>0</v>
      </c>
      <c r="L41" s="177">
        <v>21</v>
      </c>
      <c r="M41" s="177">
        <f t="shared" si="10"/>
        <v>0</v>
      </c>
      <c r="N41" s="175">
        <v>0</v>
      </c>
      <c r="O41" s="175">
        <f t="shared" si="11"/>
        <v>0</v>
      </c>
      <c r="P41" s="175">
        <v>0</v>
      </c>
      <c r="Q41" s="175">
        <f t="shared" si="12"/>
        <v>0</v>
      </c>
      <c r="R41" s="177"/>
      <c r="S41" s="177" t="s">
        <v>169</v>
      </c>
      <c r="T41" s="178" t="s">
        <v>164</v>
      </c>
      <c r="U41" s="156">
        <v>0</v>
      </c>
      <c r="V41" s="156">
        <f t="shared" si="13"/>
        <v>0</v>
      </c>
      <c r="W41" s="156"/>
      <c r="X41" s="156" t="s">
        <v>170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171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58" t="s">
        <v>158</v>
      </c>
      <c r="B42" s="159" t="s">
        <v>117</v>
      </c>
      <c r="C42" s="179" t="s">
        <v>118</v>
      </c>
      <c r="D42" s="160"/>
      <c r="E42" s="161"/>
      <c r="F42" s="162"/>
      <c r="G42" s="162">
        <f>SUMIF(AG43:AG43,"&lt;&gt;NOR",G43:G43)</f>
        <v>0</v>
      </c>
      <c r="H42" s="162"/>
      <c r="I42" s="162">
        <f>SUM(I43:I43)</f>
        <v>0</v>
      </c>
      <c r="J42" s="162"/>
      <c r="K42" s="162">
        <f>SUM(K43:K43)</f>
        <v>5600</v>
      </c>
      <c r="L42" s="162"/>
      <c r="M42" s="162">
        <f>SUM(M43:M43)</f>
        <v>0</v>
      </c>
      <c r="N42" s="161"/>
      <c r="O42" s="161">
        <f>SUM(O43:O43)</f>
        <v>0</v>
      </c>
      <c r="P42" s="161"/>
      <c r="Q42" s="161">
        <f>SUM(Q43:Q43)</f>
        <v>0</v>
      </c>
      <c r="R42" s="162"/>
      <c r="S42" s="162"/>
      <c r="T42" s="163"/>
      <c r="U42" s="157"/>
      <c r="V42" s="157">
        <f>SUM(V43:V43)</f>
        <v>0</v>
      </c>
      <c r="W42" s="157"/>
      <c r="X42" s="157"/>
      <c r="AG42" t="s">
        <v>159</v>
      </c>
    </row>
    <row r="43" spans="1:60" outlineLevel="1" x14ac:dyDescent="0.2">
      <c r="A43" s="165">
        <v>30</v>
      </c>
      <c r="B43" s="166" t="s">
        <v>689</v>
      </c>
      <c r="C43" s="181" t="s">
        <v>690</v>
      </c>
      <c r="D43" s="167" t="s">
        <v>631</v>
      </c>
      <c r="E43" s="168">
        <v>1</v>
      </c>
      <c r="F43" s="169"/>
      <c r="G43" s="170">
        <f>ROUND(E43*F43,2)</f>
        <v>0</v>
      </c>
      <c r="H43" s="169">
        <v>0</v>
      </c>
      <c r="I43" s="170">
        <f>ROUND(E43*H43,2)</f>
        <v>0</v>
      </c>
      <c r="J43" s="169">
        <v>5600</v>
      </c>
      <c r="K43" s="170">
        <f>ROUND(E43*J43,2)</f>
        <v>5600</v>
      </c>
      <c r="L43" s="170">
        <v>21</v>
      </c>
      <c r="M43" s="170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70"/>
      <c r="S43" s="170" t="s">
        <v>169</v>
      </c>
      <c r="T43" s="171" t="s">
        <v>164</v>
      </c>
      <c r="U43" s="156">
        <v>0</v>
      </c>
      <c r="V43" s="156">
        <f>ROUND(E43*U43,2)</f>
        <v>0</v>
      </c>
      <c r="W43" s="156"/>
      <c r="X43" s="156" t="s">
        <v>170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179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3"/>
      <c r="B44" s="4"/>
      <c r="C44" s="18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145</v>
      </c>
    </row>
    <row r="45" spans="1:60" x14ac:dyDescent="0.2">
      <c r="A45" s="149"/>
      <c r="B45" s="150" t="s">
        <v>29</v>
      </c>
      <c r="C45" s="183"/>
      <c r="D45" s="151"/>
      <c r="E45" s="152"/>
      <c r="F45" s="152"/>
      <c r="G45" s="164">
        <f>G8+G13+G25+G29+G35+G42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188</v>
      </c>
    </row>
    <row r="46" spans="1:60" x14ac:dyDescent="0.2">
      <c r="C46" s="184"/>
      <c r="D46" s="10"/>
      <c r="AG46" t="s">
        <v>189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lrjBHidSJuVfW6uQcNq/slGczerECTm7GBO3BWaQbQ1uVBwehNIdeT+A70X8Y9BCFvosmwXAzyxz16osTu4Ww==" saltValue="p6Y36hd0xwVPR+3+6rsna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68" fitToHeight="0" orientation="portrait" r:id="rId1"/>
  <headerFooter>
    <oddFooter>&amp;RStránka &amp;P z &amp;N&amp;LZpracováno programem BUILDpower S,  © RTS, a.s.</oddFooter>
  </headerFooter>
  <colBreaks count="1" manualBreakCount="1">
    <brk id="20" max="4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D.1.1. 001 Pol</vt:lpstr>
      <vt:lpstr>D.1.1. 002 Pol</vt:lpstr>
      <vt:lpstr>D.1.1. 003 Pol</vt:lpstr>
      <vt:lpstr>D.1.4.1. 001 Pol</vt:lpstr>
      <vt:lpstr>D.1.4.2.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'D.1.1. 001 Pol'!Názvy_tisku</vt:lpstr>
      <vt:lpstr>'D.1.1. 002 Pol'!Názvy_tisku</vt:lpstr>
      <vt:lpstr>'D.1.1. 003 Pol'!Názvy_tisku</vt:lpstr>
      <vt:lpstr>'D.1.4.1. 001 Pol'!Názvy_tisku</vt:lpstr>
      <vt:lpstr>'D.1.4.2. 001 Pol'!Názvy_tisku</vt:lpstr>
      <vt:lpstr>oadresa</vt:lpstr>
      <vt:lpstr>Stavba!Objednatel</vt:lpstr>
      <vt:lpstr>Stavba!Objekt</vt:lpstr>
      <vt:lpstr>'D.1.1. 001 Pol'!Oblast_tisku</vt:lpstr>
      <vt:lpstr>'D.1.1. 002 Pol'!Oblast_tisku</vt:lpstr>
      <vt:lpstr>'D.1.1. 003 Pol'!Oblast_tisku</vt:lpstr>
      <vt:lpstr>'D.1.4.1. 001 Pol'!Oblast_tisku</vt:lpstr>
      <vt:lpstr>'D.1.4.2.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 Svoboda</cp:lastModifiedBy>
  <cp:lastPrinted>2022-11-21T12:28:26Z</cp:lastPrinted>
  <dcterms:created xsi:type="dcterms:W3CDTF">2009-04-08T07:15:50Z</dcterms:created>
  <dcterms:modified xsi:type="dcterms:W3CDTF">2022-11-21T12:28:33Z</dcterms:modified>
</cp:coreProperties>
</file>