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" sheetId="3" r:id="rId3"/>
    <sheet name="SO 181" sheetId="4" r:id="rId4"/>
  </sheets>
  <definedNames/>
  <calcPr/>
  <webPublishing/>
</workbook>
</file>

<file path=xl/sharedStrings.xml><?xml version="1.0" encoding="utf-8"?>
<sst xmlns="http://schemas.openxmlformats.org/spreadsheetml/2006/main" count="834" uniqueCount="276">
  <si>
    <t>ASPE10</t>
  </si>
  <si>
    <t>S</t>
  </si>
  <si>
    <t>Soupis prací objektu</t>
  </si>
  <si>
    <t xml:space="preserve">Stavba: </t>
  </si>
  <si>
    <t>23033</t>
  </si>
  <si>
    <t>III/05531 MIKULČICE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</si>
  <si>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</si>
  <si>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</si>
  <si>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</si>
  <si>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</si>
  <si>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</si>
  <si>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</si>
  <si>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</si>
  <si>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</si>
  <si>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</si>
  <si>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</si>
  <si>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</si>
  <si>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</si>
  <si>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</si>
  <si>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</si>
  <si>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</si>
  <si>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</si>
  <si>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</si>
  <si>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</si>
  <si>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</si>
  <si>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</si>
  <si>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</si>
  <si>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</si>
  <si>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</si>
  <si>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</si>
  <si>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</si>
  <si>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</si>
  <si>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</si>
  <si>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</si>
  <si>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</si>
  <si>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</si>
  <si>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</si>
  <si>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</si>
  <si>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</si>
  <si>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</si>
  <si>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</si>
  <si>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</si>
  <si>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</si>
  <si>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</si>
  <si>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</si>
  <si>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</si>
  <si>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</si>
  <si>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</si>
  <si>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</si>
  <si>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</si>
  <si>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</si>
  <si>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</si>
  <si>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</si>
  <si>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</si>
  <si>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</si>
  <si>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</si>
  <si>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</si>
  <si>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</si>
  <si>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</si>
  <si>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</si>
  <si>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</si>
  <si>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</si>
  <si>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</si>
  <si>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</si>
  <si>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</si>
  <si>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>Zajištění přístupů a příjezdů k sousedním nemovitostem  - popsáno v obchodních podmínkách, v zákoně č. 13/1997 Sb., a vyhlášce č. 104/1997</t>
  </si>
  <si>
    <t>7</t>
  </si>
  <si>
    <t>00014</t>
  </si>
  <si>
    <t>Zajištění provedení a výstupů veškerých zkoušek a revizí - popsáno v obchodních podmínkách, technických podmínkách a normách ČSN</t>
  </si>
  <si>
    <t>8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</si>
  <si>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</si>
  <si>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</si>
  <si>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</si>
  <si>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</si>
  <si>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SO 101</t>
  </si>
  <si>
    <t>Komunikace</t>
  </si>
  <si>
    <t>014102</t>
  </si>
  <si>
    <t>POPLATKY ZA SKLÁDKU</t>
  </si>
  <si>
    <t>T</t>
  </si>
  <si>
    <t>Poplatek za skládku dle specifikace položek. 
zemina a kamení</t>
  </si>
  <si>
    <t>pol. č. 11332A (1,9 t/m3) 3,750000 (11332)*1,9=7,125 [A] 
pol. č. 11130 (2,0 t/m3) 500,000000 (11130)*0,15*2,0=150,000 [D] 
pol. č. 12922 (1,9 t/m3) 220,000000 (12922)*0,1*2,0=44,000 [E] 
pol. č. 12273A 77,1*2,0=154,200 [H] 
Celkem: A+D+E+H=355,325 [I]</t>
  </si>
  <si>
    <t>zahrnuje veškeré poplatky provozovateli skládky související s uložením odpadu na skládce.</t>
  </si>
  <si>
    <t>Poplatek za skládku dle specifikace položek. 
beton</t>
  </si>
  <si>
    <t>pol. č. 11352A (205 kg/m) 615,000000 (11352)*0,205=126,075 [B] 
pol. č. 11354A (205 kg/m) 1240,000000 (11352b)*0,205=254,200 [C] 
Celkem: B+C=380,275 [D]</t>
  </si>
  <si>
    <t>Zemní práce</t>
  </si>
  <si>
    <t>11130</t>
  </si>
  <si>
    <t>SEJMUTÍ DRNU</t>
  </si>
  <si>
    <t>M2</t>
  </si>
  <si>
    <t>Odkop za obrubou v místě odstranění obrub v šířce 0,5 m v tl. cca 0,15 m, včetně odvozu na skládku.</t>
  </si>
  <si>
    <t>(420,0+195,0+385,0)*0,5 500=500,000 [A]</t>
  </si>
  <si>
    <t>včetně vodorovné dopravy  a uložení na skládku</t>
  </si>
  <si>
    <t>113181</t>
  </si>
  <si>
    <t>ODSTRANĚNÍ KRYTU ZPEVNĚNÝCH PLOCH Z DLAŽDIC, ODVOZ DO 1KM</t>
  </si>
  <si>
    <t>M3</t>
  </si>
  <si>
    <t>Rozebraná dlažba stávajících sjezdů (napojení MK) bude na místě zpětně využita, vč. očištění dlažby a napaletování pro zpětné odláždění. Elektronicky odměřeno.  
Sjezdy k nemovitostem - parcelní číslo - 1050/2, 1143, 1142, 1137, 1136, 1131, 1130, 1025, 1110, 1026, 1031, 1098/1, 1032, 1035, 769, 861, 765, 764, 759, 758, 753, 748, 747, 743, 742, 738, 737, 736, 524/1, 520/1, 516, 507/1.  
Napojení místních komunikací - parcelní číslo - 1091, 802, 803.</t>
  </si>
  <si>
    <t>88*0,08=7,040 [A]</t>
  </si>
  <si>
    <t>Položka zahrnuje veškerou manipulaci s vybouranou sutí a s vybouranými hmotami vč. uložení na meziskládku. Nezahrnuje poplatek za skládku</t>
  </si>
  <si>
    <t>11332A</t>
  </si>
  <si>
    <t>ODSTRANĚNÍ PODKLADŮ ZPEVNĚNÝCH PLOCH Z KAMENIVA NESTMELENÉHO - BEZ DOPRAVY</t>
  </si>
  <si>
    <t>Odstranění podkladu stávajících sjezdů ze štěrkodrtě tl. 150 mm.  
Sjezdy - parcelní číslo - 1126, 1125, 1121, 1120, 868, 720, 721, 723, 727, 728, 515/3.</t>
  </si>
  <si>
    <t>25*0,15=3,750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</si>
  <si>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</si>
  <si>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11332B</t>
  </si>
  <si>
    <t>ODSTRANĚNÍ PODKLADŮ ZPEVNĚNÝCH PLOCH Z KAMENIVA NESTMELENÉHO - DOPRAVA</t>
  </si>
  <si>
    <t>tkm</t>
  </si>
  <si>
    <t>Odvoz na skládku.</t>
  </si>
  <si>
    <t>13*3,750000 (11332)*1,9=92,625 [A]</t>
  </si>
  <si>
    <t>Položka zahrnuje samostatnou dopravu suti a vybouraných hmot. Množství se určí jako součin hmotnosti [t] a požadované vzdálenosti [km].</t>
  </si>
  <si>
    <t>11352A</t>
  </si>
  <si>
    <t>ODSTRANĚNÍ CHODNÍKOVÝCH A SILNIČNÍCH OBRUBNÍKŮ BETONOVÝCH - BEZ DOPRAVY</t>
  </si>
  <si>
    <t>M</t>
  </si>
  <si>
    <t>Odstranění silničních obrub vč. betonové patky.</t>
  </si>
  <si>
    <t>silniční obruby 420=420,000 [A] 
nájezdové obruby 195=195,000 [B] 
Celkové množství 615.000000=615,000 [C]</t>
  </si>
  <si>
    <t>11352B</t>
  </si>
  <si>
    <t>ODSTRANĚNÍ CHODNÍKOVÝCH A SILNIČNÍCH OBRUBNÍKŮ BETONOVÝCH - DOPRAVA</t>
  </si>
  <si>
    <t>205 kg/m 13*615,000000 (11352)*0,205=1 638,975 [A]</t>
  </si>
  <si>
    <t>11354A</t>
  </si>
  <si>
    <t>ODSTRANĚNÍ OBRUB Z KRAJNÍKŮ - BEZ DOPRAVY</t>
  </si>
  <si>
    <t>Odstranění betonové přídlažby vč. betonové patky.</t>
  </si>
  <si>
    <t>1240,000=1 240,000 [A]</t>
  </si>
  <si>
    <t>11354B</t>
  </si>
  <si>
    <t>ODSTRANĚNÍ OBRUB Z KRAJNÍKŮ - DOPRAVA</t>
  </si>
  <si>
    <t>205 kg/m 13*1240,000000 (11352b)*0,205=3 304,600 [A]</t>
  </si>
  <si>
    <t>11</t>
  </si>
  <si>
    <t>11372</t>
  </si>
  <si>
    <t>a</t>
  </si>
  <si>
    <t>FRÉZOVÁNÍ ZPEVNĚNÝCH PLOCH ASFALTOVÝCH</t>
  </si>
  <si>
    <t>Frézování obrusné a ložné vrstvy silnice v tl. 90 mm. Odvozná vzdálenost a likvidace frézovaného materiálu v režii zhotovile.</t>
  </si>
  <si>
    <t>frézování 0,09*7975=717,750 [A] 
mínus materiál na zpevnění krajnic -220,000000 (56962)*0,1=-22,000 [B] 
Celkové množství 695.750000=695,750 [C]</t>
  </si>
  <si>
    <t>Položka zahrnuje veškerou manipulaci s vybouranou sutí a s vybouranými hmotami vč. uložení na skládku. Nezahrnuje poplatek za skládku</t>
  </si>
  <si>
    <t>12</t>
  </si>
  <si>
    <t>b</t>
  </si>
  <si>
    <t>Frézování obrusné a ložné vrstvy silnice v tl. 90 mm. Využití pro zpevnění krajnic. Odvozná vzdálenost na meziskládku v režii zhotovile.</t>
  </si>
  <si>
    <t>220,000000 (56962)*0,1=22,000 [A]</t>
  </si>
  <si>
    <t>13</t>
  </si>
  <si>
    <t>12273A</t>
  </si>
  <si>
    <t>ODKOPÁVKY A PROKOPÁVKY OBECNÉ TŘ. I - BEZ DOPRAVY</t>
  </si>
  <si>
    <t>Rýha šířky 0,3 m, hloubky 0,2 m pro položení obrub.</t>
  </si>
  <si>
    <t>615,000000 (917224)*0,3*0,2=36,900 [A] 
670,000000 (917223)*0,3*0,2=40,200 [B] 
Celkové množství 77.100000=77,100 [C]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</si>
  <si>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</si>
  <si>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</si>
  <si>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12273B</t>
  </si>
  <si>
    <t>ODKOPÁVKY A PROKOPÁVKY OBECNÉ TŘ. I - DOPRAVA</t>
  </si>
  <si>
    <t>M3KM</t>
  </si>
  <si>
    <t>13*615,000000 (917224)*0,3*0,2=479,700 [A] 
13*670,000000 (917223)*0,3*0,2=522,600 [B] 
Celkové množství 1002.300000=1 002,300 [C]</t>
  </si>
  <si>
    <t>Položka zahrnuje samostatnou dopravu zeminy. Množství se určí jako součin kubatutry [m3] a požadované vzdálenosti [km].</t>
  </si>
  <si>
    <t>15</t>
  </si>
  <si>
    <t>12922</t>
  </si>
  <si>
    <t>ČIŠTĚNÍ KRAJNIC OD NÁNOSU TL. DO 100MM</t>
  </si>
  <si>
    <t>Čištění krajnic tl. 100 mm, šířky 0,5 m</t>
  </si>
  <si>
    <t>220=220,000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</si>
  <si>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</si>
  <si>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16</t>
  </si>
  <si>
    <t>18232</t>
  </si>
  <si>
    <t>ROZPROSTŘENÍ ORNICE V ROVINĚ V TL DO 0,15M</t>
  </si>
  <si>
    <t>Zpětný zásyp v místě odstranění obrub vč. nákupu vhodné zeminy pro terénní úpravy.</t>
  </si>
  <si>
    <t>500,000000 (11130)=500,000 [A]</t>
  </si>
  <si>
    <t>položka zahrnuje:  
nutné přemístění ornice z dočasných skládek vzdálených do 50m  
rozprostření ornice v předepsané tloušťce v rovině a ve svahu do 1:5</t>
  </si>
  <si>
    <t>17</t>
  </si>
  <si>
    <t>18241</t>
  </si>
  <si>
    <t>ZALOŽENÍ TRÁVNÍKU RUČNÍM VÝSEVEM</t>
  </si>
  <si>
    <t>Osetí v místě doplnění zeminy v místě odstraněných obrub.</t>
  </si>
  <si>
    <t>Zahrnuje dodání předepsané travní směsi, její výsev na ornici, zalévání, první pokosení, to vše bez ohledu na sklon terénu</t>
  </si>
  <si>
    <t>18</t>
  </si>
  <si>
    <t>567303</t>
  </si>
  <si>
    <t>VRSTVY PRO OBNOVU A OPRAVY ZE ŠTĚRKODRTI</t>
  </si>
  <si>
    <t>Podkladní vrstva stávajících sjezdů v místě předláždění, ŠD fr. 0/32 tl. 150 mm</t>
  </si>
  <si>
    <t>0,15*108=16,200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</si>
  <si>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</si>
  <si>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19</t>
  </si>
  <si>
    <t>Podkladní lože stávajících sjezdů v místě předláždění, fr. 4/8 tl. 40 mm</t>
  </si>
  <si>
    <t>0,04*108=4,320 [A]</t>
  </si>
  <si>
    <t>20</t>
  </si>
  <si>
    <t>56933</t>
  </si>
  <si>
    <t>ZPEVNĚNÍ KRAJNIC ZE ŠTĚRKODRTI TL. DO 150MM</t>
  </si>
  <si>
    <t>Oprava sjezdů - štěrkodrť ŠDA 0/32 tl. 150 mm</t>
  </si>
  <si>
    <t>0,15*25=3,750 [A]</t>
  </si>
  <si>
    <t>- dodání kameniva předepsané kvality a zrnitosti  
- rozprostření a zhutnění vrstvy v předepsané tloušťce  
- zřízení vrstvy bez rozlišení šířky, pokládání vrstvy po etapách</t>
  </si>
  <si>
    <t>21</t>
  </si>
  <si>
    <t>56962</t>
  </si>
  <si>
    <t>ZPEVNĚNÍ KRAJNIC Z RECYKLOVANÉHO MATERIÁLU TL DO 100MM</t>
  </si>
  <si>
    <t>Asfaltový recyklát tl. 100 mm, šířky 0,5 m - pro zpevnění krajnice bude využit frézovaný R-materiál ze stavby.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</si>
  <si>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</si>
  <si>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22</t>
  </si>
  <si>
    <t>572212</t>
  </si>
  <si>
    <t>SPOJOVACÍ POSTŘIK Z MODIFIK ASFALTU DO 0,5KG/M2</t>
  </si>
  <si>
    <t>Spojovací postřik pod ložnou vrstvou PS-E, 0,40 kg/m2</t>
  </si>
  <si>
    <t>dle pol. č. 574C46 7975,000000 (574A34)=7 975,000 [A] 
dle pol. č. 574F06 20,000000 (574F06)/0,05=400,000 [B] 
Celkové množství 8375.000000=8 375,000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</si>
  <si>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</si>
  <si>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23</t>
  </si>
  <si>
    <t>Spojovací postřik pod obrusnou vrstvou PS-E, 0,30 kg/m2</t>
  </si>
  <si>
    <t>7975,000000 (574A34)=7 975,000 [A]</t>
  </si>
  <si>
    <t>24</t>
  </si>
  <si>
    <t>574A34</t>
  </si>
  <si>
    <t>ASFALTOVÝ BETON PRO OBRUSNÉ VRSTVY ACO 11+, 11S TL. 40MM</t>
  </si>
  <si>
    <t>Obrusná vrstva, ACO 11+, tl. vrstvy 40 mm</t>
  </si>
  <si>
    <t>7975=7 975,000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</si>
  <si>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</si>
  <si>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25</t>
  </si>
  <si>
    <t>574C46</t>
  </si>
  <si>
    <t>ASFALTOVÝ BETON PRO LOŽNÍ VRSTVY ACL 16+, 16S TL. 50MM</t>
  </si>
  <si>
    <t>Ložná vrstva, ACL 16+, tl. vrstvy 50 mm</t>
  </si>
  <si>
    <t>26</t>
  </si>
  <si>
    <t>574F06</t>
  </si>
  <si>
    <t>ASFALTOVÝ BETON PRO PODKLADNÍ VRSTVY MODIFIK ACP 16+, 16S</t>
  </si>
  <si>
    <t>Doplnění podkladní vrstvy v průměrné tloušťce 50 mm v místech vyrovnání příčných sklonů po frézování.</t>
  </si>
  <si>
    <t>km 0,470 - 0,550 vpravo 0,05*400=20,000 [A]</t>
  </si>
  <si>
    <t>27</t>
  </si>
  <si>
    <t>582612</t>
  </si>
  <si>
    <t>KRYTY Z BETON DLAŽDIC SE ZÁMKEM ŠEDÝCH TL 80MM DO LOŽE Z KAM</t>
  </si>
  <si>
    <t>Předláždění stávajících sjezdů z původní dlažby. Předpoklad využití 70 m2, vč. vyrovnání podkladu a pokládky.</t>
  </si>
  <si>
    <t>70=70,000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</si>
  <si>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</si>
  <si>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28</t>
  </si>
  <si>
    <t>Předláždění stávajících sjezdů - doplnění doplnění chybějící a poškozené dlažby, vč. vyrovnání podkladu a pokládky.</t>
  </si>
  <si>
    <t>38=38,000 [A]</t>
  </si>
  <si>
    <t>29</t>
  </si>
  <si>
    <t>58920</t>
  </si>
  <si>
    <t>VÝPLŇ SPAR MODIFIKOVANÝM ASFALTEM</t>
  </si>
  <si>
    <t>Pracovní spára - zalití styčné spáry asfaltu bitumenovou zálivkou, včetně prořezu.  
Na začátku a konci úpravy.  
Napojení místních komunikací (2x spára - 1x podél hlavní silnice, 1x v místě napojení obrusné vrstvy).  
Podélná spára na rozhraní etap.</t>
  </si>
  <si>
    <t>ZÚ, KÚ, napojení MK 350,0=350,000 [A] 
Podélná spára 1084,2=1 084,200 [B] 
Mezisoučet 1434.200000=1 434,200 [C]</t>
  </si>
  <si>
    <t>položka zahrnuje:  
- dodávku předepsaného materiálu  
- vyčištění a výplň spar tímto materiálem</t>
  </si>
  <si>
    <t>30</t>
  </si>
  <si>
    <t>Napojení MK - zalití styčné spáry asfaltu bitumenovou zálivkou, včetně prořezu.</t>
  </si>
  <si>
    <t>Potrubí</t>
  </si>
  <si>
    <t>31</t>
  </si>
  <si>
    <t>89921</t>
  </si>
  <si>
    <t>VÝŠKOVÁ ÚPRAVA POKLOPŮ</t>
  </si>
  <si>
    <t>KUS</t>
  </si>
  <si>
    <t>Výšková úprava betonových kanalizačních poklopů.</t>
  </si>
  <si>
    <t>- položka výškové úpravy zahrnuje všechny nutné práce a materiály pro zvýšení nebo snížení zařízení (včetně nutné úpravy stávajícího povrchu vozovky nebo chodníku).</t>
  </si>
  <si>
    <t>32</t>
  </si>
  <si>
    <t>89922</t>
  </si>
  <si>
    <t>VÝŠKOVÁ ÚPRAVA MŘÍŽÍ</t>
  </si>
  <si>
    <t>Výšková úprava mříží stávajících uličních vpustí.</t>
  </si>
  <si>
    <t>Ostatní konstrukce a práce</t>
  </si>
  <si>
    <t>33</t>
  </si>
  <si>
    <t>915221</t>
  </si>
  <si>
    <t>VODOR DOPRAV ZNAČ PLASTEM STRUKTURÁLNÍ NEHLUČNÉ - DOD A POKLÁDKA</t>
  </si>
  <si>
    <t>Strukturální studený plast bez zvučícího efektu.</t>
  </si>
  <si>
    <t>V1a (0,125) 130*0,125=16,250 [A] 
V2b (0,125) 960*0,125*2/3=80,000 [B] 
V7a 26=26,000 [C] 
Celkové množství 122.250000=122,250 [D]</t>
  </si>
  <si>
    <t>položka zahrnuje:  
- dodání a pokládku nátěrového materiálu (měří se pouze natíraná plocha)  
- předznačení a reflexní úpravu</t>
  </si>
  <si>
    <t>34</t>
  </si>
  <si>
    <t>917223</t>
  </si>
  <si>
    <t>SILNIČNÍ A CHODNÍKOVÉ OBRUBY Z BETONOVÝCH OBRUBNÍKŮ ŠÍŘ 100MM</t>
  </si>
  <si>
    <t>Osazení silničních obrub, včetně podkladu z vrstvy ŠDA 0/32 tl. 150 mm a betonového lože s boční opěrou z betonu C 16/20.</t>
  </si>
  <si>
    <t>zapuštěný 10/25 670=670,000 [A]</t>
  </si>
  <si>
    <t>Položka zahrnuje:  
dodání a pokládku betonových obrubníků o rozměrech předepsaných zadávací dokumentací  
betonové lože i boční betonovou opěrku.</t>
  </si>
  <si>
    <t>35</t>
  </si>
  <si>
    <t>917224</t>
  </si>
  <si>
    <t>SILNIČNÍ A CHODNÍKOVÉ OBRUBY Z BETONOVÝCH OBRUBNÍKŮ ŠÍŘ 150MM</t>
  </si>
  <si>
    <t>silniční 15/25, nášlap 120 mm 420=420,000 [A] 
nájezdový 15/15, nášlap 20 mm 145=145,000 [B] 
přechodový 25/15, nášlap 20-120 mm 50=50,000 [C] 
Celkové množství 615.000000=615,000 [D]</t>
  </si>
  <si>
    <t>36</t>
  </si>
  <si>
    <t>919112</t>
  </si>
  <si>
    <t>ŘEZÁNÍ ASFALTOVÉHO KRYTU VOZOVEK TL DO 100MM</t>
  </si>
  <si>
    <t>Řezání asfaltového krytu při odstraňovaní stávajících obrub a přídlažby.</t>
  </si>
  <si>
    <t>670+615=1 285,000 [A]</t>
  </si>
  <si>
    <t>položka zahrnuje řezání vozovkové vrstvy v předepsané tloušťce, včetně spotřeby vody</t>
  </si>
  <si>
    <t>37</t>
  </si>
  <si>
    <t>935812</t>
  </si>
  <si>
    <t>ŽLABY A RIGOLY DLÁŽDĚNÉ Z KOSTEK DROBNÝCH DO BETONU TL 100MM</t>
  </si>
  <si>
    <t>Nátok do vpustí a zadláždění dlažební kostkou 10/10/10 cm do betonu tl. 10 cm, betonové lože C16/20</t>
  </si>
  <si>
    <t>32,0*0,2=6,400 [A]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</si>
  <si>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úpravu napojení a ukončení  
- vnitrostaveništní i mimostaveništní dopravu  
- měří se vydlážděná plocha.</t>
  </si>
  <si>
    <t>38</t>
  </si>
  <si>
    <t>93818</t>
  </si>
  <si>
    <t>OČIŠTĚNÍ ASFALT VOZOVEK ZAMETENÍM</t>
  </si>
  <si>
    <t>Strojní očištění frézované plochy před provedením spojovajícho postřiku.</t>
  </si>
  <si>
    <t>7975,000=7 975,000 [A]</t>
  </si>
  <si>
    <t>položka zahrnuje očištění předepsaným způsobem včetně odklizení vzniklého odpadu</t>
  </si>
  <si>
    <t>SO 181</t>
  </si>
  <si>
    <t>Dopravně inženýrská opatření</t>
  </si>
  <si>
    <t>02720</t>
  </si>
  <si>
    <t>POMOC PRÁCE ZŘÍZ NEBO ZAJIŠŤ REGULACI A OCHRANU DOPRAVY</t>
  </si>
  <si>
    <t>Přechodná úprava dopravního značení a objízdných tras, včetně údržby a úprav během stavebních prací v souladu s TP 66 - II. vydání, Zásady pro označování pracovních míst na PK a s platnými předpisy pro navrhování DZ na PK vč. vyhlášky č. 294/2015 Sb. 
Stávající DZ svislé se pro potřeby PDZ zachovají a dle potřeby zakryjí upraví nebo doplní. 
Přechodné SDZ (značky, směrové desky, závory, semaforová souprava, světla) se umístí na nosičích a podklasdníchdeskách včetně nutných přesunů dle jednotlivých fází (etap) výstavby, dodávky, montáže, demontáže. 
Zahrnuje projekt dočasného dopravního značení. 
Vše v režii zhotovitele</t>
  </si>
  <si>
    <t>zahrnuje veškeré náklady spojené s objednatelem požadovanými zařízeními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</si>
</sst>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25.5">
      <c r="A10" s="18" t="s">
        <v>38</v>
      </c>
      <c s="23" t="s">
        <v>22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62</v>
      </c>
      <c s="18" t="s">
        <v>54</v>
      </c>
      <c s="24" t="s">
        <v>63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30</v>
      </c>
      <c s="23" t="s">
        <v>64</v>
      </c>
      <c s="18" t="s">
        <v>54</v>
      </c>
      <c s="24" t="s">
        <v>65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66</v>
      </c>
      <c s="23" t="s">
        <v>67</v>
      </c>
      <c s="18" t="s">
        <v>54</v>
      </c>
      <c s="24" t="s">
        <v>68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69</v>
      </c>
      <c s="23" t="s">
        <v>70</v>
      </c>
      <c s="18" t="s">
        <v>54</v>
      </c>
      <c s="24" t="s">
        <v>71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33</v>
      </c>
      <c s="23" t="s">
        <v>72</v>
      </c>
      <c s="18" t="s">
        <v>54</v>
      </c>
      <c s="24" t="s">
        <v>73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0+O8+O17+O78+O131+O140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74</v>
      </c>
      <c s="32">
        <f>0+I8+I17+I78+I131+I140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74</v>
      </c>
      <c s="5"/>
      <c s="14" t="s">
        <v>75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76</v>
      </c>
      <c s="18" t="s">
        <v>22</v>
      </c>
      <c s="24" t="s">
        <v>77</v>
      </c>
      <c s="25" t="s">
        <v>78</v>
      </c>
      <c s="26">
        <v>355.325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79</v>
      </c>
    </row>
    <row r="11" spans="1:5" ht="63.75">
      <c r="A11" s="30" t="s">
        <v>45</v>
      </c>
      <c r="E11" s="31" t="s">
        <v>80</v>
      </c>
    </row>
    <row r="12" spans="1:5" ht="25.5">
      <c r="A12" t="s">
        <v>46</v>
      </c>
      <c r="E12" s="29" t="s">
        <v>81</v>
      </c>
    </row>
    <row r="13" spans="1:16" ht="12.75">
      <c r="A13" s="18" t="s">
        <v>38</v>
      </c>
      <c s="23" t="s">
        <v>16</v>
      </c>
      <c s="23" t="s">
        <v>76</v>
      </c>
      <c s="18" t="s">
        <v>16</v>
      </c>
      <c s="24" t="s">
        <v>77</v>
      </c>
      <c s="25" t="s">
        <v>78</v>
      </c>
      <c s="26">
        <v>380.275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25.5">
      <c r="A14" s="28" t="s">
        <v>43</v>
      </c>
      <c r="E14" s="29" t="s">
        <v>82</v>
      </c>
    </row>
    <row r="15" spans="1:5" ht="38.25">
      <c r="A15" s="30" t="s">
        <v>45</v>
      </c>
      <c r="E15" s="31" t="s">
        <v>83</v>
      </c>
    </row>
    <row r="16" spans="1:5" ht="25.5">
      <c r="A16" t="s">
        <v>46</v>
      </c>
      <c r="E16" s="29" t="s">
        <v>81</v>
      </c>
    </row>
    <row r="17" spans="1:18" ht="12.75" customHeight="1">
      <c r="A17" s="5" t="s">
        <v>36</v>
      </c>
      <c s="5"/>
      <c s="35" t="s">
        <v>22</v>
      </c>
      <c s="5"/>
      <c s="21" t="s">
        <v>84</v>
      </c>
      <c s="5"/>
      <c s="5"/>
      <c s="5"/>
      <c s="36">
        <f>0+Q17</f>
      </c>
      <c r="O17">
        <f>0+R17</f>
      </c>
      <c r="Q17">
        <f>0+I18+I22+I26+I30+I34+I38+I42+I46+I50+I54+I58+I62+I66+I70+I74</f>
      </c>
      <c>
        <f>0+O18+O22+O26+O30+O34+O38+O42+O46+O50+O54+O58+O62+O66+O70+O74</f>
      </c>
    </row>
    <row r="18" spans="1:16" ht="12.75">
      <c r="A18" s="18" t="s">
        <v>38</v>
      </c>
      <c s="23" t="s">
        <v>15</v>
      </c>
      <c s="23" t="s">
        <v>85</v>
      </c>
      <c s="18" t="s">
        <v>40</v>
      </c>
      <c s="24" t="s">
        <v>86</v>
      </c>
      <c s="25" t="s">
        <v>87</v>
      </c>
      <c s="26">
        <v>500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88</v>
      </c>
    </row>
    <row r="20" spans="1:5" ht="12.75">
      <c r="A20" s="30" t="s">
        <v>45</v>
      </c>
      <c r="E20" s="31" t="s">
        <v>89</v>
      </c>
    </row>
    <row r="21" spans="1:5" ht="12.75">
      <c r="A21" t="s">
        <v>46</v>
      </c>
      <c r="E21" s="29" t="s">
        <v>90</v>
      </c>
    </row>
    <row r="22" spans="1:16" ht="12.75">
      <c r="A22" s="18" t="s">
        <v>38</v>
      </c>
      <c s="23" t="s">
        <v>26</v>
      </c>
      <c s="23" t="s">
        <v>91</v>
      </c>
      <c s="18" t="s">
        <v>40</v>
      </c>
      <c s="24" t="s">
        <v>92</v>
      </c>
      <c s="25" t="s">
        <v>93</v>
      </c>
      <c s="26">
        <v>7.04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76.5">
      <c r="A23" s="28" t="s">
        <v>43</v>
      </c>
      <c r="E23" s="29" t="s">
        <v>94</v>
      </c>
    </row>
    <row r="24" spans="1:5" ht="12.75">
      <c r="A24" s="30" t="s">
        <v>45</v>
      </c>
      <c r="E24" s="31" t="s">
        <v>95</v>
      </c>
    </row>
    <row r="25" spans="1:5" ht="25.5">
      <c r="A25" t="s">
        <v>46</v>
      </c>
      <c r="E25" s="29" t="s">
        <v>96</v>
      </c>
    </row>
    <row r="26" spans="1:16" ht="25.5">
      <c r="A26" s="18" t="s">
        <v>38</v>
      </c>
      <c s="23" t="s">
        <v>28</v>
      </c>
      <c s="23" t="s">
        <v>97</v>
      </c>
      <c s="18" t="s">
        <v>40</v>
      </c>
      <c s="24" t="s">
        <v>98</v>
      </c>
      <c s="25" t="s">
        <v>93</v>
      </c>
      <c s="26">
        <v>3.75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38.25">
      <c r="A27" s="28" t="s">
        <v>43</v>
      </c>
      <c r="E27" s="29" t="s">
        <v>99</v>
      </c>
    </row>
    <row r="28" spans="1:5" ht="12.75">
      <c r="A28" s="30" t="s">
        <v>45</v>
      </c>
      <c r="E28" s="31" t="s">
        <v>100</v>
      </c>
    </row>
    <row r="29" spans="1:5" ht="63.75">
      <c r="A29" t="s">
        <v>46</v>
      </c>
      <c r="E29" s="29" t="s">
        <v>101</v>
      </c>
    </row>
    <row r="30" spans="1:16" ht="25.5">
      <c r="A30" s="18" t="s">
        <v>38</v>
      </c>
      <c s="23" t="s">
        <v>30</v>
      </c>
      <c s="23" t="s">
        <v>102</v>
      </c>
      <c s="18" t="s">
        <v>40</v>
      </c>
      <c s="24" t="s">
        <v>103</v>
      </c>
      <c s="25" t="s">
        <v>104</v>
      </c>
      <c s="26">
        <v>92.625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105</v>
      </c>
    </row>
    <row r="32" spans="1:5" ht="12.75">
      <c r="A32" s="30" t="s">
        <v>45</v>
      </c>
      <c r="E32" s="31" t="s">
        <v>106</v>
      </c>
    </row>
    <row r="33" spans="1:5" ht="25.5">
      <c r="A33" t="s">
        <v>46</v>
      </c>
      <c r="E33" s="29" t="s">
        <v>107</v>
      </c>
    </row>
    <row r="34" spans="1:16" ht="25.5">
      <c r="A34" s="18" t="s">
        <v>38</v>
      </c>
      <c s="23" t="s">
        <v>66</v>
      </c>
      <c s="23" t="s">
        <v>108</v>
      </c>
      <c s="18" t="s">
        <v>40</v>
      </c>
      <c s="24" t="s">
        <v>109</v>
      </c>
      <c s="25" t="s">
        <v>110</v>
      </c>
      <c s="26">
        <v>615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111</v>
      </c>
    </row>
    <row r="36" spans="1:5" ht="38.25">
      <c r="A36" s="30" t="s">
        <v>45</v>
      </c>
      <c r="E36" s="31" t="s">
        <v>112</v>
      </c>
    </row>
    <row r="37" spans="1:5" ht="63.75">
      <c r="A37" t="s">
        <v>46</v>
      </c>
      <c r="E37" s="29" t="s">
        <v>101</v>
      </c>
    </row>
    <row r="38" spans="1:16" ht="25.5">
      <c r="A38" s="18" t="s">
        <v>38</v>
      </c>
      <c s="23" t="s">
        <v>69</v>
      </c>
      <c s="23" t="s">
        <v>113</v>
      </c>
      <c s="18" t="s">
        <v>40</v>
      </c>
      <c s="24" t="s">
        <v>114</v>
      </c>
      <c s="25" t="s">
        <v>104</v>
      </c>
      <c s="26">
        <v>1638.975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105</v>
      </c>
    </row>
    <row r="40" spans="1:5" ht="12.75">
      <c r="A40" s="30" t="s">
        <v>45</v>
      </c>
      <c r="E40" s="31" t="s">
        <v>115</v>
      </c>
    </row>
    <row r="41" spans="1:5" ht="25.5">
      <c r="A41" t="s">
        <v>46</v>
      </c>
      <c r="E41" s="29" t="s">
        <v>107</v>
      </c>
    </row>
    <row r="42" spans="1:16" ht="12.75">
      <c r="A42" s="18" t="s">
        <v>38</v>
      </c>
      <c s="23" t="s">
        <v>33</v>
      </c>
      <c s="23" t="s">
        <v>116</v>
      </c>
      <c s="18" t="s">
        <v>40</v>
      </c>
      <c s="24" t="s">
        <v>117</v>
      </c>
      <c s="25" t="s">
        <v>110</v>
      </c>
      <c s="26">
        <v>1240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118</v>
      </c>
    </row>
    <row r="44" spans="1:5" ht="12.75">
      <c r="A44" s="30" t="s">
        <v>45</v>
      </c>
      <c r="E44" s="31" t="s">
        <v>119</v>
      </c>
    </row>
    <row r="45" spans="1:5" ht="63.75">
      <c r="A45" t="s">
        <v>46</v>
      </c>
      <c r="E45" s="29" t="s">
        <v>101</v>
      </c>
    </row>
    <row r="46" spans="1:16" ht="12.75">
      <c r="A46" s="18" t="s">
        <v>38</v>
      </c>
      <c s="23" t="s">
        <v>35</v>
      </c>
      <c s="23" t="s">
        <v>120</v>
      </c>
      <c s="18" t="s">
        <v>40</v>
      </c>
      <c s="24" t="s">
        <v>121</v>
      </c>
      <c s="25" t="s">
        <v>104</v>
      </c>
      <c s="26">
        <v>3304.6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105</v>
      </c>
    </row>
    <row r="48" spans="1:5" ht="12.75">
      <c r="A48" s="30" t="s">
        <v>45</v>
      </c>
      <c r="E48" s="31" t="s">
        <v>122</v>
      </c>
    </row>
    <row r="49" spans="1:5" ht="25.5">
      <c r="A49" t="s">
        <v>46</v>
      </c>
      <c r="E49" s="29" t="s">
        <v>107</v>
      </c>
    </row>
    <row r="50" spans="1:16" ht="12.75">
      <c r="A50" s="18" t="s">
        <v>38</v>
      </c>
      <c s="23" t="s">
        <v>123</v>
      </c>
      <c s="23" t="s">
        <v>124</v>
      </c>
      <c s="18" t="s">
        <v>125</v>
      </c>
      <c s="24" t="s">
        <v>126</v>
      </c>
      <c s="25" t="s">
        <v>93</v>
      </c>
      <c s="26">
        <v>695.75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25.5">
      <c r="A51" s="28" t="s">
        <v>43</v>
      </c>
      <c r="E51" s="29" t="s">
        <v>127</v>
      </c>
    </row>
    <row r="52" spans="1:5" ht="38.25">
      <c r="A52" s="30" t="s">
        <v>45</v>
      </c>
      <c r="E52" s="31" t="s">
        <v>128</v>
      </c>
    </row>
    <row r="53" spans="1:5" ht="25.5">
      <c r="A53" t="s">
        <v>46</v>
      </c>
      <c r="E53" s="29" t="s">
        <v>129</v>
      </c>
    </row>
    <row r="54" spans="1:16" ht="12.75">
      <c r="A54" s="18" t="s">
        <v>38</v>
      </c>
      <c s="23" t="s">
        <v>130</v>
      </c>
      <c s="23" t="s">
        <v>124</v>
      </c>
      <c s="18" t="s">
        <v>131</v>
      </c>
      <c s="24" t="s">
        <v>126</v>
      </c>
      <c s="25" t="s">
        <v>93</v>
      </c>
      <c s="26">
        <v>22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25.5">
      <c r="A55" s="28" t="s">
        <v>43</v>
      </c>
      <c r="E55" s="29" t="s">
        <v>132</v>
      </c>
    </row>
    <row r="56" spans="1:5" ht="12.75">
      <c r="A56" s="30" t="s">
        <v>45</v>
      </c>
      <c r="E56" s="31" t="s">
        <v>133</v>
      </c>
    </row>
    <row r="57" spans="1:5" ht="25.5">
      <c r="A57" t="s">
        <v>46</v>
      </c>
      <c r="E57" s="29" t="s">
        <v>129</v>
      </c>
    </row>
    <row r="58" spans="1:16" ht="12.75">
      <c r="A58" s="18" t="s">
        <v>38</v>
      </c>
      <c s="23" t="s">
        <v>134</v>
      </c>
      <c s="23" t="s">
        <v>135</v>
      </c>
      <c s="18" t="s">
        <v>40</v>
      </c>
      <c s="24" t="s">
        <v>136</v>
      </c>
      <c s="25" t="s">
        <v>93</v>
      </c>
      <c s="26">
        <v>77.1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137</v>
      </c>
    </row>
    <row r="60" spans="1:5" ht="38.25">
      <c r="A60" s="30" t="s">
        <v>45</v>
      </c>
      <c r="E60" s="31" t="s">
        <v>138</v>
      </c>
    </row>
    <row r="61" spans="1:5" ht="369.75">
      <c r="A61" t="s">
        <v>46</v>
      </c>
      <c r="E61" s="29" t="s">
        <v>139</v>
      </c>
    </row>
    <row r="62" spans="1:16" ht="12.75">
      <c r="A62" s="18" t="s">
        <v>38</v>
      </c>
      <c s="23" t="s">
        <v>140</v>
      </c>
      <c s="23" t="s">
        <v>141</v>
      </c>
      <c s="18" t="s">
        <v>40</v>
      </c>
      <c s="24" t="s">
        <v>142</v>
      </c>
      <c s="25" t="s">
        <v>143</v>
      </c>
      <c s="26">
        <v>1002.3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105</v>
      </c>
    </row>
    <row r="64" spans="1:5" ht="38.25">
      <c r="A64" s="30" t="s">
        <v>45</v>
      </c>
      <c r="E64" s="31" t="s">
        <v>144</v>
      </c>
    </row>
    <row r="65" spans="1:5" ht="25.5">
      <c r="A65" t="s">
        <v>46</v>
      </c>
      <c r="E65" s="29" t="s">
        <v>145</v>
      </c>
    </row>
    <row r="66" spans="1:16" ht="12.75">
      <c r="A66" s="18" t="s">
        <v>38</v>
      </c>
      <c s="23" t="s">
        <v>146</v>
      </c>
      <c s="23" t="s">
        <v>147</v>
      </c>
      <c s="18" t="s">
        <v>40</v>
      </c>
      <c s="24" t="s">
        <v>148</v>
      </c>
      <c s="25" t="s">
        <v>87</v>
      </c>
      <c s="26">
        <v>220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149</v>
      </c>
    </row>
    <row r="68" spans="1:5" ht="12.75">
      <c r="A68" s="30" t="s">
        <v>45</v>
      </c>
      <c r="E68" s="31" t="s">
        <v>150</v>
      </c>
    </row>
    <row r="69" spans="1:5" ht="63.75">
      <c r="A69" t="s">
        <v>46</v>
      </c>
      <c r="E69" s="29" t="s">
        <v>151</v>
      </c>
    </row>
    <row r="70" spans="1:16" ht="12.75">
      <c r="A70" s="18" t="s">
        <v>38</v>
      </c>
      <c s="23" t="s">
        <v>152</v>
      </c>
      <c s="23" t="s">
        <v>153</v>
      </c>
      <c s="18" t="s">
        <v>40</v>
      </c>
      <c s="24" t="s">
        <v>154</v>
      </c>
      <c s="25" t="s">
        <v>87</v>
      </c>
      <c s="26">
        <v>500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155</v>
      </c>
    </row>
    <row r="72" spans="1:5" ht="12.75">
      <c r="A72" s="30" t="s">
        <v>45</v>
      </c>
      <c r="E72" s="31" t="s">
        <v>156</v>
      </c>
    </row>
    <row r="73" spans="1:5" ht="38.25">
      <c r="A73" t="s">
        <v>46</v>
      </c>
      <c r="E73" s="29" t="s">
        <v>157</v>
      </c>
    </row>
    <row r="74" spans="1:16" ht="12.75">
      <c r="A74" s="18" t="s">
        <v>38</v>
      </c>
      <c s="23" t="s">
        <v>158</v>
      </c>
      <c s="23" t="s">
        <v>159</v>
      </c>
      <c s="18" t="s">
        <v>40</v>
      </c>
      <c s="24" t="s">
        <v>160</v>
      </c>
      <c s="25" t="s">
        <v>87</v>
      </c>
      <c s="26">
        <v>500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161</v>
      </c>
    </row>
    <row r="76" spans="1:5" ht="12.75">
      <c r="A76" s="30" t="s">
        <v>45</v>
      </c>
      <c r="E76" s="31" t="s">
        <v>156</v>
      </c>
    </row>
    <row r="77" spans="1:5" ht="25.5">
      <c r="A77" t="s">
        <v>46</v>
      </c>
      <c r="E77" s="29" t="s">
        <v>162</v>
      </c>
    </row>
    <row r="78" spans="1:18" ht="12.75" customHeight="1">
      <c r="A78" s="5" t="s">
        <v>36</v>
      </c>
      <c s="5"/>
      <c s="35" t="s">
        <v>28</v>
      </c>
      <c s="5"/>
      <c s="21" t="s">
        <v>75</v>
      </c>
      <c s="5"/>
      <c s="5"/>
      <c s="5"/>
      <c s="36">
        <f>0+Q78</f>
      </c>
      <c r="O78">
        <f>0+R78</f>
      </c>
      <c r="Q78">
        <f>0+I79+I83+I87+I91+I95+I99+I103+I107+I111+I115+I119+I123+I127</f>
      </c>
      <c>
        <f>0+O79+O83+O87+O91+O95+O99+O103+O107+O111+O115+O119+O123+O127</f>
      </c>
    </row>
    <row r="79" spans="1:16" ht="12.75">
      <c r="A79" s="18" t="s">
        <v>38</v>
      </c>
      <c s="23" t="s">
        <v>163</v>
      </c>
      <c s="23" t="s">
        <v>164</v>
      </c>
      <c s="18" t="s">
        <v>125</v>
      </c>
      <c s="24" t="s">
        <v>165</v>
      </c>
      <c s="25" t="s">
        <v>93</v>
      </c>
      <c s="26">
        <v>16.2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2.75">
      <c r="A80" s="28" t="s">
        <v>43</v>
      </c>
      <c r="E80" s="29" t="s">
        <v>166</v>
      </c>
    </row>
    <row r="81" spans="1:5" ht="12.75">
      <c r="A81" s="30" t="s">
        <v>45</v>
      </c>
      <c r="E81" s="31" t="s">
        <v>167</v>
      </c>
    </row>
    <row r="82" spans="1:5" ht="51">
      <c r="A82" t="s">
        <v>46</v>
      </c>
      <c r="E82" s="29" t="s">
        <v>168</v>
      </c>
    </row>
    <row r="83" spans="1:16" ht="12.75">
      <c r="A83" s="18" t="s">
        <v>38</v>
      </c>
      <c s="23" t="s">
        <v>169</v>
      </c>
      <c s="23" t="s">
        <v>164</v>
      </c>
      <c s="18" t="s">
        <v>131</v>
      </c>
      <c s="24" t="s">
        <v>165</v>
      </c>
      <c s="25" t="s">
        <v>93</v>
      </c>
      <c s="26">
        <v>4.32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170</v>
      </c>
    </row>
    <row r="85" spans="1:5" ht="12.75">
      <c r="A85" s="30" t="s">
        <v>45</v>
      </c>
      <c r="E85" s="31" t="s">
        <v>171</v>
      </c>
    </row>
    <row r="86" spans="1:5" ht="51">
      <c r="A86" t="s">
        <v>46</v>
      </c>
      <c r="E86" s="29" t="s">
        <v>168</v>
      </c>
    </row>
    <row r="87" spans="1:16" ht="12.75">
      <c r="A87" s="18" t="s">
        <v>38</v>
      </c>
      <c s="23" t="s">
        <v>172</v>
      </c>
      <c s="23" t="s">
        <v>173</v>
      </c>
      <c s="18" t="s">
        <v>40</v>
      </c>
      <c s="24" t="s">
        <v>174</v>
      </c>
      <c s="25" t="s">
        <v>87</v>
      </c>
      <c s="26">
        <v>3.75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12.75">
      <c r="A88" s="28" t="s">
        <v>43</v>
      </c>
      <c r="E88" s="29" t="s">
        <v>175</v>
      </c>
    </row>
    <row r="89" spans="1:5" ht="12.75">
      <c r="A89" s="30" t="s">
        <v>45</v>
      </c>
      <c r="E89" s="31" t="s">
        <v>176</v>
      </c>
    </row>
    <row r="90" spans="1:5" ht="38.25">
      <c r="A90" t="s">
        <v>46</v>
      </c>
      <c r="E90" s="29" t="s">
        <v>177</v>
      </c>
    </row>
    <row r="91" spans="1:16" ht="12.75">
      <c r="A91" s="18" t="s">
        <v>38</v>
      </c>
      <c s="23" t="s">
        <v>178</v>
      </c>
      <c s="23" t="s">
        <v>179</v>
      </c>
      <c s="18" t="s">
        <v>40</v>
      </c>
      <c s="24" t="s">
        <v>180</v>
      </c>
      <c s="25" t="s">
        <v>87</v>
      </c>
      <c s="26">
        <v>220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25.5">
      <c r="A92" s="28" t="s">
        <v>43</v>
      </c>
      <c r="E92" s="29" t="s">
        <v>181</v>
      </c>
    </row>
    <row r="93" spans="1:5" ht="12.75">
      <c r="A93" s="30" t="s">
        <v>45</v>
      </c>
      <c r="E93" s="31" t="s">
        <v>150</v>
      </c>
    </row>
    <row r="94" spans="1:5" ht="102">
      <c r="A94" t="s">
        <v>46</v>
      </c>
      <c r="E94" s="29" t="s">
        <v>182</v>
      </c>
    </row>
    <row r="95" spans="1:16" ht="12.75">
      <c r="A95" s="18" t="s">
        <v>38</v>
      </c>
      <c s="23" t="s">
        <v>183</v>
      </c>
      <c s="23" t="s">
        <v>184</v>
      </c>
      <c s="18" t="s">
        <v>125</v>
      </c>
      <c s="24" t="s">
        <v>185</v>
      </c>
      <c s="25" t="s">
        <v>87</v>
      </c>
      <c s="26">
        <v>8375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12.75">
      <c r="A96" s="28" t="s">
        <v>43</v>
      </c>
      <c r="E96" s="29" t="s">
        <v>186</v>
      </c>
    </row>
    <row r="97" spans="1:5" ht="38.25">
      <c r="A97" s="30" t="s">
        <v>45</v>
      </c>
      <c r="E97" s="31" t="s">
        <v>187</v>
      </c>
    </row>
    <row r="98" spans="1:5" ht="51">
      <c r="A98" t="s">
        <v>46</v>
      </c>
      <c r="E98" s="29" t="s">
        <v>188</v>
      </c>
    </row>
    <row r="99" spans="1:16" ht="12.75">
      <c r="A99" s="18" t="s">
        <v>38</v>
      </c>
      <c s="23" t="s">
        <v>189</v>
      </c>
      <c s="23" t="s">
        <v>184</v>
      </c>
      <c s="18" t="s">
        <v>131</v>
      </c>
      <c s="24" t="s">
        <v>185</v>
      </c>
      <c s="25" t="s">
        <v>87</v>
      </c>
      <c s="26">
        <v>7975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12.75">
      <c r="A100" s="28" t="s">
        <v>43</v>
      </c>
      <c r="E100" s="29" t="s">
        <v>190</v>
      </c>
    </row>
    <row r="101" spans="1:5" ht="12.75">
      <c r="A101" s="30" t="s">
        <v>45</v>
      </c>
      <c r="E101" s="31" t="s">
        <v>191</v>
      </c>
    </row>
    <row r="102" spans="1:5" ht="51">
      <c r="A102" t="s">
        <v>46</v>
      </c>
      <c r="E102" s="29" t="s">
        <v>188</v>
      </c>
    </row>
    <row r="103" spans="1:16" ht="12.75">
      <c r="A103" s="18" t="s">
        <v>38</v>
      </c>
      <c s="23" t="s">
        <v>192</v>
      </c>
      <c s="23" t="s">
        <v>193</v>
      </c>
      <c s="18" t="s">
        <v>40</v>
      </c>
      <c s="24" t="s">
        <v>194</v>
      </c>
      <c s="25" t="s">
        <v>87</v>
      </c>
      <c s="26">
        <v>7975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12.75">
      <c r="A104" s="28" t="s">
        <v>43</v>
      </c>
      <c r="E104" s="29" t="s">
        <v>195</v>
      </c>
    </row>
    <row r="105" spans="1:5" ht="12.75">
      <c r="A105" s="30" t="s">
        <v>45</v>
      </c>
      <c r="E105" s="31" t="s">
        <v>196</v>
      </c>
    </row>
    <row r="106" spans="1:5" ht="140.25">
      <c r="A106" t="s">
        <v>46</v>
      </c>
      <c r="E106" s="29" t="s">
        <v>197</v>
      </c>
    </row>
    <row r="107" spans="1:16" ht="12.75">
      <c r="A107" s="18" t="s">
        <v>38</v>
      </c>
      <c s="23" t="s">
        <v>198</v>
      </c>
      <c s="23" t="s">
        <v>199</v>
      </c>
      <c s="18" t="s">
        <v>40</v>
      </c>
      <c s="24" t="s">
        <v>200</v>
      </c>
      <c s="25" t="s">
        <v>87</v>
      </c>
      <c s="26">
        <v>7975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12.75">
      <c r="A108" s="28" t="s">
        <v>43</v>
      </c>
      <c r="E108" s="29" t="s">
        <v>201</v>
      </c>
    </row>
    <row r="109" spans="1:5" ht="12.75">
      <c r="A109" s="30" t="s">
        <v>45</v>
      </c>
      <c r="E109" s="31" t="s">
        <v>191</v>
      </c>
    </row>
    <row r="110" spans="1:5" ht="140.25">
      <c r="A110" t="s">
        <v>46</v>
      </c>
      <c r="E110" s="29" t="s">
        <v>197</v>
      </c>
    </row>
    <row r="111" spans="1:16" ht="12.75">
      <c r="A111" s="18" t="s">
        <v>38</v>
      </c>
      <c s="23" t="s">
        <v>202</v>
      </c>
      <c s="23" t="s">
        <v>203</v>
      </c>
      <c s="18" t="s">
        <v>40</v>
      </c>
      <c s="24" t="s">
        <v>204</v>
      </c>
      <c s="25" t="s">
        <v>93</v>
      </c>
      <c s="26">
        <v>20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25.5">
      <c r="A112" s="28" t="s">
        <v>43</v>
      </c>
      <c r="E112" s="29" t="s">
        <v>205</v>
      </c>
    </row>
    <row r="113" spans="1:5" ht="12.75">
      <c r="A113" s="30" t="s">
        <v>45</v>
      </c>
      <c r="E113" s="31" t="s">
        <v>206</v>
      </c>
    </row>
    <row r="114" spans="1:5" ht="140.25">
      <c r="A114" t="s">
        <v>46</v>
      </c>
      <c r="E114" s="29" t="s">
        <v>197</v>
      </c>
    </row>
    <row r="115" spans="1:16" ht="12.75">
      <c r="A115" s="18" t="s">
        <v>38</v>
      </c>
      <c s="23" t="s">
        <v>207</v>
      </c>
      <c s="23" t="s">
        <v>208</v>
      </c>
      <c s="18" t="s">
        <v>125</v>
      </c>
      <c s="24" t="s">
        <v>209</v>
      </c>
      <c s="25" t="s">
        <v>87</v>
      </c>
      <c s="26">
        <v>70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25.5">
      <c r="A116" s="28" t="s">
        <v>43</v>
      </c>
      <c r="E116" s="29" t="s">
        <v>210</v>
      </c>
    </row>
    <row r="117" spans="1:5" ht="12.75">
      <c r="A117" s="30" t="s">
        <v>45</v>
      </c>
      <c r="E117" s="31" t="s">
        <v>211</v>
      </c>
    </row>
    <row r="118" spans="1:5" ht="153">
      <c r="A118" t="s">
        <v>46</v>
      </c>
      <c r="E118" s="29" t="s">
        <v>212</v>
      </c>
    </row>
    <row r="119" spans="1:16" ht="12.75">
      <c r="A119" s="18" t="s">
        <v>38</v>
      </c>
      <c s="23" t="s">
        <v>213</v>
      </c>
      <c s="23" t="s">
        <v>208</v>
      </c>
      <c s="18" t="s">
        <v>131</v>
      </c>
      <c s="24" t="s">
        <v>209</v>
      </c>
      <c s="25" t="s">
        <v>87</v>
      </c>
      <c s="26">
        <v>38</v>
      </c>
      <c s="27">
        <v>0</v>
      </c>
      <c s="27">
        <f>ROUND(ROUND(H119,2)*ROUND(G119,3),2)</f>
      </c>
      <c r="O119">
        <f>(I119*21)/100</f>
      </c>
      <c t="s">
        <v>16</v>
      </c>
    </row>
    <row r="120" spans="1:5" ht="25.5">
      <c r="A120" s="28" t="s">
        <v>43</v>
      </c>
      <c r="E120" s="29" t="s">
        <v>214</v>
      </c>
    </row>
    <row r="121" spans="1:5" ht="12.75">
      <c r="A121" s="30" t="s">
        <v>45</v>
      </c>
      <c r="E121" s="31" t="s">
        <v>215</v>
      </c>
    </row>
    <row r="122" spans="1:5" ht="153">
      <c r="A122" t="s">
        <v>46</v>
      </c>
      <c r="E122" s="29" t="s">
        <v>212</v>
      </c>
    </row>
    <row r="123" spans="1:16" ht="12.75">
      <c r="A123" s="18" t="s">
        <v>38</v>
      </c>
      <c s="23" t="s">
        <v>216</v>
      </c>
      <c s="23" t="s">
        <v>217</v>
      </c>
      <c s="18" t="s">
        <v>125</v>
      </c>
      <c s="24" t="s">
        <v>218</v>
      </c>
      <c s="25" t="s">
        <v>110</v>
      </c>
      <c s="26">
        <v>1434.2</v>
      </c>
      <c s="27">
        <v>0</v>
      </c>
      <c s="27">
        <f>ROUND(ROUND(H123,2)*ROUND(G123,3),2)</f>
      </c>
      <c r="O123">
        <f>(I123*21)/100</f>
      </c>
      <c t="s">
        <v>16</v>
      </c>
    </row>
    <row r="124" spans="1:5" ht="63.75">
      <c r="A124" s="28" t="s">
        <v>43</v>
      </c>
      <c r="E124" s="29" t="s">
        <v>219</v>
      </c>
    </row>
    <row r="125" spans="1:5" ht="38.25">
      <c r="A125" s="30" t="s">
        <v>45</v>
      </c>
      <c r="E125" s="31" t="s">
        <v>220</v>
      </c>
    </row>
    <row r="126" spans="1:5" ht="38.25">
      <c r="A126" t="s">
        <v>46</v>
      </c>
      <c r="E126" s="29" t="s">
        <v>221</v>
      </c>
    </row>
    <row r="127" spans="1:16" ht="12.75">
      <c r="A127" s="18" t="s">
        <v>38</v>
      </c>
      <c s="23" t="s">
        <v>222</v>
      </c>
      <c s="23" t="s">
        <v>217</v>
      </c>
      <c s="18" t="s">
        <v>131</v>
      </c>
      <c s="24" t="s">
        <v>218</v>
      </c>
      <c s="25" t="s">
        <v>110</v>
      </c>
      <c s="26">
        <v>162</v>
      </c>
      <c s="27">
        <v>0</v>
      </c>
      <c s="27">
        <f>ROUND(ROUND(H127,2)*ROUND(G127,3),2)</f>
      </c>
      <c r="O127">
        <f>(I127*21)/100</f>
      </c>
      <c t="s">
        <v>16</v>
      </c>
    </row>
    <row r="128" spans="1:5" ht="12.75">
      <c r="A128" s="28" t="s">
        <v>43</v>
      </c>
      <c r="E128" s="29" t="s">
        <v>223</v>
      </c>
    </row>
    <row r="129" spans="1:5" ht="12.75">
      <c r="A129" s="30" t="s">
        <v>45</v>
      </c>
      <c r="E129" s="31" t="s">
        <v>40</v>
      </c>
    </row>
    <row r="130" spans="1:5" ht="38.25">
      <c r="A130" t="s">
        <v>46</v>
      </c>
      <c r="E130" s="29" t="s">
        <v>221</v>
      </c>
    </row>
    <row r="131" spans="1:18" ht="12.75" customHeight="1">
      <c r="A131" s="5" t="s">
        <v>36</v>
      </c>
      <c s="5"/>
      <c s="35" t="s">
        <v>69</v>
      </c>
      <c s="5"/>
      <c s="21" t="s">
        <v>224</v>
      </c>
      <c s="5"/>
      <c s="5"/>
      <c s="5"/>
      <c s="36">
        <f>0+Q131</f>
      </c>
      <c r="O131">
        <f>0+R131</f>
      </c>
      <c r="Q131">
        <f>0+I132+I136</f>
      </c>
      <c>
        <f>0+O132+O136</f>
      </c>
    </row>
    <row r="132" spans="1:16" ht="12.75">
      <c r="A132" s="18" t="s">
        <v>38</v>
      </c>
      <c s="23" t="s">
        <v>225</v>
      </c>
      <c s="23" t="s">
        <v>226</v>
      </c>
      <c s="18" t="s">
        <v>40</v>
      </c>
      <c s="24" t="s">
        <v>227</v>
      </c>
      <c s="25" t="s">
        <v>228</v>
      </c>
      <c s="26">
        <v>11</v>
      </c>
      <c s="27">
        <v>0</v>
      </c>
      <c s="27">
        <f>ROUND(ROUND(H132,2)*ROUND(G132,3),2)</f>
      </c>
      <c r="O132">
        <f>(I132*21)/100</f>
      </c>
      <c t="s">
        <v>16</v>
      </c>
    </row>
    <row r="133" spans="1:5" ht="12.75">
      <c r="A133" s="28" t="s">
        <v>43</v>
      </c>
      <c r="E133" s="29" t="s">
        <v>229</v>
      </c>
    </row>
    <row r="134" spans="1:5" ht="12.75">
      <c r="A134" s="30" t="s">
        <v>45</v>
      </c>
      <c r="E134" s="31" t="s">
        <v>40</v>
      </c>
    </row>
    <row r="135" spans="1:5" ht="25.5">
      <c r="A135" t="s">
        <v>46</v>
      </c>
      <c r="E135" s="29" t="s">
        <v>230</v>
      </c>
    </row>
    <row r="136" spans="1:16" ht="12.75">
      <c r="A136" s="18" t="s">
        <v>38</v>
      </c>
      <c s="23" t="s">
        <v>231</v>
      </c>
      <c s="23" t="s">
        <v>232</v>
      </c>
      <c s="18" t="s">
        <v>40</v>
      </c>
      <c s="24" t="s">
        <v>233</v>
      </c>
      <c s="25" t="s">
        <v>228</v>
      </c>
      <c s="26">
        <v>22</v>
      </c>
      <c s="27">
        <v>0</v>
      </c>
      <c s="27">
        <f>ROUND(ROUND(H136,2)*ROUND(G136,3),2)</f>
      </c>
      <c r="O136">
        <f>(I136*21)/100</f>
      </c>
      <c t="s">
        <v>16</v>
      </c>
    </row>
    <row r="137" spans="1:5" ht="12.75">
      <c r="A137" s="28" t="s">
        <v>43</v>
      </c>
      <c r="E137" s="29" t="s">
        <v>234</v>
      </c>
    </row>
    <row r="138" spans="1:5" ht="12.75">
      <c r="A138" s="30" t="s">
        <v>45</v>
      </c>
      <c r="E138" s="31" t="s">
        <v>40</v>
      </c>
    </row>
    <row r="139" spans="1:5" ht="25.5">
      <c r="A139" t="s">
        <v>46</v>
      </c>
      <c r="E139" s="29" t="s">
        <v>230</v>
      </c>
    </row>
    <row r="140" spans="1:18" ht="12.75" customHeight="1">
      <c r="A140" s="5" t="s">
        <v>36</v>
      </c>
      <c s="5"/>
      <c s="35" t="s">
        <v>33</v>
      </c>
      <c s="5"/>
      <c s="21" t="s">
        <v>235</v>
      </c>
      <c s="5"/>
      <c s="5"/>
      <c s="5"/>
      <c s="36">
        <f>0+Q140</f>
      </c>
      <c r="O140">
        <f>0+R140</f>
      </c>
      <c r="Q140">
        <f>0+I141+I145+I149+I153+I157+I161</f>
      </c>
      <c>
        <f>0+O141+O145+O149+O153+O157+O161</f>
      </c>
    </row>
    <row r="141" spans="1:16" ht="25.5">
      <c r="A141" s="18" t="s">
        <v>38</v>
      </c>
      <c s="23" t="s">
        <v>236</v>
      </c>
      <c s="23" t="s">
        <v>237</v>
      </c>
      <c s="18" t="s">
        <v>40</v>
      </c>
      <c s="24" t="s">
        <v>238</v>
      </c>
      <c s="25" t="s">
        <v>87</v>
      </c>
      <c s="26">
        <v>122.25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12.75">
      <c r="A142" s="28" t="s">
        <v>43</v>
      </c>
      <c r="E142" s="29" t="s">
        <v>239</v>
      </c>
    </row>
    <row r="143" spans="1:5" ht="51">
      <c r="A143" s="30" t="s">
        <v>45</v>
      </c>
      <c r="E143" s="31" t="s">
        <v>240</v>
      </c>
    </row>
    <row r="144" spans="1:5" ht="38.25">
      <c r="A144" t="s">
        <v>46</v>
      </c>
      <c r="E144" s="29" t="s">
        <v>241</v>
      </c>
    </row>
    <row r="145" spans="1:16" ht="12.75">
      <c r="A145" s="18" t="s">
        <v>38</v>
      </c>
      <c s="23" t="s">
        <v>242</v>
      </c>
      <c s="23" t="s">
        <v>243</v>
      </c>
      <c s="18" t="s">
        <v>40</v>
      </c>
      <c s="24" t="s">
        <v>244</v>
      </c>
      <c s="25" t="s">
        <v>110</v>
      </c>
      <c s="26">
        <v>670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25.5">
      <c r="A146" s="28" t="s">
        <v>43</v>
      </c>
      <c r="E146" s="29" t="s">
        <v>245</v>
      </c>
    </row>
    <row r="147" spans="1:5" ht="12.75">
      <c r="A147" s="30" t="s">
        <v>45</v>
      </c>
      <c r="E147" s="31" t="s">
        <v>246</v>
      </c>
    </row>
    <row r="148" spans="1:5" ht="51">
      <c r="A148" t="s">
        <v>46</v>
      </c>
      <c r="E148" s="29" t="s">
        <v>247</v>
      </c>
    </row>
    <row r="149" spans="1:16" ht="12.75">
      <c r="A149" s="18" t="s">
        <v>38</v>
      </c>
      <c s="23" t="s">
        <v>248</v>
      </c>
      <c s="23" t="s">
        <v>249</v>
      </c>
      <c s="18" t="s">
        <v>40</v>
      </c>
      <c s="24" t="s">
        <v>250</v>
      </c>
      <c s="25" t="s">
        <v>110</v>
      </c>
      <c s="26">
        <v>615</v>
      </c>
      <c s="27">
        <v>0</v>
      </c>
      <c s="27">
        <f>ROUND(ROUND(H149,2)*ROUND(G149,3),2)</f>
      </c>
      <c r="O149">
        <f>(I149*21)/100</f>
      </c>
      <c t="s">
        <v>16</v>
      </c>
    </row>
    <row r="150" spans="1:5" ht="25.5">
      <c r="A150" s="28" t="s">
        <v>43</v>
      </c>
      <c r="E150" s="29" t="s">
        <v>245</v>
      </c>
    </row>
    <row r="151" spans="1:5" ht="51">
      <c r="A151" s="30" t="s">
        <v>45</v>
      </c>
      <c r="E151" s="31" t="s">
        <v>251</v>
      </c>
    </row>
    <row r="152" spans="1:5" ht="51">
      <c r="A152" t="s">
        <v>46</v>
      </c>
      <c r="E152" s="29" t="s">
        <v>247</v>
      </c>
    </row>
    <row r="153" spans="1:16" ht="12.75">
      <c r="A153" s="18" t="s">
        <v>38</v>
      </c>
      <c s="23" t="s">
        <v>252</v>
      </c>
      <c s="23" t="s">
        <v>253</v>
      </c>
      <c s="18" t="s">
        <v>40</v>
      </c>
      <c s="24" t="s">
        <v>254</v>
      </c>
      <c s="25" t="s">
        <v>110</v>
      </c>
      <c s="26">
        <v>1285</v>
      </c>
      <c s="27">
        <v>0</v>
      </c>
      <c s="27">
        <f>ROUND(ROUND(H153,2)*ROUND(G153,3),2)</f>
      </c>
      <c r="O153">
        <f>(I153*21)/100</f>
      </c>
      <c t="s">
        <v>16</v>
      </c>
    </row>
    <row r="154" spans="1:5" ht="12.75">
      <c r="A154" s="28" t="s">
        <v>43</v>
      </c>
      <c r="E154" s="29" t="s">
        <v>255</v>
      </c>
    </row>
    <row r="155" spans="1:5" ht="12.75">
      <c r="A155" s="30" t="s">
        <v>45</v>
      </c>
      <c r="E155" s="31" t="s">
        <v>256</v>
      </c>
    </row>
    <row r="156" spans="1:5" ht="25.5">
      <c r="A156" t="s">
        <v>46</v>
      </c>
      <c r="E156" s="29" t="s">
        <v>257</v>
      </c>
    </row>
    <row r="157" spans="1:16" ht="12.75">
      <c r="A157" s="18" t="s">
        <v>38</v>
      </c>
      <c s="23" t="s">
        <v>258</v>
      </c>
      <c s="23" t="s">
        <v>259</v>
      </c>
      <c s="18" t="s">
        <v>40</v>
      </c>
      <c s="24" t="s">
        <v>260</v>
      </c>
      <c s="25" t="s">
        <v>87</v>
      </c>
      <c s="26">
        <v>6.4</v>
      </c>
      <c s="27">
        <v>0</v>
      </c>
      <c s="27">
        <f>ROUND(ROUND(H157,2)*ROUND(G157,3),2)</f>
      </c>
      <c r="O157">
        <f>(I157*21)/100</f>
      </c>
      <c t="s">
        <v>16</v>
      </c>
    </row>
    <row r="158" spans="1:5" ht="25.5">
      <c r="A158" s="28" t="s">
        <v>43</v>
      </c>
      <c r="E158" s="29" t="s">
        <v>261</v>
      </c>
    </row>
    <row r="159" spans="1:5" ht="12.75">
      <c r="A159" s="30" t="s">
        <v>45</v>
      </c>
      <c r="E159" s="31" t="s">
        <v>262</v>
      </c>
    </row>
    <row r="160" spans="1:5" ht="102">
      <c r="A160" t="s">
        <v>46</v>
      </c>
      <c r="E160" s="29" t="s">
        <v>263</v>
      </c>
    </row>
    <row r="161" spans="1:16" ht="12.75">
      <c r="A161" s="18" t="s">
        <v>38</v>
      </c>
      <c s="23" t="s">
        <v>264</v>
      </c>
      <c s="23" t="s">
        <v>265</v>
      </c>
      <c s="18" t="s">
        <v>40</v>
      </c>
      <c s="24" t="s">
        <v>266</v>
      </c>
      <c s="25" t="s">
        <v>87</v>
      </c>
      <c s="26">
        <v>7975</v>
      </c>
      <c s="27">
        <v>0</v>
      </c>
      <c s="27">
        <f>ROUND(ROUND(H161,2)*ROUND(G161,3),2)</f>
      </c>
      <c r="O161">
        <f>(I161*21)/100</f>
      </c>
      <c t="s">
        <v>16</v>
      </c>
    </row>
    <row r="162" spans="1:5" ht="12.75">
      <c r="A162" s="28" t="s">
        <v>43</v>
      </c>
      <c r="E162" s="29" t="s">
        <v>267</v>
      </c>
    </row>
    <row r="163" spans="1:5" ht="12.75">
      <c r="A163" s="30" t="s">
        <v>45</v>
      </c>
      <c r="E163" s="31" t="s">
        <v>268</v>
      </c>
    </row>
    <row r="164" spans="1:5" ht="25.5">
      <c r="A164" t="s">
        <v>46</v>
      </c>
      <c r="E164" s="29" t="s">
        <v>269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270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270</v>
      </c>
      <c s="5"/>
      <c s="14" t="s">
        <v>271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272</v>
      </c>
      <c s="18" t="s">
        <v>40</v>
      </c>
      <c s="24" t="s">
        <v>273</v>
      </c>
      <c s="25" t="s">
        <v>42</v>
      </c>
      <c s="26">
        <v>1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40.25">
      <c r="A10" s="28" t="s">
        <v>43</v>
      </c>
      <c r="E10" s="29" t="s">
        <v>274</v>
      </c>
    </row>
    <row r="11" spans="1:5" ht="12.75">
      <c r="A11" s="30" t="s">
        <v>45</v>
      </c>
      <c r="E11" s="31" t="s">
        <v>40</v>
      </c>
    </row>
    <row r="12" spans="1:5" ht="12.75">
      <c r="A12" t="s">
        <v>46</v>
      </c>
      <c r="E12" s="29" t="s">
        <v>275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