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001" sheetId="1" r:id="rId1"/>
    <sheet name="SO101" sheetId="2" r:id="rId2"/>
    <sheet name="SO102" sheetId="3" r:id="rId3"/>
    <sheet name="SO103.1" sheetId="4" r:id="rId4"/>
    <sheet name="SO103.2" sheetId="5" r:id="rId5"/>
    <sheet name="SO104.1" sheetId="6" r:id="rId6"/>
    <sheet name="SO104.2" sheetId="7" r:id="rId7"/>
    <sheet name="SO105" sheetId="8" r:id="rId8"/>
    <sheet name="SO105.1" sheetId="9" r:id="rId9"/>
    <sheet name="SO106.1" sheetId="10" r:id="rId10"/>
    <sheet name="SO106.2" sheetId="11" r:id="rId11"/>
    <sheet name="SO131.1" sheetId="12" r:id="rId12"/>
    <sheet name="SO131.2" sheetId="13" r:id="rId13"/>
    <sheet name="SO301_301.1" sheetId="14" r:id="rId14"/>
    <sheet name="SO301_301.1.1" sheetId="15" r:id="rId15"/>
    <sheet name="SO301_301.2" sheetId="16" r:id="rId16"/>
    <sheet name="SO302" sheetId="17" r:id="rId17"/>
    <sheet name="SO401" sheetId="18" r:id="rId18"/>
    <sheet name="SO402" sheetId="19" r:id="rId19"/>
    <sheet name="SO802" sheetId="20" r:id="rId20"/>
    <sheet name="SO901_Ostatní" sheetId="21" r:id="rId21"/>
    <sheet name="SO901_Vedlejší" sheetId="22" r:id="rId22"/>
  </sheets>
  <definedNames/>
  <calcPr/>
  <webPublishing/>
</workbook>
</file>

<file path=xl/sharedStrings.xml><?xml version="1.0" encoding="utf-8"?>
<sst xmlns="http://schemas.openxmlformats.org/spreadsheetml/2006/main" count="7902" uniqueCount="1056">
  <si>
    <t>ASPE10</t>
  </si>
  <si>
    <t>S</t>
  </si>
  <si>
    <t>Soupis prací objektu</t>
  </si>
  <si>
    <t xml:space="preserve">Stavba: </t>
  </si>
  <si>
    <t>2021 134.41</t>
  </si>
  <si>
    <t>II/430 Brno – Slatina, okružní křižovatka - PV, po DI č. I</t>
  </si>
  <si>
    <t>O</t>
  </si>
  <si>
    <t>Rozpočet:</t>
  </si>
  <si>
    <t>0,00</t>
  </si>
  <si>
    <t>15,00</t>
  </si>
  <si>
    <t>21,00</t>
  </si>
  <si>
    <t>3</t>
  </si>
  <si>
    <t>2</t>
  </si>
  <si>
    <t>SO001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</si>
  <si>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</si>
  <si>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</si>
  <si>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</si>
  <si>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</si>
  <si>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</si>
  <si>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</si>
  <si>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</si>
  <si>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</si>
  <si>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</si>
  <si>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</si>
  <si>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</si>
  <si>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</si>
  <si>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</si>
  <si>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</si>
  <si>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</si>
  <si>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</si>
  <si>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</si>
  <si>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</si>
  <si>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</si>
  <si>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</si>
  <si>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</si>
  <si>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</si>
  <si>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</t>
  </si>
  <si>
    <t>T</t>
  </si>
  <si>
    <t>PP</t>
  </si>
  <si>
    <t>uložení drnu na recyklační skládce, kde bude recyklován</t>
  </si>
  <si>
    <t>VV</t>
  </si>
  <si>
    <t>1614*0,1*2=322,800 [A]</t>
  </si>
  <si>
    <t>TS</t>
  </si>
  <si>
    <t>zahrnuje veškeré poplatky provozovateli skládky související s uložením odpadu na skládce.</t>
  </si>
  <si>
    <t>Zemní práce</t>
  </si>
  <si>
    <t>11120</t>
  </si>
  <si>
    <t/>
  </si>
  <si>
    <t>ODSTRANĚNÍ KŘOVIN</t>
  </si>
  <si>
    <t>M2</t>
  </si>
  <si>
    <t>kácení porostů keřů a mladých stromků včetně kořenů: 
266=266,000 [A]</t>
  </si>
  <si>
    <t>odstranění křovin a stromů do průměru 100 mm  
doprava dřevin bez ohledu na vzdálenost  
spálení na hromadách nebo štěpkování</t>
  </si>
  <si>
    <t>11130</t>
  </si>
  <si>
    <t>SEJMUTÍ DRNU</t>
  </si>
  <si>
    <t>odvoz na skládku s oprávněním recyklace odpadu</t>
  </si>
  <si>
    <t>sejmutí svrchní humózní vrstvy a uložení na skládku 
1614=1 614,000 [A]</t>
  </si>
  <si>
    <t>včetně vodorovné dopravy  a uložení na skládku</t>
  </si>
  <si>
    <t>11201</t>
  </si>
  <si>
    <t>KÁCENÍ STROMŮ D KMENE DO 0,5M S ODSTRANĚNÍM PAŘEZŮ</t>
  </si>
  <si>
    <t>KUS</t>
  </si>
  <si>
    <t>odvoz a likvidace v režii zhotovitele</t>
  </si>
  <si>
    <t>kácení vzrostlých stromů: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</si>
  <si>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</si>
  <si>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</si>
  <si>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</si>
  <si>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</si>
  <si>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sejmutí ornice v trvalém záboru 
237,9=237,900 [A]</t>
  </si>
  <si>
    <t>položka zahrnuje sejmutí ornice bez ohledu na tloušťku vrstvy a její vodorovnou dopravu  
nezahrnuje uložení na trvalou skládku</t>
  </si>
  <si>
    <t>18231</t>
  </si>
  <si>
    <t>ROZPROSTŘENÍ ORNICE V ROVINĚ V TL DO 0,10M</t>
  </si>
  <si>
    <t>rozpostření ornice z trvalého záboru na parcelu č. 1081/5 v mocnosti 10cm: 
2379=2 379,000 [A]</t>
  </si>
  <si>
    <t>položka zahrnuje:  
nutné přemístění ornice z dočasných skládek vzdálených do 50m  
rozprostření ornice v předepsané tloušťce v rovině a ve svahu do 1:5</t>
  </si>
  <si>
    <t>SO101</t>
  </si>
  <si>
    <t>Okružní křižovatka</t>
  </si>
  <si>
    <t>vybourané obruby: 
2,3*(54*0,15*0,25)=4,658 [A] 
vybourané betonové lože: 
2,3*(54*0,08)=9,936 [B] 
vybouráné betonové svodidlo: 
43*0,6=25,800 [C] 
vybourané dlaždice: 
14*0,06*2,0=1,680 [D] 
Celkem: A+B+C+D=42,074 [E] 
Odvoz na skládku s oprávněním recyklace odpadu.</t>
  </si>
  <si>
    <t>poplatek za uložení zeminy na recyklační skládku, kde bude přetříděna a bude zajištěno opětovné použití</t>
  </si>
  <si>
    <t>odvoz vytěžené zeminy na skládku (viz. 123735): 
200*2,0=400,000 [A] 
300*2,0=600,000 [B] 
1455*0,5*2,0=1 455,000 [C] 
50*2,0+90*2,0=280,000 [D] 
Celkem: A+B+C+D=2 735,000 [E]</t>
  </si>
  <si>
    <t>viz. položka 113135</t>
  </si>
  <si>
    <t>0,2*2,4=0,480 [A]</t>
  </si>
  <si>
    <t>014202</t>
  </si>
  <si>
    <t>R</t>
  </si>
  <si>
    <t>POPLATKY ZA ZEMNÍK</t>
  </si>
  <si>
    <t>dle položky č. 12573: 
nákup vhodného materiálu do aktivní zóny: 
1455*0,5*1,7=1 236,750 [A]</t>
  </si>
  <si>
    <t>Položka obsahuje veškeré poplatky související s nákupem vhodného materiálu do aktivní zóny</t>
  </si>
  <si>
    <t>014212</t>
  </si>
  <si>
    <t>POPLATKY ZA ZEMNÍK - ORNICE</t>
  </si>
  <si>
    <t>dle položky č. 18230: 
nákup ornice pro směrovací ostrůvky: 
74*0,2*1,4=20,720 [A] 
Rozprosření poornice středového ostrova: 
441*0,3*1,4=185,220 [B] 
Rozprostření ornice středového ostrova: 
441*0,3*1,4=185,220 [C] 
Celkem: A+B+C=391,160 [D]</t>
  </si>
  <si>
    <t>zahrnuje veškeré poplatky majiteli zemníku související s nákupem zeminy (nikoliv s otvírkou zemníku)</t>
  </si>
  <si>
    <t>113135</t>
  </si>
  <si>
    <t>ODSTRANĚNÍ KRYTU ZPEVNĚNÝCH PLOCH S ASFALT POJIVEM, ODVOZ DO 8KM</t>
  </si>
  <si>
    <t>odvoz na skládku s oprávěnním recyklace odpadu</t>
  </si>
  <si>
    <t>vybourání zpevněné plochy z litého asfaltu: 
0,2=0,200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</si>
  <si>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</si>
  <si>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</si>
  <si>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113185</t>
  </si>
  <si>
    <t>ODSTRANĚNÍ KRYTU ZPEVNĚNÝCH PLOCH Z DLAŽDIC, ODVOZ DO 8KM</t>
  </si>
  <si>
    <t>rozebrání stávajících dlážděných ploch: 
14*0,06=0,840 [A]</t>
  </si>
  <si>
    <t>8</t>
  </si>
  <si>
    <t>11332</t>
  </si>
  <si>
    <t>ODSTRANĚNÍ PODKLADŮ ZPEVNĚNÝCH PLOCH Z KAMENIVA NESTMELENÉHO</t>
  </si>
  <si>
    <t>vybourání podkladních nestmelených vrstev vozovky (množství dle diagnostiky): 
457=457,000 [A] 
vybourání podkladních nestmelených vrstev dlážděných ploch: 
3=3,000 [B] 
vybourání podkladních nestmelených vrstev asfaltových ploch: 
1=1,000 [C] 
Celkem: A+B+C=461,000 [D] 
materiál bude uskladněn na mezideponií stavby a využit zpět na stavbě na dosypávky a zásyp jam a v SO 105 (dosypávky krajnic a ostrůvků)</t>
  </si>
  <si>
    <t>Položka zahrnuje veškerou manipulaci s vybouranou sutí a s vybouranými hmotami vč. uložení na meziskládku.</t>
  </si>
  <si>
    <t>113524</t>
  </si>
  <si>
    <t>ODSTRANĚNÍ CHODNÍKOVÝCH A SILNIČNÍCH OBRUBNÍKŮ BETONOVÝCH, ODVOZ DO 5KM</t>
  </si>
  <si>
    <t>M</t>
  </si>
  <si>
    <t>vybourání stávajících obrub: 
54=54,000 [A]</t>
  </si>
  <si>
    <t>11372</t>
  </si>
  <si>
    <t>FRÉZOVÁNÍ ZPEVNĚNÝCH PLOCH ASFALTOVÝCH</t>
  </si>
  <si>
    <t>frézování stávající vozovky (množství dle diagnostiky): 
1365*0,2=273,000 [A] 
odvoz a likvidace v režii zhotovitele s podmínkou prokázání recyklovatelnosti odpadu</t>
  </si>
  <si>
    <t>Položka zahrnuje veškerou manipulaci s vybouranou sutí a s vybouranými hmotami vč. uložení na skládku. Nezahrnuje poplatek za skládku</t>
  </si>
  <si>
    <t>11</t>
  </si>
  <si>
    <t>123735</t>
  </si>
  <si>
    <t>ODKOP PRO SPOD STAVBU SILNIC A ŽELEZNIC TŘ. I, ODVOZ DO 8KM</t>
  </si>
  <si>
    <t>odtěžení středového prstence: 
200=200,000 [A] 
odkopávky po zemní pláň: 
300=300,000 [B] 
výkop pro výměnu podloží (aktivní zóna): 
1455*0,5=727,500 [C] 
výkop pro uliční vpusti a přípojky uličních vpusti: 
50+90=140,000 [D] 
Celkem: A+B+C+D=1 367,500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</si>
  <si>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</si>
  <si>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</si>
  <si>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</si>
  <si>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</si>
  <si>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natěžení a dovoz: 
vhodný materiál do aktivní zóny: 
1455*0,5=727,500 [A] 
ornice pro ohumusování směrovacích ostrůvku: 
74*0,2=14,800 [B] 
Rozprostření podornice středového ostrova: 
441*0,3=132,300 [E] 
Rozprostření ornice středového ostrova: 
441*0,3=132,300 [F] 
z mezideponie dosypávky ostrůvku a středového prstence: 
322+40=362,000 [C] 
Celkem: A+B+E+F+C=1 368,900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</si>
  <si>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</si>
  <si>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</si>
  <si>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17120</t>
  </si>
  <si>
    <t>ULOŽENÍ SYPANINY DO NÁSYPŮ A NA SKLÁDKY BEZ ZHUTNĚNÍ</t>
  </si>
  <si>
    <t>uložení podkladních vrstev na mezideponií (viz. 11332): 
461=461,000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</si>
  <si>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</si>
  <si>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</si>
  <si>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viz. pol. 123735, uložení na skládku</t>
  </si>
  <si>
    <t>15</t>
  </si>
  <si>
    <t>17130</t>
  </si>
  <si>
    <t>ULOŽENÍ SYPANINY DO NÁSYPŮ V AKTIVNÍ ZÓNĚ SE ZHUTNĚNÍM</t>
  </si>
  <si>
    <t>1455*0,5=727,500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</si>
  <si>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</si>
  <si>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</si>
  <si>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17310</t>
  </si>
  <si>
    <t>ZEMNÍ KRAJNICE A DOSYPÁVKY SE ZHUTNĚNÍM</t>
  </si>
  <si>
    <t>Dosypávka nenamrzavým materiálem 
Dosypávka směrovacích ostrůvku: 
112=112,000 [A] 
Dosypávka středového ostrova: 
210=210,000 [B] 
Celkem: A+B=322,000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</si>
  <si>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</si>
  <si>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</si>
  <si>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17411</t>
  </si>
  <si>
    <t>ZÁSYP JAM A RÝH ZEMINOU SE ZHUTNĚNÍM</t>
  </si>
  <si>
    <t>zásyp uličních vpusti a přípojek uličních vpusti po aktivní zónu: 
40=40,000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</si>
  <si>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</si>
  <si>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</si>
  <si>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</si>
  <si>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</si>
  <si>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štěrkopískový podsyp a obsyp přípojky uliční vpusti: 
65*0,65=42,250 [A] 
štěrkopískový podsyp drenážní šachty: 
4*0,07=0,280 [B] 
Celkem: A+B=42,530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</si>
  <si>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</si>
  <si>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</si>
  <si>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18230</t>
  </si>
  <si>
    <t>ROZPROSTŘENÍ ORNICE V ROVINĚ</t>
  </si>
  <si>
    <t>Rozprostření ornice směrovacích ostrůvků: 
74*0,2=14,800 [A] 
Rozprostření podornice středového ostrova: 
441*0,3=132,300 [B] 
Rozprostření ornice středového ostrova: 
441*0,3=132,300 [C] 
Celkem: A+B+C=279,400 [D]</t>
  </si>
  <si>
    <t>20</t>
  </si>
  <si>
    <t>18241</t>
  </si>
  <si>
    <t>ZALOŽENÍ TRÁVNÍKU RUČNÍM VÝSEVEM</t>
  </si>
  <si>
    <t>zatravnění vč. následné péče dle TZ objektu SO101: 
74=74,000 [A]</t>
  </si>
  <si>
    <t>Zahrnuje dodání předepsané travní směsi, její výsev na ornici, zalévání, první pokosení, to vše bez ohledu na sklon terénu</t>
  </si>
  <si>
    <t>Základy</t>
  </si>
  <si>
    <t>21</t>
  </si>
  <si>
    <t>212635</t>
  </si>
  <si>
    <t>TRATIVODY KOMPL Z TRUB Z PLAST HM DN DO 150MM, RÝHA TŘ I</t>
  </si>
  <si>
    <t>silniční podélná drenáž DN150: 
255=255,000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</si>
  <si>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</si>
  <si>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</t>
  </si>
  <si>
    <t>21461C</t>
  </si>
  <si>
    <t>SEPARAČNÍ GEOTEXTILIE DO 300G/M2</t>
  </si>
  <si>
    <t>tkaná tahově separační geotextílie 300 g/m2 a pevnost min. 40kN/m</t>
  </si>
  <si>
    <t>separační geotextílie 300g/m2 pod výměnu podloží: 
1455=1 455,000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</si>
  <si>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</si>
  <si>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23</t>
  </si>
  <si>
    <t>opláštěná silniční podélné drenáže: 
255*2,5=637,500 [A]</t>
  </si>
  <si>
    <t>Vodorovné konstrukce</t>
  </si>
  <si>
    <t>24</t>
  </si>
  <si>
    <t>46452</t>
  </si>
  <si>
    <t>POHOZ DNA A SVAHŮ Z KAMENIVA DRCENÉHO</t>
  </si>
  <si>
    <t>kamenná mulč dle TZ: 
30*0,1=3,000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</si>
  <si>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</si>
  <si>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</si>
  <si>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25</t>
  </si>
  <si>
    <t>561441</t>
  </si>
  <si>
    <t>KAMENIVO ZPEVNĚNÉ CEMENTEM TŘ. I TL. DO 200MM</t>
  </si>
  <si>
    <t>tl. 170 mm</t>
  </si>
  <si>
    <t>konstrukce 1: 
562=562,000 [A] 
konstrukce 3a (okružní pás): 
593=593,000 [B] 
konstrukce 3b (okružní prstenec): 
167=167,000 [C] 
konstrukce 3b (srpovitá krajnice): 
22=22,000 [D] 
Celkem: A+B+C+D=1 344,000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</si>
  <si>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</si>
  <si>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26</t>
  </si>
  <si>
    <t>56336</t>
  </si>
  <si>
    <t>VOZOVKOVÉ VRSTVY ZE ŠTĚRKODRTI TL. DO 300MM</t>
  </si>
  <si>
    <t>tl. min. 250 mm</t>
  </si>
  <si>
    <t>konstrukce 1: 
627=627,000 [A] 
konstrukce 3a (okružní pás): 
635=635,000 [B] 
konstrukce 3b (okružní prstenec): 
193=193,000 [C] 
konstrukce 3b (srpovita krajnice): 
28=28,000 [D] 
konstrukce 6 (chodník): 
11=11,000 [E] 
Celkem: A+B+C+D+E=1 494,000 [F]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</si>
  <si>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</si>
  <si>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27</t>
  </si>
  <si>
    <t>572121</t>
  </si>
  <si>
    <t>INFILTRAČNÍ POSTŘIK ASFALTOVÝ DO 1,0KG/M2</t>
  </si>
  <si>
    <t>infiltrační postřik 1,0 kg/m2 
konstrukce 1: 
562=562,000 [A] 
konstrukce 3a (okružní pás): 
593=593,000 [B] 
konstrukce 3b (okružní prstenec): 
167=167,000 [C] 
konstrukce 3b (srpovitá krajnice): 
22=22,000 [D] 
Celkem: A+B+C+D=1 344,000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</si>
  <si>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</si>
  <si>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</si>
  <si>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572213</t>
  </si>
  <si>
    <t>SPOJOVACÍ POSTŘIK Z EMULZE DO 0,5KG/M2</t>
  </si>
  <si>
    <t>spojovací postřik PS-C, 0,5 kg/m2 
konstrukce 1: 
488=488,000 [A] 
konstrukce 3a (okružní pás): 
545=545,000 [B] 
Celkem: A+B=1 033,000 [C]</t>
  </si>
  <si>
    <t>29</t>
  </si>
  <si>
    <t>572214</t>
  </si>
  <si>
    <t>SPOJOVACÍ POSTŘIK Z MODIFIK EMULZE DO 0,5KG/M2</t>
  </si>
  <si>
    <t>spojovací postřik PS-CP, 0,3kg/m3 
konstrukce 1: 
2*488=976,000 [A] 
konstrukce 3a (okružní pás): 
2*545=1 090,000 [B] 
Celkem: A+B=2 066,000 [C]</t>
  </si>
  <si>
    <t>30</t>
  </si>
  <si>
    <t>574D78</t>
  </si>
  <si>
    <t>ASFALTOVÝ BETON PRO LOŽNÍ VRSTVY MODIFIK ACL 22+, 22S TL. 80MM</t>
  </si>
  <si>
    <t>ACL 22S, PMB 25/55-60 
konstrukce 1: 
488=488,000 [A] 
konstrukce 3a (okružní pás): 
545=545,000 [B] 
Celkem: A+B=1 033,000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</si>
  <si>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</si>
  <si>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31</t>
  </si>
  <si>
    <t>574E58</t>
  </si>
  <si>
    <t>ASFALTOVÝ BETON PRO PODKLADNÍ VRSTVY ACP 22+, 22S TL. 60MM</t>
  </si>
  <si>
    <t>ACP 22S, 50/70 
konstrukce 3a (okružní pás): 
položeny budou 2 vrstvy o celkové tloušťce 120mm 
2*545=1 090,000 [A]</t>
  </si>
  <si>
    <t>32</t>
  </si>
  <si>
    <t>574E78</t>
  </si>
  <si>
    <t>ASFALTOVÝ BETON PRO PODKLADNÍ VRSTVY ACP 22+, 22S TL. 80MM</t>
  </si>
  <si>
    <t>ACP 22S, 50/70 
konstrukce 1: 
488=488,000 [A]</t>
  </si>
  <si>
    <t>33</t>
  </si>
  <si>
    <t>574J54</t>
  </si>
  <si>
    <t>ASFALTOVÝ KOBEREC MASTIXOVÝ MODIFIK SMA 11+, 11S TL. 40MM</t>
  </si>
  <si>
    <t>SMA 11S, PMB 25/55-60 
konstrukce 1: 
488=488,000 [A] 
konstrukce 3a (okružní pás): 
545=545,000 [B] 
Celkem: A+B=1 033,000 [C]</t>
  </si>
  <si>
    <t>34</t>
  </si>
  <si>
    <t>581461</t>
  </si>
  <si>
    <t>CEMENTOBET KRYT DVOUVRSTVÝ VYZTUŽENÝ TŘ L TL DO 300MM</t>
  </si>
  <si>
    <t>cementobetonový kryt vč. předepsané výztuže: 
konstrukce 3b (okružní prstenec): 
137=137,000 [A] 
konstrukce 3b (srpovitá krajnice): 
14=14,000 [B] 
Celkem: A+B=151,000 [C]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</si>
  <si>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</si>
  <si>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35</t>
  </si>
  <si>
    <t>58251</t>
  </si>
  <si>
    <t>DLÁŽDĚNÉ KRYTY Z BETONOVÝCH DLAŽDIC DO LOŽE Z KAMENIVA</t>
  </si>
  <si>
    <t>plocha chodníku vč. štěrkového lože 4/8 v tl. 40mm: 
betonová dlažba šedá: 
6=6,000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</si>
  <si>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</si>
  <si>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36</t>
  </si>
  <si>
    <t>58261A</t>
  </si>
  <si>
    <t>KRYTY Z BETON DLAŽDIC SE ZÁMKEM BAREV RELIÉF TL 60MM DO LOŽE Z KAM</t>
  </si>
  <si>
    <t>plocha chodníku vč. štěrkového lože 4/8 v tl. 40mm: 
betonová dlažba reliéfní, červená: 
5=5,000 [A]</t>
  </si>
  <si>
    <t>Potrubí</t>
  </si>
  <si>
    <t>37</t>
  </si>
  <si>
    <t>87433</t>
  </si>
  <si>
    <t>POTRUBÍ Z TRUB PLASTOVÝCH ODPADNÍCH DN DO 150MM</t>
  </si>
  <si>
    <t>PVC DN 150, SN 16</t>
  </si>
  <si>
    <t>připojky uličních vpusti: 
57=57,000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</si>
  <si>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</si>
  <si>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38</t>
  </si>
  <si>
    <t>89516</t>
  </si>
  <si>
    <t>DRENÁŽNÍ VÝUSŤ Z BETON DÍLCŮ</t>
  </si>
  <si>
    <t>vyústění drenáže do příkopu: 
2=2,000 [A]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</si>
  <si>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</si>
  <si>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39</t>
  </si>
  <si>
    <t>895811</t>
  </si>
  <si>
    <t>DRENÁŽNÍ ŠACHTICE NORMÁLNÍ Z PLAST DÍLCŮ ŠN 60</t>
  </si>
  <si>
    <t>šachta drenážní plastová DN 600 bude osazena plastovým poklopem A15 do šachtové roury v místě dělících ostrůvků a zeleně a poklopem D 400 v krajnici komunikace</t>
  </si>
  <si>
    <t>drenážní čistící šachty: 
4=4,000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</si>
  <si>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</si>
  <si>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40</t>
  </si>
  <si>
    <t>89712</t>
  </si>
  <si>
    <t>VPUSŤ KANALIZAČNÍ ULIČNÍ KOMPLETNÍ Z BETONOVÝCH DÍLCŮ</t>
  </si>
  <si>
    <t>12=12,000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</si>
  <si>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</si>
  <si>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práce</t>
  </si>
  <si>
    <t>41</t>
  </si>
  <si>
    <t>911DA3</t>
  </si>
  <si>
    <t>SVODIDLO BETON, ÚROVEŇ ZADRŽ N2 VÝŠ 1,0M - DEMONTÁŽ S PŘESUNEM</t>
  </si>
  <si>
    <t>vybourání betonového svodidla okružního prstence: 
43=43,000 [A]</t>
  </si>
  <si>
    <t>položka zahrnuje:  
- demontáž a odstranění zařízení  
- jeho odvoz na předepsané místo</t>
  </si>
  <si>
    <t>42</t>
  </si>
  <si>
    <t>914131</t>
  </si>
  <si>
    <t>DOPRAVNÍ ZNAČKY ZÁKLADNÍ VELIKOSTI OCELOVÉ FÓLIE TŘ 2 - DODÁVKA A MONTÁŽ</t>
  </si>
  <si>
    <t>P4: 4=4,000 [A] 
C1: 4=4,000 [B] 
C4a: 3=3,000 [C] 
C4c: 2=2,000 [D] 
Z3: 4=4,000 [E] 
Z4c: 2=2,000 [F] 
Z4e: 3=3,000 [G] 
IS1b: 1=1,000 [H] 
IS1c: 1=1,000 [I] 
IS3c: 1=1,000 [J] 
IS4c: 2=2,000 [K] 
Celkem: A+B+C+D+E+F+G+H+I+J+K=27,000 [L]</t>
  </si>
  <si>
    <t>položka zahrnuje:  
- dodávku a montáž značek v požadovaném provedení</t>
  </si>
  <si>
    <t>43</t>
  </si>
  <si>
    <t>914921</t>
  </si>
  <si>
    <t>SLOUPKY A STOJKY DOPRAVNÍCH ZNAČEK Z OCEL TRUBEK DO PATKY - DODÁVKA A MONTÁŽ</t>
  </si>
  <si>
    <t>27=27,000 [A]</t>
  </si>
  <si>
    <t>položka zahrnuje:  
- sloupky a upevňovací zařízení včetně jejich osazení (betonová patka, zemní práce)</t>
  </si>
  <si>
    <t>44</t>
  </si>
  <si>
    <t>915111</t>
  </si>
  <si>
    <t>VODOROVNÉ DOPRAVNÍ ZNAČENÍ BARVOU HLADKÉ - DODÁVKA A POKLÁDKA</t>
  </si>
  <si>
    <t>předznačení bílou barvou: 
V7 (přechod pro chodce: 72=72,000 [A] 
V2b 1,5/1,5/0,25: (63*0,25)/2=7,875 [B] 
V4 0,5/0,5/0,25: (5*0,25)/2=0,625 [C] 
V4 (0,25): 211*0,25=52,750 [D] 
V13: 2,5=2,500 [E] 
Celkem: A+B+C+D+E=135,750 [F]</t>
  </si>
  <si>
    <t>položka zahrnuje:  
- dodání a pokládku nátěrového materiálu (měří se pouze natíraná plocha)  
- předznačení a reflexní úpravu</t>
  </si>
  <si>
    <t>45</t>
  </si>
  <si>
    <t>915211</t>
  </si>
  <si>
    <t>VODOROVNÉ DOPRAVNÍ ZNAČENÍ PLASTEM HLADKÉ - DODÁVKA A POKLÁDKA</t>
  </si>
  <si>
    <t>VDZ z bílého plastu, hladký: 
V7 (přechod pro chodce: 72=72,000 [A] 
V13: 2,5=2,500 [B] 
Celkem: A+B=74,500 [C]</t>
  </si>
  <si>
    <t>46</t>
  </si>
  <si>
    <t>915221</t>
  </si>
  <si>
    <t>VODOR DOPRAV ZNAČ PLASTEM STRUKTURÁLNÍ NEHLUČNÉ - DOD A POKLÁDKA</t>
  </si>
  <si>
    <t>VDZ z bílého plastu, strukturovaný, nehlučný: 
V2b 1,5/1,5/0,25: (63*0,25)/2=7,875 [A] 
V4 0,5/0,5/0,25: (5*0,25)/2=0,625 [B] 
V4 (0,25): 211*0,25=52,750 [C] 
Celkem: A+B+C=61,250 [D]</t>
  </si>
  <si>
    <t>47</t>
  </si>
  <si>
    <t>915641</t>
  </si>
  <si>
    <t>VODOR DOPRAV ZNAČ - KNOFLÍKY SKLENĚNÉ OBRUBNÍKOVÉ - DOD A POKLÁD</t>
  </si>
  <si>
    <t>150=150,000 [A]</t>
  </si>
  <si>
    <t>zahrnuje dodávku a osazení knoflíků předepsaným způsobem</t>
  </si>
  <si>
    <t>48</t>
  </si>
  <si>
    <t>917223</t>
  </si>
  <si>
    <t>SILNIČNÍ A CHODNÍKOVÉ OBRUBY Z BETONOVÝCH OBRUBNÍKŮ ŠÍŘ 100MM</t>
  </si>
  <si>
    <t>silniční obruba 100/10/25: 
6=6,000 [A]</t>
  </si>
  <si>
    <t>Položka zahrnuje:  
dodání a pokládku betonových obrubníků o rozměrech předepsaných zadávací dokumentací  
betonové lože i boční betonovou opěrku.</t>
  </si>
  <si>
    <t>49</t>
  </si>
  <si>
    <t>917224</t>
  </si>
  <si>
    <t>a</t>
  </si>
  <si>
    <t>SILNIČNÍ A CHODNÍKOVÉ OBRUBY Z BETONOVÝCH OBRUBNÍKŮ ŠÍŘ 150MM</t>
  </si>
  <si>
    <t>silniční obrubník 100/15/30: 
76=76,000 [A]</t>
  </si>
  <si>
    <t>50</t>
  </si>
  <si>
    <t>b</t>
  </si>
  <si>
    <t>silniční obrubník 100/15/25: 
126=126,000 [B]</t>
  </si>
  <si>
    <t>51</t>
  </si>
  <si>
    <t>c</t>
  </si>
  <si>
    <t>silniční obrubník 100/15/15: 
8=8,000 [C]</t>
  </si>
  <si>
    <t>52</t>
  </si>
  <si>
    <t>d</t>
  </si>
  <si>
    <t>silniční obrubník 100/15/25, R=0,5: 
11=11,000 [D]</t>
  </si>
  <si>
    <t>53</t>
  </si>
  <si>
    <t>e</t>
  </si>
  <si>
    <t>silniční obrubník 100/15/25-15 přechodový 
2=2,000 [E]</t>
  </si>
  <si>
    <t>54</t>
  </si>
  <si>
    <t>919111</t>
  </si>
  <si>
    <t>ŘEZÁNÍ ASFALTOVÉHO KRYTU VOZOVEK TL DO 50MM</t>
  </si>
  <si>
    <t>spára podél obrub: 
330=330,000 [A] 
spáry mezi úseky: 
124=124,000 [B] 
spáry kolem vpusti: 
11=11,000 [C] 
Celkem: A+B+C=465,000 [D]</t>
  </si>
  <si>
    <t>položka zahrnuje řezání vozovkové vrstvy v předepsané tloušťce, včetně spotřeby vody</t>
  </si>
  <si>
    <t>55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</si>
  <si>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</si>
  <si>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</si>
  <si>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 
nezahrnuje těsnící profil</t>
  </si>
  <si>
    <t>SO102</t>
  </si>
  <si>
    <t>ul. Hviezdoslavova</t>
  </si>
  <si>
    <t>vybourané obruby: 
2,3*(26*0,15*0,25)=2,243 [A] 
vybourané betonové lože: 
2,3*(26*0,08)=4,784 [B] 
Celkem: A+B=7,027 [C] 
Odvoz na skládku s oprávněním recyklace odpadu.</t>
  </si>
  <si>
    <t>odvoz zeminy na skládku (viz. 123735): 
100*2,0=200,000 [A] 
320*0,5*2,0=320,000 [B] 
Celkem: A+B=520,000 [C]</t>
  </si>
  <si>
    <t>dle položky č. 12573: 
nákup vhodného materiálu do aktivní zóny 
(320*0,5)*1,7=272,000 [A]</t>
  </si>
  <si>
    <t>vybourání podkladních nestmelených vrstev vozovky (množství dle diagnostiky): 
101=101,000 [A] 
materiál bude uskladněn na mezideponii stavby a využit zpět v SO 105 (dosypávky krajnic a ostrůvků)</t>
  </si>
  <si>
    <t>vybourání stávajících obrub vč. betonového lože: 
26=26,000 [A]</t>
  </si>
  <si>
    <t>frézování stávající vozovky (množství dle diagnostiky): 
309*0,2=61,800 [A] 
odvoz a likvidace v režii zhotovitele s podmínkou prokázání recyklovatelnosti odpadu</t>
  </si>
  <si>
    <t>odkopávky po zemní pláň: 
100=100,000 [A] 
výkop pro výměnu podloží (aktivní zóna): 
320*0,5=160,000 [B] 
Celkem: A+B=260,000 [C]</t>
  </si>
  <si>
    <t>natěžení a dovoz vhodného materiálu do aktivní zóny: 
320*0,5=160,000 [B]</t>
  </si>
  <si>
    <t>uložení podkladních vrstev na mezideponií (viz. 11332): 
101=101,000 [A]</t>
  </si>
  <si>
    <t>z pol. 123735</t>
  </si>
  <si>
    <t>320*0,5=160,000 [B]</t>
  </si>
  <si>
    <t>silniční podélná drenáž DN150: 
26=26,000 [A]</t>
  </si>
  <si>
    <t>separační geotextílie 300g/m2 pod výměnu podloží: 
320=320,000 [A]</t>
  </si>
  <si>
    <t>opláštěná silniční podélné drenáže: 
26*2,5=65,000 [A]</t>
  </si>
  <si>
    <t>konstrukce 1: 
314=314,000 [A]</t>
  </si>
  <si>
    <t>konstrukce 1: 
319=319,000 [A]</t>
  </si>
  <si>
    <t>infiltrační postřik 1,0 kg/m2 
konstrukce 1: 
314=314,000 [A]</t>
  </si>
  <si>
    <t>spojovací postřik PS-C, 0,5 kg/m2 
konstrukce 1: 
314=314,000 [A]</t>
  </si>
  <si>
    <t>spojovací postřik PS-CP, 0,3kg/m3 
konstrukce 1: 
301+302=603,000 [A]</t>
  </si>
  <si>
    <t>ACL 22S, PMB 25/55-60 
konstrukce 1: 
301=301,000 [A]</t>
  </si>
  <si>
    <t>ACP 22S, 50/70 
konstrukce 1: 
302=302,000 [A]</t>
  </si>
  <si>
    <t>SMA 11S, PMB 25/55-60 
konstrukce 1: 
300=300,000 [A]</t>
  </si>
  <si>
    <t>předznačení bílou barvou: 
V4 (0,25): 117*0,25=29,250 [A] 
V13: 10=10,000 [B] 
Celkem: A+B=39,250 [C]</t>
  </si>
  <si>
    <t>VDZ z bílého plastu, hladký: 
V13: 10=10,000 [A]</t>
  </si>
  <si>
    <t>VDZ z bílého plastu, strukturovaný, nehlučný: 
V4 (0,25): 117*0,25=29,250 [A]</t>
  </si>
  <si>
    <t>spára podél obrub: 
26=26,000 [A] 
spáry mezi úseky: 
40=40,000 [B] 
Celkem: A+B=66,000 [C]</t>
  </si>
  <si>
    <t>SO103.1</t>
  </si>
  <si>
    <t>ul. Bedřichovická</t>
  </si>
  <si>
    <t>odvoz zeminy na skládku (viz. 12373): 
200*2,0=400,000 [A] 
340*0,5*2,0=340,000 [B] 
odvoz nestmelených vrstev na skládku: 
6,8*1,9=12,920 [C] 
Celkem: A+B+C=752,920 [D]</t>
  </si>
  <si>
    <t>z pol. 113135</t>
  </si>
  <si>
    <t>6,9*2,4=16,560 [A]</t>
  </si>
  <si>
    <t>dle položky č. 12573: 
nákup vhodného materiálu do aktivní zóny  
340*0,5*1,7=289,000 [B]</t>
  </si>
  <si>
    <t>dle položky č.12573 
nákup ornice pro ohumusování: 
26*0,1*1,4=3,640 [A]</t>
  </si>
  <si>
    <t>vybouraní rozpadlé asfaltové vrstvy: 
69*0,1=6,900 [A]</t>
  </si>
  <si>
    <t>vybourání podkladních nestmelených vrstev vozovky (množství dle diagnostiky): 
91=91,000 [A] 
vybouraní podkladní vrstev po asfaltovou plochou: 
14=14,000 [B] 
-6,8=-6,800 [C] 
Celkem: A+B+C=98,200 [D] 
materiál bude uskladněn na mezideponií stavby a využit zpět na stavbě na dosypávy krajnic a na dosypávky v SO 106.1</t>
  </si>
  <si>
    <t>113325</t>
  </si>
  <si>
    <t>ODSTRAN PODKL ZPEVNĚNÝCH PLOCH Z KAMENIVA NESTMEL, ODVOZ DO 8KM</t>
  </si>
  <si>
    <t>6,8=6,800 [A]</t>
  </si>
  <si>
    <t>frézování stávající vozovky (množství dle diagnostiky): 
264*0,2=52,800 [A] 
-2,213=-2,213 [B] 
Celkem: A+B=50,587 [C] 
 odvoz a likvidace v režii zhotovitele  s podmínkou prokázání recyklovatelnosti odpadu</t>
  </si>
  <si>
    <t>2,213=2,213 [A] 
 uloženo na mezideponii a použito na krajnice</t>
  </si>
  <si>
    <t>odkopávky po zemní pláň: 
200=200,000 [A] 
výkop pro výměnu podloží (aktivní zóna): 
340*0,5=170,000 [B] 
Celkem: A+B=370,000 [C]</t>
  </si>
  <si>
    <t>natěžení a dovoz vhodné zeminy:  
vhodný materiál do aktivní zóny: 
340*0,5=170,000 [A] 
ornice pro ohumusování: 
26*0,1=2,600 [B] 
z mezideponie dosypávky krajnic: 
21=21,000 [C] 
Celkem: A+B+C=193,600 [D]</t>
  </si>
  <si>
    <t>na skládku 6,8 m3  
na mezideponii 98,2 m3</t>
  </si>
  <si>
    <t>uložení podkladních vrstev na mezideponií (viz. 11332  a 113325): 
91=91,000 [A] 
14=14,000 [B] 
Celkem: A+B=105,000 [C]</t>
  </si>
  <si>
    <t>340*0,5=170,000 [B]</t>
  </si>
  <si>
    <t>Dosypávka krajnice nenamrzavým materiálem: 
21=21,000 [A]</t>
  </si>
  <si>
    <t>Rozprostření ornice: 
26*0,1=2,600 [A]</t>
  </si>
  <si>
    <t>zatravnění vč. následné péče dle TZ: 
48=48,000 [A]</t>
  </si>
  <si>
    <t>silniční podélná drenáž DN150: 
60=60,000 [A]</t>
  </si>
  <si>
    <t>separační geotextílie 300g/m2 pod výměnu podloží: 
340=340,000 [A]</t>
  </si>
  <si>
    <t>opláštěná silniční podélné drenáže: 
60*2,5=150,000 [A]</t>
  </si>
  <si>
    <t>SC 0/32 ,C8/10  
 tl. 170 mm</t>
  </si>
  <si>
    <t>konstrukce 1: 
332=332,000 [A]</t>
  </si>
  <si>
    <t>ŠCM tl. 180 mm</t>
  </si>
  <si>
    <t>konstrukce 5 (zastávka): 
127=127,000 [B]</t>
  </si>
  <si>
    <t>56334</t>
  </si>
  <si>
    <t>VOZOVKOVÉ VRSTVY ZE ŠTĚRKODRTI TL. DO 200MM</t>
  </si>
  <si>
    <t>ŠD 0/63</t>
  </si>
  <si>
    <t>konstrukce 5 (zastávka): 
138=138,000 [A]</t>
  </si>
  <si>
    <t>konstrukce 1: 
340=340,000 [A]</t>
  </si>
  <si>
    <t>56960</t>
  </si>
  <si>
    <t>ZPEVNĚNÍ KRAJNIC Z RECYKLOVANÉHO MATERIÁLU</t>
  </si>
  <si>
    <t>dosypávka krajnice v tl. 0,10m: 
29,5*0,75*0,1=2,213 [A] 
Použit bude recyklovaný materiál.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</si>
  <si>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</si>
  <si>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infiltrační postřik 1,0 kg/m2 
konstrukce 1: 
332=332,000 [A] 
konstrukce 5 (zastávka): 
127=127,000 [B] 
Celkem: A+B=459,000 [C]</t>
  </si>
  <si>
    <t>spojovací postřik PS-C, 0,5 kg/m2 
konstrukce 1: 
332=332,000 [A]</t>
  </si>
  <si>
    <t>spojovací postřik PS-CP, 0,3kg/m3 
konstrukce 1: 
314+319=633,000 [A]</t>
  </si>
  <si>
    <t>ACL 22S, PMB 25/55-60 
konstrukce 1: 
314=314,000 [A]</t>
  </si>
  <si>
    <t>ACP 22S, 50/70 
konstrukce 1: 
319=319,000 [A]</t>
  </si>
  <si>
    <t>SMA 11S, PMB 25/55-60 
konstrukce 1: 
309=309,000 [A]</t>
  </si>
  <si>
    <t>581352</t>
  </si>
  <si>
    <t>CEMENTOBETONOVÝ KRYT JEDNOVRSTVÝ VYZTUŽENÝ TŘ.I TL. DO 250MM</t>
  </si>
  <si>
    <t>cementobetonový kryt vč. předepsané výztuže: 
konstrukce 5 (zastávka): 
99=99,000 [A]</t>
  </si>
  <si>
    <t>58212</t>
  </si>
  <si>
    <t>DLÁŽDĚNÉ KRYTY Z VELKÝCH KOSTEK DO LOŽE Z MC</t>
  </si>
  <si>
    <t>dvouřádek ze žulových kostek: 
9=9,000 [A]</t>
  </si>
  <si>
    <t>B4: 1=1,000 [A] 
E3a: 1=1,000 [B] 
Celkem: A+B=2,000 [C]</t>
  </si>
  <si>
    <t>2=2,000 [A]</t>
  </si>
  <si>
    <t>předznačení bílou barvou: 
šipka V9a: 3,25=3,250 [A] 
V2b 1,5/1,5/0,25: (21*0,25)/2=2,625 [B] 
V4 0,5/0,5/0,25: (14*0,25)/2=1,750 [C] 
V4 (0,25): 87*0,25=21,750 [D] 
V1a (0,125): (13*0,125)=1,625 [E] 
V13: 8=8,000 [F] 
Celkem: A+B+C+D+E+F=39,000 [G]</t>
  </si>
  <si>
    <t>VDZ z bílého plastu, hladký: 
šipka V9a: 3,25=3,250 [A] 
V13: 8=8,000 [B] 
Celkem: A+B=11,250 [C]</t>
  </si>
  <si>
    <t>VDZ z bílého plastu, strukturovaný, nehlučný: 
V2b 1,5/1,5/0,25: (21*0,25)/2=2,625 [A] 
V4 0,5/0,5/0,25: (14*0,25)/2=1,750 [B] 
V4 (0,25): 87*0,25=21,750 [C] 
V1a (0,125): (13*0,125)=1,625 [D] 
Celkem: A+B+C+D=27,750 [E]</t>
  </si>
  <si>
    <t>silniční obrubník 100/15/25: 
18=18,000 [A]</t>
  </si>
  <si>
    <t>91725</t>
  </si>
  <si>
    <t>NÁSTUPIŠTNÍ OBRUBNÍKY BETONOVÉ</t>
  </si>
  <si>
    <t>zastavkový obrubník 100/40/33: 
19=19,000 [B]</t>
  </si>
  <si>
    <t>spára podél obrub: 
83,5=83,500 [A] 
spáry mezi úseky: 
50=50,000 [B] 
Celkem: A+B=133,500 [C]</t>
  </si>
  <si>
    <t>SO103.2</t>
  </si>
  <si>
    <t>ul. Bedřichovická - úprava</t>
  </si>
  <si>
    <t>odvoz zeminy na skládku (viz. 123735): 
40*2,0=80,000 [A] 
255*0,5*2,0=255,000 [B] 
nestmelené vrstvy 113325: 
171*1,9=324,900 [C] 
Celkem: A+B+C=659,900 [D]</t>
  </si>
  <si>
    <t>dle položky č. 12573: 
nákup vhodného materiálu do aktivní zóny  
(255*0,5)*1,7=216,750 [B]</t>
  </si>
  <si>
    <t>Rozprostření ornice: 
72*0,1*1,4=10,080 [A]</t>
  </si>
  <si>
    <t>vybourání podkladních nestmelených vrstev vozovky (množství dle diagnostiky): 
178=178,000 [A] 
-171=- 171,000 [B] 
Celkem: A+B=7,000 [C] 
materiál bude uskladněn na mezideponií stavby a využit zpět na stavbě na dosypávky krajnic</t>
  </si>
  <si>
    <t>vybourání podkladních nestmelených vrstev vozovky (množství dle diagnostiky): 
171=171,000 [A]</t>
  </si>
  <si>
    <t>frézování stávající vozovky (množství dle diagnostiky): 
248*0,2=49,600 [A] 
-3,75=-3,750 [B] 
Celkem: A+B=45,850 [C] 
 odvoz a likvidace v režii zhotovitele  s podmínkou prokázání recyklovatelnosti odpadu</t>
  </si>
  <si>
    <t>3,75=3,750 [A] 
 uložena na mezideponii (3,75m3) a použito zpět do krajnic</t>
  </si>
  <si>
    <t>odkopávky po zemní pláň: 
40=40,000 [A] 
výkop pro výměnu podloží (aktivní zóna): 
255*0,5=127,500 [B] 
Celkem: A+B=167,500 [C]</t>
  </si>
  <si>
    <t>natěžení a dovoz vhodné zeminy: 
vhodný materiál do aktivní zóny: 
255*0,5=127,500 [A] 
ornice pro ohumusování (z mezideponie): 
72*0,1=7,200 [B] 
z mezideponie dosypávky krajnic: 
7=7,000 [C] 
Celkem: A+B+C=141,700 [D]</t>
  </si>
  <si>
    <t>167,5=167,500 [A]</t>
  </si>
  <si>
    <t>uložení podkladních vrstev na mezideponií a na skládku (viz. 11332 a 113325): 
178=178,000 [A]</t>
  </si>
  <si>
    <t>255*0,5=127,500 [B]</t>
  </si>
  <si>
    <t>Dosypávka krajnice nenamrzavým materiálem: 
7=7,000 [A]</t>
  </si>
  <si>
    <t>Rozprostření ornice: 
72*0,1=7,200 [A]</t>
  </si>
  <si>
    <t>zatravnění vč. následné péče dle TZ: 
27=27,000 [A]</t>
  </si>
  <si>
    <t>silniční podélná drenáž DN150: 
64=64,000 [A]</t>
  </si>
  <si>
    <t>separační geotextílie 300g/m2 pod výměnu podloží: 
255=255,000 [A]</t>
  </si>
  <si>
    <t>opláštěná silniční podélné drenáže: 
64*2,5=160,000 [A]</t>
  </si>
  <si>
    <t>45152</t>
  </si>
  <si>
    <t>PODKLADNÍ A VÝPLŇOVÉ VRSTVY Z KAMENIVA DRCENÉHO</t>
  </si>
  <si>
    <t>vysypání vsakovací šachty fr. 16/32</t>
  </si>
  <si>
    <t>položka zahrnuje dodávku předepsaného kameniva, mimostaveništní a vnitrostaveništní dopravu a jeho uložení 
není-li v zadávací dokumentaci uvedeno jinak, jedná se o nakupovaný materiál</t>
  </si>
  <si>
    <t>466921</t>
  </si>
  <si>
    <t>DLAŽBY VEGETAČNÍ Z BETONOVÝCH DLAŽDIC NA SUCHO</t>
  </si>
  <si>
    <t>vegetační tvárnice tl. 0,08 m šestiúhelníkového tvaru do lože vč. vysypání kamennou drtí</t>
  </si>
  <si>
    <t>18=18,000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</si>
  <si>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</si>
  <si>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CS 0/32, C 8/10  
tl. 170 mm</t>
  </si>
  <si>
    <t>konstrukce 1: 
250=250,000 [A]</t>
  </si>
  <si>
    <t>56332</t>
  </si>
  <si>
    <t>VOZOVKOVÉ VRSTVY ZE ŠTĚRKODRTI TL. DO 100MM</t>
  </si>
  <si>
    <t>podkladní vrstva pod zatravňovací dlažbu: 
18=18,000 [A]</t>
  </si>
  <si>
    <t>konstrukce 1: 
255=255,000 [A]</t>
  </si>
  <si>
    <t>dosypávka krajnice v tl. 0,10m: 
50*0,75*0,1=3,750 [A] 
Použit bude recyklovaný materiál.</t>
  </si>
  <si>
    <t>infiltrační postřik 1,0 kg/m2 
konstrukce 1: 
250=250,000 [A]</t>
  </si>
  <si>
    <t>spojovací postřik PS-C, 0,5 kg/m2 
konstrukce 1: 
250=250,000 [A]</t>
  </si>
  <si>
    <t>spojovací postřik PS-CP, 0,3kg/m3 
konstrukce 1: 
238+241=479,000 [A]</t>
  </si>
  <si>
    <t>ACL 22S, PMB 25/55-60 
konstrukce 1: 
238=238,000 [A]</t>
  </si>
  <si>
    <t>ACP 22S, 50/70 
konstrukce 1: 
241=241,000 [A]</t>
  </si>
  <si>
    <t>SMA 11S, PMB 25/55-60 
konstrukce 1: 
235=235,000 [A]</t>
  </si>
  <si>
    <t>dvouřádek ze žulových kostek: 
6=6,000 [A]</t>
  </si>
  <si>
    <t>895113</t>
  </si>
  <si>
    <t>DRENÁŽNÍ ŠACHTICE NORMÁLNÍ Z BETON DÍLCŮ ŠN 100</t>
  </si>
  <si>
    <t>drenážní šachta vsakovací: 
1=1,000 [A]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</si>
  <si>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</si>
  <si>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předznačení bílou barvou: 
V2b 3/1,5/0,125: (11*0,125)*(2/3)=0,917 [A] 
V4 0,5/0,5/0,25: (16*0,25)/2=2,000 [B] 
V4 (0,25): 47*0,25=11,750 [C] 
V1a (0,125): (17*0,125)=2,125 [D] 
Celkem: A+B+C+D=16,792 [E]</t>
  </si>
  <si>
    <t>VDZ z bílého plastu, strukturovaný, nehlučný: 
V2b 3/1,5/0,125: (11*0,125)*(2/3)=0,917 [A] 
V4 0,5/0,5/0,25: (16*0,25)/2=2,000 [B] 
V4 (0,25): 47*0,25=11,750 [C] 
V1a (0,125): (17*0,125)=2,125 [D] 
Celkem: A+B+C+D=16,792 [E]</t>
  </si>
  <si>
    <t>spára podél obrub: 
28,5=28,500 [A] 
spáry mezi úseky: 
6=6,000 [B] 
Celkem: A+B=34,500 [C]</t>
  </si>
  <si>
    <t>spára podél obrub: 
112=112,000 [A] 
spáry mezi úseky: 
56=56,000 [B] 
Celkem: A+B=168,000 [C]</t>
  </si>
  <si>
    <t>SO104.1</t>
  </si>
  <si>
    <t>silnice II/430</t>
  </si>
  <si>
    <t>odvoz zeminy na skládku (viz. 123735): 
190*2,0=380,000 [A] 
775*0,5*2,0=775,000 [B] 
10*2,0=20,000 [C] 
80*2,0=160,000 [D] 
Celkem: A+B+C+D=1 335,000 [E]</t>
  </si>
  <si>
    <t>dle položky č. 17130: 
nákup vhodného materiálu do aktivní zóny  
(775*0,5)*1,7=658,750 [A]</t>
  </si>
  <si>
    <t>rozprostření ornice:  
(96+44+101)*0,1*1,4=33,740 [A] 
rozprostření ornice na směrovací ostrůvky: 
105*0,2*1,4=29,400 [B] 
Celkem: A+B=63,140 [C]</t>
  </si>
  <si>
    <t>vybourání podkladních nestmelených vrstev vozovky (množství dle diagnostiky): 
95=95,000 [A] 
materiál bude uskladněn na mezideponií stavby a využit zpět na stavbě na dosypávky krajic a ostrůvků a v SO 105 (dosypávky krajnic a ostrůvků) a v SO 106.1 (dosypávky krajnic)</t>
  </si>
  <si>
    <t>frézování stávající vozovky (množství dle diagnostiky): 
345*0,2=69,000 [A] 
-6=-6,000 [B] 
Celkem: A+B=63,000 [C] 
 odvoz a likvidace v režii zhotovitele  s podmínkou prokázání recyklovatelnosti odpadu</t>
  </si>
  <si>
    <t>6=6,000 [A] 
uloženo na mezideponi a použito zpět na krajnice</t>
  </si>
  <si>
    <t>odkopávky po zemní pláň: 
190=190,000 [A] 
výkop pro výměnu podloží (aktivní zóna): 
775*0,5=387,500 [B] 
reprofilace stávajícího příkopu: 
10=10,000 [C] 
výkop pro drenážní žebro: 
80=80,000 [D] 
Celkem: A+B+C+D=667,500 [E]</t>
  </si>
  <si>
    <t>natěžení a dovoz vhodné zeminy: 
vhodný materál do aktivní zóny: 
775*0,5=387,500 [A] 
ornice pro ohumusování: 
(96+44+101)*0,1+105*0,2=45,100 [B] 
z mezideponie dosypávky krajnic a ostrůvku: 
48=48,000 [C] 
Celkem: A+B+C=480,600 [D]</t>
  </si>
  <si>
    <t>uložení vybouraných podkladních vrstev na mezideponií (viz. 11332): 
95=95,000 [A]</t>
  </si>
  <si>
    <t>775*0,5=387,500 [A]</t>
  </si>
  <si>
    <t>dosypávka krajnice nenamrzavým materiálem: 
28=28,000 [A] 
dosypávka směrovacího ostrůvku: 
20=20,000 [B] 
Celkem: A+B=48,000 [C]</t>
  </si>
  <si>
    <t>17481</t>
  </si>
  <si>
    <t>ZÁSYP JAM A RÝH Z NAKUPOVANÝCH MATERIÁLŮ</t>
  </si>
  <si>
    <t>materiál na drenážní žebro: 
kamenivo fr. 32-63: 
85*0,35=29,750 [A] 
hlínito-písčitá vrstva: 
85*0,1=8,500 [B] 
Celkem: A+B=38,250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</si>
  <si>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</si>
  <si>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rozprostření ornice:  
(96+44+101)*0,1=24,100 [A] 
rozprostření ornice na směrovací ostrůvky: 
105*0,2=21,000 [B] 
Celkem: A+B=45,100 [C]</t>
  </si>
  <si>
    <t>zatravnění vč. následné péče dle TZ: 
96+44+101+105=346,000 [A]</t>
  </si>
  <si>
    <t>separační geotextílie 300g/m2 pod výměnu podloží: 
775=775,000 [A]</t>
  </si>
  <si>
    <t>46451</t>
  </si>
  <si>
    <t>POHOZ DNA A SVAHŮ Z LOMOVÉHO KAMENE</t>
  </si>
  <si>
    <t>lomový kámen 0,3-(0,7*1,0) na drenážní žebro: 
12=12,000 [A]</t>
  </si>
  <si>
    <t>položka zahrnuje dodávku předepsaného kamene, mimostaveništní a vnitrostaveništní dopravu a jeho uložení  
není-li v zadávací dokumentaci uvedeno jinak, jedná se o nakupovaný materiál</t>
  </si>
  <si>
    <t>konstrukce 1: 
740=740,000 [A]</t>
  </si>
  <si>
    <t>56333</t>
  </si>
  <si>
    <t>VOZOVKOVÉ VRSTVY ZE ŠTĚRKODRTI TL. DO 150MM</t>
  </si>
  <si>
    <t>vrstva v krajnici v tl. 0,15m pro odvodnění zemní pláně: 
80=80,000 [A]</t>
  </si>
  <si>
    <t>tl. min 250 mm</t>
  </si>
  <si>
    <t>konstrukce 1: 
760=760,000 [A]</t>
  </si>
  <si>
    <t>dosypávka krajnice v tl. 0,10m: 
80*0,75*0,1=6,000 [A] 
Použit bude recyklovaný materiál.</t>
  </si>
  <si>
    <t>infiltrační postřik 1,0 kg/m2 
konstrukce 1: 
740=740,000 [A]</t>
  </si>
  <si>
    <t>spojovací postřik PS-C, 0,5 kg/m2 
konstrukce 1: 
740=740,000 [A]</t>
  </si>
  <si>
    <t>spojovací postřik PS-CP, 0,3kg/m3 
konstrukce 1: 
2*700=1 400,000 [A]</t>
  </si>
  <si>
    <t>ACL 22S, PMB 25/55-60 
konstrukce 1: 
690=690,000 [A]</t>
  </si>
  <si>
    <t>ACP 22S, 50/70 
konstrukce 1: 
700=700,000 [A]</t>
  </si>
  <si>
    <t>SMA 11S, PMB 25/55-60 
konstrukce 1: 
682=682,000 [A]</t>
  </si>
  <si>
    <t>Přidružená stavební výroba</t>
  </si>
  <si>
    <t>711237</t>
  </si>
  <si>
    <t>IZOLACE ZVLÁŠT KONSTR PROTI VOL STÉK VODĚ Z PE FÓLIÍ</t>
  </si>
  <si>
    <t>nepropustná izolace u drenážního žebra: 
70*3,5=245,000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</si>
  <si>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</si>
  <si>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P4: 1=1,000 [A] 
IP18b: 1=1,000 [B] 
Celkem: A+B=2,000 [C]</t>
  </si>
  <si>
    <t>předznačení bílou barvou: 
šipka V9a: 3,25=3,250 [A] 
V2b 1,5/1,5/0,25: (17*0,25)/2=2,125 [B] 
V4 (0,25): 172*0,25=43,000 [C] 
V1a (0,125): (51*0,125)=6,375 [D] 
V13: 12=12,000 [E] 
Celkem: A+B+C+D+E=66,750 [F]</t>
  </si>
  <si>
    <t>VDZ z bílého plastu, hladký: 
šipka V9a: 3,25=3,250 [A] 
V13: 12=12,000 [B] 
Celkem: A+B=15,250 [C]</t>
  </si>
  <si>
    <t>VDZ z bílého plastu, strukturovaný, nehlučný: 
V2b 1,5/1,5/0,25: (17*0,25)/2=2,125 [A] 
V4 (0,25): 172*0,25=43,000 [B] 
V1a (0,125): (51*0,125)=6,375 [C] 
Celkem: A+B+C=51,500 [D]</t>
  </si>
  <si>
    <t>silniční obrubník 100/15/25: 
39=39,000 [A]</t>
  </si>
  <si>
    <t>silniční obrubník 100/15/25, R=0,5: 
1,5=1,500 [B]</t>
  </si>
  <si>
    <t>spára podél obrub: 
40=40,000 [A] 
spáry mezi úseky: 
31=31,000 [B] 
Celkem: A+B=71,000 [C]</t>
  </si>
  <si>
    <t>SO104.2</t>
  </si>
  <si>
    <t>silnice II/430 - šířková úprava</t>
  </si>
  <si>
    <t>odvoz zeminy na skládku (viz. 123735): 
40*2,0=80,000 [A] 
193*0,5*2,0=193,000 [B] 
8*2,0=16,000 [C] 
nestmelené vrstvy: 
40*1,9=76,000 [D] 
Celkem: A+B+C+D=365,000 [E]</t>
  </si>
  <si>
    <t>dle položky č. 17130: 
nákup vhodného materiálu do aktivní zóny 
(193*0,5)*1,7=164,050 [A]</t>
  </si>
  <si>
    <t>nákup ornice: 
(36+45+21)*0,1*1,4=14,280 [A]</t>
  </si>
  <si>
    <t>vybourání podkladních nestmelených vrstev vozovky (množství dle diagnostiky): 
10=10,000 [A] 
materiál bude uskladněn na mezideponií stavby a využit zpět na stavbě (dosypávky krajnic)</t>
  </si>
  <si>
    <t>vybourání podkladních nestmelených vrstev vozovky (množství dle diagnostiky): 
40=40,000 [A]</t>
  </si>
  <si>
    <t>frézování stávající vozovky (množství dle diagnostiky): 
512*0,2=102,400 [A] 
-2,25=-2,250 [B] 
Celkem: A+B=100,150 [C] 
 odvoz a likvidace v režii zhotovitele s podmínkou prokázání recyklovatelnosti odpadu</t>
  </si>
  <si>
    <t>2,25=2,250 [A] 
uloženo na mezideponii a použito zpět na krajnice</t>
  </si>
  <si>
    <t>odkopávky po zemní pláň: 
40=40,000 [A] 
výkop pro výměnu podloží (aktivní zóna): 
193*0,5=96,500 [B] 
reprofilace stávajícího příkopu: 
8=8,000 [C] 
Celkem: A+B+C=144,500 [E]</t>
  </si>
  <si>
    <t>natěžení a dovoz vhodné zeminy: 
vhodný materiál do aktivní zóny: 
193*0,5=96,500 [A] 
ornice pro ohumusování: 
(36+45+21)*0,1=10,200 [B] 
z mezideponie dosypávky krajnic: 
10=10,000 [C] 
Celkem: A+B+C=116,700 [D]</t>
  </si>
  <si>
    <t>uložení vybouraných podkladních vrstev na mezideponií a na skládku  (viz. 11332 , 113325): 
50=50,000 [A]</t>
  </si>
  <si>
    <t>z položky 123735</t>
  </si>
  <si>
    <t>193*0,5=96,500 [A]</t>
  </si>
  <si>
    <t>dosypávka krajnice nenamrzavým materiálem: 
10=10,000 [A]</t>
  </si>
  <si>
    <t>rozprostření ornice:  
(36+45+21)*0,1=10,200 [A]</t>
  </si>
  <si>
    <t>zatravnění vč. následné péče dle TZ: 
36+45+21=102,000 [A]</t>
  </si>
  <si>
    <t>separační geotextílie 300g/m2 pod výměnu podloží: 
193=193,000 [A]</t>
  </si>
  <si>
    <t>lomový kámen 0,3-(0,7*1,0) na drenážní žebro: 
3=3,000 [A]</t>
  </si>
  <si>
    <t>konstrukce 1: 
206=206,000 [A]</t>
  </si>
  <si>
    <t>vrstva v krajnici v tl. 0,15m pro odvodnění zemní pláně: 
30=30,000 [A]</t>
  </si>
  <si>
    <t>tl. min 250mm</t>
  </si>
  <si>
    <t>konstrukce 1: 
220=220,000 [A]</t>
  </si>
  <si>
    <t>dosypávka krajnice v tl. 0,10m: 
30*0,75*0,1=2,250 [A] 
Použit bude recyklovaný materiál.</t>
  </si>
  <si>
    <t>infiltrační postřik 1,0 kg/m2 
konstrukce 1: 
220=220,000 [A]</t>
  </si>
  <si>
    <t>spojovací postřik PS-C, 0,5 kg/m2 
konstrukce 1: 
220=220,000 [A]</t>
  </si>
  <si>
    <t>ACL 22S, PMB 25/55-60 
konstrukce 1: 
196=196,000 [A]</t>
  </si>
  <si>
    <t>ACP 22S, 50/70 
konstrukce 1: 
200=200,000 [A]</t>
  </si>
  <si>
    <t>SMA 11S, PMB 25/55-60 
konstrukce 1: 
193=193,000 [A]</t>
  </si>
  <si>
    <t>nepropustná izolace u drenážního žebra: 
15*3,5=52,500 [A]</t>
  </si>
  <si>
    <t>předznačení bílou barvou: 
šipka V9a: 1,15=1,150 [A] 
V2b 3/1,5/0,125: (13*0,125)*(2/3)=1,083 [B] 
V2b 1,5/1,5/0,25: (15*0,25)/2=1,875 [C] 
V4 (0,25): 31*0,25=7,750 [D] 
V1a (0,125): (18*0,125)=2,250 [E] 
Celkem: A+B+C+D+E=14,108 [F]</t>
  </si>
  <si>
    <t>VDZ z bílého plastu, hladký: 
šipka V9a: 1,15=1,150 [A]</t>
  </si>
  <si>
    <t>VDZ z bílého plastu, strukturovaný, nehlučný: 
V2b 3/1,5/0,125: (13*0,125)*(2/3)=1,083 [A] 
V2b 1,5/1,5/0,25: (15*0,25)/2=1,875 [B] 
V4 (0,25): 31*0,25=7,750 [C] 
V1a (0,125): (18*0,125)=2,250 [D] 
Celkem: A+B+C+D=12,958 [E]</t>
  </si>
  <si>
    <t>SO105</t>
  </si>
  <si>
    <t>ul. Holzova</t>
  </si>
  <si>
    <t>vybourané betonové obruby: 
2,3*(223*0,15*0,25)=19,234 [A] 
vybourané betonové lože: 
2,3*(223*0,08)=41,032 [B] 
vybourané betonové dlážděné povrchy: 
2,0*(91*0,06)=10,920 [C] 
Celkem: A+B+C=71,186 [D] 
Odvoz na skládku s oprávněním recyklace odpadu.</t>
  </si>
  <si>
    <t>odvoz zeminy na skládku (viz. 123735): 
95*2,0=190,000 [A] 
80*2,0=160,000 [B] 
659,5*2,0=1 319,000 [C] 
52*2,0=104,000 [D] 
Celkem: A+B+C+D=1 773,000 [E]</t>
  </si>
  <si>
    <t>2*2,4=4,800 [A]</t>
  </si>
  <si>
    <t>ŽB</t>
  </si>
  <si>
    <t>vybourání stávajícího propustku: 
27*0,564=15,228 [D] 
vybourané uliční vpusti: 
3*0,750=2,250 [E] 
Celkem: D+E=17,478 [F] 
Odvoz na skládku s oprávněním recyklace odpadu.</t>
  </si>
  <si>
    <t>dle položky č. 12573: 
nákup vhodného materiálu do aktivní zóny: 
(1445*0,5)*1,7=1 228,250 [A]</t>
  </si>
  <si>
    <t>nákup ornice směrovacích ostrůvků: 
240*0,2*1,4=67,200 [A] 
ornicepro ohumusování (z mezideponie): 
830*0,1*1,4=116,200 [B] 
Celkem: A+B=183,400 [D]</t>
  </si>
  <si>
    <t>vybourání zpevněné plochy z litého asfaltu: 
2=2,000 [A]</t>
  </si>
  <si>
    <t>rozebrání stávajících dlážděných ploch: 
91*0,06=5,460 [A]</t>
  </si>
  <si>
    <t>vybourání podkladních nestmelených vrstev vozovky (množství dle diagnostiky): 
363=363,000 [A] 
vybourání podkladních nestmelených vrstev litého asfaltu: 
8=8,000 [B] 
vybourání podkladních nestmelených vrstev dlážděných ploch: 
19=19,000 [C] 
Celkem: A+B+C=390,000 [D] 
materiál bude uskladněn na mezideponií stavby a využit zpět na stavbě  na dosypávky krajnic a ostrůvků</t>
  </si>
  <si>
    <t>vybourání stávajících obrub včetně betonového lože: 
288-65=223,000 [A]</t>
  </si>
  <si>
    <t>frézování stávající vozovky (množství dle diagnostiky): 
805*0,2=161,000 [A] 
-3=-3,000 [B] 
Celkem: A+B=158,000 [C] 
odvoz a likvidace v režii zhotovitele s podmínkou prokázání recyklovatelnosti odpadu</t>
  </si>
  <si>
    <t>uloženo na mezideponi a použito zpět na krajnice</t>
  </si>
  <si>
    <t>Položka zahrnuje veškerou manipulaci s vybouranou sutí a s vybouranými hmotami vč. uložení na skládku. Nezahrnuje poplatek za skládku,</t>
  </si>
  <si>
    <t>odkopávky po zemní pláň: 
120-25=95,000 [A] 
výkop pro výměnu podloží (aktivní zóna): 
(1445*0,5)-63=659,500 [B] 
výkop pro příkop: 
80=80,000 [C] 
výkop pro odstranění propustku: 
52=52,000 [D] 
Celkem: A+B+C+D=886,500 [E]</t>
  </si>
  <si>
    <t>natěžení a dovoz vhodné zeminy: 
vhodný materál do aktivní zóny: 
(1445*0,5)-63=659,500 [A] 
ornice pro ohumusování: 
240*0,2+830*0,1=131,000 [C] 
vhodný materiál na dosypávky krajnice a středových ostrůvků: 
627=627,000 [E] 
Celkem: A+C+E=1 417,500 [F]</t>
  </si>
  <si>
    <t>uložení podkladních vrstev na mezideponií (viz. 11332): 
363=363,000 [A] 
8=8,000 [B] 
19=19,000 [C] 
Celkem: A+B+C=390,000 [D]</t>
  </si>
  <si>
    <t>974,5-25-63=886,500 [A]</t>
  </si>
  <si>
    <t>(1445*0,5)-63=659,500 [A]</t>
  </si>
  <si>
    <t>Dosypávka nenamrzavým materiálem 
Dosypávka směrovacích ostrůvku: 
450=450,000 [A] 
Dosypávka středového ostrova: 
34=34,000 [B] 
Dosypávka krajnice: 
140=140,000 [C] 
Celkem: A+B+C=624,000 [E]</t>
  </si>
  <si>
    <t>zásyp uličních vpusti a přípojek uličních vpusti po aktivní zónu: 
20=20,000 [B]</t>
  </si>
  <si>
    <t>hutněný zásyp propustku: 
27*1,3=35,100 [A] 
obsyp a zásyp přípojky uliční vpusti štěrkospískem: 
72*0,65=46,800 [B] 
štěrkopískový podsyp drenážní šachty: 
1*0,07=0,070 [C] 
Celkem: A+B+C=81,970 [D]</t>
  </si>
  <si>
    <t>Rozprostření ornice směrovacích ostrůvků: 
240*0,2=48,000 [A] 
Rozprostření ornice (z mezideponie): 
830*0,1=83,000 [B] 
Celkem: A+B=131,000 [D]</t>
  </si>
  <si>
    <t>zatravnění vč. následné péče dle TZ: 
240=240,000 [A] 
830=830,000 [B] 
Celkem: A+B=1 070,000 [C]</t>
  </si>
  <si>
    <t>silniční podélná drenáž DN150: 
157=157,000 [A]</t>
  </si>
  <si>
    <t>separační geotextílie 300g/m2  pod výměnu podloží: 
1445-127=1 318,000 [A]</t>
  </si>
  <si>
    <t>opláštěná silniční podélné drenáže: 
157*2,5=392,500 [A]</t>
  </si>
  <si>
    <t>Svislé konstrukce</t>
  </si>
  <si>
    <t>348171</t>
  </si>
  <si>
    <t>ZÁBRADLÍ Z DÍLCŮ KOVOVÝCH S NÁTĚREM</t>
  </si>
  <si>
    <t>KG</t>
  </si>
  <si>
    <t>ochranné zábradlí čela propustku: 
83=83,000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</si>
  <si>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</si>
  <si>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kamenná mulč dle TZ: 
89*0,1=8,900 [A]</t>
  </si>
  <si>
    <t>465512</t>
  </si>
  <si>
    <t>DLAŽBY Z LOMOVÉHO KAMENE NA MC</t>
  </si>
  <si>
    <t>odláždění z lomového kamene v příkopech a na výtocích: 
78,5*0,3=23,550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</si>
  <si>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</si>
  <si>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konstrukce 1: 
1389=1 389,000 [A]</t>
  </si>
  <si>
    <t>vrstva v krajnici v tl. 0,15m pro odvodnění zemní pláně: 
230=230,000 [A]</t>
  </si>
  <si>
    <t>konstrukce 1 - min. 250 mm  
ŠD 0/63</t>
  </si>
  <si>
    <t>konstrukce 1: 
1445=1 445,000 [A]</t>
  </si>
  <si>
    <t>Dosypávka krajnice v tl. 0,10 m: 
40*0,75*0,1=3,000 [A] 
Použit bude recyklovaný materiál.</t>
  </si>
  <si>
    <t>inflitrační postřik 1,0kg/m2 
konstrukce 1: 
1389=1 389,000 [A]</t>
  </si>
  <si>
    <t>spojovací postřik PS-C, 0,5 kg/m2 
konstrukce 1: 
1389=1 389,000 [A]</t>
  </si>
  <si>
    <t>spojovací postřik PS-CP, 0,3kg/m3 
konstrukce 1: 
1241+1252=2 493,000 [A]</t>
  </si>
  <si>
    <t>ACL 22S, PMB 25/55-60 
konstrukce 1: 
1241=1 241,000 [A]</t>
  </si>
  <si>
    <t>ACP 22S, 50/70 
konstrukce 1: 
1252=1 252,000 [A]</t>
  </si>
  <si>
    <t>SMA 11S, PMB 25/55-60 
konstrukce 1: 
1232=1 232,000 [A]</t>
  </si>
  <si>
    <t>přípojky uličních vpusti: 
37=37,000 [A]</t>
  </si>
  <si>
    <t>vyústění drenáže do příkopu: 
1=1,000 [A]</t>
  </si>
  <si>
    <t>šachta drenážní plastová DN 600 bude osazena plastovým poklopem A15 do šachtové roury. Šachty budou s lapačem písku na dně.</t>
  </si>
  <si>
    <t>drenážní čistící šachty: 
1=1,000 [A]</t>
  </si>
  <si>
    <t>uliční vpusti v upravované části: 
6=6,000 [A] 
uliční vpusti podél zastávkového zálivu: 
3=3,000 [B] 
Celkem: A+B=9,000 [C]</t>
  </si>
  <si>
    <t>89952A</t>
  </si>
  <si>
    <t>OBETONOVÁNÍ POTRUBÍ Z PROSTÉHO BETONU DO C20/25</t>
  </si>
  <si>
    <t>obetonování propustku: 
27*0,62=16,740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</si>
  <si>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</si>
  <si>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P4: 1=1,000 [A] 
C4a: 1=1,000 [B] 
C4c: 1=1,000 [C] 
Z4c: 1=1,000 [E] 
Z4e: 1=1,000 [F] 
IP6: 2=2,000 [G] 
IP17: 2=2,000 [H] 
IP18b: 1=1,000 [I] 
IS1d: 1=1,000 [J] 
IS4a: 2=2,000 [K] 
Celkem: A+B+C+E+F+G+H+I+J+K=13,000 [L]</t>
  </si>
  <si>
    <t>13=13,000 [A]</t>
  </si>
  <si>
    <t>předznačení bílou barvou: 
šipka V9a: 7,5=7,500 [A] 
V7 (přechod pro chodce: 152=152,000 [B] 
V4 (0,25): 384*0,25=96,000 [C] 
V1a (0,125): (29*0,125)=3,625 [D] 
V13: 12=12,000 [E] 
Celkem: A+B+C+D+E=271,125 [F]</t>
  </si>
  <si>
    <t>VDZ z bílého plastu, hladký: 
šipka V9a: 7,5=7,500 [A] 
V13: 12=12,000 [B] 
Celkem: A+B=19,500 [C]</t>
  </si>
  <si>
    <t>VDZ z bílého plastu, hladký: 
V7 (přechod pro chodce: 152=152,000 [A] 
V4 (0,25): 384*0,25=96,000 [B] 
V1a (0,125): (29*0,125)=3,625 [C] 
Celkem: A+B+C=251,625 [D]</t>
  </si>
  <si>
    <t>silniční obrubník 100/15/30: 
221=221,000 [A]</t>
  </si>
  <si>
    <t>silniční obrubník 100/15/25: 
124-46=78,000 [B]</t>
  </si>
  <si>
    <t>silniční obrubník 100/15/15: 
32=32,000 [C]</t>
  </si>
  <si>
    <t>silniční obrubník 100/15/25, R=0,3-1,0: 
10=10,000 [D]</t>
  </si>
  <si>
    <t>silniční obrubník 100/15/25-15 přechodový 
1=1,000 [E]</t>
  </si>
  <si>
    <t>9181D4</t>
  </si>
  <si>
    <t>ČELA PROPUSTU Z TRUB DN DO 600MM Z BETONU DO C 25/30</t>
  </si>
  <si>
    <t>1=1,000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</si>
  <si>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</si>
  <si>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9182D</t>
  </si>
  <si>
    <t>VTOKOVÉ JÍMKY BETONOVÉ VČETNĚ DLAŽBY PROPUSTU Z TRUB DN DO 600MM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</si>
  <si>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</si>
  <si>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56</t>
  </si>
  <si>
    <t>9183D2</t>
  </si>
  <si>
    <t>PROPUSTY Z TRUB DN 600MM ŽELEZOBETONOVÝCH</t>
  </si>
  <si>
    <t>propustek vč. podkladků: 
32=32,000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</si>
  <si>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</si>
  <si>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57</t>
  </si>
  <si>
    <t>9185D2</t>
  </si>
  <si>
    <t>ČELA KAMENNÁ PROPUSTU Z TRUB DN DO 600MM</t>
  </si>
  <si>
    <t>obetonování čela propustku: 
1=1,000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</si>
  <si>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</si>
  <si>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58</t>
  </si>
  <si>
    <t>spára podél obrub: 
287=287,000 [A] 
spáry mezi úseky: 
80-65=15,000 [B] 
spáry kolem vpusti: 
11=11,000 [C] 
Celkem: A+B+C=313,000 [D]</t>
  </si>
  <si>
    <t>59</t>
  </si>
  <si>
    <t>60</t>
  </si>
  <si>
    <t>935212</t>
  </si>
  <si>
    <t>PŘÍKOPOVÉ ŽLABY Z BETON TVÁRNIC ŠÍŘ DO 600MM DO BETONU TL 100MM</t>
  </si>
  <si>
    <t>levý příkop: 
38+4=42,000 [A] 
pravý příkop: 
16=16,000 [B] 
Celkem: A+B=58,000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</si>
  <si>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</si>
  <si>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61</t>
  </si>
  <si>
    <t>vyústění drenáže z autosalonů: 
5=5,000 [A]</t>
  </si>
  <si>
    <t>62</t>
  </si>
  <si>
    <t>966358</t>
  </si>
  <si>
    <t>BOURÁNÍ PROPUSTŮ Z TRUB DN DO 600MM</t>
  </si>
  <si>
    <t>vybourání propustku: 
27=27,000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</si>
  <si>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</si>
  <si>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63</t>
  </si>
  <si>
    <t>96687</t>
  </si>
  <si>
    <t>VYBOURÁNÍ ULIČNÍCH VPUSTÍ KOMPLETNÍCH</t>
  </si>
  <si>
    <t>3=3,000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</si>
  <si>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</si>
  <si>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SO105.1</t>
  </si>
  <si>
    <t>ul. Holzova - zastávkový pruh</t>
  </si>
  <si>
    <t>vybourané betonové obruby: 
2,3*(65*0,15*0,25)=5,606 [A] 
vybourané betonové lože: 
2,3*(65*0,08)=11,960 [B] 
Celkem: A+B=17,566 [C] 
Odvoz na skládku s oprávněním recyklace odpadu.</t>
  </si>
  <si>
    <t>odvoz zeminy na skládku (viz. 123735): 
25*2,0=50,000 [A] 
63*2,0=126,000 [B] 
Celkem: A+B=176,000 [C]</t>
  </si>
  <si>
    <t>vybourání stávajících obrub včetně betonového lože: 
65=65,000 [A]</t>
  </si>
  <si>
    <t>odkopávky po zemní pláň: 
25=25,000 [C] 
výkop pro výměnu podloží (aktivní zóna): 
63=63,000 [D] 
Celkem: C+D=88,000 [E]</t>
  </si>
  <si>
    <t>natěžení a dovoz vhodné zeminy: 
vhodný materiál do aktivní zóny: 
63=63,000 [A]</t>
  </si>
  <si>
    <t>25+63=88,000 [A]</t>
  </si>
  <si>
    <t>63=63,000 [A]</t>
  </si>
  <si>
    <t>separační geotextílie 300g/m2  pod výměnu podloží: 
127=127,000 [A]</t>
  </si>
  <si>
    <t>konstrukce 5 (zastávka): 
172=172,000 [B]</t>
  </si>
  <si>
    <t>konstrukce 5 - tl. 200 mm  
ŠD 0/63</t>
  </si>
  <si>
    <t>konstrukce 5 (zastávka): 
191=191,000 [B]</t>
  </si>
  <si>
    <t>inflitrační postřik 1,0kg/m2 
konstrukce 5 (zastávka): 
172=172,000 [B]</t>
  </si>
  <si>
    <t>tl. 220 mm</t>
  </si>
  <si>
    <t>konstrukce 5 (zastávka): 
127=127,000 [A]</t>
  </si>
  <si>
    <t>silniční obrubník 100/15/25: 
46=46,000 [A]</t>
  </si>
  <si>
    <t>zastávkový obrubník: 
20=20,000 [A] 
budou použity zastávkové obruby z deponie</t>
  </si>
  <si>
    <t>spáry mezi úseky: 
65=65,000 [A]</t>
  </si>
  <si>
    <t>SO106.1</t>
  </si>
  <si>
    <t>Chodníky a nástupiště - BKOM</t>
  </si>
  <si>
    <t>vybourané obruby: 
2,3*(358*0,15*0,25)=30,878 [A] 
vybourané betonové lože: 
2,3*(358*0,08+20*0,15)=72,772 [B] 
vybourané dlážděné povrchy: 
2,0*(234*0,06)*0,3=8,424 [C] 
vybourání stávajícího propustku: 
23*0,564=12,972 [D] 
Celkem: A+B+C+D=125,046 [E] 
Odvoz na skládku s oprávněním recyklace odpadu.</t>
  </si>
  <si>
    <t>odvoz zeminy na skládku (viz. 123735): 
80*2,0=160,000 [A] 
22*2,0=44,000 [B] 
Celkem: A+B=204,000 [C]</t>
  </si>
  <si>
    <t>16,5*2,4=39,600 [A]</t>
  </si>
  <si>
    <t>ornice pro ohumusování (z mezideponie): 
316*0,1*1,4=44,240 [A]</t>
  </si>
  <si>
    <t>vybourání zpevněné plochy z litého asfaltu: 
330*0,05=16,500 [A]</t>
  </si>
  <si>
    <t>rozebrání stávající dlažby: 
234*0,06=14,040 [A] 
dlažba bude roztříděná a nepoškozená dlažba deponována na stavbě pro opětovné použití, zbytek bude odvezen na skládku s oprávněním recyklace odpadu</t>
  </si>
  <si>
    <t>vybourání podkladních nestmelených vrstev litého asfaltu: 
330*0,2=66,000 [A] 
vybourání podkladních nestmelených vrstev dlážděných ploch: 
234*0,2=46,800 [B] 
Celkem: A+B=112,800 [C] 
materiál bude uskladněn na mezideponií stavby a využit zpět na stavbě na dosypávky krajnic</t>
  </si>
  <si>
    <t>vybourání stávajících silničních obrub: 
358=358,000 [A] 
vybourání stávající zastávkové obruby: 
20=20,000 [B] 
Celkem: A+B=378,000 [C] 
vybourané zastávkové obruby budou očištěny a uskladněny na stavbě pro další využití</t>
  </si>
  <si>
    <t>výkop pod chodníkem: 
80=80,000 [A] 
výkop kolem propustku: 
22=22,000 [B] 
Celkem: A+B=102,000 [C]</t>
  </si>
  <si>
    <t>natěžení a dovoz vhodné zeminy: 
ornice pro ohumusování (z mezideponie): 
316*0,1=31,600 [B] 
materiál do násypu (z mezideponie): 
80=80,000 [C] 
dosypávky krajnic (z mezideponie): 
120=120,000 [E] 
Celkem: B+C+E=231,600 [F]</t>
  </si>
  <si>
    <t>17110</t>
  </si>
  <si>
    <t>ULOŽENÍ SYPANINY DO NÁSYPŮ SE ZHUTNĚNÍM</t>
  </si>
  <si>
    <t>vytvoření násypu: 
80=80,000 [A]</t>
  </si>
  <si>
    <t>uložení podkladních vrstev na mezideponií (viz. 11332): 
112,8=112,800 [A]</t>
  </si>
  <si>
    <t>Dosypávka nenamrzavým materiálem: 
60=60,000 [A] 
dosypávka příkopu podél ul. Holzova: 
60=60,000 [B] 
Celkem: A+B=120,000 [C]</t>
  </si>
  <si>
    <t>hutněný zásyp propustku: 
14=14,000 [A]</t>
  </si>
  <si>
    <t>rozprostření ornice (z mezideponie): 
316*0,1=31,600 [A]</t>
  </si>
  <si>
    <t>zatravnění vč. následné péče dle TZ: 
316=316,000 [A]</t>
  </si>
  <si>
    <t>272314</t>
  </si>
  <si>
    <t>ZÁKLADY Z PROSTÉHO BETONU DO C25/30</t>
  </si>
  <si>
    <t>základové patky pro zastávkový přístřešek: 
8*0,5*0,5*1,0=2,000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</si>
  <si>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</si>
  <si>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Ochranné zábradlí v celkové délce 22,0 m a výšce 1,1m: 
2,9*(2*22)+10,3*22=354,200 [A]</t>
  </si>
  <si>
    <t>56335</t>
  </si>
  <si>
    <t>VOZOVKOVÉ VRSTVY ZE ŠTĚRKODRTI TL. DO 250MM</t>
  </si>
  <si>
    <t>670=670,000 [A]</t>
  </si>
  <si>
    <t>plocha chodníku vč. štěrkového lože 4/8 v tl. 40mm: 
betonová dlažba, šedá: 
670-95=575,000 [A] 
část nepoškozené stávající dlažby bude použita</t>
  </si>
  <si>
    <t>betonová dlažba reliféní, červená: 
95=95,000 [A]</t>
  </si>
  <si>
    <t>(12+9)*0,7=14,700 [A]</t>
  </si>
  <si>
    <t>9111A3</t>
  </si>
  <si>
    <t>ZÁBRADLÍ SILNIČNÍ S VODOR MADLY - DEMONTÁŽ S PŘESUNEM</t>
  </si>
  <si>
    <t>9=9,000 [A] 
Odvoz a likvidace v režii zhotovitele</t>
  </si>
  <si>
    <t>IJ4a: 2=2,000 [A]</t>
  </si>
  <si>
    <t>chodníkové obruby 100/10/25 
455=455,000 [A]</t>
  </si>
  <si>
    <t>silniční obrubník 100/15/25: 
82=82,000 [A]</t>
  </si>
  <si>
    <t>zastávkový obrubník 100/40/33: 
19=19,000 [A]</t>
  </si>
  <si>
    <t>9183B2</t>
  </si>
  <si>
    <t>PROPUSTY Z TRUB DN 400MM ŽELEZOBETONOVÝCH</t>
  </si>
  <si>
    <t>12+9=21,000 [A]</t>
  </si>
  <si>
    <t>obetonování čela propustku: 
4=4,000 [A]</t>
  </si>
  <si>
    <t>93753</t>
  </si>
  <si>
    <t>R2</t>
  </si>
  <si>
    <t>MOBILIÁŘ - KOVOVÉ KOŠE NA ODPADKY - MONTÁŽ</t>
  </si>
  <si>
    <t>Osazení odpadkového koše (z mezideponie) na zastávku "Slatina, rozcestí" na ulici Holzova: 
1=1,000 [A] 
Celkem: A=1,000 [C]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</si>
  <si>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</si>
  <si>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93767</t>
  </si>
  <si>
    <t>MOBILIÁŘ - PŘÍSTŘEŠKY PRO ZASTÁVKY VEŘEJNÉ DOPRAVY-MONTÁŽ</t>
  </si>
  <si>
    <t>Osazení přístřešku (z mezideponie) na zastávku "Slatina, rozcestí" na ulici Holzova: 
1=1,000 [A] 
Celkem: A=1,000 [C]</t>
  </si>
  <si>
    <t>14+9=23,000 [A]</t>
  </si>
  <si>
    <t>SO106.2</t>
  </si>
  <si>
    <t>Chodníky a nástupiště - MČ Slatina</t>
  </si>
  <si>
    <t>nákup ornice: 
160*0,1*1,4=22,400 [A]</t>
  </si>
  <si>
    <t>16=16,000 [A]</t>
  </si>
  <si>
    <t>Rozprostření ornice na ostatních plochách: 
160*0,1=16,000 [C]</t>
  </si>
  <si>
    <t>založení trávníku: 
161=161,000 [C]</t>
  </si>
  <si>
    <t>SO131.1</t>
  </si>
  <si>
    <t>Provizorní komunikace během výstavby</t>
  </si>
  <si>
    <t>vybouraná betonová dlažba: 
2,0*25*0,06=3,000 [A] 
vybourané obruby: 
2,3*(55*0,15*0,25)=4,744 [B] 
vybourané betonové lože: 
2,3*(55*0,08)=10,120 [C] 
Celkem: A+B+C=17,864 [D]</t>
  </si>
  <si>
    <t>nákup materiálu vhodného do aktivní zóny: 
(1510*0,5)*1,7=1 283,500 [A] 
nákup zeminy pro násypy a přesypy: 
350*1,7=595,000 [B] 
nákup materiálu dosypávka krajnice: 
56*1,7=95,200 [C] 
Celkem: A+B+C=1 973,700 [D]</t>
  </si>
  <si>
    <t>Položka obsahuje veškeré poplatky související s nákupem vhodného materiálu do aktivní zóny, dosypávky a přesypy</t>
  </si>
  <si>
    <t>rozebrání stávajícího chodníku: 
25*0,06=1,500 [A]</t>
  </si>
  <si>
    <t>55=55,000 [A]</t>
  </si>
  <si>
    <t>12373</t>
  </si>
  <si>
    <t>ODKOP PRO SPOD STAVBU SILNIC A ŽELEZNIC TŘ. I</t>
  </si>
  <si>
    <t>odkopávky po zemní pláň: 
50=50,000 [A] 
výkop pro výměnu podloží (aktivní zóna): 
1510*0,2=302,000 [B] 
Celkem: A+B=352,000 [C] 
uložení na mezideponií pro zpětné zahrnutí po stavbě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</si>
  <si>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</t>
  </si>
  <si>
    <t>materiál vhodný do aktivní zóny: 
1510*0,5=755,000 [A] 
zemin pro násypy a přesypy: 
350=350,000 [B] 
dosypávka krajnice: 
56=56,000 [C] 
Celkem: A+B+C=1 161,000 [D]</t>
  </si>
  <si>
    <t>vytvoření násypu a přesypu: 
350=350,000 [A]</t>
  </si>
  <si>
    <t>z pol. 12373  
uložení na mezideponii</t>
  </si>
  <si>
    <t>výměna podloží (aktivní zóna): 
1510*0,5=755,000 [A]</t>
  </si>
  <si>
    <t>17380</t>
  </si>
  <si>
    <t>ZEMNÍ KRAJNICE A DOSYPÁVKY Z NAKUPOVANÝCH MATERIÁLŮ</t>
  </si>
  <si>
    <t>dosypávka krajnice nenamrzavým materiálem: 
56=56,000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</si>
  <si>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</si>
  <si>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18243</t>
  </si>
  <si>
    <t>ZALOŽENÍ TRÁVNÍKU HYDROOSEVEM NA HLUŠINU</t>
  </si>
  <si>
    <t>hydroosev na násyp: 
304*0,1=30,400 [A]</t>
  </si>
  <si>
    <t>Zahrnuje dodání předepsané travní směsi, hydroosev na hlušinu, zalévání, první pokosení, to vše bez ohledu na sklon terénu</t>
  </si>
  <si>
    <t>1400=1 400,000 [A]</t>
  </si>
  <si>
    <t>vrstvy (200mm)  pod komunikací: 
1305=1 305,000 [A] 
vrtsvy (min 150mm) pod komunikací: 
1400=1 400,000 [B] 
vrstvy pod chodníkem: 
75=75,000 [C] 
Celkem: A+B+C=2 780,000 [D]</t>
  </si>
  <si>
    <t>inflitrační postřik 1,0kg/m2 
1300=1 300,000 [A]</t>
  </si>
  <si>
    <t>spojovací postřik PS-C, 0,5 kg/m2 
1300=1 300,000 [A]</t>
  </si>
  <si>
    <t>spojovací postřik PS-CP, 0,3kg/m3 
1192+1220=2 412,000 [A]</t>
  </si>
  <si>
    <t>574A34</t>
  </si>
  <si>
    <t>ASFALTOVÝ BETON PRO OBRUSNÉ VRSTVY ACO 11+, 11S TL. 40MM</t>
  </si>
  <si>
    <t>ACO 11+, 50/70 
1192=1 192,000 [A]</t>
  </si>
  <si>
    <t>574C56</t>
  </si>
  <si>
    <t>ASFALTOVÝ BETON PRO LOŽNÍ VRSTVY ACL 16+, 16S TL. 60MM</t>
  </si>
  <si>
    <t>ACL 16+, 50/70 
1220=1 220,000 [A]</t>
  </si>
  <si>
    <t>574E88</t>
  </si>
  <si>
    <t>ASFALTOVÝ BETON PRO PODKLADNÍ VRSTVY ACP 22+, 22S TL. 90MM</t>
  </si>
  <si>
    <t>ACP 22+, 50/70 
1305=1 305,000 [A]</t>
  </si>
  <si>
    <t>provizorní chodníky: 
75=75,000 [A]</t>
  </si>
  <si>
    <t>87634</t>
  </si>
  <si>
    <t>CHRÁNIČKY Z TRUB PLASTOVÝCH DN DO 200MM</t>
  </si>
  <si>
    <t>ochrana přeložených sdělovacích vedení podél ul. Holzova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</si>
  <si>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</si>
  <si>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87734</t>
  </si>
  <si>
    <t>CHRÁNIČKY PŮLENÉ Z TRUB PLAST DN DO 200MM</t>
  </si>
  <si>
    <t>ochrana stávajícího vedení VN podél II/430 a ul. Holzova</t>
  </si>
  <si>
    <t>položky pro zhotovení potrubí platí bez ohledu na sklon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</si>
  <si>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ochrana stávajícího sdělovacího vedení FASTER a CETIN podél II/430</t>
  </si>
  <si>
    <t>V4:278*0,25=69,500 [A] 
V7:54*0,5=27,000 [B] 
V2b:136*0,125=17,000 [C] 
Celkem: A+B+C=113,500 [D]</t>
  </si>
  <si>
    <t>chodníková obruba 100/10/25: 
85=85,000 [A]</t>
  </si>
  <si>
    <t>silniční obruba 100/15/15: 
12=12,000 [A]</t>
  </si>
  <si>
    <t>918346</t>
  </si>
  <si>
    <t>PROPUSTY Z TRUB DN 400MM</t>
  </si>
  <si>
    <t>provizorní propustek podél II/430: 
23=23,000 [A]</t>
  </si>
  <si>
    <t>spáry mezi úseky: 
44=44,000 [A]</t>
  </si>
  <si>
    <t>SO131.2</t>
  </si>
  <si>
    <t>Odstranění provizorní komunikace</t>
  </si>
  <si>
    <t>odvoz zeminy na skládku (viz. 122735): 
350*2,0+56*2,0+755*2,0=2 322,000 [A] 
pol. 113325: 
478,5*1,9=909,150 [B] 
Celkem: A+B=3 231,150 [C]</t>
  </si>
  <si>
    <t>vybourané betonové obruby: 
2,3*(97*0,15*0,25)=8,366 [A] 
vybourané betonové lože: 
2,3*(97*0,08)=17,848 [B] 
vybouraná betonová dlažba: 
2,0*50*0,06=6,000 [C] 
Celkem: A+B+C=32,214 [D] 
Odvoz na skládku s oprávněním recyklace odpadu.</t>
  </si>
  <si>
    <t>11318</t>
  </si>
  <si>
    <t>ODSTRANĚNÍ KRYTU ZPEVNĚNÝCH PLOCH Z DLAŽDIC</t>
  </si>
  <si>
    <t>rozebrání provizorních dlážděných ploch: 
25*0,06=1,500 [A] 
použito na zapravení chodníku podél silnice II/430</t>
  </si>
  <si>
    <t>rozebrání provizorních dlážděných ploch: 
75*0,06=4,500 [A] 
-25*0,06=-1,500 [B] 
Celkem: A+B=3,000 [C]</t>
  </si>
  <si>
    <t>vybourání podkladních nestmelených vrstev vozovky: 
1400*0,15+1305*0,2+30*0,25=478,500 [A]</t>
  </si>
  <si>
    <t>vybourání stávajících obrub: 
12+85=97,000 [A]</t>
  </si>
  <si>
    <t>frézování provizorní vozovky: 
1192*0,19=226,480 [A] 
odvoz a likvidace v režii zhotovitele</t>
  </si>
  <si>
    <t>122735</t>
  </si>
  <si>
    <t>ODKOPÁVKY A PROKOPÁVKY OBECNÉ TŘ. I, ODVOZ DO 8KM</t>
  </si>
  <si>
    <t>odkopávky krajnice: 
56=56,000 [A] 
odkopávky násypu: 
350=350,000 [B] 
odkopávky aktivní zóny: 
1510*0,5=755,000 [C] 
Celkem: A+B+C=1 161,000 [D]</t>
  </si>
  <si>
    <t>rekultivace podloží zeminou z mezideponie po úroveň odebrání ornice: 
1510*0,2+50=352,000 [A]</t>
  </si>
  <si>
    <t>z pol. 122735</t>
  </si>
  <si>
    <t>56+350+1510*0,5=1 161,000 [A]</t>
  </si>
  <si>
    <t>obnova stávajícího chodníku podél silnice II/430: 
25=25,000 [A] 
betonová dlažba bude použita z provizorních chodníků</t>
  </si>
  <si>
    <t>obnova stávajícího chodníku podél silnice II/430: 
30=30,000 [A]</t>
  </si>
  <si>
    <t>966346</t>
  </si>
  <si>
    <t>BOURÁNÍ PROPUSTŮ Z TRUB DN DO 400MM</t>
  </si>
  <si>
    <t>vybourání provizorního propustku: 
23=23,000 [A]</t>
  </si>
  <si>
    <t>Objekt:</t>
  </si>
  <si>
    <t>SO301</t>
  </si>
  <si>
    <t>Odvodnění komunikace SÚS</t>
  </si>
  <si>
    <t>O1</t>
  </si>
  <si>
    <t>301.1</t>
  </si>
  <si>
    <t>Stoka 1</t>
  </si>
  <si>
    <t>z pol. 124735: 1,926*2=3,852 [A] 
z pol. 132735: 231,444*2,0=462,888 [B] 
Celkem: A+B=466,740 [C]</t>
  </si>
  <si>
    <t>124735</t>
  </si>
  <si>
    <t>VYKOPÁVKY PRO KORYTA VODOTEČÍ TŘ. I, ODVOZ DO 8KM</t>
  </si>
  <si>
    <t>odvoz na skládku s oprávněním recyklace odpadu  
včetně uložení</t>
  </si>
  <si>
    <t>VO1 : 0,8*1,2*0,73+1*3,5*0,35=1,926 [A]</t>
  </si>
  <si>
    <t>132735</t>
  </si>
  <si>
    <t>HLOUBENÍ RÝH ŠÍŘ DO 2M PAŽ I NEPAŽ TŘ. I, ODVOZ DO 8KM</t>
  </si>
  <si>
    <t>stoka 1 : (0,795*2,78+1,215*1,17+1,285*0,29+1,305*0,61+1,385*3,15+1,465*0,52+1,55*3,15+1,705*2,58)*1,7=32,651 [A] 
(1,91*8,37+2,04*0,83+2,095*3,2+2,16*1,65+2,195*0,93+2,215*0,3+2,235*1,94+2,255*4,83)*1,7=77,998 [B] 
(2,26*0,2+2,305*3,99+2,45*9,51+2,745*10,61+2,98*2,12+3,01*0,65+3,2*9,38)*1,7=170,617 [C] 
-72,76*1,7*0,1=-12,369 [D] 
Š1,Š2 : (2,55+3,36)*2,64*0,94+2,64*2,64*0,13*2=16,478 [E] 
dopočet ke stávajícímu terénu : 
stoka 1 : (0,115*0,61+0,19*3,15+0,14*0,52+0,11*3,15+0,1*2,58)*1,7=2,288 [F] 
(0,015*8,37-0,085*0,83-0,08*3,2-0,065*1,65-0,05*0,93-0,035*0,3-0,005*1,94+0,08*4,83)*1,7=0,019 [G] 
(0,14*0,2+0,12*3,99+0,05*9,51-0,04*10,61-0,085*2,12-0,085*0,65+0,03*9,38)*1,7=1,027 [H] 
Š1,Š2 : (0,14)*2,64*0,94=0,347 [I] 
odečet objemu povrchů : 
nezpevněná plocha, tráva, příkop : -(4,79+3,64)*1,7*0,15=-2,150 [J] 
vozovka sfalt -(50,74+4,6+6,99)*1,7*0,5-2,64*0,94*2,0*0,5=-55,462 [K] 
Celkem: A+B+C+D+E+F+G+H+I+J+K=231,444 [L]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</si>
  <si>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</si>
  <si>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17491</t>
  </si>
  <si>
    <t>ZÁSYP JAM A RÝH Z JINÝCH MATERIÁLŮ</t>
  </si>
  <si>
    <t>Požadavky a výsledné parametry dle ČSN 736133. :  
stoka 1 : (0,795*2,78+1,215*1,17+1,285*0,29+1,305*0,61+1,385*3,15+1,465*0,52+1,55*3,15+1,705*2,58)*1,7  
(1,91*8,37+2,04*0,83+2,095*3,2+2,16*1,65+2,195*0,93+2,215*0,3+2,235*1,94+2,255*4,83)*1,7  
(2,26*0,2+2,305*3,99+2,45*9,51+2,745*10,61+2,98*2,12+3,01*0,65+3,2*9,38)*1,7  
-72,76*1,7*0,1  
Š1,Š2 : (2,55+3,36)*2,64*0,94+2,64*2,64*0,13*2  
stoka 1 - 004 : -(72,76-1*1,5)*1,7*0,1  
stoka 1 - 011 : -(72,76-1*1,5)*0,132  
stoka 1 - 590 : -(72,76-1*1,5)*1,2294  
stoka 1 - 693 : -(72,76-1*1,5)*0,152  
Š1,Š2 : -(pi*1,24^2/4*(2,55+2,24)+2,64*2,64*0,15*2)  
odečet objemu povrchů :  
nezpevněná plocha, tráva, příkop : -(2,78+25,83)*1,7*0,15-2,64*0,94*0,15  
vozovka sfalt : -(9,17+7,97+6,5+1,9+1,99+6,71)*1,7*0,5  
nezpevněná plocha, kačírek, dlažba : -(2+6,43+1,53)*1,7*0,15-2,64*0,94*0,15</t>
  </si>
  <si>
    <t>stoka 1 - 590 : (72,76-1*1,5)*1,2294=87,607 [A]</t>
  </si>
  <si>
    <t>18222</t>
  </si>
  <si>
    <t>ROZPROSTŘENÍ ORNICE VE SVAHU V TL DO 0,15M</t>
  </si>
  <si>
    <t>VO1 : 10=10,000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</si>
  <si>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</si>
  <si>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</si>
  <si>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</si>
  <si>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</si>
  <si>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451312</t>
  </si>
  <si>
    <t>PODKLADNÍ A VÝPLŇOVÉ VRSTVY Z PROSTÉHO BETONU C12/15</t>
  </si>
  <si>
    <t>VO1 - 004 : 0,8*1,2*0,1  
VO1 - 537 : (1*3,5+1*2,4-1,1*0,44*0,7)*0,15  
stoka 1 - 004 : (72,76-1*1,5)*1,7*0,1</t>
  </si>
  <si>
    <t>451313</t>
  </si>
  <si>
    <t>PODKLADNÍ A VÝPLŇOVÉ VRSTVY Z PROSTÉHO BETONU C16/20</t>
  </si>
  <si>
    <t>stoka 1 - 011 : (72,76-1*1,5)*0,132</t>
  </si>
  <si>
    <t>VO1 - 469 : 0,8*1,2*0,15</t>
  </si>
  <si>
    <t>461315</t>
  </si>
  <si>
    <t>PATKY Z PROSTÉHO BETONU C30/37</t>
  </si>
  <si>
    <t>VO1 - 020 : 0,6*1*0,8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</si>
  <si>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</si>
  <si>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VO1 - 537 : (1*3,5+1*2,4-1,1*0,44*0,7)*0,2</t>
  </si>
  <si>
    <t>Trubní vedení</t>
  </si>
  <si>
    <t>82445</t>
  </si>
  <si>
    <t>POTRUBÍ Z TRUB ŽELEZOBETONOVÝCH DN DO 300MM</t>
  </si>
  <si>
    <t>stoka 1 : 72,76-1*1,5</t>
  </si>
  <si>
    <t>894145</t>
  </si>
  <si>
    <t>ŠACHTY KANALIZAČNÍ Z BETON DÍLCŮ NA POTRUBÍ DN DO 300MM</t>
  </si>
  <si>
    <t>Š1,Š2 : 2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</si>
  <si>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</si>
  <si>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</si>
  <si>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</si>
  <si>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</si>
  <si>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899652</t>
  </si>
  <si>
    <t>ZKOUŠKA VODOTĚSNOSTI POTRUBÍ DN DO 300MM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</si>
  <si>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</si>
  <si>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</si>
  <si>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</si>
  <si>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</si>
  <si>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301.1.1</t>
  </si>
  <si>
    <t>Stoka 1-1</t>
  </si>
  <si>
    <t>z pol. 132735: 43,449*2=86,898 [A]</t>
  </si>
  <si>
    <t>odvoz na skládku s oprávněním recyklace odpadu  
včetně uložení 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</si>
  <si>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stoka 1-1 : (2,22*1,93+1,965*5,27+2*1,47+1,89*2,58+1,73*3,39+1,64*0,1+1,595*1,55+1,475*2,89)*1,7=59,874 [A] 
-19,18*1,7*0,1=-3,261 [B] 
Š3 : (1,4)*2,64*0,94+2,64*2,64*0,13*1=4,380 [C] 
odečet objemu povrchů : 
vozovka sfalt : -(19,18)*1,7*0,5-2,64*0,94*0,5=-17,544 [D] 
Celkem: A+B+C+D=43,449 [E]</t>
  </si>
  <si>
    <t>Požadavky a výsledné parametry dle ČSN 736133. :  
stoka 1-1 : (2,22*1,93+1,965*5,27+2*1,47+1,89*2,58+1,73*3,39+1,64*0,1+1,595*1,55+1,475*2,89)*1,7  
-19,18*1,7*0,1  
Š3 : (1,4)*2,64*0,94+2,64*2,64*0,13*1  
dopočet ke stávajícímu terénu :  
stoka 1-1 : (-0,05*1,93+0,005*5,27+0,125*1,47+0,15*2,58+0,165*3,39+0,175*0,1+0,19*1,55+0,225*2,89)*1,7  
Š3 : +0,25*2,64*0,94  
stoka 1-1 - 004 : -(19,18-1)*1,7*0,1  
stoka 1-1 - 011 : -(19,18-1)*0,132  
stoka 1-1 - 590 : -(19,18-1)*1,2294  
stoka 1-1 - 693 : -(19,18-1)*0,152  
Š3 : -(pi*1,24^2/4*(1,4)+2,64*2,64*0,15*1)  
odečet objemu povrchů :  
nezpevněná plocha, tráva, příkop : -(1,93)*1,7*0,15  
vozovka sfalt : -(1,22+5,49)*1,7*0,5-2,64*0,94*2*0,5  
nezpevněná plocha, kačírek, dlažba : -(10,54)*1,7*0,15-2,64*0,94*0,15</t>
  </si>
  <si>
    <t>stoka 1-1 - 590 : (19,18-1)*1,2294</t>
  </si>
  <si>
    <t>stoka 1-1 - 004 : (19,18-1)*1,7*0,1</t>
  </si>
  <si>
    <t>stoka 1-1 - 011 : (19,18-1)*0,132</t>
  </si>
  <si>
    <t>stoka 1-1 : 19,18-1</t>
  </si>
  <si>
    <t>Š3 : 1</t>
  </si>
  <si>
    <t>301.2</t>
  </si>
  <si>
    <t>Stoka 2</t>
  </si>
  <si>
    <t>z pol 124735:1,926*2=3,852 [A] 
z pol. 132735:57,778*2=115,556 [B] 
Celkem: A+B=119,408 [C]</t>
  </si>
  <si>
    <t>VO2 : 0,8*1,2*0,73+1*3,5*0,35=1,926 [A]</t>
  </si>
  <si>
    <t>stoka 2 : (0,595*4,11+1,245*0,89+1,295*0,13+1,235*7,21+1,155*2,89+1,115*1,36+1,085*2,14)*1,7=33,664 [A] 
(1,065*1,12+1,035*4,92+1*1,78)*1,7=13,711 [B] 
1,7*26,55*0,32=14,443 [C] 
Š4 : (1,41)*2,64*0,94+2,64*2,64*0,13*1=4,405 [D] 
odečet objemu povrchů : 
nezpevněná plocha, tráva, příkop : -(2,91+21,46)*1,7*0,15=-6,214 [E] 
štěrk, krajnice : -1,45*1,7*0,15=-0,370 [F] 
vozovka sfalt : -(0,73)*1,7*0,5-2,64*0,94*0,5=-1,861 [G] 
Celkem: A+B+C+D+E+F+G=57,778 [H]</t>
  </si>
  <si>
    <t>Požadavky a výsledné parametry dle ČSN 736133. :  
stoka 2 : (0,595*4,11+1,245*0,89+1,295*0,13+1,235*7,21+1,155*2,89+1,115*1,36+1,085*2,14)*1,7  
(1,065*1,12+1,035*4,92+1*1,78)*1,7  
1,7*26,55*0,32  
Š4 : (1,41)*2,64*0,94+2,64*2,64*0,13*1  
dopočtení k upravenému terénu :  
stoka 2 : (-0,005*0,13+0,125*7,21+0,355*2,89+0,49*1,36+0,595*2,14)*1,7  
(0,66*1,12+0,675*4,92+0,815*1,78)*1,7  
Š4 : (0,82)*2,64*0,94  
stoka 2 - 004 : -(26,55-1*0,5)*1,7*0,1  
stoka 2 - 011 : -(26,55-1*0,5)*0,132  
stoka 2 - 590 : -(26,55-1*0,5)*1,2294  
stoka 2 - 693 : -(26,55-1*0,5)*0,152  
Š4 : -(pi*1,24^2/4*(1,41)+2,64*2,64*0,15)  
odečet objemu povrchů :  
nezpevněná plocha, tráva, příkop : -(4,1+1,03)*1,7*0,15  
vozovka sfalt : -(7,21+6,31)*1,7*0,5  
nezpevněná plocha, kačírek, dlažba : -(6,08+1,75)*1,7*0,15-2,64*0,94*0,15</t>
  </si>
  <si>
    <t>stoka 2 - 590 : (26,55-1*0,5)*1,2294</t>
  </si>
  <si>
    <t>VO2 - 004 : 0,8*1,2*0,1  
VO2 - 537 : (1*3,5+1*2,4-1,1*0,44*0,7)*0,15  
stoka 2 - 004 : (26,55-1*0,5)*1,7*0,1</t>
  </si>
  <si>
    <t>stoka 2 - 011 : (26,55-1*0,5)*0,132</t>
  </si>
  <si>
    <t>VO2 - 469 : 0,8*1,2*0,15</t>
  </si>
  <si>
    <t>VO2 - 020 : 0,6*1*0,8</t>
  </si>
  <si>
    <t>VO2 - 537 : (1*3,5+1*2,4-1,1*0,44*0,7)*0,2</t>
  </si>
  <si>
    <t>stoka 2 : 26,55-1*0,5</t>
  </si>
  <si>
    <t>Š4 : 1</t>
  </si>
  <si>
    <t>SO302</t>
  </si>
  <si>
    <t>Odvodnění komunikace BKOM</t>
  </si>
  <si>
    <t>Odkaz na mn. položky pořadí 3 :86,777*2=173,554 [A]</t>
  </si>
  <si>
    <t>Zrušení stávající prefabrikované revizní šachty : 1*4  
zrušení stávající kanalizace DN 400 ve výkopu : 7,68*0,32321</t>
  </si>
  <si>
    <t>stoka 3 : (2,32*6,18+2,26*1,22+2,285*8,85+2,385*5,83)*1,85  
22,08*1,85*0,1  
Š5,Š6 : (2,26+2,44)*2,64*0,79+2,64*2,64*0,12*2  
dopočet ke stávajícímu terénu :  
stoka 3 : (0,06*6,18+0,05*1,22+0,035*8,85+0,03*5,83)*1,85  
Š5,Š6 : (0,12)*2,64*0,79  
odečet stávající bourané šachty : -pi*1,24^2/4*2,25  
zrušení stávající kanalizace DN 400 ve výkopu : -7,68*pi*0,56^2/4  
odečet objemu povrchů :  
nezpevněná plocha, tráva, příkop : -(1,39)*1,85*0,15-2,64*0,79*0,15  
vozovka sfalt : -(20,69)*1,85*0,5-2,64*0,79*0,5</t>
  </si>
  <si>
    <t>Požadavky a výsledné parametry dle ČSN 736133. :  
stoka 3 : (2,32*6,18+2,26*1,22+2,285*8,85+2,385*5,83)*1,85  
22,08*1,85*0,1  
Š5,Š6 : (2,26+2,44)*2,64*0,79+2,64*2,64*0,12*2  
stoka 3 - 004 : -(22,08-1)*1,85*0,1  
stoka 3 - 011 : -(22,08-1)*0,177  
stoka 3 - 590 : -(22,08-1)*1,4447  
stoka 3 - 693 : -(22,08-1)*0,246  
Š5,Š6 : -(pi*1,24^2/4*(2,26+2,44)+2,64*2,64*0,15*2)  
odečet objemu povrchů :  
vozovka sfalt : -(15,9)*1,85*0,5-2,64*0,79*0,5  
nezpevněná plocha, kačírek, dlažba : -(6,18)*1,85*0,15-2,64*0,79*0,15</t>
  </si>
  <si>
    <t>stoka 3 - 590 : (22,08-1)*1,4447</t>
  </si>
  <si>
    <t>stoka 3 - 004 : (22,08-1)*1,85*0,1</t>
  </si>
  <si>
    <t>stoka 3 - 011 : (22,08-1)*0,177</t>
  </si>
  <si>
    <t>82446</t>
  </si>
  <si>
    <t>POTRUBÍ Z TRUB ŽELEZOBETONOVÝCH DN DO 400MM</t>
  </si>
  <si>
    <t>stoka 3 - 590 : 22,08-1</t>
  </si>
  <si>
    <t>894146</t>
  </si>
  <si>
    <t>ŠACHTY KANALIZAČNÍ Z BETON DÍLCŮ NA POTRUBÍ DN DO 400MM</t>
  </si>
  <si>
    <t>Š5,Š6 : 2</t>
  </si>
  <si>
    <t>899662</t>
  </si>
  <si>
    <t>ZKOUŠKA VODOTĚSNOSTI POTRUBÍ DN DO 400MM</t>
  </si>
  <si>
    <t>Ostatní konstrukce, bourání</t>
  </si>
  <si>
    <t>45869</t>
  </si>
  <si>
    <t>VÝPLŇ DUTIN CEMENTOPOPÍLKOVOU SUSPENZÍ</t>
  </si>
  <si>
    <t>Zafoukání rušeného úseku potrubí DN 400 cementopopílkovou suspenzí</t>
  </si>
  <si>
    <t>3,14*0,4*0,4*19,45/4=2,443 [A]</t>
  </si>
  <si>
    <t>položka zahrnuje:  
- dodávku cementopopílkové suspenze azafoukání rušeného úseku, včetně mimostaveništní a vnitrostaveništní dopravy</t>
  </si>
  <si>
    <t>96688</t>
  </si>
  <si>
    <t>VYBOURÁNÍ KANALIZAČ ŠACHET KOMPLETNÍCH</t>
  </si>
  <si>
    <t>Zrušení stávající prefabrikované revizní šachty : 1</t>
  </si>
  <si>
    <t>969246</t>
  </si>
  <si>
    <t>VYBOURÁNÍ POTRUBÍ DN DO 400MM KANALIZAČ</t>
  </si>
  <si>
    <t>zrušení stávající kanalizace DN 400 ve výkopu : 7,68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</si>
  <si>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</si>
  <si>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SO401</t>
  </si>
  <si>
    <t>Přeložky veřejného osvětlení</t>
  </si>
  <si>
    <t>z pooložky 131735: 13,2*2=26,400 [A] 
z položky132735 : 68,38*2=136,760 [B] 
Celkem: A+B=163,160 [C]</t>
  </si>
  <si>
    <t>131735</t>
  </si>
  <si>
    <t>HLOUBENÍ JAM ZAPAŽ I NEPAŽ TŘ. I, ODVOZ DO 8KM</t>
  </si>
  <si>
    <t>výkop pro základy VO a skříně - včetně zřízení a odstranění pažení, včetně odvozu na skládku  
odvoz na skládku s oprávněním recyklace odpadu  
včetně uložení</t>
  </si>
  <si>
    <t>0*(0,5*0,5*1,15)+8*(1*1*1,65)+0*0,3=13,200 [A]</t>
  </si>
  <si>
    <t>část uložena na mezideponii pro zpětný zásyp - 84,96 m3  
zbytek odvoz na skládku s oprávněním recyklace odpadu  - 68,38 m3</t>
  </si>
  <si>
    <t>0,5*0,6*113+0,5*0,8*253+0,8*1,2*19=153,340 [A]</t>
  </si>
  <si>
    <t>z pol. 13173 - 13,2=13,200 [A] 
z pol. 13273 - 153,34 =153,340 [B] 
Celkem: A+B=166,540 [C]</t>
  </si>
  <si>
    <t>zpětný zásyp zeminou z výkopu</t>
  </si>
  <si>
    <t>0,5*(0,8-0,3)*253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</si>
  <si>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</si>
  <si>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pískové lože</t>
  </si>
  <si>
    <t>0,5*0,3*253+0,5*0,3*113+0,8*0,35*19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</si>
  <si>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</si>
  <si>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základy VO</t>
  </si>
  <si>
    <t>(0*(0,5*0,5*0,6)+8*(1*1*1,1)+0*0,3)*1,1=9,680 [A]</t>
  </si>
  <si>
    <t>272366</t>
  </si>
  <si>
    <t>VÝZTUŽ ZÁKLADŮ Z KARI SÍTÍ</t>
  </si>
  <si>
    <t>kari sít 6/100/100 v místě obetonování chrániček</t>
  </si>
  <si>
    <t>0,8*19*0,0045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</si>
  <si>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</si>
  <si>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701001</t>
  </si>
  <si>
    <t>OZNAČOVACÍ ŠTÍTEK KABELOVÉHO VEDENÍ, SPOJKY NEBO KABELOVÉ SKŘÍNĚ (VČETNĚ OBJÍMKY)</t>
  </si>
  <si>
    <t>zřejmé z PD</t>
  </si>
  <si>
    <t>1. Položka obsahuje:   
 – veškeré práce a materiál obsažený v názvu položky   
2. Položka neobsahuje:   
 X   
3. Způsob měření:   
Udává se počet kusů kompletní konstrukce nebo práce.</t>
  </si>
  <si>
    <t>702312</t>
  </si>
  <si>
    <t>ZAKRYTÍ KABELŮ VÝSTRAŽNOU FÓLIÍ ŠÍŘKY PŘES 20 DO 40 CM</t>
  </si>
  <si>
    <t>odměřeno ze situace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</si>
  <si>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</si>
  <si>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709110</t>
  </si>
  <si>
    <t>PROVIZORNÍ ZAJIŠTĚNÍ KABELU VE VÝKOPU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</si>
  <si>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</si>
  <si>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709120</t>
  </si>
  <si>
    <t>PROVIZORNÍ ZAJIŠTĚNÍ POTRUBÍ VE VÝKOPU</t>
  </si>
  <si>
    <t>742H12</t>
  </si>
  <si>
    <t>KABEL NN ČTYŘ- A PĚTIŽÍLOVÝ CU S PLASTOVOU IZOLACÍ OD 4 DO 16 MM2</t>
  </si>
  <si>
    <t>Kabel 1-CYKY-J 4x16mm</t>
  </si>
  <si>
    <t>366*1,03+19*4+3*2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</si>
  <si>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</si>
  <si>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742L12</t>
  </si>
  <si>
    <t>UKONČENÍ DVOU AŽ PĚTIŽÍLOVÉHO KABELU V ROZVADĚČI NEBO NA PŘÍSTROJI OD 4 DO 16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</si>
  <si>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</si>
  <si>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742Y91</t>
  </si>
  <si>
    <t>OBETONOVÁNÍ CHRÁNIČEK DO FÍ 200mm V RÝZE DO Š.100cm</t>
  </si>
  <si>
    <t>obetonování chrániček DN63 nad propustkem,   
obetonování chrániček DN110 pod komunikacemi,   
beton C20/25 XF3</t>
  </si>
  <si>
    <t>1. Položka obsahuje:  – všechny náklady na obetonování chrániček v rýze , dodávku prostého betonu  – přepravní náklady a přesun hmot   2. Položka neobsahuje:  – dodávku chráničky 3. Způsob měření: Měří se metr délkový.</t>
  </si>
  <si>
    <t>743122</t>
  </si>
  <si>
    <t>OSVĚTLOVACÍ STOŽÁR  PEVNÝ ŽÁROVĚ ZINKOVANÝ DÉLKY PŘES 6,5 DO 12 M</t>
  </si>
  <si>
    <t>silniční stožár, včetně elektrovýzbroje, provedení "BRNO"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</si>
  <si>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</si>
  <si>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</si>
  <si>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</si>
  <si>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</si>
  <si>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743313</t>
  </si>
  <si>
    <t>VÝLOŽNÍK PRO MONTÁŽ SVÍTIDLA NA STOŽÁR JEDNORAMENNÝ DÉLKA VYLOŽENÍ PŘES 2 M</t>
  </si>
  <si>
    <t>743553</t>
  </si>
  <si>
    <t>SVÍTIDLO VENKOVNÍ VŠEOBECNÉ LED, MIN. IP 44, PŘES 25 DO 45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</si>
  <si>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</si>
  <si>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743554</t>
  </si>
  <si>
    <t>SVÍTIDLO VENKOVNÍ VŠEOBECNÉ LED, MIN. IP 44, PŘES 45 W</t>
  </si>
  <si>
    <t>743563</t>
  </si>
  <si>
    <t>SVÍTIDLO VENKOVNÍ VŠEOBECNÉ - KOMUNIKAČNÍ A DIAGNOSTICKÝ MODUL S ADRESACÍ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</si>
  <si>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</si>
  <si>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747411</t>
  </si>
  <si>
    <t>MĚŘENÍ ZEMNÍCH ODPORŮ - ZEMNIČE PRVNÍHO NEBO SAMOSTATNÉHO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</si>
  <si>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</si>
  <si>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747412</t>
  </si>
  <si>
    <t>MĚŘENÍ ZEMNÍCH ODPORŮ - PŘÍPLATEK K CENĚ ZA KAŽDÝ DALŠÍ ZEMNIČ</t>
  </si>
  <si>
    <t>747511</t>
  </si>
  <si>
    <t>ZKOUŠKY VODIČŮ A KABELŮ NN PRŮŘEZU ŽÍLY DO 5X25 MM2</t>
  </si>
  <si>
    <t>1. Položka obsahuje:   
 – cenu za provedení měření kabelu/ vodiče vč. vyhotovení protokolu   
2. Položka neobsahuje:   
 X   
3. Způsob měření:   
Udává se počet kusů kompletní konstrukce nebo práce.</t>
  </si>
  <si>
    <t>747541</t>
  </si>
  <si>
    <t>MĚŘENÍ INTENZITY OSVĚTLENÍ INSTALOVANÉHO V ROZSAHU TOHOTO SO/PS</t>
  </si>
  <si>
    <t>75IG61</t>
  </si>
  <si>
    <t>VEDENÍ UZEMŇOVACÍ V ZEMI Z FEZN DRÁTU DO 120 MM2</t>
  </si>
  <si>
    <t>366*1,03+19*2+3*2</t>
  </si>
  <si>
    <t>1. Položka obsahuje:   
 – dodávku specifikované kabelizace včetně potřebného drobného montážního materiálu   
 – dopravu a skladování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</si>
  <si>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87626</t>
  </si>
  <si>
    <t>CHRÁNIČKY Z TRUB PLAST DN DO 80MM</t>
  </si>
  <si>
    <t>chráničky pr. 63mm   
včetně těsnícího a spojovacího materiálu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</si>
  <si>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</si>
  <si>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87633</t>
  </si>
  <si>
    <t>CHRÁNIČKY Z TRUB PLASTOVÝCH DN DO 150MM</t>
  </si>
  <si>
    <t>chráničky pr. 110mm   
vč. protahovacího lanka, zavíčkování, těsnícího a spojovacího materiálu</t>
  </si>
  <si>
    <t>2*19</t>
  </si>
  <si>
    <t>SO402</t>
  </si>
  <si>
    <t>Nové veřejné osvětlení</t>
  </si>
  <si>
    <t>z pol. 131735: 27,29*2,0=54,580 [A] 
z pol. 132735: 113,88*2,0=227,760 [B] 
Celkem: A+B=282,340 [C]</t>
  </si>
  <si>
    <t>z pol. 113435</t>
  </si>
  <si>
    <t>5,31*2,4=12,744 [A]</t>
  </si>
  <si>
    <t>113435</t>
  </si>
  <si>
    <t>ODSTRAN KRYTU ZPEVNĚNÝCH PLOCH S ASFALT POJIVEM VČET PODKLADU, ODVOZ DO 8KM</t>
  </si>
  <si>
    <t>Odvoz na skládku s oprávněním recyklace odpadu</t>
  </si>
  <si>
    <t>0,03*(0,5+4*0,15)*47+0,1*(0,5+2*0,15)*47</t>
  </si>
  <si>
    <t>výkop pro základy VO a skříně - včetně zřízení a odstranění pažení, včetně odvozu na skládku s oprávněním recyklace odpadu</t>
  </si>
  <si>
    <t>1*(0,5*0,5*1,15)+16*(1*1*1,65)+2*0,3=27,288 [A]</t>
  </si>
  <si>
    <t>84,96 m3 pro zpětný zásyp  
113,88 m3 na skládku s oprávněním recyklace odpadu</t>
  </si>
  <si>
    <t>0,5*0,6*131+0,5*0,6*47+0,5*0,8*174+0,8*1,2*63+0,8*1,2*16=198,840 [A]</t>
  </si>
  <si>
    <t>198,84+27,29=226,130 [A]</t>
  </si>
  <si>
    <t>0,5*(0,8-0,3)*174+0,8*(1,2-0,35)*16</t>
  </si>
  <si>
    <t>0,5*0,3*131+0,5*0,3*47+0,5*0,3*174+0,8*0,35*63+0,8*0,35*16</t>
  </si>
  <si>
    <t>(1*(0,5*0,5*0,6)+16*(1*1*1,1)+2*0,3)*1,1</t>
  </si>
  <si>
    <t>0,8*79*0,0045</t>
  </si>
  <si>
    <t>47*(0,5+0,15*0)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</si>
  <si>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</si>
  <si>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575B31</t>
  </si>
  <si>
    <t>LITÝ ASFALT MA II (KŘIŽ, PARKOVIŠTĚ, ZASTÁVKY) 8 TL. 30MM</t>
  </si>
  <si>
    <t>47*(0,5+0,15*4)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</si>
  <si>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</si>
  <si>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5774EG</t>
  </si>
  <si>
    <t>VRSTVY PRO OBNOVU A OPRAVY Z ASF BETONU ACP 16+, 16S</t>
  </si>
  <si>
    <t>47*(0,5+0,15*2)*0,1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</si>
  <si>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 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-nezahrnuje očištění podkladu po veřejném provozu</t>
  </si>
  <si>
    <t>570*1,03+28*4+4*2</t>
  </si>
  <si>
    <t>1*(11+8+7+18+14)+1*(8+7+7)</t>
  </si>
  <si>
    <t>743121</t>
  </si>
  <si>
    <t>OSVĚTLOVACÍ STOŽÁR  PEVNÝ ŽÁROVĚ ZINKOVANÝ DÉLKY DO 6 M</t>
  </si>
  <si>
    <t>743552</t>
  </si>
  <si>
    <t>SVÍTIDLO VENKOVNÍ VŠEOBECNÉ LED, MIN. IP 44, PŘES 10 DO 25 W</t>
  </si>
  <si>
    <t>743722</t>
  </si>
  <si>
    <t>ROZVADĚČ PRO VEŘEJNÉ OSVĚTLENÍ BEZ MĚŘENÍ SPOTŘEBY EL. ENERGIE PŘES 4 KS TŘÍFÁZOVÝCH VĚTVÍ</t>
  </si>
  <si>
    <t>RF5:3 a RF5:4</t>
  </si>
  <si>
    <t>1. Položka obsahuje:   
 – instalaci rozvaděče do terénu/rozvodny včetně nastavení a oživení, zhotovení výrobní dokumentace   
 – technický popis viz. projektová dokumentace   
2. Položka neobsahuje:   
 – zemní práce   
3. Způsob měření:   
Udává se počet kusů kompletní konstrukce nebo práce.</t>
  </si>
  <si>
    <t>570*1,03+28*2+4*2</t>
  </si>
  <si>
    <t>2*(11+8+7+18+14)+3*(8+7+7)</t>
  </si>
  <si>
    <t>SO802</t>
  </si>
  <si>
    <t>Rekultivace ploch dočasných záborů a skládek</t>
  </si>
  <si>
    <t>18510</t>
  </si>
  <si>
    <t>BIOLOGICKÁ REKULTIVACE JEDNOLETÁ</t>
  </si>
  <si>
    <t>rekultivace ploch v dočasném záboru stavby: 
1890=1 890,000 [A]</t>
  </si>
  <si>
    <t>položka zahrnuje veškerý materiál, výrobky a polotovary, včetně mimostaveništní a vnitrostaveništní dopravy (rovněž přesuny), včetně naložení a složení, případně s uložením</t>
  </si>
  <si>
    <t>zpětné rozprostření ornice v plochách dočasného záboru: 
ornice v dočasném záboru po vybourání provizorní komunikace: 
1510*0,3=453,000 [A] 
ornice v dočasném záboru po zrušení mezideponie: 
380*0,3=114,000 [B] 
Celkem: A+B=567,000 [D]</t>
  </si>
  <si>
    <t>SO901</t>
  </si>
  <si>
    <t>Ostatní a vedlejší náklady - přímé</t>
  </si>
  <si>
    <t>Ostatní</t>
  </si>
  <si>
    <t>náklady</t>
  </si>
  <si>
    <t>029113</t>
  </si>
  <si>
    <t>OSTATNÍ POŽADAVKY - GEODETICKÉ ZAMĚŘENÍ - CELKY</t>
  </si>
  <si>
    <t>KPL</t>
  </si>
  <si>
    <t>Geodetické zaměření stavby - popsáno v obchodních podmínkách</t>
  </si>
  <si>
    <t>zahrnuje veškeré náklady spojené s objednatelem požadovanými pracemi</t>
  </si>
  <si>
    <t>Vedlejší</t>
  </si>
  <si>
    <t>00014</t>
  </si>
  <si>
    <t>Zajištění provedení a výstupů veškerých zkoušek a revizí - popsáno v obchodních podmínkách, technických podmínkách a normách ČSN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</si>
</sst>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3" xfId="0" applyFont="1" applyFill="1" applyBorder="1" applyAlignment="1">
      <alignment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sharedStrings" Target="sharedStrings.xml" /><Relationship Id="rId2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12</v>
      </c>
      <c s="24" t="s">
        <v>36</v>
      </c>
      <c s="25" t="s">
        <v>37</v>
      </c>
      <c s="26">
        <v>322.8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41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45</v>
      </c>
      <c s="19" t="s">
        <v>46</v>
      </c>
      <c s="24" t="s">
        <v>47</v>
      </c>
      <c s="25" t="s">
        <v>48</v>
      </c>
      <c s="26">
        <v>266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25.5">
      <c r="A16" s="30" t="s">
        <v>40</v>
      </c>
      <c r="E16" s="31" t="s">
        <v>49</v>
      </c>
    </row>
    <row r="17" spans="1:5" ht="38.25">
      <c r="A17" t="s">
        <v>42</v>
      </c>
      <c r="E17" s="29" t="s">
        <v>50</v>
      </c>
    </row>
    <row r="18" spans="1:16" ht="12.75">
      <c r="A18" s="19" t="s">
        <v>34</v>
      </c>
      <c s="23" t="s">
        <v>11</v>
      </c>
      <c s="23" t="s">
        <v>51</v>
      </c>
      <c s="19" t="s">
        <v>46</v>
      </c>
      <c s="24" t="s">
        <v>52</v>
      </c>
      <c s="25" t="s">
        <v>48</v>
      </c>
      <c s="26">
        <v>1614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54</v>
      </c>
    </row>
    <row r="21" spans="1:5" ht="12.75">
      <c r="A21" t="s">
        <v>42</v>
      </c>
      <c r="E21" s="29" t="s">
        <v>55</v>
      </c>
    </row>
    <row r="22" spans="1:16" ht="12.75">
      <c r="A22" s="19" t="s">
        <v>34</v>
      </c>
      <c s="23" t="s">
        <v>22</v>
      </c>
      <c s="23" t="s">
        <v>56</v>
      </c>
      <c s="19" t="s">
        <v>46</v>
      </c>
      <c s="24" t="s">
        <v>57</v>
      </c>
      <c s="25" t="s">
        <v>58</v>
      </c>
      <c s="26">
        <v>11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59</v>
      </c>
    </row>
    <row r="24" spans="1:5" ht="25.5">
      <c r="A24" s="30" t="s">
        <v>40</v>
      </c>
      <c r="E24" s="31" t="s">
        <v>60</v>
      </c>
    </row>
    <row r="25" spans="1:5" ht="165.75">
      <c r="A25" t="s">
        <v>42</v>
      </c>
      <c r="E25" s="29" t="s">
        <v>61</v>
      </c>
    </row>
    <row r="26" spans="1:16" ht="12.75">
      <c r="A26" s="19" t="s">
        <v>34</v>
      </c>
      <c s="23" t="s">
        <v>24</v>
      </c>
      <c s="23" t="s">
        <v>62</v>
      </c>
      <c s="19" t="s">
        <v>46</v>
      </c>
      <c s="24" t="s">
        <v>63</v>
      </c>
      <c s="25" t="s">
        <v>64</v>
      </c>
      <c s="26">
        <v>237.9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25.5">
      <c r="A28" s="30" t="s">
        <v>40</v>
      </c>
      <c r="E28" s="31" t="s">
        <v>65</v>
      </c>
    </row>
    <row r="29" spans="1:5" ht="38.25">
      <c r="A29" t="s">
        <v>42</v>
      </c>
      <c r="E29" s="29" t="s">
        <v>66</v>
      </c>
    </row>
    <row r="30" spans="1:16" ht="12.75">
      <c r="A30" s="19" t="s">
        <v>34</v>
      </c>
      <c s="23" t="s">
        <v>26</v>
      </c>
      <c s="23" t="s">
        <v>67</v>
      </c>
      <c s="19" t="s">
        <v>46</v>
      </c>
      <c s="24" t="s">
        <v>68</v>
      </c>
      <c s="25" t="s">
        <v>48</v>
      </c>
      <c s="26">
        <v>2379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25.5">
      <c r="A32" s="30" t="s">
        <v>40</v>
      </c>
      <c r="E32" s="31" t="s">
        <v>69</v>
      </c>
    </row>
    <row r="33" spans="1:5" ht="38.25">
      <c r="A33" t="s">
        <v>42</v>
      </c>
      <c r="E33" s="29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0+O8+O25+O78+O83+O88+O101+O106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667</v>
      </c>
      <c s="36">
        <f>0+I8+I25+I78+I83+I88+I101+I106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667</v>
      </c>
      <c s="5"/>
      <c s="14" t="s">
        <v>668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125.046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40.25">
      <c r="A11" s="30" t="s">
        <v>40</v>
      </c>
      <c r="E11" s="31" t="s">
        <v>669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204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670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39.6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351</v>
      </c>
    </row>
    <row r="19" spans="1:5" ht="12.75">
      <c r="A19" s="30" t="s">
        <v>40</v>
      </c>
      <c r="E19" s="31" t="s">
        <v>671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83</v>
      </c>
      <c s="19" t="s">
        <v>46</v>
      </c>
      <c s="24" t="s">
        <v>84</v>
      </c>
      <c s="25" t="s">
        <v>37</v>
      </c>
      <c s="26">
        <v>44.24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25.5">
      <c r="A23" s="30" t="s">
        <v>40</v>
      </c>
      <c r="E23" s="31" t="s">
        <v>672</v>
      </c>
    </row>
    <row r="24" spans="1:5" ht="25.5">
      <c r="A24" t="s">
        <v>42</v>
      </c>
      <c r="E24" s="29" t="s">
        <v>86</v>
      </c>
    </row>
    <row r="25" spans="1:18" ht="12.75" customHeight="1">
      <c r="A25" s="5" t="s">
        <v>32</v>
      </c>
      <c s="5"/>
      <c s="34" t="s">
        <v>18</v>
      </c>
      <c s="5"/>
      <c s="21" t="s">
        <v>44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9" t="s">
        <v>34</v>
      </c>
      <c s="23" t="s">
        <v>24</v>
      </c>
      <c s="23" t="s">
        <v>87</v>
      </c>
      <c s="19" t="s">
        <v>46</v>
      </c>
      <c s="24" t="s">
        <v>88</v>
      </c>
      <c s="25" t="s">
        <v>64</v>
      </c>
      <c s="26">
        <v>16.5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673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93</v>
      </c>
      <c s="19" t="s">
        <v>46</v>
      </c>
      <c s="24" t="s">
        <v>94</v>
      </c>
      <c s="25" t="s">
        <v>64</v>
      </c>
      <c s="26">
        <v>14.04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51">
      <c r="A32" s="30" t="s">
        <v>40</v>
      </c>
      <c r="E32" s="31" t="s">
        <v>674</v>
      </c>
    </row>
    <row r="33" spans="1:5" ht="63.75">
      <c r="A33" t="s">
        <v>42</v>
      </c>
      <c r="E33" s="29" t="s">
        <v>91</v>
      </c>
    </row>
    <row r="34" spans="1:16" ht="25.5">
      <c r="A34" s="19" t="s">
        <v>34</v>
      </c>
      <c s="23" t="s">
        <v>92</v>
      </c>
      <c s="23" t="s">
        <v>97</v>
      </c>
      <c s="19" t="s">
        <v>46</v>
      </c>
      <c s="24" t="s">
        <v>98</v>
      </c>
      <c s="25" t="s">
        <v>64</v>
      </c>
      <c s="26">
        <v>112.8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102">
      <c r="A36" s="30" t="s">
        <v>40</v>
      </c>
      <c r="E36" s="31" t="s">
        <v>675</v>
      </c>
    </row>
    <row r="37" spans="1:5" ht="25.5">
      <c r="A37" t="s">
        <v>42</v>
      </c>
      <c r="E37" s="29" t="s">
        <v>100</v>
      </c>
    </row>
    <row r="38" spans="1:16" ht="25.5">
      <c r="A38" s="19" t="s">
        <v>34</v>
      </c>
      <c s="23" t="s">
        <v>96</v>
      </c>
      <c s="23" t="s">
        <v>101</v>
      </c>
      <c s="19" t="s">
        <v>46</v>
      </c>
      <c s="24" t="s">
        <v>102</v>
      </c>
      <c s="25" t="s">
        <v>103</v>
      </c>
      <c s="26">
        <v>378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102">
      <c r="A40" s="30" t="s">
        <v>40</v>
      </c>
      <c r="E40" s="31" t="s">
        <v>676</v>
      </c>
    </row>
    <row r="41" spans="1:5" ht="12.75">
      <c r="A41" t="s">
        <v>42</v>
      </c>
      <c r="E41" s="29" t="s">
        <v>46</v>
      </c>
    </row>
    <row r="42" spans="1:16" ht="12.75">
      <c r="A42" s="19" t="s">
        <v>34</v>
      </c>
      <c s="23" t="s">
        <v>29</v>
      </c>
      <c s="23" t="s">
        <v>110</v>
      </c>
      <c s="19" t="s">
        <v>46</v>
      </c>
      <c s="24" t="s">
        <v>111</v>
      </c>
      <c s="25" t="s">
        <v>64</v>
      </c>
      <c s="26">
        <v>102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53</v>
      </c>
    </row>
    <row r="44" spans="1:5" ht="63.75">
      <c r="A44" s="30" t="s">
        <v>40</v>
      </c>
      <c r="E44" s="31" t="s">
        <v>677</v>
      </c>
    </row>
    <row r="45" spans="1:5" ht="369.75">
      <c r="A45" t="s">
        <v>42</v>
      </c>
      <c r="E45" s="29" t="s">
        <v>113</v>
      </c>
    </row>
    <row r="46" spans="1:16" ht="12.75">
      <c r="A46" s="19" t="s">
        <v>34</v>
      </c>
      <c s="23" t="s">
        <v>31</v>
      </c>
      <c s="23" t="s">
        <v>115</v>
      </c>
      <c s="19" t="s">
        <v>46</v>
      </c>
      <c s="24" t="s">
        <v>116</v>
      </c>
      <c s="25" t="s">
        <v>64</v>
      </c>
      <c s="26">
        <v>231.6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114.75">
      <c r="A48" s="30" t="s">
        <v>40</v>
      </c>
      <c r="E48" s="31" t="s">
        <v>678</v>
      </c>
    </row>
    <row r="49" spans="1:5" ht="306">
      <c r="A49" t="s">
        <v>42</v>
      </c>
      <c r="E49" s="29" t="s">
        <v>118</v>
      </c>
    </row>
    <row r="50" spans="1:16" ht="12.75">
      <c r="A50" s="19" t="s">
        <v>34</v>
      </c>
      <c s="23" t="s">
        <v>109</v>
      </c>
      <c s="23" t="s">
        <v>679</v>
      </c>
      <c s="19" t="s">
        <v>46</v>
      </c>
      <c s="24" t="s">
        <v>680</v>
      </c>
      <c s="25" t="s">
        <v>64</v>
      </c>
      <c s="26">
        <v>80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681</v>
      </c>
    </row>
    <row r="53" spans="1:5" ht="267.75">
      <c r="A53" t="s">
        <v>42</v>
      </c>
      <c r="E53" s="29" t="s">
        <v>130</v>
      </c>
    </row>
    <row r="54" spans="1:16" ht="12.75">
      <c r="A54" s="19" t="s">
        <v>34</v>
      </c>
      <c s="23" t="s">
        <v>114</v>
      </c>
      <c s="23" t="s">
        <v>120</v>
      </c>
      <c s="19" t="s">
        <v>46</v>
      </c>
      <c s="24" t="s">
        <v>121</v>
      </c>
      <c s="25" t="s">
        <v>64</v>
      </c>
      <c s="26">
        <v>112.8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25.5">
      <c r="A56" s="30" t="s">
        <v>40</v>
      </c>
      <c r="E56" s="31" t="s">
        <v>682</v>
      </c>
    </row>
    <row r="57" spans="1:5" ht="191.25">
      <c r="A57" t="s">
        <v>42</v>
      </c>
      <c r="E57" s="29" t="s">
        <v>123</v>
      </c>
    </row>
    <row r="58" spans="1:16" ht="12.75">
      <c r="A58" s="19" t="s">
        <v>34</v>
      </c>
      <c s="23" t="s">
        <v>119</v>
      </c>
      <c s="23" t="s">
        <v>120</v>
      </c>
      <c s="19" t="s">
        <v>18</v>
      </c>
      <c s="24" t="s">
        <v>121</v>
      </c>
      <c s="25" t="s">
        <v>64</v>
      </c>
      <c s="26">
        <v>102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331</v>
      </c>
    </row>
    <row r="60" spans="1:5" ht="12.75">
      <c r="A60" s="30" t="s">
        <v>40</v>
      </c>
      <c r="E60" s="31" t="s">
        <v>46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132</v>
      </c>
      <c s="19" t="s">
        <v>46</v>
      </c>
      <c s="24" t="s">
        <v>133</v>
      </c>
      <c s="25" t="s">
        <v>64</v>
      </c>
      <c s="26">
        <v>120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63.75">
      <c r="A64" s="30" t="s">
        <v>40</v>
      </c>
      <c r="E64" s="31" t="s">
        <v>683</v>
      </c>
    </row>
    <row r="65" spans="1:5" ht="242.25">
      <c r="A65" t="s">
        <v>42</v>
      </c>
      <c r="E65" s="29" t="s">
        <v>135</v>
      </c>
    </row>
    <row r="66" spans="1:16" ht="12.75">
      <c r="A66" s="19" t="s">
        <v>34</v>
      </c>
      <c s="23" t="s">
        <v>126</v>
      </c>
      <c s="23" t="s">
        <v>472</v>
      </c>
      <c s="19" t="s">
        <v>46</v>
      </c>
      <c s="24" t="s">
        <v>473</v>
      </c>
      <c s="25" t="s">
        <v>64</v>
      </c>
      <c s="26">
        <v>14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684</v>
      </c>
    </row>
    <row r="69" spans="1:5" ht="229.5">
      <c r="A69" t="s">
        <v>42</v>
      </c>
      <c r="E69" s="29" t="s">
        <v>475</v>
      </c>
    </row>
    <row r="70" spans="1:16" ht="12.75">
      <c r="A70" s="19" t="s">
        <v>34</v>
      </c>
      <c s="23" t="s">
        <v>131</v>
      </c>
      <c s="23" t="s">
        <v>147</v>
      </c>
      <c s="19" t="s">
        <v>46</v>
      </c>
      <c s="24" t="s">
        <v>148</v>
      </c>
      <c s="25" t="s">
        <v>64</v>
      </c>
      <c s="26">
        <v>31.6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25.5">
      <c r="A72" s="30" t="s">
        <v>40</v>
      </c>
      <c r="E72" s="31" t="s">
        <v>685</v>
      </c>
    </row>
    <row r="73" spans="1:5" ht="38.25">
      <c r="A73" t="s">
        <v>42</v>
      </c>
      <c r="E73" s="29" t="s">
        <v>70</v>
      </c>
    </row>
    <row r="74" spans="1:16" ht="12.75">
      <c r="A74" s="19" t="s">
        <v>34</v>
      </c>
      <c s="23" t="s">
        <v>136</v>
      </c>
      <c s="23" t="s">
        <v>151</v>
      </c>
      <c s="19" t="s">
        <v>46</v>
      </c>
      <c s="24" t="s">
        <v>152</v>
      </c>
      <c s="25" t="s">
        <v>48</v>
      </c>
      <c s="26">
        <v>316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686</v>
      </c>
    </row>
    <row r="77" spans="1:5" ht="25.5">
      <c r="A77" t="s">
        <v>42</v>
      </c>
      <c r="E77" s="29" t="s">
        <v>154</v>
      </c>
    </row>
    <row r="78" spans="1:18" ht="12.75" customHeight="1">
      <c r="A78" s="5" t="s">
        <v>32</v>
      </c>
      <c s="5"/>
      <c s="34" t="s">
        <v>12</v>
      </c>
      <c s="5"/>
      <c s="21" t="s">
        <v>155</v>
      </c>
      <c s="5"/>
      <c s="5"/>
      <c s="5"/>
      <c s="35">
        <f>0+Q78</f>
      </c>
      <c r="O78">
        <f>0+R78</f>
      </c>
      <c r="Q78">
        <f>0+I79</f>
      </c>
      <c>
        <f>0+O79</f>
      </c>
    </row>
    <row r="79" spans="1:16" ht="12.75">
      <c r="A79" s="19" t="s">
        <v>34</v>
      </c>
      <c s="23" t="s">
        <v>141</v>
      </c>
      <c s="23" t="s">
        <v>687</v>
      </c>
      <c s="19" t="s">
        <v>46</v>
      </c>
      <c s="24" t="s">
        <v>688</v>
      </c>
      <c s="25" t="s">
        <v>64</v>
      </c>
      <c s="26">
        <v>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689</v>
      </c>
    </row>
    <row r="82" spans="1:5" ht="369.75">
      <c r="A82" t="s">
        <v>42</v>
      </c>
      <c r="E82" s="29" t="s">
        <v>690</v>
      </c>
    </row>
    <row r="83" spans="1:18" ht="12.75" customHeight="1">
      <c r="A83" s="5" t="s">
        <v>32</v>
      </c>
      <c s="5"/>
      <c s="34" t="s">
        <v>11</v>
      </c>
      <c s="5"/>
      <c s="21" t="s">
        <v>570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12.75">
      <c r="A84" s="19" t="s">
        <v>34</v>
      </c>
      <c s="23" t="s">
        <v>146</v>
      </c>
      <c s="23" t="s">
        <v>571</v>
      </c>
      <c s="19" t="s">
        <v>46</v>
      </c>
      <c s="24" t="s">
        <v>572</v>
      </c>
      <c s="25" t="s">
        <v>573</v>
      </c>
      <c s="26">
        <v>354.2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25.5">
      <c r="A86" s="30" t="s">
        <v>40</v>
      </c>
      <c r="E86" s="31" t="s">
        <v>691</v>
      </c>
    </row>
    <row r="87" spans="1:5" ht="293.25">
      <c r="A87" t="s">
        <v>42</v>
      </c>
      <c r="E87" s="29" t="s">
        <v>575</v>
      </c>
    </row>
    <row r="88" spans="1:18" ht="12.75" customHeight="1">
      <c r="A88" s="5" t="s">
        <v>32</v>
      </c>
      <c s="5"/>
      <c s="34" t="s">
        <v>24</v>
      </c>
      <c s="5"/>
      <c s="21" t="s">
        <v>175</v>
      </c>
      <c s="5"/>
      <c s="5"/>
      <c s="5"/>
      <c s="35">
        <f>0+Q88</f>
      </c>
      <c r="O88">
        <f>0+R88</f>
      </c>
      <c r="Q88">
        <f>0+I89+I93+I97</f>
      </c>
      <c>
        <f>0+O89+O93+O97</f>
      </c>
    </row>
    <row r="89" spans="1:16" ht="12.75">
      <c r="A89" s="19" t="s">
        <v>34</v>
      </c>
      <c s="23" t="s">
        <v>150</v>
      </c>
      <c s="23" t="s">
        <v>692</v>
      </c>
      <c s="19" t="s">
        <v>46</v>
      </c>
      <c s="24" t="s">
        <v>693</v>
      </c>
      <c s="25" t="s">
        <v>48</v>
      </c>
      <c s="26">
        <v>670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46</v>
      </c>
    </row>
    <row r="91" spans="1:5" ht="12.75">
      <c r="A91" s="30" t="s">
        <v>40</v>
      </c>
      <c r="E91" s="31" t="s">
        <v>694</v>
      </c>
    </row>
    <row r="92" spans="1:5" ht="51">
      <c r="A92" t="s">
        <v>42</v>
      </c>
      <c r="E92" s="29" t="s">
        <v>187</v>
      </c>
    </row>
    <row r="93" spans="1:16" ht="12.75">
      <c r="A93" s="19" t="s">
        <v>34</v>
      </c>
      <c s="23" t="s">
        <v>156</v>
      </c>
      <c s="23" t="s">
        <v>224</v>
      </c>
      <c s="19" t="s">
        <v>46</v>
      </c>
      <c s="24" t="s">
        <v>225</v>
      </c>
      <c s="25" t="s">
        <v>48</v>
      </c>
      <c s="26">
        <v>575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63.75">
      <c r="A95" s="30" t="s">
        <v>40</v>
      </c>
      <c r="E95" s="31" t="s">
        <v>695</v>
      </c>
    </row>
    <row r="96" spans="1:5" ht="153">
      <c r="A96" t="s">
        <v>42</v>
      </c>
      <c r="E96" s="29" t="s">
        <v>227</v>
      </c>
    </row>
    <row r="97" spans="1:16" ht="25.5">
      <c r="A97" s="19" t="s">
        <v>34</v>
      </c>
      <c s="23" t="s">
        <v>161</v>
      </c>
      <c s="23" t="s">
        <v>229</v>
      </c>
      <c s="19" t="s">
        <v>46</v>
      </c>
      <c s="24" t="s">
        <v>230</v>
      </c>
      <c s="25" t="s">
        <v>48</v>
      </c>
      <c s="26">
        <v>95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25.5">
      <c r="A99" s="30" t="s">
        <v>40</v>
      </c>
      <c r="E99" s="31" t="s">
        <v>696</v>
      </c>
    </row>
    <row r="100" spans="1:5" ht="153">
      <c r="A100" t="s">
        <v>42</v>
      </c>
      <c r="E100" s="29" t="s">
        <v>227</v>
      </c>
    </row>
    <row r="101" spans="1:18" ht="12.75" customHeight="1">
      <c r="A101" s="5" t="s">
        <v>32</v>
      </c>
      <c s="5"/>
      <c s="34" t="s">
        <v>96</v>
      </c>
      <c s="5"/>
      <c s="21" t="s">
        <v>232</v>
      </c>
      <c s="5"/>
      <c s="5"/>
      <c s="5"/>
      <c s="35">
        <f>0+Q101</f>
      </c>
      <c r="O101">
        <f>0+R101</f>
      </c>
      <c r="Q101">
        <f>0+I102</f>
      </c>
      <c>
        <f>0+O102</f>
      </c>
    </row>
    <row r="102" spans="1:16" ht="12.75">
      <c r="A102" s="19" t="s">
        <v>34</v>
      </c>
      <c s="23" t="s">
        <v>167</v>
      </c>
      <c s="23" t="s">
        <v>597</v>
      </c>
      <c s="19" t="s">
        <v>46</v>
      </c>
      <c s="24" t="s">
        <v>598</v>
      </c>
      <c s="25" t="s">
        <v>64</v>
      </c>
      <c s="26">
        <v>14.7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46</v>
      </c>
    </row>
    <row r="104" spans="1:5" ht="12.75">
      <c r="A104" s="30" t="s">
        <v>40</v>
      </c>
      <c r="E104" s="31" t="s">
        <v>697</v>
      </c>
    </row>
    <row r="105" spans="1:5" ht="369.75">
      <c r="A105" t="s">
        <v>42</v>
      </c>
      <c r="E105" s="29" t="s">
        <v>600</v>
      </c>
    </row>
    <row r="106" spans="1:18" ht="12.75" customHeight="1">
      <c r="A106" s="5" t="s">
        <v>32</v>
      </c>
      <c s="5"/>
      <c s="34" t="s">
        <v>29</v>
      </c>
      <c s="5"/>
      <c s="21" t="s">
        <v>255</v>
      </c>
      <c s="5"/>
      <c s="5"/>
      <c s="5"/>
      <c s="35">
        <f>0+Q106</f>
      </c>
      <c r="O106">
        <f>0+R106</f>
      </c>
      <c r="Q106">
        <f>0+I107+I111+I115+I119+I123+I127+I131+I135+I139+I143+I147</f>
      </c>
      <c>
        <f>0+O107+O111+O115+O119+O123+O127+O131+O135+O139+O143+O147</f>
      </c>
    </row>
    <row r="107" spans="1:16" ht="12.75">
      <c r="A107" s="19" t="s">
        <v>34</v>
      </c>
      <c s="23" t="s">
        <v>170</v>
      </c>
      <c s="23" t="s">
        <v>698</v>
      </c>
      <c s="19" t="s">
        <v>46</v>
      </c>
      <c s="24" t="s">
        <v>699</v>
      </c>
      <c s="25" t="s">
        <v>103</v>
      </c>
      <c s="26">
        <v>9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46</v>
      </c>
    </row>
    <row r="109" spans="1:5" ht="38.25">
      <c r="A109" s="30" t="s">
        <v>40</v>
      </c>
      <c r="E109" s="31" t="s">
        <v>700</v>
      </c>
    </row>
    <row r="110" spans="1:5" ht="38.25">
      <c r="A110" t="s">
        <v>42</v>
      </c>
      <c r="E110" s="29" t="s">
        <v>260</v>
      </c>
    </row>
    <row r="111" spans="1:16" ht="25.5">
      <c r="A111" s="19" t="s">
        <v>34</v>
      </c>
      <c s="23" t="s">
        <v>176</v>
      </c>
      <c s="23" t="s">
        <v>262</v>
      </c>
      <c s="19" t="s">
        <v>46</v>
      </c>
      <c s="24" t="s">
        <v>263</v>
      </c>
      <c s="25" t="s">
        <v>58</v>
      </c>
      <c s="26">
        <v>2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46</v>
      </c>
    </row>
    <row r="113" spans="1:5" ht="12.75">
      <c r="A113" s="30" t="s">
        <v>40</v>
      </c>
      <c r="E113" s="31" t="s">
        <v>701</v>
      </c>
    </row>
    <row r="114" spans="1:5" ht="25.5">
      <c r="A114" t="s">
        <v>42</v>
      </c>
      <c r="E114" s="29" t="s">
        <v>265</v>
      </c>
    </row>
    <row r="115" spans="1:16" ht="25.5">
      <c r="A115" s="19" t="s">
        <v>34</v>
      </c>
      <c s="23" t="s">
        <v>182</v>
      </c>
      <c s="23" t="s">
        <v>267</v>
      </c>
      <c s="19" t="s">
        <v>46</v>
      </c>
      <c s="24" t="s">
        <v>268</v>
      </c>
      <c s="25" t="s">
        <v>58</v>
      </c>
      <c s="26">
        <v>2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46</v>
      </c>
    </row>
    <row r="117" spans="1:5" ht="12.75">
      <c r="A117" s="30" t="s">
        <v>40</v>
      </c>
      <c r="E117" s="31" t="s">
        <v>399</v>
      </c>
    </row>
    <row r="118" spans="1:5" ht="25.5">
      <c r="A118" t="s">
        <v>42</v>
      </c>
      <c r="E118" s="29" t="s">
        <v>270</v>
      </c>
    </row>
    <row r="119" spans="1:16" ht="12.75">
      <c r="A119" s="19" t="s">
        <v>34</v>
      </c>
      <c s="23" t="s">
        <v>188</v>
      </c>
      <c s="23" t="s">
        <v>290</v>
      </c>
      <c s="19" t="s">
        <v>46</v>
      </c>
      <c s="24" t="s">
        <v>291</v>
      </c>
      <c s="25" t="s">
        <v>103</v>
      </c>
      <c s="26">
        <v>455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46</v>
      </c>
    </row>
    <row r="121" spans="1:5" ht="25.5">
      <c r="A121" s="30" t="s">
        <v>40</v>
      </c>
      <c r="E121" s="31" t="s">
        <v>702</v>
      </c>
    </row>
    <row r="122" spans="1:5" ht="51">
      <c r="A122" t="s">
        <v>42</v>
      </c>
      <c r="E122" s="29" t="s">
        <v>293</v>
      </c>
    </row>
    <row r="123" spans="1:16" ht="12.75">
      <c r="A123" s="19" t="s">
        <v>34</v>
      </c>
      <c s="23" t="s">
        <v>193</v>
      </c>
      <c s="23" t="s">
        <v>295</v>
      </c>
      <c s="19" t="s">
        <v>46</v>
      </c>
      <c s="24" t="s">
        <v>297</v>
      </c>
      <c s="25" t="s">
        <v>103</v>
      </c>
      <c s="26">
        <v>82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46</v>
      </c>
    </row>
    <row r="125" spans="1:5" ht="25.5">
      <c r="A125" s="30" t="s">
        <v>40</v>
      </c>
      <c r="E125" s="31" t="s">
        <v>703</v>
      </c>
    </row>
    <row r="126" spans="1:5" ht="51">
      <c r="A126" t="s">
        <v>42</v>
      </c>
      <c r="E126" s="29" t="s">
        <v>293</v>
      </c>
    </row>
    <row r="127" spans="1:16" ht="12.75">
      <c r="A127" s="19" t="s">
        <v>34</v>
      </c>
      <c s="23" t="s">
        <v>197</v>
      </c>
      <c s="23" t="s">
        <v>404</v>
      </c>
      <c s="19" t="s">
        <v>46</v>
      </c>
      <c s="24" t="s">
        <v>405</v>
      </c>
      <c s="25" t="s">
        <v>103</v>
      </c>
      <c s="26">
        <v>19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25.5">
      <c r="A129" s="30" t="s">
        <v>40</v>
      </c>
      <c r="E129" s="31" t="s">
        <v>704</v>
      </c>
    </row>
    <row r="130" spans="1:5" ht="51">
      <c r="A130" t="s">
        <v>42</v>
      </c>
      <c r="E130" s="29" t="s">
        <v>293</v>
      </c>
    </row>
    <row r="131" spans="1:16" ht="12.75">
      <c r="A131" s="19" t="s">
        <v>34</v>
      </c>
      <c s="23" t="s">
        <v>201</v>
      </c>
      <c s="23" t="s">
        <v>705</v>
      </c>
      <c s="19" t="s">
        <v>46</v>
      </c>
      <c s="24" t="s">
        <v>706</v>
      </c>
      <c s="25" t="s">
        <v>103</v>
      </c>
      <c s="26">
        <v>21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12.75">
      <c r="A133" s="30" t="s">
        <v>40</v>
      </c>
      <c r="E133" s="31" t="s">
        <v>707</v>
      </c>
    </row>
    <row r="134" spans="1:5" ht="63.75">
      <c r="A134" t="s">
        <v>42</v>
      </c>
      <c r="E134" s="29" t="s">
        <v>622</v>
      </c>
    </row>
    <row r="135" spans="1:16" ht="12.75">
      <c r="A135" s="19" t="s">
        <v>34</v>
      </c>
      <c s="23" t="s">
        <v>206</v>
      </c>
      <c s="23" t="s">
        <v>624</v>
      </c>
      <c s="19" t="s">
        <v>46</v>
      </c>
      <c s="24" t="s">
        <v>625</v>
      </c>
      <c s="25" t="s">
        <v>58</v>
      </c>
      <c s="26">
        <v>4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25.5">
      <c r="A137" s="30" t="s">
        <v>40</v>
      </c>
      <c r="E137" s="31" t="s">
        <v>708</v>
      </c>
    </row>
    <row r="138" spans="1:5" ht="63.75">
      <c r="A138" t="s">
        <v>42</v>
      </c>
      <c r="E138" s="29" t="s">
        <v>627</v>
      </c>
    </row>
    <row r="139" spans="1:16" ht="12.75">
      <c r="A139" s="19" t="s">
        <v>34</v>
      </c>
      <c s="23" t="s">
        <v>210</v>
      </c>
      <c s="23" t="s">
        <v>709</v>
      </c>
      <c s="19" t="s">
        <v>710</v>
      </c>
      <c s="24" t="s">
        <v>711</v>
      </c>
      <c s="25" t="s">
        <v>58</v>
      </c>
      <c s="26">
        <v>1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46</v>
      </c>
    </row>
    <row r="141" spans="1:5" ht="51">
      <c r="A141" s="30" t="s">
        <v>40</v>
      </c>
      <c r="E141" s="31" t="s">
        <v>712</v>
      </c>
    </row>
    <row r="142" spans="1:5" ht="89.25">
      <c r="A142" t="s">
        <v>42</v>
      </c>
      <c r="E142" s="29" t="s">
        <v>713</v>
      </c>
    </row>
    <row r="143" spans="1:16" ht="12.75">
      <c r="A143" s="19" t="s">
        <v>34</v>
      </c>
      <c s="23" t="s">
        <v>214</v>
      </c>
      <c s="23" t="s">
        <v>714</v>
      </c>
      <c s="19" t="s">
        <v>710</v>
      </c>
      <c s="24" t="s">
        <v>715</v>
      </c>
      <c s="25" t="s">
        <v>58</v>
      </c>
      <c s="26">
        <v>1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51">
      <c r="A145" s="30" t="s">
        <v>40</v>
      </c>
      <c r="E145" s="31" t="s">
        <v>716</v>
      </c>
    </row>
    <row r="146" spans="1:5" ht="89.25">
      <c r="A146" t="s">
        <v>42</v>
      </c>
      <c r="E146" s="29" t="s">
        <v>713</v>
      </c>
    </row>
    <row r="147" spans="1:16" ht="12.75">
      <c r="A147" s="19" t="s">
        <v>34</v>
      </c>
      <c s="23" t="s">
        <v>218</v>
      </c>
      <c s="23" t="s">
        <v>639</v>
      </c>
      <c s="19" t="s">
        <v>46</v>
      </c>
      <c s="24" t="s">
        <v>640</v>
      </c>
      <c s="25" t="s">
        <v>103</v>
      </c>
      <c s="26">
        <v>23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53</v>
      </c>
    </row>
    <row r="149" spans="1:5" ht="12.75">
      <c r="A149" s="30" t="s">
        <v>40</v>
      </c>
      <c r="E149" s="31" t="s">
        <v>717</v>
      </c>
    </row>
    <row r="150" spans="1:5" ht="114.75">
      <c r="A150" t="s">
        <v>42</v>
      </c>
      <c r="E150" s="29" t="s">
        <v>642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718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718</v>
      </c>
      <c s="5"/>
      <c s="14" t="s">
        <v>719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83</v>
      </c>
      <c s="19" t="s">
        <v>46</v>
      </c>
      <c s="24" t="s">
        <v>84</v>
      </c>
      <c s="25" t="s">
        <v>37</v>
      </c>
      <c s="26">
        <v>22.4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25.5">
      <c r="A11" s="30" t="s">
        <v>40</v>
      </c>
      <c r="E11" s="31" t="s">
        <v>720</v>
      </c>
    </row>
    <row r="12" spans="1:5" ht="25.5">
      <c r="A12" t="s">
        <v>42</v>
      </c>
      <c r="E12" s="29" t="s">
        <v>86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34</v>
      </c>
      <c s="23" t="s">
        <v>12</v>
      </c>
      <c s="23" t="s">
        <v>115</v>
      </c>
      <c s="19" t="s">
        <v>46</v>
      </c>
      <c s="24" t="s">
        <v>116</v>
      </c>
      <c s="25" t="s">
        <v>64</v>
      </c>
      <c s="26">
        <v>16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12.75">
      <c r="A16" s="30" t="s">
        <v>40</v>
      </c>
      <c r="E16" s="31" t="s">
        <v>721</v>
      </c>
    </row>
    <row r="17" spans="1:5" ht="306">
      <c r="A17" t="s">
        <v>42</v>
      </c>
      <c r="E17" s="29" t="s">
        <v>118</v>
      </c>
    </row>
    <row r="18" spans="1:16" ht="12.75">
      <c r="A18" s="19" t="s">
        <v>34</v>
      </c>
      <c s="23" t="s">
        <v>11</v>
      </c>
      <c s="23" t="s">
        <v>147</v>
      </c>
      <c s="19" t="s">
        <v>46</v>
      </c>
      <c s="24" t="s">
        <v>148</v>
      </c>
      <c s="25" t="s">
        <v>64</v>
      </c>
      <c s="26">
        <v>16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46</v>
      </c>
    </row>
    <row r="20" spans="1:5" ht="25.5">
      <c r="A20" s="30" t="s">
        <v>40</v>
      </c>
      <c r="E20" s="31" t="s">
        <v>722</v>
      </c>
    </row>
    <row r="21" spans="1:5" ht="38.25">
      <c r="A21" t="s">
        <v>42</v>
      </c>
      <c r="E21" s="29" t="s">
        <v>70</v>
      </c>
    </row>
    <row r="22" spans="1:16" ht="12.75">
      <c r="A22" s="19" t="s">
        <v>34</v>
      </c>
      <c s="23" t="s">
        <v>22</v>
      </c>
      <c s="23" t="s">
        <v>151</v>
      </c>
      <c s="19" t="s">
        <v>46</v>
      </c>
      <c s="24" t="s">
        <v>152</v>
      </c>
      <c s="25" t="s">
        <v>48</v>
      </c>
      <c s="26">
        <v>161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25.5">
      <c r="A24" s="30" t="s">
        <v>40</v>
      </c>
      <c r="E24" s="31" t="s">
        <v>723</v>
      </c>
    </row>
    <row r="25" spans="1:5" ht="25.5">
      <c r="A25" t="s">
        <v>42</v>
      </c>
      <c r="E25" s="29" t="s">
        <v>154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0+O8+O17+O54+O91+O104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724</v>
      </c>
      <c s="36">
        <f>0+I8+I17+I54+I91+I104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724</v>
      </c>
      <c s="5"/>
      <c s="14" t="s">
        <v>725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17.864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726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1973.7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89.25">
      <c r="A15" s="30" t="s">
        <v>40</v>
      </c>
      <c r="E15" s="31" t="s">
        <v>727</v>
      </c>
    </row>
    <row r="16" spans="1:5" ht="25.5">
      <c r="A16" t="s">
        <v>42</v>
      </c>
      <c r="E16" s="29" t="s">
        <v>728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34</v>
      </c>
      <c s="23" t="s">
        <v>11</v>
      </c>
      <c s="23" t="s">
        <v>93</v>
      </c>
      <c s="19" t="s">
        <v>46</v>
      </c>
      <c s="24" t="s">
        <v>94</v>
      </c>
      <c s="25" t="s">
        <v>64</v>
      </c>
      <c s="26">
        <v>1.5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729</v>
      </c>
    </row>
    <row r="21" spans="1:5" ht="63.75">
      <c r="A21" t="s">
        <v>42</v>
      </c>
      <c r="E21" s="29" t="s">
        <v>91</v>
      </c>
    </row>
    <row r="22" spans="1:16" ht="25.5">
      <c r="A22" s="19" t="s">
        <v>34</v>
      </c>
      <c s="23" t="s">
        <v>22</v>
      </c>
      <c s="23" t="s">
        <v>101</v>
      </c>
      <c s="19" t="s">
        <v>46</v>
      </c>
      <c s="24" t="s">
        <v>102</v>
      </c>
      <c s="25" t="s">
        <v>103</v>
      </c>
      <c s="26">
        <v>55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12.75">
      <c r="A24" s="30" t="s">
        <v>40</v>
      </c>
      <c r="E24" s="31" t="s">
        <v>730</v>
      </c>
    </row>
    <row r="25" spans="1:5" ht="63.75">
      <c r="A25" t="s">
        <v>42</v>
      </c>
      <c r="E25" s="29" t="s">
        <v>91</v>
      </c>
    </row>
    <row r="26" spans="1:16" ht="12.75">
      <c r="A26" s="19" t="s">
        <v>34</v>
      </c>
      <c s="23" t="s">
        <v>24</v>
      </c>
      <c s="23" t="s">
        <v>731</v>
      </c>
      <c s="19" t="s">
        <v>46</v>
      </c>
      <c s="24" t="s">
        <v>732</v>
      </c>
      <c s="25" t="s">
        <v>64</v>
      </c>
      <c s="26">
        <v>352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89.25">
      <c r="A28" s="30" t="s">
        <v>40</v>
      </c>
      <c r="E28" s="31" t="s">
        <v>733</v>
      </c>
    </row>
    <row r="29" spans="1:5" ht="357">
      <c r="A29" t="s">
        <v>42</v>
      </c>
      <c r="E29" s="29" t="s">
        <v>734</v>
      </c>
    </row>
    <row r="30" spans="1:16" ht="12.75">
      <c r="A30" s="19" t="s">
        <v>34</v>
      </c>
      <c s="23" t="s">
        <v>26</v>
      </c>
      <c s="23" t="s">
        <v>115</v>
      </c>
      <c s="19" t="s">
        <v>46</v>
      </c>
      <c s="24" t="s">
        <v>116</v>
      </c>
      <c s="25" t="s">
        <v>64</v>
      </c>
      <c s="26">
        <v>1161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89.25">
      <c r="A32" s="30" t="s">
        <v>40</v>
      </c>
      <c r="E32" s="31" t="s">
        <v>735</v>
      </c>
    </row>
    <row r="33" spans="1:5" ht="306">
      <c r="A33" t="s">
        <v>42</v>
      </c>
      <c r="E33" s="29" t="s">
        <v>118</v>
      </c>
    </row>
    <row r="34" spans="1:16" ht="12.75">
      <c r="A34" s="19" t="s">
        <v>34</v>
      </c>
      <c s="23" t="s">
        <v>92</v>
      </c>
      <c s="23" t="s">
        <v>679</v>
      </c>
      <c s="19" t="s">
        <v>46</v>
      </c>
      <c s="24" t="s">
        <v>680</v>
      </c>
      <c s="25" t="s">
        <v>64</v>
      </c>
      <c s="26">
        <v>350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736</v>
      </c>
    </row>
    <row r="37" spans="1:5" ht="267.75">
      <c r="A37" t="s">
        <v>42</v>
      </c>
      <c r="E37" s="29" t="s">
        <v>130</v>
      </c>
    </row>
    <row r="38" spans="1:16" ht="12.75">
      <c r="A38" s="19" t="s">
        <v>34</v>
      </c>
      <c s="23" t="s">
        <v>96</v>
      </c>
      <c s="23" t="s">
        <v>120</v>
      </c>
      <c s="19" t="s">
        <v>46</v>
      </c>
      <c s="24" t="s">
        <v>121</v>
      </c>
      <c s="25" t="s">
        <v>64</v>
      </c>
      <c s="26">
        <v>352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25.5">
      <c r="A39" s="28" t="s">
        <v>38</v>
      </c>
      <c r="E39" s="29" t="s">
        <v>737</v>
      </c>
    </row>
    <row r="40" spans="1:5" ht="12.75">
      <c r="A40" s="30" t="s">
        <v>40</v>
      </c>
      <c r="E40" s="31" t="s">
        <v>46</v>
      </c>
    </row>
    <row r="41" spans="1:5" ht="191.25">
      <c r="A41" t="s">
        <v>42</v>
      </c>
      <c r="E41" s="29" t="s">
        <v>123</v>
      </c>
    </row>
    <row r="42" spans="1:16" ht="12.75">
      <c r="A42" s="19" t="s">
        <v>34</v>
      </c>
      <c s="23" t="s">
        <v>29</v>
      </c>
      <c s="23" t="s">
        <v>127</v>
      </c>
      <c s="19" t="s">
        <v>46</v>
      </c>
      <c s="24" t="s">
        <v>128</v>
      </c>
      <c s="25" t="s">
        <v>64</v>
      </c>
      <c s="26">
        <v>755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738</v>
      </c>
    </row>
    <row r="45" spans="1:5" ht="267.75">
      <c r="A45" t="s">
        <v>42</v>
      </c>
      <c r="E45" s="29" t="s">
        <v>130</v>
      </c>
    </row>
    <row r="46" spans="1:16" ht="12.75">
      <c r="A46" s="19" t="s">
        <v>34</v>
      </c>
      <c s="23" t="s">
        <v>31</v>
      </c>
      <c s="23" t="s">
        <v>739</v>
      </c>
      <c s="19" t="s">
        <v>46</v>
      </c>
      <c s="24" t="s">
        <v>740</v>
      </c>
      <c s="25" t="s">
        <v>64</v>
      </c>
      <c s="26">
        <v>56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25.5">
      <c r="A48" s="30" t="s">
        <v>40</v>
      </c>
      <c r="E48" s="31" t="s">
        <v>741</v>
      </c>
    </row>
    <row r="49" spans="1:5" ht="242.25">
      <c r="A49" t="s">
        <v>42</v>
      </c>
      <c r="E49" s="29" t="s">
        <v>742</v>
      </c>
    </row>
    <row r="50" spans="1:16" ht="12.75">
      <c r="A50" s="19" t="s">
        <v>34</v>
      </c>
      <c s="23" t="s">
        <v>109</v>
      </c>
      <c s="23" t="s">
        <v>743</v>
      </c>
      <c s="19" t="s">
        <v>46</v>
      </c>
      <c s="24" t="s">
        <v>744</v>
      </c>
      <c s="25" t="s">
        <v>48</v>
      </c>
      <c s="26">
        <v>30.4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745</v>
      </c>
    </row>
    <row r="53" spans="1:5" ht="25.5">
      <c r="A53" t="s">
        <v>42</v>
      </c>
      <c r="E53" s="29" t="s">
        <v>746</v>
      </c>
    </row>
    <row r="54" spans="1:18" ht="12.75" customHeight="1">
      <c r="A54" s="5" t="s">
        <v>32</v>
      </c>
      <c s="5"/>
      <c s="34" t="s">
        <v>24</v>
      </c>
      <c s="5"/>
      <c s="21" t="s">
        <v>175</v>
      </c>
      <c s="5"/>
      <c s="5"/>
      <c s="5"/>
      <c s="35">
        <f>0+Q54</f>
      </c>
      <c r="O54">
        <f>0+R54</f>
      </c>
      <c r="Q54">
        <f>0+I55+I59+I63+I67+I71+I75+I79+I83+I87</f>
      </c>
      <c>
        <f>0+O55+O59+O63+O67+O71+O75+O79+O83+O87</f>
      </c>
    </row>
    <row r="55" spans="1:16" ht="12.75">
      <c r="A55" s="19" t="s">
        <v>34</v>
      </c>
      <c s="23" t="s">
        <v>114</v>
      </c>
      <c s="23" t="s">
        <v>484</v>
      </c>
      <c s="19" t="s">
        <v>46</v>
      </c>
      <c s="24" t="s">
        <v>485</v>
      </c>
      <c s="25" t="s">
        <v>48</v>
      </c>
      <c s="26">
        <v>1400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46</v>
      </c>
    </row>
    <row r="57" spans="1:5" ht="12.75">
      <c r="A57" s="30" t="s">
        <v>40</v>
      </c>
      <c r="E57" s="31" t="s">
        <v>747</v>
      </c>
    </row>
    <row r="58" spans="1:5" ht="51">
      <c r="A58" t="s">
        <v>42</v>
      </c>
      <c r="E58" s="29" t="s">
        <v>187</v>
      </c>
    </row>
    <row r="59" spans="1:16" ht="12.75">
      <c r="A59" s="19" t="s">
        <v>34</v>
      </c>
      <c s="23" t="s">
        <v>119</v>
      </c>
      <c s="23" t="s">
        <v>377</v>
      </c>
      <c s="19" t="s">
        <v>46</v>
      </c>
      <c s="24" t="s">
        <v>378</v>
      </c>
      <c s="25" t="s">
        <v>48</v>
      </c>
      <c s="26">
        <v>2780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46</v>
      </c>
    </row>
    <row r="61" spans="1:5" ht="89.25">
      <c r="A61" s="30" t="s">
        <v>40</v>
      </c>
      <c r="E61" s="31" t="s">
        <v>748</v>
      </c>
    </row>
    <row r="62" spans="1:5" ht="51">
      <c r="A62" t="s">
        <v>42</v>
      </c>
      <c r="E62" s="29" t="s">
        <v>187</v>
      </c>
    </row>
    <row r="63" spans="1:16" ht="12.75">
      <c r="A63" s="19" t="s">
        <v>34</v>
      </c>
      <c s="23" t="s">
        <v>124</v>
      </c>
      <c s="23" t="s">
        <v>189</v>
      </c>
      <c s="19" t="s">
        <v>46</v>
      </c>
      <c s="24" t="s">
        <v>190</v>
      </c>
      <c s="25" t="s">
        <v>48</v>
      </c>
      <c s="26">
        <v>1300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46</v>
      </c>
    </row>
    <row r="65" spans="1:5" ht="25.5">
      <c r="A65" s="30" t="s">
        <v>40</v>
      </c>
      <c r="E65" s="31" t="s">
        <v>749</v>
      </c>
    </row>
    <row r="66" spans="1:5" ht="51">
      <c r="A66" t="s">
        <v>42</v>
      </c>
      <c r="E66" s="29" t="s">
        <v>192</v>
      </c>
    </row>
    <row r="67" spans="1:16" ht="12.75">
      <c r="A67" s="19" t="s">
        <v>34</v>
      </c>
      <c s="23" t="s">
        <v>126</v>
      </c>
      <c s="23" t="s">
        <v>194</v>
      </c>
      <c s="19" t="s">
        <v>46</v>
      </c>
      <c s="24" t="s">
        <v>195</v>
      </c>
      <c s="25" t="s">
        <v>48</v>
      </c>
      <c s="26">
        <v>1300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46</v>
      </c>
    </row>
    <row r="69" spans="1:5" ht="25.5">
      <c r="A69" s="30" t="s">
        <v>40</v>
      </c>
      <c r="E69" s="31" t="s">
        <v>750</v>
      </c>
    </row>
    <row r="70" spans="1:5" ht="51">
      <c r="A70" t="s">
        <v>42</v>
      </c>
      <c r="E70" s="29" t="s">
        <v>192</v>
      </c>
    </row>
    <row r="71" spans="1:16" ht="12.75">
      <c r="A71" s="19" t="s">
        <v>34</v>
      </c>
      <c s="23" t="s">
        <v>131</v>
      </c>
      <c s="23" t="s">
        <v>198</v>
      </c>
      <c s="19" t="s">
        <v>46</v>
      </c>
      <c s="24" t="s">
        <v>199</v>
      </c>
      <c s="25" t="s">
        <v>48</v>
      </c>
      <c s="26">
        <v>2412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751</v>
      </c>
    </row>
    <row r="74" spans="1:5" ht="51">
      <c r="A74" t="s">
        <v>42</v>
      </c>
      <c r="E74" s="29" t="s">
        <v>192</v>
      </c>
    </row>
    <row r="75" spans="1:16" ht="12.75">
      <c r="A75" s="19" t="s">
        <v>34</v>
      </c>
      <c s="23" t="s">
        <v>136</v>
      </c>
      <c s="23" t="s">
        <v>752</v>
      </c>
      <c s="19" t="s">
        <v>46</v>
      </c>
      <c s="24" t="s">
        <v>753</v>
      </c>
      <c s="25" t="s">
        <v>48</v>
      </c>
      <c s="26">
        <v>1192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46</v>
      </c>
    </row>
    <row r="77" spans="1:5" ht="25.5">
      <c r="A77" s="30" t="s">
        <v>40</v>
      </c>
      <c r="E77" s="31" t="s">
        <v>754</v>
      </c>
    </row>
    <row r="78" spans="1:5" ht="140.25">
      <c r="A78" t="s">
        <v>42</v>
      </c>
      <c r="E78" s="29" t="s">
        <v>205</v>
      </c>
    </row>
    <row r="79" spans="1:16" ht="12.75">
      <c r="A79" s="19" t="s">
        <v>34</v>
      </c>
      <c s="23" t="s">
        <v>141</v>
      </c>
      <c s="23" t="s">
        <v>755</v>
      </c>
      <c s="19" t="s">
        <v>46</v>
      </c>
      <c s="24" t="s">
        <v>756</v>
      </c>
      <c s="25" t="s">
        <v>48</v>
      </c>
      <c s="26">
        <v>1220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757</v>
      </c>
    </row>
    <row r="82" spans="1:5" ht="140.25">
      <c r="A82" t="s">
        <v>42</v>
      </c>
      <c r="E82" s="29" t="s">
        <v>205</v>
      </c>
    </row>
    <row r="83" spans="1:16" ht="12.75">
      <c r="A83" s="19" t="s">
        <v>34</v>
      </c>
      <c s="23" t="s">
        <v>146</v>
      </c>
      <c s="23" t="s">
        <v>758</v>
      </c>
      <c s="19" t="s">
        <v>46</v>
      </c>
      <c s="24" t="s">
        <v>759</v>
      </c>
      <c s="25" t="s">
        <v>48</v>
      </c>
      <c s="26">
        <v>1305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46</v>
      </c>
    </row>
    <row r="85" spans="1:5" ht="25.5">
      <c r="A85" s="30" t="s">
        <v>40</v>
      </c>
      <c r="E85" s="31" t="s">
        <v>760</v>
      </c>
    </row>
    <row r="86" spans="1:5" ht="140.25">
      <c r="A86" t="s">
        <v>42</v>
      </c>
      <c r="E86" s="29" t="s">
        <v>205</v>
      </c>
    </row>
    <row r="87" spans="1:16" ht="12.75">
      <c r="A87" s="19" t="s">
        <v>34</v>
      </c>
      <c s="23" t="s">
        <v>150</v>
      </c>
      <c s="23" t="s">
        <v>224</v>
      </c>
      <c s="19" t="s">
        <v>46</v>
      </c>
      <c s="24" t="s">
        <v>225</v>
      </c>
      <c s="25" t="s">
        <v>48</v>
      </c>
      <c s="26">
        <v>75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46</v>
      </c>
    </row>
    <row r="89" spans="1:5" ht="25.5">
      <c r="A89" s="30" t="s">
        <v>40</v>
      </c>
      <c r="E89" s="31" t="s">
        <v>761</v>
      </c>
    </row>
    <row r="90" spans="1:5" ht="153">
      <c r="A90" t="s">
        <v>42</v>
      </c>
      <c r="E90" s="29" t="s">
        <v>227</v>
      </c>
    </row>
    <row r="91" spans="1:18" ht="12.75" customHeight="1">
      <c r="A91" s="5" t="s">
        <v>32</v>
      </c>
      <c s="5"/>
      <c s="34" t="s">
        <v>96</v>
      </c>
      <c s="5"/>
      <c s="21" t="s">
        <v>232</v>
      </c>
      <c s="5"/>
      <c s="5"/>
      <c s="5"/>
      <c s="35">
        <f>0+Q91</f>
      </c>
      <c r="O91">
        <f>0+R91</f>
      </c>
      <c r="Q91">
        <f>0+I92+I96+I100</f>
      </c>
      <c>
        <f>0+O92+O96+O100</f>
      </c>
    </row>
    <row r="92" spans="1:16" ht="12.75">
      <c r="A92" s="19" t="s">
        <v>34</v>
      </c>
      <c s="23" t="s">
        <v>156</v>
      </c>
      <c s="23" t="s">
        <v>762</v>
      </c>
      <c s="19" t="s">
        <v>46</v>
      </c>
      <c s="24" t="s">
        <v>763</v>
      </c>
      <c s="25" t="s">
        <v>103</v>
      </c>
      <c s="26">
        <v>160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764</v>
      </c>
    </row>
    <row r="94" spans="1:5" ht="12.75">
      <c r="A94" s="30" t="s">
        <v>40</v>
      </c>
      <c r="E94" s="31" t="s">
        <v>46</v>
      </c>
    </row>
    <row r="95" spans="1:5" ht="242.25">
      <c r="A95" t="s">
        <v>42</v>
      </c>
      <c r="E95" s="29" t="s">
        <v>765</v>
      </c>
    </row>
    <row r="96" spans="1:16" ht="12.75">
      <c r="A96" s="19" t="s">
        <v>34</v>
      </c>
      <c s="23" t="s">
        <v>161</v>
      </c>
      <c s="23" t="s">
        <v>766</v>
      </c>
      <c s="19" t="s">
        <v>296</v>
      </c>
      <c s="24" t="s">
        <v>767</v>
      </c>
      <c s="25" t="s">
        <v>103</v>
      </c>
      <c s="26">
        <v>40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768</v>
      </c>
    </row>
    <row r="98" spans="1:5" ht="12.75">
      <c r="A98" s="30" t="s">
        <v>40</v>
      </c>
      <c r="E98" s="31" t="s">
        <v>46</v>
      </c>
    </row>
    <row r="99" spans="1:5" ht="242.25">
      <c r="A99" t="s">
        <v>42</v>
      </c>
      <c r="E99" s="29" t="s">
        <v>769</v>
      </c>
    </row>
    <row r="100" spans="1:16" ht="12.75">
      <c r="A100" s="19" t="s">
        <v>34</v>
      </c>
      <c s="23" t="s">
        <v>167</v>
      </c>
      <c s="23" t="s">
        <v>766</v>
      </c>
      <c s="19" t="s">
        <v>300</v>
      </c>
      <c s="24" t="s">
        <v>767</v>
      </c>
      <c s="25" t="s">
        <v>103</v>
      </c>
      <c s="26">
        <v>50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770</v>
      </c>
    </row>
    <row r="102" spans="1:5" ht="12.75">
      <c r="A102" s="30" t="s">
        <v>40</v>
      </c>
      <c r="E102" s="31" t="s">
        <v>46</v>
      </c>
    </row>
    <row r="103" spans="1:5" ht="242.25">
      <c r="A103" t="s">
        <v>42</v>
      </c>
      <c r="E103" s="29" t="s">
        <v>769</v>
      </c>
    </row>
    <row r="104" spans="1:18" ht="12.75" customHeight="1">
      <c r="A104" s="5" t="s">
        <v>32</v>
      </c>
      <c s="5"/>
      <c s="34" t="s">
        <v>29</v>
      </c>
      <c s="5"/>
      <c s="21" t="s">
        <v>255</v>
      </c>
      <c s="5"/>
      <c s="5"/>
      <c s="5"/>
      <c s="35">
        <f>0+Q104</f>
      </c>
      <c r="O104">
        <f>0+R104</f>
      </c>
      <c r="Q104">
        <f>0+I105+I109+I113+I117+I121+I125</f>
      </c>
      <c>
        <f>0+O105+O109+O113+O117+O121+O125</f>
      </c>
    </row>
    <row r="105" spans="1:16" ht="25.5">
      <c r="A105" s="19" t="s">
        <v>34</v>
      </c>
      <c s="23" t="s">
        <v>170</v>
      </c>
      <c s="23" t="s">
        <v>272</v>
      </c>
      <c s="19" t="s">
        <v>46</v>
      </c>
      <c s="24" t="s">
        <v>273</v>
      </c>
      <c s="25" t="s">
        <v>48</v>
      </c>
      <c s="26">
        <v>113.5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51">
      <c r="A107" s="30" t="s">
        <v>40</v>
      </c>
      <c r="E107" s="31" t="s">
        <v>771</v>
      </c>
    </row>
    <row r="108" spans="1:5" ht="38.25">
      <c r="A108" t="s">
        <v>42</v>
      </c>
      <c r="E108" s="29" t="s">
        <v>275</v>
      </c>
    </row>
    <row r="109" spans="1:16" ht="12.75">
      <c r="A109" s="19" t="s">
        <v>34</v>
      </c>
      <c s="23" t="s">
        <v>176</v>
      </c>
      <c s="23" t="s">
        <v>290</v>
      </c>
      <c s="19" t="s">
        <v>46</v>
      </c>
      <c s="24" t="s">
        <v>291</v>
      </c>
      <c s="25" t="s">
        <v>103</v>
      </c>
      <c s="26">
        <v>85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25.5">
      <c r="A111" s="30" t="s">
        <v>40</v>
      </c>
      <c r="E111" s="31" t="s">
        <v>772</v>
      </c>
    </row>
    <row r="112" spans="1:5" ht="51">
      <c r="A112" t="s">
        <v>42</v>
      </c>
      <c r="E112" s="29" t="s">
        <v>293</v>
      </c>
    </row>
    <row r="113" spans="1:16" ht="12.75">
      <c r="A113" s="19" t="s">
        <v>34</v>
      </c>
      <c s="23" t="s">
        <v>182</v>
      </c>
      <c s="23" t="s">
        <v>295</v>
      </c>
      <c s="19" t="s">
        <v>46</v>
      </c>
      <c s="24" t="s">
        <v>297</v>
      </c>
      <c s="25" t="s">
        <v>103</v>
      </c>
      <c s="26">
        <v>12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25.5">
      <c r="A115" s="30" t="s">
        <v>40</v>
      </c>
      <c r="E115" s="31" t="s">
        <v>773</v>
      </c>
    </row>
    <row r="116" spans="1:5" ht="51">
      <c r="A116" t="s">
        <v>42</v>
      </c>
      <c r="E116" s="29" t="s">
        <v>293</v>
      </c>
    </row>
    <row r="117" spans="1:16" ht="12.75">
      <c r="A117" s="19" t="s">
        <v>34</v>
      </c>
      <c s="23" t="s">
        <v>188</v>
      </c>
      <c s="23" t="s">
        <v>774</v>
      </c>
      <c s="19" t="s">
        <v>46</v>
      </c>
      <c s="24" t="s">
        <v>775</v>
      </c>
      <c s="25" t="s">
        <v>103</v>
      </c>
      <c s="26">
        <v>23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25.5">
      <c r="A119" s="30" t="s">
        <v>40</v>
      </c>
      <c r="E119" s="31" t="s">
        <v>776</v>
      </c>
    </row>
    <row r="120" spans="1:5" ht="63.75">
      <c r="A120" t="s">
        <v>42</v>
      </c>
      <c r="E120" s="29" t="s">
        <v>622</v>
      </c>
    </row>
    <row r="121" spans="1:16" ht="12.75">
      <c r="A121" s="19" t="s">
        <v>34</v>
      </c>
      <c s="23" t="s">
        <v>193</v>
      </c>
      <c s="23" t="s">
        <v>312</v>
      </c>
      <c s="19" t="s">
        <v>46</v>
      </c>
      <c s="24" t="s">
        <v>313</v>
      </c>
      <c s="25" t="s">
        <v>103</v>
      </c>
      <c s="26">
        <v>44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25.5">
      <c r="A123" s="30" t="s">
        <v>40</v>
      </c>
      <c r="E123" s="31" t="s">
        <v>777</v>
      </c>
    </row>
    <row r="124" spans="1:5" ht="25.5">
      <c r="A124" t="s">
        <v>42</v>
      </c>
      <c r="E124" s="29" t="s">
        <v>315</v>
      </c>
    </row>
    <row r="125" spans="1:16" ht="12.75">
      <c r="A125" s="19" t="s">
        <v>34</v>
      </c>
      <c s="23" t="s">
        <v>197</v>
      </c>
      <c s="23" t="s">
        <v>317</v>
      </c>
      <c s="19" t="s">
        <v>46</v>
      </c>
      <c s="24" t="s">
        <v>318</v>
      </c>
      <c s="25" t="s">
        <v>103</v>
      </c>
      <c s="26">
        <v>44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25.5">
      <c r="A127" s="30" t="s">
        <v>40</v>
      </c>
      <c r="E127" s="31" t="s">
        <v>777</v>
      </c>
    </row>
    <row r="128" spans="1:5" ht="38.25">
      <c r="A128" t="s">
        <v>42</v>
      </c>
      <c r="E128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0+O8+O17+O50+O55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778</v>
      </c>
      <c s="36">
        <f>0+I8+I17+I50+I55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778</v>
      </c>
      <c s="5"/>
      <c s="14" t="s">
        <v>779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3231.15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63.75">
      <c r="A11" s="30" t="s">
        <v>40</v>
      </c>
      <c r="E11" s="31" t="s">
        <v>780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32.214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114.75">
      <c r="A15" s="30" t="s">
        <v>40</v>
      </c>
      <c r="E15" s="31" t="s">
        <v>781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19" t="s">
        <v>34</v>
      </c>
      <c s="23" t="s">
        <v>11</v>
      </c>
      <c s="23" t="s">
        <v>782</v>
      </c>
      <c s="19" t="s">
        <v>46</v>
      </c>
      <c s="24" t="s">
        <v>783</v>
      </c>
      <c s="25" t="s">
        <v>64</v>
      </c>
      <c s="26">
        <v>1.5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46</v>
      </c>
    </row>
    <row r="20" spans="1:5" ht="51">
      <c r="A20" s="30" t="s">
        <v>40</v>
      </c>
      <c r="E20" s="31" t="s">
        <v>784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93</v>
      </c>
      <c s="19" t="s">
        <v>46</v>
      </c>
      <c s="24" t="s">
        <v>94</v>
      </c>
      <c s="25" t="s">
        <v>64</v>
      </c>
      <c s="26">
        <v>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51">
      <c r="A24" s="30" t="s">
        <v>40</v>
      </c>
      <c r="E24" s="31" t="s">
        <v>785</v>
      </c>
    </row>
    <row r="25" spans="1:5" ht="63.75">
      <c r="A25" t="s">
        <v>42</v>
      </c>
      <c r="E25" s="29" t="s">
        <v>91</v>
      </c>
    </row>
    <row r="26" spans="1:16" ht="25.5">
      <c r="A26" s="19" t="s">
        <v>34</v>
      </c>
      <c s="23" t="s">
        <v>24</v>
      </c>
      <c s="23" t="s">
        <v>357</v>
      </c>
      <c s="19" t="s">
        <v>46</v>
      </c>
      <c s="24" t="s">
        <v>358</v>
      </c>
      <c s="25" t="s">
        <v>64</v>
      </c>
      <c s="26">
        <v>478.5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25.5">
      <c r="A28" s="30" t="s">
        <v>40</v>
      </c>
      <c r="E28" s="31" t="s">
        <v>786</v>
      </c>
    </row>
    <row r="29" spans="1:5" ht="63.75">
      <c r="A29" t="s">
        <v>42</v>
      </c>
      <c r="E29" s="29" t="s">
        <v>91</v>
      </c>
    </row>
    <row r="30" spans="1:16" ht="25.5">
      <c r="A30" s="19" t="s">
        <v>34</v>
      </c>
      <c s="23" t="s">
        <v>26</v>
      </c>
      <c s="23" t="s">
        <v>101</v>
      </c>
      <c s="19" t="s">
        <v>46</v>
      </c>
      <c s="24" t="s">
        <v>102</v>
      </c>
      <c s="25" t="s">
        <v>103</v>
      </c>
      <c s="26">
        <v>97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53</v>
      </c>
    </row>
    <row r="32" spans="1:5" ht="25.5">
      <c r="A32" s="30" t="s">
        <v>40</v>
      </c>
      <c r="E32" s="31" t="s">
        <v>787</v>
      </c>
    </row>
    <row r="33" spans="1:5" ht="63.75">
      <c r="A33" t="s">
        <v>42</v>
      </c>
      <c r="E33" s="29" t="s">
        <v>91</v>
      </c>
    </row>
    <row r="34" spans="1:16" ht="12.75">
      <c r="A34" s="19" t="s">
        <v>34</v>
      </c>
      <c s="23" t="s">
        <v>92</v>
      </c>
      <c s="23" t="s">
        <v>105</v>
      </c>
      <c s="19" t="s">
        <v>46</v>
      </c>
      <c s="24" t="s">
        <v>106</v>
      </c>
      <c s="25" t="s">
        <v>64</v>
      </c>
      <c s="26">
        <v>226.48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51">
      <c r="A36" s="30" t="s">
        <v>40</v>
      </c>
      <c r="E36" s="31" t="s">
        <v>788</v>
      </c>
    </row>
    <row r="37" spans="1:5" ht="12.75">
      <c r="A37" t="s">
        <v>42</v>
      </c>
      <c r="E37" s="29" t="s">
        <v>46</v>
      </c>
    </row>
    <row r="38" spans="1:16" ht="12.75">
      <c r="A38" s="19" t="s">
        <v>34</v>
      </c>
      <c s="23" t="s">
        <v>96</v>
      </c>
      <c s="23" t="s">
        <v>789</v>
      </c>
      <c s="19" t="s">
        <v>46</v>
      </c>
      <c s="24" t="s">
        <v>790</v>
      </c>
      <c s="25" t="s">
        <v>64</v>
      </c>
      <c s="26">
        <v>1161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89.25">
      <c r="A40" s="30" t="s">
        <v>40</v>
      </c>
      <c r="E40" s="31" t="s">
        <v>791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679</v>
      </c>
      <c s="19" t="s">
        <v>46</v>
      </c>
      <c s="24" t="s">
        <v>680</v>
      </c>
      <c s="25" t="s">
        <v>64</v>
      </c>
      <c s="26">
        <v>352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792</v>
      </c>
    </row>
    <row r="45" spans="1:5" ht="267.75">
      <c r="A45" t="s">
        <v>42</v>
      </c>
      <c r="E45" s="29" t="s">
        <v>130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1161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793</v>
      </c>
    </row>
    <row r="48" spans="1:5" ht="12.75">
      <c r="A48" s="30" t="s">
        <v>40</v>
      </c>
      <c r="E48" s="31" t="s">
        <v>794</v>
      </c>
    </row>
    <row r="49" spans="1:5" ht="191.25">
      <c r="A49" t="s">
        <v>42</v>
      </c>
      <c r="E49" s="29" t="s">
        <v>123</v>
      </c>
    </row>
    <row r="50" spans="1:18" ht="12.75" customHeight="1">
      <c r="A50" s="5" t="s">
        <v>32</v>
      </c>
      <c s="5"/>
      <c s="34" t="s">
        <v>24</v>
      </c>
      <c s="5"/>
      <c s="21" t="s">
        <v>175</v>
      </c>
      <c s="5"/>
      <c s="5"/>
      <c s="5"/>
      <c s="35">
        <f>0+Q50</f>
      </c>
      <c r="O50">
        <f>0+R50</f>
      </c>
      <c r="Q50">
        <f>0+I51</f>
      </c>
      <c>
        <f>0+O51</f>
      </c>
    </row>
    <row r="51" spans="1:16" ht="12.75">
      <c r="A51" s="19" t="s">
        <v>34</v>
      </c>
      <c s="23" t="s">
        <v>109</v>
      </c>
      <c s="23" t="s">
        <v>224</v>
      </c>
      <c s="19" t="s">
        <v>46</v>
      </c>
      <c s="24" t="s">
        <v>225</v>
      </c>
      <c s="25" t="s">
        <v>48</v>
      </c>
      <c s="26">
        <v>25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46</v>
      </c>
    </row>
    <row r="53" spans="1:5" ht="51">
      <c r="A53" s="30" t="s">
        <v>40</v>
      </c>
      <c r="E53" s="31" t="s">
        <v>795</v>
      </c>
    </row>
    <row r="54" spans="1:5" ht="153">
      <c r="A54" t="s">
        <v>42</v>
      </c>
      <c r="E54" s="29" t="s">
        <v>227</v>
      </c>
    </row>
    <row r="55" spans="1:18" ht="12.75" customHeight="1">
      <c r="A55" s="5" t="s">
        <v>32</v>
      </c>
      <c s="5"/>
      <c s="34" t="s">
        <v>29</v>
      </c>
      <c s="5"/>
      <c s="21" t="s">
        <v>255</v>
      </c>
      <c s="5"/>
      <c s="5"/>
      <c s="5"/>
      <c s="35">
        <f>0+Q55</f>
      </c>
      <c r="O55">
        <f>0+R55</f>
      </c>
      <c r="Q55">
        <f>0+I56+I60</f>
      </c>
      <c>
        <f>0+O56+O60</f>
      </c>
    </row>
    <row r="56" spans="1:16" ht="12.75">
      <c r="A56" s="19" t="s">
        <v>34</v>
      </c>
      <c s="23" t="s">
        <v>114</v>
      </c>
      <c s="23" t="s">
        <v>290</v>
      </c>
      <c s="19" t="s">
        <v>46</v>
      </c>
      <c s="24" t="s">
        <v>291</v>
      </c>
      <c s="25" t="s">
        <v>103</v>
      </c>
      <c s="26">
        <v>30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25.5">
      <c r="A58" s="30" t="s">
        <v>40</v>
      </c>
      <c r="E58" s="31" t="s">
        <v>796</v>
      </c>
    </row>
    <row r="59" spans="1:5" ht="51">
      <c r="A59" t="s">
        <v>42</v>
      </c>
      <c r="E59" s="29" t="s">
        <v>293</v>
      </c>
    </row>
    <row r="60" spans="1:16" ht="12.75">
      <c r="A60" s="19" t="s">
        <v>34</v>
      </c>
      <c s="23" t="s">
        <v>119</v>
      </c>
      <c s="23" t="s">
        <v>797</v>
      </c>
      <c s="19" t="s">
        <v>46</v>
      </c>
      <c s="24" t="s">
        <v>798</v>
      </c>
      <c s="25" t="s">
        <v>103</v>
      </c>
      <c s="26">
        <v>23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46</v>
      </c>
    </row>
    <row r="62" spans="1:5" ht="25.5">
      <c r="A62" s="30" t="s">
        <v>40</v>
      </c>
      <c r="E62" s="31" t="s">
        <v>799</v>
      </c>
    </row>
    <row r="63" spans="1:5" ht="114.75">
      <c r="A63" t="s">
        <v>42</v>
      </c>
      <c r="E63" s="29" t="s">
        <v>642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0+O9+O14+O39+O60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804</v>
      </c>
      <c s="36">
        <f>0+I9+I14+I39+I60</f>
      </c>
      <c r="O3" t="s">
        <v>8</v>
      </c>
      <c t="s">
        <v>12</v>
      </c>
    </row>
    <row r="4" spans="1:16" ht="15" customHeight="1">
      <c r="A4" t="s">
        <v>6</v>
      </c>
      <c s="8" t="s">
        <v>800</v>
      </c>
      <c s="9" t="s">
        <v>801</v>
      </c>
      <c s="1"/>
      <c s="10" t="s">
        <v>802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803</v>
      </c>
      <c s="12" t="s">
        <v>7</v>
      </c>
      <c s="13" t="s">
        <v>804</v>
      </c>
      <c s="5"/>
      <c s="14" t="s">
        <v>805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466.74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38.25">
      <c r="A12" s="30" t="s">
        <v>40</v>
      </c>
      <c r="E12" s="31" t="s">
        <v>806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19" t="s">
        <v>34</v>
      </c>
      <c s="23" t="s">
        <v>12</v>
      </c>
      <c s="23" t="s">
        <v>807</v>
      </c>
      <c s="19" t="s">
        <v>46</v>
      </c>
      <c s="24" t="s">
        <v>808</v>
      </c>
      <c s="25" t="s">
        <v>64</v>
      </c>
      <c s="26">
        <v>1.926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25.5">
      <c r="A16" s="28" t="s">
        <v>38</v>
      </c>
      <c r="E16" s="29" t="s">
        <v>809</v>
      </c>
    </row>
    <row r="17" spans="1:5" ht="12.75">
      <c r="A17" s="30" t="s">
        <v>40</v>
      </c>
      <c r="E17" s="31" t="s">
        <v>810</v>
      </c>
    </row>
    <row r="18" spans="1:5" ht="369.75">
      <c r="A18" t="s">
        <v>42</v>
      </c>
      <c r="E18" s="29" t="s">
        <v>113</v>
      </c>
    </row>
    <row r="19" spans="1:16" ht="12.75">
      <c r="A19" s="19" t="s">
        <v>34</v>
      </c>
      <c s="23" t="s">
        <v>11</v>
      </c>
      <c s="23" t="s">
        <v>811</v>
      </c>
      <c s="19" t="s">
        <v>46</v>
      </c>
      <c s="24" t="s">
        <v>812</v>
      </c>
      <c s="25" t="s">
        <v>64</v>
      </c>
      <c s="26">
        <v>231.444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25.5">
      <c r="A20" s="28" t="s">
        <v>38</v>
      </c>
      <c r="E20" s="29" t="s">
        <v>809</v>
      </c>
    </row>
    <row r="21" spans="1:5" ht="255">
      <c r="A21" s="30" t="s">
        <v>40</v>
      </c>
      <c r="E21" s="31" t="s">
        <v>813</v>
      </c>
    </row>
    <row r="22" spans="1:5" ht="318.75">
      <c r="A22" t="s">
        <v>42</v>
      </c>
      <c r="E22" s="29" t="s">
        <v>814</v>
      </c>
    </row>
    <row r="23" spans="1:16" ht="12.75">
      <c r="A23" s="19" t="s">
        <v>34</v>
      </c>
      <c s="23" t="s">
        <v>22</v>
      </c>
      <c s="23" t="s">
        <v>815</v>
      </c>
      <c s="19" t="s">
        <v>46</v>
      </c>
      <c s="24" t="s">
        <v>816</v>
      </c>
      <c s="25" t="s">
        <v>64</v>
      </c>
      <c s="26">
        <v>117.857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229.5">
      <c r="A25" s="30" t="s">
        <v>40</v>
      </c>
      <c r="E25" s="31" t="s">
        <v>817</v>
      </c>
    </row>
    <row r="26" spans="1:5" ht="229.5">
      <c r="A26" t="s">
        <v>42</v>
      </c>
      <c r="E26" s="29" t="s">
        <v>140</v>
      </c>
    </row>
    <row r="27" spans="1:16" ht="12.75">
      <c r="A27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87.607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46</v>
      </c>
    </row>
    <row r="29" spans="1:5" ht="12.75">
      <c r="A29" s="30" t="s">
        <v>40</v>
      </c>
      <c r="E29" s="31" t="s">
        <v>818</v>
      </c>
    </row>
    <row r="30" spans="1:5" ht="293.25">
      <c r="A30" t="s">
        <v>42</v>
      </c>
      <c r="E30" s="29" t="s">
        <v>145</v>
      </c>
    </row>
    <row r="31" spans="1:16" ht="12.75">
      <c r="A31" s="19" t="s">
        <v>34</v>
      </c>
      <c s="23" t="s">
        <v>26</v>
      </c>
      <c s="23" t="s">
        <v>819</v>
      </c>
      <c s="19" t="s">
        <v>46</v>
      </c>
      <c s="24" t="s">
        <v>820</v>
      </c>
      <c s="25" t="s">
        <v>48</v>
      </c>
      <c s="26">
        <v>10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38</v>
      </c>
      <c r="E32" s="29" t="s">
        <v>46</v>
      </c>
    </row>
    <row r="33" spans="1:5" ht="12.75">
      <c r="A33" s="30" t="s">
        <v>40</v>
      </c>
      <c r="E33" s="31" t="s">
        <v>821</v>
      </c>
    </row>
    <row r="34" spans="1:5" ht="38.25">
      <c r="A34" t="s">
        <v>42</v>
      </c>
      <c r="E34" s="29" t="s">
        <v>822</v>
      </c>
    </row>
    <row r="35" spans="1:16" ht="12.75">
      <c r="A35" s="19" t="s">
        <v>34</v>
      </c>
      <c s="23" t="s">
        <v>92</v>
      </c>
      <c s="23" t="s">
        <v>823</v>
      </c>
      <c s="19" t="s">
        <v>46</v>
      </c>
      <c s="24" t="s">
        <v>824</v>
      </c>
      <c s="25" t="s">
        <v>48</v>
      </c>
      <c s="26">
        <v>10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46</v>
      </c>
    </row>
    <row r="37" spans="1:5" ht="12.75">
      <c r="A37" s="30" t="s">
        <v>40</v>
      </c>
      <c r="E37" s="31" t="s">
        <v>821</v>
      </c>
    </row>
    <row r="38" spans="1:5" ht="25.5">
      <c r="A38" t="s">
        <v>42</v>
      </c>
      <c r="E38" s="29" t="s">
        <v>825</v>
      </c>
    </row>
    <row r="39" spans="1:18" ht="12.75" customHeight="1">
      <c r="A39" s="5" t="s">
        <v>32</v>
      </c>
      <c s="5"/>
      <c s="34" t="s">
        <v>22</v>
      </c>
      <c s="5"/>
      <c s="21" t="s">
        <v>169</v>
      </c>
      <c s="5"/>
      <c s="5"/>
      <c s="5"/>
      <c s="35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9" t="s">
        <v>34</v>
      </c>
      <c s="23" t="s">
        <v>96</v>
      </c>
      <c s="23" t="s">
        <v>826</v>
      </c>
      <c s="19" t="s">
        <v>46</v>
      </c>
      <c s="24" t="s">
        <v>827</v>
      </c>
      <c s="25" t="s">
        <v>64</v>
      </c>
      <c s="26">
        <v>13.044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38.25">
      <c r="A42" s="30" t="s">
        <v>40</v>
      </c>
      <c r="E42" s="31" t="s">
        <v>828</v>
      </c>
    </row>
    <row r="43" spans="1:5" ht="369.75">
      <c r="A43" t="s">
        <v>42</v>
      </c>
      <c r="E43" s="29" t="s">
        <v>600</v>
      </c>
    </row>
    <row r="44" spans="1:16" ht="12.75">
      <c r="A44" s="19" t="s">
        <v>34</v>
      </c>
      <c s="23" t="s">
        <v>29</v>
      </c>
      <c s="23" t="s">
        <v>829</v>
      </c>
      <c s="19" t="s">
        <v>46</v>
      </c>
      <c s="24" t="s">
        <v>830</v>
      </c>
      <c s="25" t="s">
        <v>64</v>
      </c>
      <c s="26">
        <v>9.406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831</v>
      </c>
    </row>
    <row r="47" spans="1:5" ht="369.75">
      <c r="A47" t="s">
        <v>42</v>
      </c>
      <c r="E47" s="29" t="s">
        <v>600</v>
      </c>
    </row>
    <row r="48" spans="1:16" ht="12.75">
      <c r="A48" s="19" t="s">
        <v>34</v>
      </c>
      <c s="23" t="s">
        <v>31</v>
      </c>
      <c s="23" t="s">
        <v>428</v>
      </c>
      <c s="19" t="s">
        <v>46</v>
      </c>
      <c s="24" t="s">
        <v>429</v>
      </c>
      <c s="25" t="s">
        <v>64</v>
      </c>
      <c s="26">
        <v>0.144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832</v>
      </c>
    </row>
    <row r="51" spans="1:5" ht="38.25">
      <c r="A51" t="s">
        <v>42</v>
      </c>
      <c r="E51" s="29" t="s">
        <v>174</v>
      </c>
    </row>
    <row r="52" spans="1:16" ht="12.75">
      <c r="A52" s="19" t="s">
        <v>34</v>
      </c>
      <c s="23" t="s">
        <v>109</v>
      </c>
      <c s="23" t="s">
        <v>833</v>
      </c>
      <c s="19" t="s">
        <v>46</v>
      </c>
      <c s="24" t="s">
        <v>834</v>
      </c>
      <c s="25" t="s">
        <v>64</v>
      </c>
      <c s="26">
        <v>0.48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835</v>
      </c>
    </row>
    <row r="55" spans="1:5" ht="293.25">
      <c r="A55" t="s">
        <v>42</v>
      </c>
      <c r="E55" s="29" t="s">
        <v>836</v>
      </c>
    </row>
    <row r="56" spans="1:16" ht="12.75">
      <c r="A56" s="19" t="s">
        <v>34</v>
      </c>
      <c s="23" t="s">
        <v>114</v>
      </c>
      <c s="23" t="s">
        <v>577</v>
      </c>
      <c s="19" t="s">
        <v>46</v>
      </c>
      <c s="24" t="s">
        <v>578</v>
      </c>
      <c s="25" t="s">
        <v>64</v>
      </c>
      <c s="26">
        <v>1.112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837</v>
      </c>
    </row>
    <row r="59" spans="1:5" ht="102">
      <c r="A59" t="s">
        <v>42</v>
      </c>
      <c r="E59" s="29" t="s">
        <v>580</v>
      </c>
    </row>
    <row r="60" spans="1:18" ht="12.75" customHeight="1">
      <c r="A60" s="5" t="s">
        <v>32</v>
      </c>
      <c s="5"/>
      <c s="34" t="s">
        <v>96</v>
      </c>
      <c s="5"/>
      <c s="21" t="s">
        <v>838</v>
      </c>
      <c s="5"/>
      <c s="5"/>
      <c s="5"/>
      <c s="35">
        <f>0+Q60</f>
      </c>
      <c r="O60">
        <f>0+R60</f>
      </c>
      <c r="Q60">
        <f>0+I61+I65+I69+I73+I77</f>
      </c>
      <c>
        <f>0+O61+O65+O69+O73+O77</f>
      </c>
    </row>
    <row r="61" spans="1:16" ht="12.75">
      <c r="A61" s="19" t="s">
        <v>34</v>
      </c>
      <c s="23" t="s">
        <v>119</v>
      </c>
      <c s="23" t="s">
        <v>839</v>
      </c>
      <c s="19" t="s">
        <v>46</v>
      </c>
      <c s="24" t="s">
        <v>840</v>
      </c>
      <c s="25" t="s">
        <v>103</v>
      </c>
      <c s="26">
        <v>71.26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12.75">
      <c r="A63" s="30" t="s">
        <v>40</v>
      </c>
      <c r="E63" s="31" t="s">
        <v>841</v>
      </c>
    </row>
    <row r="64" spans="1:5" ht="255">
      <c r="A64" t="s">
        <v>42</v>
      </c>
      <c r="E64" s="29" t="s">
        <v>238</v>
      </c>
    </row>
    <row r="65" spans="1:16" ht="12.75">
      <c r="A65" s="19" t="s">
        <v>34</v>
      </c>
      <c s="23" t="s">
        <v>124</v>
      </c>
      <c s="23" t="s">
        <v>842</v>
      </c>
      <c s="19" t="s">
        <v>46</v>
      </c>
      <c s="24" t="s">
        <v>843</v>
      </c>
      <c s="25" t="s">
        <v>58</v>
      </c>
      <c s="26">
        <v>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844</v>
      </c>
    </row>
    <row r="68" spans="1:5" ht="242.25">
      <c r="A68" t="s">
        <v>42</v>
      </c>
      <c r="E68" s="29" t="s">
        <v>845</v>
      </c>
    </row>
    <row r="69" spans="1:16" ht="12.75">
      <c r="A69" s="19" t="s">
        <v>34</v>
      </c>
      <c s="23" t="s">
        <v>126</v>
      </c>
      <c s="23" t="s">
        <v>846</v>
      </c>
      <c s="19" t="s">
        <v>46</v>
      </c>
      <c s="24" t="s">
        <v>847</v>
      </c>
      <c s="25" t="s">
        <v>103</v>
      </c>
      <c s="26">
        <v>71.26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841</v>
      </c>
    </row>
    <row r="72" spans="1:5" ht="38.25">
      <c r="A72" t="s">
        <v>42</v>
      </c>
      <c r="E72" s="29" t="s">
        <v>848</v>
      </c>
    </row>
    <row r="73" spans="1:16" ht="12.75">
      <c r="A73" s="19" t="s">
        <v>34</v>
      </c>
      <c s="23" t="s">
        <v>131</v>
      </c>
      <c s="23" t="s">
        <v>849</v>
      </c>
      <c s="19" t="s">
        <v>46</v>
      </c>
      <c s="24" t="s">
        <v>850</v>
      </c>
      <c s="25" t="s">
        <v>103</v>
      </c>
      <c s="26">
        <v>71.26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12.75">
      <c r="A75" s="30" t="s">
        <v>40</v>
      </c>
      <c r="E75" s="31" t="s">
        <v>841</v>
      </c>
    </row>
    <row r="76" spans="1:5" ht="51">
      <c r="A76" t="s">
        <v>42</v>
      </c>
      <c r="E76" s="29" t="s">
        <v>851</v>
      </c>
    </row>
    <row r="77" spans="1:16" ht="12.75">
      <c r="A77" s="19" t="s">
        <v>34</v>
      </c>
      <c s="23" t="s">
        <v>136</v>
      </c>
      <c s="23" t="s">
        <v>852</v>
      </c>
      <c s="19" t="s">
        <v>46</v>
      </c>
      <c s="24" t="s">
        <v>853</v>
      </c>
      <c s="25" t="s">
        <v>103</v>
      </c>
      <c s="26">
        <v>71.26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46</v>
      </c>
    </row>
    <row r="79" spans="1:5" ht="12.75">
      <c r="A79" s="30" t="s">
        <v>40</v>
      </c>
      <c r="E79" s="31" t="s">
        <v>841</v>
      </c>
    </row>
    <row r="80" spans="1:5" ht="25.5">
      <c r="A80" t="s">
        <v>42</v>
      </c>
      <c r="E80" s="29" t="s">
        <v>854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0+O9+O14+O27+O36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855</v>
      </c>
      <c s="36">
        <f>0+I9+I14+I27+I36</f>
      </c>
      <c r="O3" t="s">
        <v>8</v>
      </c>
      <c t="s">
        <v>12</v>
      </c>
    </row>
    <row r="4" spans="1:16" ht="15" customHeight="1">
      <c r="A4" t="s">
        <v>6</v>
      </c>
      <c s="8" t="s">
        <v>800</v>
      </c>
      <c s="9" t="s">
        <v>801</v>
      </c>
      <c s="1"/>
      <c s="10" t="s">
        <v>802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803</v>
      </c>
      <c s="12" t="s">
        <v>7</v>
      </c>
      <c s="13" t="s">
        <v>855</v>
      </c>
      <c s="5"/>
      <c s="14" t="s">
        <v>856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86.898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12.75">
      <c r="A12" s="30" t="s">
        <v>40</v>
      </c>
      <c r="E12" s="31" t="s">
        <v>857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</f>
      </c>
      <c>
        <f>0+O15+O19+O23</f>
      </c>
    </row>
    <row r="15" spans="1:16" ht="12.75">
      <c r="A15" s="19" t="s">
        <v>34</v>
      </c>
      <c s="23" t="s">
        <v>12</v>
      </c>
      <c s="23" t="s">
        <v>811</v>
      </c>
      <c s="19" t="s">
        <v>46</v>
      </c>
      <c s="24" t="s">
        <v>812</v>
      </c>
      <c s="25" t="s">
        <v>64</v>
      </c>
      <c s="26">
        <v>43.449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369.75">
      <c r="A16" s="28" t="s">
        <v>38</v>
      </c>
      <c r="E16" s="29" t="s">
        <v>858</v>
      </c>
    </row>
    <row r="17" spans="1:5" ht="102">
      <c r="A17" s="30" t="s">
        <v>40</v>
      </c>
      <c r="E17" s="31" t="s">
        <v>859</v>
      </c>
    </row>
    <row r="18" spans="1:5" ht="12.75">
      <c r="A18" t="s">
        <v>42</v>
      </c>
      <c r="E18" s="29" t="s">
        <v>46</v>
      </c>
    </row>
    <row r="19" spans="1:16" ht="12.75">
      <c r="A19" s="19" t="s">
        <v>34</v>
      </c>
      <c s="23" t="s">
        <v>11</v>
      </c>
      <c s="23" t="s">
        <v>815</v>
      </c>
      <c s="19" t="s">
        <v>46</v>
      </c>
      <c s="24" t="s">
        <v>816</v>
      </c>
      <c s="25" t="s">
        <v>64</v>
      </c>
      <c s="26">
        <v>19.974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12.75">
      <c r="A20" s="28" t="s">
        <v>38</v>
      </c>
      <c r="E20" s="29" t="s">
        <v>46</v>
      </c>
    </row>
    <row r="21" spans="1:5" ht="255">
      <c r="A21" s="30" t="s">
        <v>40</v>
      </c>
      <c r="E21" s="31" t="s">
        <v>860</v>
      </c>
    </row>
    <row r="22" spans="1:5" ht="229.5">
      <c r="A22" t="s">
        <v>42</v>
      </c>
      <c r="E22" s="29" t="s">
        <v>140</v>
      </c>
    </row>
    <row r="23" spans="1:16" ht="12.75">
      <c r="A23" s="19" t="s">
        <v>34</v>
      </c>
      <c s="23" t="s">
        <v>22</v>
      </c>
      <c s="23" t="s">
        <v>142</v>
      </c>
      <c s="19" t="s">
        <v>46</v>
      </c>
      <c s="24" t="s">
        <v>143</v>
      </c>
      <c s="25" t="s">
        <v>64</v>
      </c>
      <c s="26">
        <v>22.35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12.75">
      <c r="A25" s="30" t="s">
        <v>40</v>
      </c>
      <c r="E25" s="31" t="s">
        <v>861</v>
      </c>
    </row>
    <row r="26" spans="1:5" ht="293.25">
      <c r="A26" t="s">
        <v>42</v>
      </c>
      <c r="E26" s="29" t="s">
        <v>145</v>
      </c>
    </row>
    <row r="27" spans="1:18" ht="12.75" customHeight="1">
      <c r="A27" s="5" t="s">
        <v>32</v>
      </c>
      <c s="5"/>
      <c s="34" t="s">
        <v>22</v>
      </c>
      <c s="5"/>
      <c s="21" t="s">
        <v>169</v>
      </c>
      <c s="5"/>
      <c s="5"/>
      <c s="5"/>
      <c s="35">
        <f>0+Q27</f>
      </c>
      <c r="O27">
        <f>0+R27</f>
      </c>
      <c r="Q27">
        <f>0+I28+I32</f>
      </c>
      <c>
        <f>0+O28+O32</f>
      </c>
    </row>
    <row r="28" spans="1:16" ht="12.75">
      <c r="A28" s="19" t="s">
        <v>34</v>
      </c>
      <c s="23" t="s">
        <v>24</v>
      </c>
      <c s="23" t="s">
        <v>826</v>
      </c>
      <c s="19" t="s">
        <v>46</v>
      </c>
      <c s="24" t="s">
        <v>827</v>
      </c>
      <c s="25" t="s">
        <v>64</v>
      </c>
      <c s="26">
        <v>3.091</v>
      </c>
      <c s="27">
        <v>0</v>
      </c>
      <c s="27">
        <f>ROUND(ROUND(H28,2)*ROUND(G28,3),2)</f>
      </c>
      <c r="O28">
        <f>(I28*21)/100</f>
      </c>
      <c t="s">
        <v>12</v>
      </c>
    </row>
    <row r="29" spans="1:5" ht="12.75">
      <c r="A29" s="28" t="s">
        <v>38</v>
      </c>
      <c r="E29" s="29" t="s">
        <v>46</v>
      </c>
    </row>
    <row r="30" spans="1:5" ht="12.75">
      <c r="A30" s="30" t="s">
        <v>40</v>
      </c>
      <c r="E30" s="31" t="s">
        <v>862</v>
      </c>
    </row>
    <row r="31" spans="1:5" ht="369.75">
      <c r="A31" t="s">
        <v>42</v>
      </c>
      <c r="E31" s="29" t="s">
        <v>600</v>
      </c>
    </row>
    <row r="32" spans="1:16" ht="12.75">
      <c r="A32" s="19" t="s">
        <v>34</v>
      </c>
      <c s="23" t="s">
        <v>26</v>
      </c>
      <c s="23" t="s">
        <v>829</v>
      </c>
      <c s="19" t="s">
        <v>46</v>
      </c>
      <c s="24" t="s">
        <v>830</v>
      </c>
      <c s="25" t="s">
        <v>64</v>
      </c>
      <c s="26">
        <v>2.4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38</v>
      </c>
      <c r="E33" s="29" t="s">
        <v>46</v>
      </c>
    </row>
    <row r="34" spans="1:5" ht="12.75">
      <c r="A34" s="30" t="s">
        <v>40</v>
      </c>
      <c r="E34" s="31" t="s">
        <v>863</v>
      </c>
    </row>
    <row r="35" spans="1:5" ht="369.75">
      <c r="A35" t="s">
        <v>42</v>
      </c>
      <c r="E35" s="29" t="s">
        <v>600</v>
      </c>
    </row>
    <row r="36" spans="1:18" ht="12.75" customHeight="1">
      <c r="A36" s="5" t="s">
        <v>32</v>
      </c>
      <c s="5"/>
      <c s="34" t="s">
        <v>96</v>
      </c>
      <c s="5"/>
      <c s="21" t="s">
        <v>838</v>
      </c>
      <c s="5"/>
      <c s="5"/>
      <c s="5"/>
      <c s="35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34</v>
      </c>
      <c s="23" t="s">
        <v>92</v>
      </c>
      <c s="23" t="s">
        <v>839</v>
      </c>
      <c s="19" t="s">
        <v>46</v>
      </c>
      <c s="24" t="s">
        <v>840</v>
      </c>
      <c s="25" t="s">
        <v>103</v>
      </c>
      <c s="26">
        <v>18.18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46</v>
      </c>
    </row>
    <row r="39" spans="1:5" ht="12.75">
      <c r="A39" s="30" t="s">
        <v>40</v>
      </c>
      <c r="E39" s="31" t="s">
        <v>864</v>
      </c>
    </row>
    <row r="40" spans="1:5" ht="255">
      <c r="A40" t="s">
        <v>42</v>
      </c>
      <c r="E40" s="29" t="s">
        <v>238</v>
      </c>
    </row>
    <row r="41" spans="1:16" ht="12.75">
      <c r="A41" s="19" t="s">
        <v>34</v>
      </c>
      <c s="23" t="s">
        <v>96</v>
      </c>
      <c s="23" t="s">
        <v>842</v>
      </c>
      <c s="19" t="s">
        <v>46</v>
      </c>
      <c s="24" t="s">
        <v>843</v>
      </c>
      <c s="25" t="s">
        <v>58</v>
      </c>
      <c s="26">
        <v>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46</v>
      </c>
    </row>
    <row r="43" spans="1:5" ht="12.75">
      <c r="A43" s="30" t="s">
        <v>40</v>
      </c>
      <c r="E43" s="31" t="s">
        <v>865</v>
      </c>
    </row>
    <row r="44" spans="1:5" ht="242.25">
      <c r="A44" t="s">
        <v>42</v>
      </c>
      <c r="E44" s="29" t="s">
        <v>845</v>
      </c>
    </row>
    <row r="45" spans="1:16" ht="12.75">
      <c r="A45" s="19" t="s">
        <v>34</v>
      </c>
      <c s="23" t="s">
        <v>29</v>
      </c>
      <c s="23" t="s">
        <v>846</v>
      </c>
      <c s="19" t="s">
        <v>46</v>
      </c>
      <c s="24" t="s">
        <v>847</v>
      </c>
      <c s="25" t="s">
        <v>103</v>
      </c>
      <c s="26">
        <v>18.18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46</v>
      </c>
    </row>
    <row r="47" spans="1:5" ht="12.75">
      <c r="A47" s="30" t="s">
        <v>40</v>
      </c>
      <c r="E47" s="31" t="s">
        <v>864</v>
      </c>
    </row>
    <row r="48" spans="1:5" ht="38.25">
      <c r="A48" t="s">
        <v>42</v>
      </c>
      <c r="E48" s="29" t="s">
        <v>848</v>
      </c>
    </row>
    <row r="49" spans="1:16" ht="12.75">
      <c r="A49" s="19" t="s">
        <v>34</v>
      </c>
      <c s="23" t="s">
        <v>31</v>
      </c>
      <c s="23" t="s">
        <v>849</v>
      </c>
      <c s="19" t="s">
        <v>46</v>
      </c>
      <c s="24" t="s">
        <v>850</v>
      </c>
      <c s="25" t="s">
        <v>103</v>
      </c>
      <c s="26">
        <v>18.18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46</v>
      </c>
    </row>
    <row r="51" spans="1:5" ht="12.75">
      <c r="A51" s="30" t="s">
        <v>40</v>
      </c>
      <c r="E51" s="31" t="s">
        <v>864</v>
      </c>
    </row>
    <row r="52" spans="1:5" ht="51">
      <c r="A52" t="s">
        <v>42</v>
      </c>
      <c r="E52" s="29" t="s">
        <v>851</v>
      </c>
    </row>
    <row r="53" spans="1:16" ht="12.75">
      <c r="A53" s="19" t="s">
        <v>34</v>
      </c>
      <c s="23" t="s">
        <v>109</v>
      </c>
      <c s="23" t="s">
        <v>852</v>
      </c>
      <c s="19" t="s">
        <v>46</v>
      </c>
      <c s="24" t="s">
        <v>853</v>
      </c>
      <c s="25" t="s">
        <v>103</v>
      </c>
      <c s="26">
        <v>18.18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46</v>
      </c>
    </row>
    <row r="55" spans="1:5" ht="12.75">
      <c r="A55" s="30" t="s">
        <v>40</v>
      </c>
      <c r="E55" s="31" t="s">
        <v>864</v>
      </c>
    </row>
    <row r="56" spans="1:5" ht="25.5">
      <c r="A56" t="s">
        <v>42</v>
      </c>
      <c r="E56" s="29" t="s">
        <v>854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0+O9+O14+O31+O52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866</v>
      </c>
      <c s="36">
        <f>0+I9+I14+I31+I52</f>
      </c>
      <c r="O3" t="s">
        <v>8</v>
      </c>
      <c t="s">
        <v>12</v>
      </c>
    </row>
    <row r="4" spans="1:16" ht="15" customHeight="1">
      <c r="A4" t="s">
        <v>6</v>
      </c>
      <c s="8" t="s">
        <v>800</v>
      </c>
      <c s="9" t="s">
        <v>801</v>
      </c>
      <c s="1"/>
      <c s="10" t="s">
        <v>802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803</v>
      </c>
      <c s="12" t="s">
        <v>7</v>
      </c>
      <c s="13" t="s">
        <v>866</v>
      </c>
      <c s="5"/>
      <c s="14" t="s">
        <v>867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119.408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38.25">
      <c r="A12" s="30" t="s">
        <v>40</v>
      </c>
      <c r="E12" s="31" t="s">
        <v>868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0+I15+I19+I23+I27</f>
      </c>
      <c>
        <f>0+O15+O19+O23+O27</f>
      </c>
    </row>
    <row r="15" spans="1:16" ht="12.75">
      <c r="A15" s="19" t="s">
        <v>34</v>
      </c>
      <c s="23" t="s">
        <v>12</v>
      </c>
      <c s="23" t="s">
        <v>807</v>
      </c>
      <c s="19" t="s">
        <v>46</v>
      </c>
      <c s="24" t="s">
        <v>808</v>
      </c>
      <c s="25" t="s">
        <v>64</v>
      </c>
      <c s="26">
        <v>1.926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25.5">
      <c r="A16" s="28" t="s">
        <v>38</v>
      </c>
      <c r="E16" s="29" t="s">
        <v>809</v>
      </c>
    </row>
    <row r="17" spans="1:5" ht="12.75">
      <c r="A17" s="30" t="s">
        <v>40</v>
      </c>
      <c r="E17" s="31" t="s">
        <v>869</v>
      </c>
    </row>
    <row r="18" spans="1:5" ht="369.75">
      <c r="A18" t="s">
        <v>42</v>
      </c>
      <c r="E18" s="29" t="s">
        <v>113</v>
      </c>
    </row>
    <row r="19" spans="1:16" ht="12.75">
      <c r="A19" s="19" t="s">
        <v>34</v>
      </c>
      <c s="23" t="s">
        <v>11</v>
      </c>
      <c s="23" t="s">
        <v>811</v>
      </c>
      <c s="19" t="s">
        <v>46</v>
      </c>
      <c s="24" t="s">
        <v>812</v>
      </c>
      <c s="25" t="s">
        <v>64</v>
      </c>
      <c s="26">
        <v>57.778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25.5">
      <c r="A20" s="28" t="s">
        <v>38</v>
      </c>
      <c r="E20" s="29" t="s">
        <v>809</v>
      </c>
    </row>
    <row r="21" spans="1:5" ht="140.25">
      <c r="A21" s="30" t="s">
        <v>40</v>
      </c>
      <c r="E21" s="31" t="s">
        <v>870</v>
      </c>
    </row>
    <row r="22" spans="1:5" ht="318.75">
      <c r="A22" t="s">
        <v>42</v>
      </c>
      <c r="E22" s="29" t="s">
        <v>814</v>
      </c>
    </row>
    <row r="23" spans="1:16" ht="12.75">
      <c r="A23" s="19" t="s">
        <v>34</v>
      </c>
      <c s="23" t="s">
        <v>22</v>
      </c>
      <c s="23" t="s">
        <v>815</v>
      </c>
      <c s="19" t="s">
        <v>46</v>
      </c>
      <c s="24" t="s">
        <v>816</v>
      </c>
      <c s="25" t="s">
        <v>64</v>
      </c>
      <c s="26">
        <v>22.429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267.75">
      <c r="A25" s="30" t="s">
        <v>40</v>
      </c>
      <c r="E25" s="31" t="s">
        <v>871</v>
      </c>
    </row>
    <row r="26" spans="1:5" ht="229.5">
      <c r="A26" t="s">
        <v>42</v>
      </c>
      <c r="E26" s="29" t="s">
        <v>140</v>
      </c>
    </row>
    <row r="27" spans="1:16" ht="12.75">
      <c r="A27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32.026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46</v>
      </c>
    </row>
    <row r="29" spans="1:5" ht="12.75">
      <c r="A29" s="30" t="s">
        <v>40</v>
      </c>
      <c r="E29" s="31" t="s">
        <v>872</v>
      </c>
    </row>
    <row r="30" spans="1:5" ht="293.25">
      <c r="A30" t="s">
        <v>42</v>
      </c>
      <c r="E30" s="29" t="s">
        <v>145</v>
      </c>
    </row>
    <row r="31" spans="1:18" ht="12.75" customHeight="1">
      <c r="A31" s="5" t="s">
        <v>32</v>
      </c>
      <c s="5"/>
      <c s="34" t="s">
        <v>22</v>
      </c>
      <c s="5"/>
      <c s="21" t="s">
        <v>169</v>
      </c>
      <c s="5"/>
      <c s="5"/>
      <c s="5"/>
      <c s="35">
        <f>0+Q31</f>
      </c>
      <c r="O31">
        <f>0+R31</f>
      </c>
      <c r="Q31">
        <f>0+I32+I36+I40+I44+I48</f>
      </c>
      <c>
        <f>0+O32+O36+O40+O44+O48</f>
      </c>
    </row>
    <row r="32" spans="1:16" ht="12.75">
      <c r="A32" s="19" t="s">
        <v>34</v>
      </c>
      <c s="23" t="s">
        <v>26</v>
      </c>
      <c s="23" t="s">
        <v>826</v>
      </c>
      <c s="19" t="s">
        <v>46</v>
      </c>
      <c s="24" t="s">
        <v>827</v>
      </c>
      <c s="25" t="s">
        <v>64</v>
      </c>
      <c s="26">
        <v>5.359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38</v>
      </c>
      <c r="E33" s="29" t="s">
        <v>46</v>
      </c>
    </row>
    <row r="34" spans="1:5" ht="38.25">
      <c r="A34" s="30" t="s">
        <v>40</v>
      </c>
      <c r="E34" s="31" t="s">
        <v>873</v>
      </c>
    </row>
    <row r="35" spans="1:5" ht="369.75">
      <c r="A35" t="s">
        <v>42</v>
      </c>
      <c r="E35" s="29" t="s">
        <v>600</v>
      </c>
    </row>
    <row r="36" spans="1:16" ht="12.75">
      <c r="A36" s="19" t="s">
        <v>34</v>
      </c>
      <c s="23" t="s">
        <v>92</v>
      </c>
      <c s="23" t="s">
        <v>829</v>
      </c>
      <c s="19" t="s">
        <v>46</v>
      </c>
      <c s="24" t="s">
        <v>830</v>
      </c>
      <c s="25" t="s">
        <v>64</v>
      </c>
      <c s="26">
        <v>3.439</v>
      </c>
      <c s="27">
        <v>0</v>
      </c>
      <c s="27">
        <f>ROUND(ROUND(H36,2)*ROUND(G36,3),2)</f>
      </c>
      <c r="O36">
        <f>(I36*21)/100</f>
      </c>
      <c t="s">
        <v>12</v>
      </c>
    </row>
    <row r="37" spans="1:5" ht="12.75">
      <c r="A37" s="28" t="s">
        <v>38</v>
      </c>
      <c r="E37" s="29" t="s">
        <v>46</v>
      </c>
    </row>
    <row r="38" spans="1:5" ht="12.75">
      <c r="A38" s="30" t="s">
        <v>40</v>
      </c>
      <c r="E38" s="31" t="s">
        <v>874</v>
      </c>
    </row>
    <row r="39" spans="1:5" ht="369.75">
      <c r="A39" t="s">
        <v>42</v>
      </c>
      <c r="E39" s="29" t="s">
        <v>600</v>
      </c>
    </row>
    <row r="40" spans="1:16" ht="12.75">
      <c r="A40" s="19" t="s">
        <v>34</v>
      </c>
      <c s="23" t="s">
        <v>96</v>
      </c>
      <c s="23" t="s">
        <v>428</v>
      </c>
      <c s="19" t="s">
        <v>46</v>
      </c>
      <c s="24" t="s">
        <v>429</v>
      </c>
      <c s="25" t="s">
        <v>64</v>
      </c>
      <c s="26">
        <v>0.144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12.75">
      <c r="A42" s="30" t="s">
        <v>40</v>
      </c>
      <c r="E42" s="31" t="s">
        <v>875</v>
      </c>
    </row>
    <row r="43" spans="1:5" ht="38.25">
      <c r="A43" t="s">
        <v>42</v>
      </c>
      <c r="E43" s="29" t="s">
        <v>174</v>
      </c>
    </row>
    <row r="44" spans="1:16" ht="12.75">
      <c r="A44" s="19" t="s">
        <v>34</v>
      </c>
      <c s="23" t="s">
        <v>29</v>
      </c>
      <c s="23" t="s">
        <v>833</v>
      </c>
      <c s="19" t="s">
        <v>46</v>
      </c>
      <c s="24" t="s">
        <v>834</v>
      </c>
      <c s="25" t="s">
        <v>64</v>
      </c>
      <c s="26">
        <v>0.48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876</v>
      </c>
    </row>
    <row r="47" spans="1:5" ht="293.25">
      <c r="A47" t="s">
        <v>42</v>
      </c>
      <c r="E47" s="29" t="s">
        <v>836</v>
      </c>
    </row>
    <row r="48" spans="1:16" ht="12.75">
      <c r="A48" s="19" t="s">
        <v>34</v>
      </c>
      <c s="23" t="s">
        <v>31</v>
      </c>
      <c s="23" t="s">
        <v>577</v>
      </c>
      <c s="19" t="s">
        <v>46</v>
      </c>
      <c s="24" t="s">
        <v>578</v>
      </c>
      <c s="25" t="s">
        <v>64</v>
      </c>
      <c s="26">
        <v>1.112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877</v>
      </c>
    </row>
    <row r="51" spans="1:5" ht="102">
      <c r="A51" t="s">
        <v>42</v>
      </c>
      <c r="E51" s="29" t="s">
        <v>580</v>
      </c>
    </row>
    <row r="52" spans="1:18" ht="12.75" customHeight="1">
      <c r="A52" s="5" t="s">
        <v>32</v>
      </c>
      <c s="5"/>
      <c s="34" t="s">
        <v>96</v>
      </c>
      <c s="5"/>
      <c s="21" t="s">
        <v>838</v>
      </c>
      <c s="5"/>
      <c s="5"/>
      <c s="5"/>
      <c s="35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9" t="s">
        <v>34</v>
      </c>
      <c s="23" t="s">
        <v>109</v>
      </c>
      <c s="23" t="s">
        <v>839</v>
      </c>
      <c s="19" t="s">
        <v>46</v>
      </c>
      <c s="24" t="s">
        <v>840</v>
      </c>
      <c s="25" t="s">
        <v>103</v>
      </c>
      <c s="26">
        <v>26.05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46</v>
      </c>
    </row>
    <row r="55" spans="1:5" ht="12.75">
      <c r="A55" s="30" t="s">
        <v>40</v>
      </c>
      <c r="E55" s="31" t="s">
        <v>878</v>
      </c>
    </row>
    <row r="56" spans="1:5" ht="255">
      <c r="A56" t="s">
        <v>42</v>
      </c>
      <c r="E56" s="29" t="s">
        <v>238</v>
      </c>
    </row>
    <row r="57" spans="1:16" ht="12.75">
      <c r="A57" s="19" t="s">
        <v>34</v>
      </c>
      <c s="23" t="s">
        <v>114</v>
      </c>
      <c s="23" t="s">
        <v>842</v>
      </c>
      <c s="19" t="s">
        <v>46</v>
      </c>
      <c s="24" t="s">
        <v>843</v>
      </c>
      <c s="25" t="s">
        <v>58</v>
      </c>
      <c s="26">
        <v>1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46</v>
      </c>
    </row>
    <row r="59" spans="1:5" ht="12.75">
      <c r="A59" s="30" t="s">
        <v>40</v>
      </c>
      <c r="E59" s="31" t="s">
        <v>879</v>
      </c>
    </row>
    <row r="60" spans="1:5" ht="242.25">
      <c r="A60" t="s">
        <v>42</v>
      </c>
      <c r="E60" s="29" t="s">
        <v>845</v>
      </c>
    </row>
    <row r="61" spans="1:16" ht="12.75">
      <c r="A61" s="19" t="s">
        <v>34</v>
      </c>
      <c s="23" t="s">
        <v>119</v>
      </c>
      <c s="23" t="s">
        <v>846</v>
      </c>
      <c s="19" t="s">
        <v>46</v>
      </c>
      <c s="24" t="s">
        <v>847</v>
      </c>
      <c s="25" t="s">
        <v>103</v>
      </c>
      <c s="26">
        <v>26.05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12.75">
      <c r="A63" s="30" t="s">
        <v>40</v>
      </c>
      <c r="E63" s="31" t="s">
        <v>878</v>
      </c>
    </row>
    <row r="64" spans="1:5" ht="38.25">
      <c r="A64" t="s">
        <v>42</v>
      </c>
      <c r="E64" s="29" t="s">
        <v>848</v>
      </c>
    </row>
    <row r="65" spans="1:16" ht="12.75">
      <c r="A65" s="19" t="s">
        <v>34</v>
      </c>
      <c s="23" t="s">
        <v>124</v>
      </c>
      <c s="23" t="s">
        <v>849</v>
      </c>
      <c s="19" t="s">
        <v>46</v>
      </c>
      <c s="24" t="s">
        <v>850</v>
      </c>
      <c s="25" t="s">
        <v>103</v>
      </c>
      <c s="26">
        <v>26.05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878</v>
      </c>
    </row>
    <row r="68" spans="1:5" ht="51">
      <c r="A68" t="s">
        <v>42</v>
      </c>
      <c r="E68" s="29" t="s">
        <v>851</v>
      </c>
    </row>
    <row r="69" spans="1:16" ht="12.75">
      <c r="A69" s="19" t="s">
        <v>34</v>
      </c>
      <c s="23" t="s">
        <v>126</v>
      </c>
      <c s="23" t="s">
        <v>852</v>
      </c>
      <c s="19" t="s">
        <v>46</v>
      </c>
      <c s="24" t="s">
        <v>853</v>
      </c>
      <c s="25" t="s">
        <v>103</v>
      </c>
      <c s="26">
        <v>26.05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878</v>
      </c>
    </row>
    <row r="72" spans="1:5" ht="25.5">
      <c r="A72" t="s">
        <v>42</v>
      </c>
      <c r="E72" s="29" t="s">
        <v>854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0+O8+O17+O30+O39+O60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880</v>
      </c>
      <c s="36">
        <f>0+I8+I17+I30+I39+I60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880</v>
      </c>
      <c s="5"/>
      <c s="14" t="s">
        <v>881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173.554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12.75">
      <c r="A11" s="30" t="s">
        <v>40</v>
      </c>
      <c r="E11" s="31" t="s">
        <v>882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12</v>
      </c>
      <c s="24" t="s">
        <v>36</v>
      </c>
      <c s="25" t="s">
        <v>37</v>
      </c>
      <c s="26">
        <v>6.482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25.5">
      <c r="A15" s="30" t="s">
        <v>40</v>
      </c>
      <c r="E15" s="31" t="s">
        <v>883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34</v>
      </c>
      <c s="23" t="s">
        <v>11</v>
      </c>
      <c s="23" t="s">
        <v>811</v>
      </c>
      <c s="19" t="s">
        <v>46</v>
      </c>
      <c s="24" t="s">
        <v>812</v>
      </c>
      <c s="25" t="s">
        <v>64</v>
      </c>
      <c s="26">
        <v>86.777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809</v>
      </c>
    </row>
    <row r="20" spans="1:5" ht="140.25">
      <c r="A20" s="30" t="s">
        <v>40</v>
      </c>
      <c r="E20" s="31" t="s">
        <v>884</v>
      </c>
    </row>
    <row r="21" spans="1:5" ht="318.75">
      <c r="A21" t="s">
        <v>42</v>
      </c>
      <c r="E21" s="29" t="s">
        <v>814</v>
      </c>
    </row>
    <row r="22" spans="1:16" ht="12.75">
      <c r="A22" s="19" t="s">
        <v>34</v>
      </c>
      <c s="23" t="s">
        <v>22</v>
      </c>
      <c s="23" t="s">
        <v>815</v>
      </c>
      <c s="19" t="s">
        <v>46</v>
      </c>
      <c s="24" t="s">
        <v>816</v>
      </c>
      <c s="25" t="s">
        <v>64</v>
      </c>
      <c s="26">
        <v>41.504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153">
      <c r="A24" s="30" t="s">
        <v>40</v>
      </c>
      <c r="E24" s="31" t="s">
        <v>885</v>
      </c>
    </row>
    <row r="25" spans="1:5" ht="229.5">
      <c r="A25" t="s">
        <v>42</v>
      </c>
      <c r="E25" s="29" t="s">
        <v>140</v>
      </c>
    </row>
    <row r="26" spans="1:16" ht="12.75">
      <c r="A26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30.454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12.75">
      <c r="A28" s="30" t="s">
        <v>40</v>
      </c>
      <c r="E28" s="31" t="s">
        <v>886</v>
      </c>
    </row>
    <row r="29" spans="1:5" ht="293.25">
      <c r="A29" t="s">
        <v>42</v>
      </c>
      <c r="E29" s="29" t="s">
        <v>145</v>
      </c>
    </row>
    <row r="30" spans="1:18" ht="12.75" customHeight="1">
      <c r="A30" s="5" t="s">
        <v>32</v>
      </c>
      <c s="5"/>
      <c s="34" t="s">
        <v>22</v>
      </c>
      <c s="5"/>
      <c s="21" t="s">
        <v>169</v>
      </c>
      <c s="5"/>
      <c s="5"/>
      <c s="5"/>
      <c s="35">
        <f>0+Q30</f>
      </c>
      <c r="O30">
        <f>0+R30</f>
      </c>
      <c r="Q30">
        <f>0+I31+I35</f>
      </c>
      <c>
        <f>0+O31+O35</f>
      </c>
    </row>
    <row r="31" spans="1:16" ht="12.75">
      <c r="A31" s="19" t="s">
        <v>34</v>
      </c>
      <c s="23" t="s">
        <v>26</v>
      </c>
      <c s="23" t="s">
        <v>826</v>
      </c>
      <c s="19" t="s">
        <v>46</v>
      </c>
      <c s="24" t="s">
        <v>827</v>
      </c>
      <c s="25" t="s">
        <v>64</v>
      </c>
      <c s="26">
        <v>3.9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38</v>
      </c>
      <c r="E32" s="29" t="s">
        <v>46</v>
      </c>
    </row>
    <row r="33" spans="1:5" ht="12.75">
      <c r="A33" s="30" t="s">
        <v>40</v>
      </c>
      <c r="E33" s="31" t="s">
        <v>887</v>
      </c>
    </row>
    <row r="34" spans="1:5" ht="369.75">
      <c r="A34" t="s">
        <v>42</v>
      </c>
      <c r="E34" s="29" t="s">
        <v>600</v>
      </c>
    </row>
    <row r="35" spans="1:16" ht="12.75">
      <c r="A35" s="19" t="s">
        <v>34</v>
      </c>
      <c s="23" t="s">
        <v>92</v>
      </c>
      <c s="23" t="s">
        <v>829</v>
      </c>
      <c s="19" t="s">
        <v>46</v>
      </c>
      <c s="24" t="s">
        <v>830</v>
      </c>
      <c s="25" t="s">
        <v>64</v>
      </c>
      <c s="26">
        <v>3.731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46</v>
      </c>
    </row>
    <row r="37" spans="1:5" ht="12.75">
      <c r="A37" s="30" t="s">
        <v>40</v>
      </c>
      <c r="E37" s="31" t="s">
        <v>888</v>
      </c>
    </row>
    <row r="38" spans="1:5" ht="369.75">
      <c r="A38" t="s">
        <v>42</v>
      </c>
      <c r="E38" s="29" t="s">
        <v>600</v>
      </c>
    </row>
    <row r="39" spans="1:18" ht="12.75" customHeight="1">
      <c r="A39" s="5" t="s">
        <v>32</v>
      </c>
      <c s="5"/>
      <c s="34" t="s">
        <v>96</v>
      </c>
      <c s="5"/>
      <c s="21" t="s">
        <v>838</v>
      </c>
      <c s="5"/>
      <c s="5"/>
      <c s="5"/>
      <c s="35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9" t="s">
        <v>34</v>
      </c>
      <c s="23" t="s">
        <v>29</v>
      </c>
      <c s="23" t="s">
        <v>889</v>
      </c>
      <c s="19" t="s">
        <v>46</v>
      </c>
      <c s="24" t="s">
        <v>890</v>
      </c>
      <c s="25" t="s">
        <v>103</v>
      </c>
      <c s="26">
        <v>21.08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12.75">
      <c r="A42" s="30" t="s">
        <v>40</v>
      </c>
      <c r="E42" s="31" t="s">
        <v>891</v>
      </c>
    </row>
    <row r="43" spans="1:5" ht="255">
      <c r="A43" t="s">
        <v>42</v>
      </c>
      <c r="E43" s="29" t="s">
        <v>238</v>
      </c>
    </row>
    <row r="44" spans="1:16" ht="12.75">
      <c r="A44" s="19" t="s">
        <v>34</v>
      </c>
      <c s="23" t="s">
        <v>31</v>
      </c>
      <c s="23" t="s">
        <v>892</v>
      </c>
      <c s="19" t="s">
        <v>46</v>
      </c>
      <c s="24" t="s">
        <v>893</v>
      </c>
      <c s="25" t="s">
        <v>58</v>
      </c>
      <c s="26">
        <v>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894</v>
      </c>
    </row>
    <row r="47" spans="1:5" ht="242.25">
      <c r="A47" t="s">
        <v>42</v>
      </c>
      <c r="E47" s="29" t="s">
        <v>845</v>
      </c>
    </row>
    <row r="48" spans="1:16" ht="12.75">
      <c r="A48" s="19" t="s">
        <v>34</v>
      </c>
      <c s="23" t="s">
        <v>109</v>
      </c>
      <c s="23" t="s">
        <v>846</v>
      </c>
      <c s="19" t="s">
        <v>46</v>
      </c>
      <c s="24" t="s">
        <v>847</v>
      </c>
      <c s="25" t="s">
        <v>103</v>
      </c>
      <c s="26">
        <v>21.08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891</v>
      </c>
    </row>
    <row r="51" spans="1:5" ht="38.25">
      <c r="A51" t="s">
        <v>42</v>
      </c>
      <c r="E51" s="29" t="s">
        <v>848</v>
      </c>
    </row>
    <row r="52" spans="1:16" ht="12.75">
      <c r="A52" s="19" t="s">
        <v>34</v>
      </c>
      <c s="23" t="s">
        <v>114</v>
      </c>
      <c s="23" t="s">
        <v>895</v>
      </c>
      <c s="19" t="s">
        <v>46</v>
      </c>
      <c s="24" t="s">
        <v>896</v>
      </c>
      <c s="25" t="s">
        <v>103</v>
      </c>
      <c s="26">
        <v>21.08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891</v>
      </c>
    </row>
    <row r="55" spans="1:5" ht="51">
      <c r="A55" t="s">
        <v>42</v>
      </c>
      <c r="E55" s="29" t="s">
        <v>851</v>
      </c>
    </row>
    <row r="56" spans="1:16" ht="12.75">
      <c r="A56" s="19" t="s">
        <v>34</v>
      </c>
      <c s="23" t="s">
        <v>119</v>
      </c>
      <c s="23" t="s">
        <v>852</v>
      </c>
      <c s="19" t="s">
        <v>46</v>
      </c>
      <c s="24" t="s">
        <v>853</v>
      </c>
      <c s="25" t="s">
        <v>103</v>
      </c>
      <c s="26">
        <v>21.08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891</v>
      </c>
    </row>
    <row r="59" spans="1:5" ht="25.5">
      <c r="A59" t="s">
        <v>42</v>
      </c>
      <c r="E59" s="29" t="s">
        <v>854</v>
      </c>
    </row>
    <row r="60" spans="1:18" ht="12.75" customHeight="1">
      <c r="A60" s="5" t="s">
        <v>32</v>
      </c>
      <c s="5"/>
      <c s="34" t="s">
        <v>29</v>
      </c>
      <c s="5"/>
      <c s="21" t="s">
        <v>897</v>
      </c>
      <c s="5"/>
      <c s="5"/>
      <c s="5"/>
      <c s="35">
        <f>0+Q60</f>
      </c>
      <c r="O60">
        <f>0+R60</f>
      </c>
      <c r="Q60">
        <f>0+I61+I65+I69</f>
      </c>
      <c>
        <f>0+O61+O65+O69</f>
      </c>
    </row>
    <row r="61" spans="1:16" ht="12.75">
      <c r="A61" s="19" t="s">
        <v>34</v>
      </c>
      <c s="23" t="s">
        <v>96</v>
      </c>
      <c s="23" t="s">
        <v>898</v>
      </c>
      <c s="19" t="s">
        <v>79</v>
      </c>
      <c s="24" t="s">
        <v>899</v>
      </c>
      <c s="25" t="s">
        <v>64</v>
      </c>
      <c s="26">
        <v>2.443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900</v>
      </c>
    </row>
    <row r="63" spans="1:5" ht="12.75">
      <c r="A63" s="30" t="s">
        <v>40</v>
      </c>
      <c r="E63" s="31" t="s">
        <v>901</v>
      </c>
    </row>
    <row r="64" spans="1:5" ht="38.25">
      <c r="A64" t="s">
        <v>42</v>
      </c>
      <c r="E64" s="29" t="s">
        <v>902</v>
      </c>
    </row>
    <row r="65" spans="1:16" ht="12.75">
      <c r="A65" s="19" t="s">
        <v>34</v>
      </c>
      <c s="23" t="s">
        <v>124</v>
      </c>
      <c s="23" t="s">
        <v>903</v>
      </c>
      <c s="19" t="s">
        <v>46</v>
      </c>
      <c s="24" t="s">
        <v>904</v>
      </c>
      <c s="25" t="s">
        <v>58</v>
      </c>
      <c s="26">
        <v>1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53</v>
      </c>
    </row>
    <row r="67" spans="1:5" ht="12.75">
      <c r="A67" s="30" t="s">
        <v>40</v>
      </c>
      <c r="E67" s="31" t="s">
        <v>905</v>
      </c>
    </row>
    <row r="68" spans="1:5" ht="89.25">
      <c r="A68" t="s">
        <v>42</v>
      </c>
      <c r="E68" s="29" t="s">
        <v>647</v>
      </c>
    </row>
    <row r="69" spans="1:16" ht="12.75">
      <c r="A69" s="19" t="s">
        <v>34</v>
      </c>
      <c s="23" t="s">
        <v>126</v>
      </c>
      <c s="23" t="s">
        <v>906</v>
      </c>
      <c s="19" t="s">
        <v>46</v>
      </c>
      <c s="24" t="s">
        <v>907</v>
      </c>
      <c s="25" t="s">
        <v>103</v>
      </c>
      <c s="26">
        <v>7.68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53</v>
      </c>
    </row>
    <row r="71" spans="1:5" ht="12.75">
      <c r="A71" s="30" t="s">
        <v>40</v>
      </c>
      <c r="E71" s="31" t="s">
        <v>908</v>
      </c>
    </row>
    <row r="72" spans="1:5" ht="76.5">
      <c r="A72" t="s">
        <v>42</v>
      </c>
      <c r="E72" s="29" t="s">
        <v>909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0+O8+O13+O34+O43+O116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910</v>
      </c>
      <c s="36">
        <f>0+I8+I13+I34+I43+I116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910</v>
      </c>
      <c s="5"/>
      <c s="14" t="s">
        <v>911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163.16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38.25">
      <c r="A11" s="30" t="s">
        <v>40</v>
      </c>
      <c r="E11" s="31" t="s">
        <v>912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913</v>
      </c>
      <c s="19" t="s">
        <v>46</v>
      </c>
      <c s="24" t="s">
        <v>914</v>
      </c>
      <c s="25" t="s">
        <v>64</v>
      </c>
      <c s="26">
        <v>13.2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51">
      <c r="A15" s="28" t="s">
        <v>38</v>
      </c>
      <c r="E15" s="29" t="s">
        <v>915</v>
      </c>
    </row>
    <row r="16" spans="1:5" ht="12.75">
      <c r="A16" s="30" t="s">
        <v>40</v>
      </c>
      <c r="E16" s="31" t="s">
        <v>916</v>
      </c>
    </row>
    <row r="17" spans="1:5" ht="318.75">
      <c r="A17" t="s">
        <v>42</v>
      </c>
      <c r="E17" s="29" t="s">
        <v>814</v>
      </c>
    </row>
    <row r="18" spans="1:16" ht="12.75">
      <c r="A18" s="19" t="s">
        <v>34</v>
      </c>
      <c s="23" t="s">
        <v>11</v>
      </c>
      <c s="23" t="s">
        <v>811</v>
      </c>
      <c s="19" t="s">
        <v>46</v>
      </c>
      <c s="24" t="s">
        <v>812</v>
      </c>
      <c s="25" t="s">
        <v>64</v>
      </c>
      <c s="26">
        <v>153.34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917</v>
      </c>
    </row>
    <row r="20" spans="1:5" ht="12.75">
      <c r="A20" s="30" t="s">
        <v>40</v>
      </c>
      <c r="E20" s="31" t="s">
        <v>918</v>
      </c>
    </row>
    <row r="21" spans="1:5" ht="318.75">
      <c r="A21" t="s">
        <v>42</v>
      </c>
      <c r="E21" s="29" t="s">
        <v>814</v>
      </c>
    </row>
    <row r="22" spans="1:16" ht="12.75">
      <c r="A22" s="19" t="s">
        <v>34</v>
      </c>
      <c s="23" t="s">
        <v>22</v>
      </c>
      <c s="23" t="s">
        <v>120</v>
      </c>
      <c s="19" t="s">
        <v>46</v>
      </c>
      <c s="24" t="s">
        <v>121</v>
      </c>
      <c s="25" t="s">
        <v>64</v>
      </c>
      <c s="26">
        <v>166.54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38.25">
      <c r="A24" s="30" t="s">
        <v>40</v>
      </c>
      <c r="E24" s="31" t="s">
        <v>919</v>
      </c>
    </row>
    <row r="25" spans="1:5" ht="191.25">
      <c r="A25" t="s">
        <v>42</v>
      </c>
      <c r="E25" s="29" t="s">
        <v>123</v>
      </c>
    </row>
    <row r="26" spans="1:16" ht="12.75">
      <c r="A26" s="19" t="s">
        <v>34</v>
      </c>
      <c s="23" t="s">
        <v>24</v>
      </c>
      <c s="23" t="s">
        <v>137</v>
      </c>
      <c s="19" t="s">
        <v>46</v>
      </c>
      <c s="24" t="s">
        <v>138</v>
      </c>
      <c s="25" t="s">
        <v>64</v>
      </c>
      <c s="26">
        <v>84.96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920</v>
      </c>
    </row>
    <row r="28" spans="1:5" ht="12.75">
      <c r="A28" s="30" t="s">
        <v>40</v>
      </c>
      <c r="E28" s="31" t="s">
        <v>921</v>
      </c>
    </row>
    <row r="29" spans="1:5" ht="229.5">
      <c r="A29" t="s">
        <v>42</v>
      </c>
      <c r="E29" s="29" t="s">
        <v>922</v>
      </c>
    </row>
    <row r="30" spans="1:16" ht="12.75">
      <c r="A30" s="19" t="s">
        <v>34</v>
      </c>
      <c s="23" t="s">
        <v>26</v>
      </c>
      <c s="23" t="s">
        <v>142</v>
      </c>
      <c s="19" t="s">
        <v>46</v>
      </c>
      <c s="24" t="s">
        <v>143</v>
      </c>
      <c s="25" t="s">
        <v>64</v>
      </c>
      <c s="26">
        <v>60.22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923</v>
      </c>
    </row>
    <row r="32" spans="1:5" ht="12.75">
      <c r="A32" s="30" t="s">
        <v>40</v>
      </c>
      <c r="E32" s="31" t="s">
        <v>924</v>
      </c>
    </row>
    <row r="33" spans="1:5" ht="293.25">
      <c r="A33" t="s">
        <v>42</v>
      </c>
      <c r="E33" s="29" t="s">
        <v>925</v>
      </c>
    </row>
    <row r="34" spans="1:18" ht="12.75" customHeight="1">
      <c r="A34" s="5" t="s">
        <v>32</v>
      </c>
      <c s="5"/>
      <c s="34" t="s">
        <v>12</v>
      </c>
      <c s="5"/>
      <c s="21" t="s">
        <v>155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12.75">
      <c r="A35" s="19" t="s">
        <v>34</v>
      </c>
      <c s="23" t="s">
        <v>92</v>
      </c>
      <c s="23" t="s">
        <v>687</v>
      </c>
      <c s="19" t="s">
        <v>46</v>
      </c>
      <c s="24" t="s">
        <v>688</v>
      </c>
      <c s="25" t="s">
        <v>64</v>
      </c>
      <c s="26">
        <v>9.68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926</v>
      </c>
    </row>
    <row r="37" spans="1:5" ht="12.75">
      <c r="A37" s="30" t="s">
        <v>40</v>
      </c>
      <c r="E37" s="31" t="s">
        <v>927</v>
      </c>
    </row>
    <row r="38" spans="1:5" ht="369.75">
      <c r="A38" t="s">
        <v>42</v>
      </c>
      <c r="E38" s="29" t="s">
        <v>690</v>
      </c>
    </row>
    <row r="39" spans="1:16" ht="12.75">
      <c r="A39" s="19" t="s">
        <v>34</v>
      </c>
      <c s="23" t="s">
        <v>96</v>
      </c>
      <c s="23" t="s">
        <v>928</v>
      </c>
      <c s="19" t="s">
        <v>46</v>
      </c>
      <c s="24" t="s">
        <v>929</v>
      </c>
      <c s="25" t="s">
        <v>37</v>
      </c>
      <c s="26">
        <v>0.07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930</v>
      </c>
    </row>
    <row r="41" spans="1:5" ht="12.75">
      <c r="A41" s="30" t="s">
        <v>40</v>
      </c>
      <c r="E41" s="31" t="s">
        <v>931</v>
      </c>
    </row>
    <row r="42" spans="1:5" ht="267.75">
      <c r="A42" t="s">
        <v>42</v>
      </c>
      <c r="E42" s="29" t="s">
        <v>932</v>
      </c>
    </row>
    <row r="43" spans="1:18" ht="12.75" customHeight="1">
      <c r="A43" s="5" t="s">
        <v>32</v>
      </c>
      <c s="5"/>
      <c s="34" t="s">
        <v>92</v>
      </c>
      <c s="5"/>
      <c s="21" t="s">
        <v>496</v>
      </c>
      <c s="5"/>
      <c s="5"/>
      <c s="5"/>
      <c s="35">
        <f>0+Q43</f>
      </c>
      <c r="O43">
        <f>0+R43</f>
      </c>
      <c r="Q43">
        <f>0+I44+I48+I52+I56+I60+I64+I68+I72+I76+I80+I84+I88+I92+I96+I100+I104+I108+I112</f>
      </c>
      <c>
        <f>0+O44+O48+O52+O56+O60+O64+O68+O72+O76+O80+O84+O88+O92+O96+O100+O104+O108+O112</f>
      </c>
    </row>
    <row r="44" spans="1:16" ht="25.5">
      <c r="A44" s="19" t="s">
        <v>34</v>
      </c>
      <c s="23" t="s">
        <v>29</v>
      </c>
      <c s="23" t="s">
        <v>933</v>
      </c>
      <c s="19" t="s">
        <v>46</v>
      </c>
      <c s="24" t="s">
        <v>934</v>
      </c>
      <c s="25" t="s">
        <v>58</v>
      </c>
      <c s="26">
        <v>22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935</v>
      </c>
    </row>
    <row r="47" spans="1:5" ht="76.5">
      <c r="A47" t="s">
        <v>42</v>
      </c>
      <c r="E47" s="29" t="s">
        <v>936</v>
      </c>
    </row>
    <row r="48" spans="1:16" ht="12.75">
      <c r="A48" s="19" t="s">
        <v>34</v>
      </c>
      <c s="23" t="s">
        <v>31</v>
      </c>
      <c s="23" t="s">
        <v>937</v>
      </c>
      <c s="19" t="s">
        <v>46</v>
      </c>
      <c s="24" t="s">
        <v>938</v>
      </c>
      <c s="25" t="s">
        <v>103</v>
      </c>
      <c s="26">
        <v>404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939</v>
      </c>
    </row>
    <row r="51" spans="1:5" ht="140.25">
      <c r="A51" t="s">
        <v>42</v>
      </c>
      <c r="E51" s="29" t="s">
        <v>940</v>
      </c>
    </row>
    <row r="52" spans="1:16" ht="12.75">
      <c r="A52" s="19" t="s">
        <v>34</v>
      </c>
      <c s="23" t="s">
        <v>109</v>
      </c>
      <c s="23" t="s">
        <v>941</v>
      </c>
      <c s="19" t="s">
        <v>46</v>
      </c>
      <c s="24" t="s">
        <v>942</v>
      </c>
      <c s="25" t="s">
        <v>58</v>
      </c>
      <c s="26">
        <v>28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935</v>
      </c>
    </row>
    <row r="55" spans="1:5" ht="114.75">
      <c r="A55" t="s">
        <v>42</v>
      </c>
      <c r="E55" s="29" t="s">
        <v>943</v>
      </c>
    </row>
    <row r="56" spans="1:16" ht="12.75">
      <c r="A56" s="19" t="s">
        <v>34</v>
      </c>
      <c s="23" t="s">
        <v>114</v>
      </c>
      <c s="23" t="s">
        <v>944</v>
      </c>
      <c s="19" t="s">
        <v>46</v>
      </c>
      <c s="24" t="s">
        <v>945</v>
      </c>
      <c s="25" t="s">
        <v>58</v>
      </c>
      <c s="26">
        <v>3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935</v>
      </c>
    </row>
    <row r="59" spans="1:5" ht="114.75">
      <c r="A59" t="s">
        <v>42</v>
      </c>
      <c r="E59" s="29" t="s">
        <v>943</v>
      </c>
    </row>
    <row r="60" spans="1:16" ht="12.75">
      <c r="A60" s="19" t="s">
        <v>34</v>
      </c>
      <c s="23" t="s">
        <v>119</v>
      </c>
      <c s="23" t="s">
        <v>946</v>
      </c>
      <c s="19" t="s">
        <v>46</v>
      </c>
      <c s="24" t="s">
        <v>947</v>
      </c>
      <c s="25" t="s">
        <v>103</v>
      </c>
      <c s="26">
        <v>458.98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948</v>
      </c>
    </row>
    <row r="62" spans="1:5" ht="12.75">
      <c r="A62" s="30" t="s">
        <v>40</v>
      </c>
      <c r="E62" s="31" t="s">
        <v>949</v>
      </c>
    </row>
    <row r="63" spans="1:5" ht="89.25">
      <c r="A63" t="s">
        <v>42</v>
      </c>
      <c r="E63" s="29" t="s">
        <v>950</v>
      </c>
    </row>
    <row r="64" spans="1:16" ht="25.5">
      <c r="A64" s="19" t="s">
        <v>34</v>
      </c>
      <c s="23" t="s">
        <v>124</v>
      </c>
      <c s="23" t="s">
        <v>951</v>
      </c>
      <c s="19" t="s">
        <v>46</v>
      </c>
      <c s="24" t="s">
        <v>952</v>
      </c>
      <c s="25" t="s">
        <v>58</v>
      </c>
      <c s="26">
        <v>22</v>
      </c>
      <c s="27">
        <v>0</v>
      </c>
      <c s="27">
        <f>ROUND(ROUND(H64,2)*ROUND(G64,3),2)</f>
      </c>
      <c r="O64">
        <f>(I64*21)/100</f>
      </c>
      <c t="s">
        <v>12</v>
      </c>
    </row>
    <row r="65" spans="1:5" ht="12.75">
      <c r="A65" s="28" t="s">
        <v>38</v>
      </c>
      <c r="E65" s="29" t="s">
        <v>46</v>
      </c>
    </row>
    <row r="66" spans="1:5" ht="12.75">
      <c r="A66" s="30" t="s">
        <v>40</v>
      </c>
      <c r="E66" s="31" t="s">
        <v>935</v>
      </c>
    </row>
    <row r="67" spans="1:5" ht="102">
      <c r="A67" t="s">
        <v>42</v>
      </c>
      <c r="E67" s="29" t="s">
        <v>953</v>
      </c>
    </row>
    <row r="68" spans="1:16" ht="12.75">
      <c r="A68" s="19" t="s">
        <v>34</v>
      </c>
      <c s="23" t="s">
        <v>126</v>
      </c>
      <c s="23" t="s">
        <v>954</v>
      </c>
      <c s="19" t="s">
        <v>46</v>
      </c>
      <c s="24" t="s">
        <v>955</v>
      </c>
      <c s="25" t="s">
        <v>103</v>
      </c>
      <c s="26">
        <v>19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38.25">
      <c r="A69" s="28" t="s">
        <v>38</v>
      </c>
      <c r="E69" s="29" t="s">
        <v>956</v>
      </c>
    </row>
    <row r="70" spans="1:5" ht="12.75">
      <c r="A70" s="30" t="s">
        <v>40</v>
      </c>
      <c r="E70" s="31" t="s">
        <v>939</v>
      </c>
    </row>
    <row r="71" spans="1:5" ht="38.25">
      <c r="A71" t="s">
        <v>42</v>
      </c>
      <c r="E71" s="29" t="s">
        <v>957</v>
      </c>
    </row>
    <row r="72" spans="1:16" ht="25.5">
      <c r="A72" s="19" t="s">
        <v>34</v>
      </c>
      <c s="23" t="s">
        <v>131</v>
      </c>
      <c s="23" t="s">
        <v>958</v>
      </c>
      <c s="19" t="s">
        <v>46</v>
      </c>
      <c s="24" t="s">
        <v>959</v>
      </c>
      <c s="25" t="s">
        <v>58</v>
      </c>
      <c s="26">
        <v>8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960</v>
      </c>
    </row>
    <row r="74" spans="1:5" ht="12.75">
      <c r="A74" s="30" t="s">
        <v>40</v>
      </c>
      <c r="E74" s="31" t="s">
        <v>935</v>
      </c>
    </row>
    <row r="75" spans="1:5" ht="114.75">
      <c r="A75" t="s">
        <v>42</v>
      </c>
      <c r="E75" s="29" t="s">
        <v>961</v>
      </c>
    </row>
    <row r="76" spans="1:16" ht="25.5">
      <c r="A76" s="19" t="s">
        <v>34</v>
      </c>
      <c s="23" t="s">
        <v>136</v>
      </c>
      <c s="23" t="s">
        <v>962</v>
      </c>
      <c s="19" t="s">
        <v>46</v>
      </c>
      <c s="24" t="s">
        <v>963</v>
      </c>
      <c s="25" t="s">
        <v>58</v>
      </c>
      <c s="26">
        <v>4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12.75">
      <c r="A78" s="30" t="s">
        <v>40</v>
      </c>
      <c r="E78" s="31" t="s">
        <v>935</v>
      </c>
    </row>
    <row r="79" spans="1:5" ht="102">
      <c r="A79" t="s">
        <v>42</v>
      </c>
      <c r="E79" s="29" t="s">
        <v>964</v>
      </c>
    </row>
    <row r="80" spans="1:16" ht="25.5">
      <c r="A80" s="19" t="s">
        <v>34</v>
      </c>
      <c s="23" t="s">
        <v>141</v>
      </c>
      <c s="23" t="s">
        <v>965</v>
      </c>
      <c s="19" t="s">
        <v>46</v>
      </c>
      <c s="24" t="s">
        <v>966</v>
      </c>
      <c s="25" t="s">
        <v>58</v>
      </c>
      <c s="26">
        <v>4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46</v>
      </c>
    </row>
    <row r="82" spans="1:5" ht="12.75">
      <c r="A82" s="30" t="s">
        <v>40</v>
      </c>
      <c r="E82" s="31" t="s">
        <v>935</v>
      </c>
    </row>
    <row r="83" spans="1:5" ht="102">
      <c r="A83" t="s">
        <v>42</v>
      </c>
      <c r="E83" s="29" t="s">
        <v>964</v>
      </c>
    </row>
    <row r="84" spans="1:16" ht="12.75">
      <c r="A84" s="19" t="s">
        <v>34</v>
      </c>
      <c s="23" t="s">
        <v>146</v>
      </c>
      <c s="23" t="s">
        <v>967</v>
      </c>
      <c s="19" t="s">
        <v>46</v>
      </c>
      <c s="24" t="s">
        <v>968</v>
      </c>
      <c s="25" t="s">
        <v>58</v>
      </c>
      <c s="26">
        <v>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12.75">
      <c r="A86" s="30" t="s">
        <v>40</v>
      </c>
      <c r="E86" s="31" t="s">
        <v>935</v>
      </c>
    </row>
    <row r="87" spans="1:5" ht="89.25">
      <c r="A87" t="s">
        <v>42</v>
      </c>
      <c r="E87" s="29" t="s">
        <v>969</v>
      </c>
    </row>
    <row r="88" spans="1:16" ht="12.75">
      <c r="A88" s="19" t="s">
        <v>34</v>
      </c>
      <c s="23" t="s">
        <v>150</v>
      </c>
      <c s="23" t="s">
        <v>970</v>
      </c>
      <c s="19" t="s">
        <v>46</v>
      </c>
      <c s="24" t="s">
        <v>971</v>
      </c>
      <c s="25" t="s">
        <v>58</v>
      </c>
      <c s="26">
        <v>6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46</v>
      </c>
    </row>
    <row r="90" spans="1:5" ht="12.75">
      <c r="A90" s="30" t="s">
        <v>40</v>
      </c>
      <c r="E90" s="31" t="s">
        <v>935</v>
      </c>
    </row>
    <row r="91" spans="1:5" ht="89.25">
      <c r="A91" t="s">
        <v>42</v>
      </c>
      <c r="E91" s="29" t="s">
        <v>969</v>
      </c>
    </row>
    <row r="92" spans="1:16" ht="25.5">
      <c r="A92" s="19" t="s">
        <v>34</v>
      </c>
      <c s="23" t="s">
        <v>156</v>
      </c>
      <c s="23" t="s">
        <v>972</v>
      </c>
      <c s="19" t="s">
        <v>46</v>
      </c>
      <c s="24" t="s">
        <v>973</v>
      </c>
      <c s="25" t="s">
        <v>58</v>
      </c>
      <c s="26">
        <v>8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46</v>
      </c>
    </row>
    <row r="94" spans="1:5" ht="12.75">
      <c r="A94" s="30" t="s">
        <v>40</v>
      </c>
      <c r="E94" s="31" t="s">
        <v>935</v>
      </c>
    </row>
    <row r="95" spans="1:5" ht="89.25">
      <c r="A95" t="s">
        <v>42</v>
      </c>
      <c r="E95" s="29" t="s">
        <v>974</v>
      </c>
    </row>
    <row r="96" spans="1:16" ht="12.75">
      <c r="A96" s="19" t="s">
        <v>34</v>
      </c>
      <c s="23" t="s">
        <v>161</v>
      </c>
      <c s="23" t="s">
        <v>975</v>
      </c>
      <c s="19" t="s">
        <v>46</v>
      </c>
      <c s="24" t="s">
        <v>976</v>
      </c>
      <c s="25" t="s">
        <v>58</v>
      </c>
      <c s="26">
        <v>1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46</v>
      </c>
    </row>
    <row r="98" spans="1:5" ht="12.75">
      <c r="A98" s="30" t="s">
        <v>40</v>
      </c>
      <c r="E98" s="31" t="s">
        <v>935</v>
      </c>
    </row>
    <row r="99" spans="1:5" ht="76.5">
      <c r="A99" t="s">
        <v>42</v>
      </c>
      <c r="E99" s="29" t="s">
        <v>977</v>
      </c>
    </row>
    <row r="100" spans="1:16" ht="12.75">
      <c r="A100" s="19" t="s">
        <v>34</v>
      </c>
      <c s="23" t="s">
        <v>167</v>
      </c>
      <c s="23" t="s">
        <v>978</v>
      </c>
      <c s="19" t="s">
        <v>46</v>
      </c>
      <c s="24" t="s">
        <v>979</v>
      </c>
      <c s="25" t="s">
        <v>58</v>
      </c>
      <c s="26">
        <v>3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46</v>
      </c>
    </row>
    <row r="102" spans="1:5" ht="12.75">
      <c r="A102" s="30" t="s">
        <v>40</v>
      </c>
      <c r="E102" s="31" t="s">
        <v>935</v>
      </c>
    </row>
    <row r="103" spans="1:5" ht="76.5">
      <c r="A103" t="s">
        <v>42</v>
      </c>
      <c r="E103" s="29" t="s">
        <v>977</v>
      </c>
    </row>
    <row r="104" spans="1:16" ht="12.75">
      <c r="A104" s="19" t="s">
        <v>34</v>
      </c>
      <c s="23" t="s">
        <v>170</v>
      </c>
      <c s="23" t="s">
        <v>980</v>
      </c>
      <c s="19" t="s">
        <v>46</v>
      </c>
      <c s="24" t="s">
        <v>981</v>
      </c>
      <c s="25" t="s">
        <v>58</v>
      </c>
      <c s="26">
        <v>4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46</v>
      </c>
    </row>
    <row r="106" spans="1:5" ht="12.75">
      <c r="A106" s="30" t="s">
        <v>40</v>
      </c>
      <c r="E106" s="31" t="s">
        <v>935</v>
      </c>
    </row>
    <row r="107" spans="1:5" ht="76.5">
      <c r="A107" t="s">
        <v>42</v>
      </c>
      <c r="E107" s="29" t="s">
        <v>982</v>
      </c>
    </row>
    <row r="108" spans="1:16" ht="12.75">
      <c r="A108" s="19" t="s">
        <v>34</v>
      </c>
      <c s="23" t="s">
        <v>176</v>
      </c>
      <c s="23" t="s">
        <v>983</v>
      </c>
      <c s="19" t="s">
        <v>46</v>
      </c>
      <c s="24" t="s">
        <v>984</v>
      </c>
      <c s="25" t="s">
        <v>58</v>
      </c>
      <c s="26">
        <v>1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46</v>
      </c>
    </row>
    <row r="110" spans="1:5" ht="12.75">
      <c r="A110" s="30" t="s">
        <v>40</v>
      </c>
      <c r="E110" s="31" t="s">
        <v>935</v>
      </c>
    </row>
    <row r="111" spans="1:5" ht="76.5">
      <c r="A111" t="s">
        <v>42</v>
      </c>
      <c r="E111" s="29" t="s">
        <v>977</v>
      </c>
    </row>
    <row r="112" spans="1:16" ht="12.75">
      <c r="A112" s="19" t="s">
        <v>34</v>
      </c>
      <c s="23" t="s">
        <v>182</v>
      </c>
      <c s="23" t="s">
        <v>985</v>
      </c>
      <c s="19" t="s">
        <v>46</v>
      </c>
      <c s="24" t="s">
        <v>986</v>
      </c>
      <c s="25" t="s">
        <v>103</v>
      </c>
      <c s="26">
        <v>420.98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12.75">
      <c r="A114" s="30" t="s">
        <v>40</v>
      </c>
      <c r="E114" s="31" t="s">
        <v>987</v>
      </c>
    </row>
    <row r="115" spans="1:5" ht="140.25">
      <c r="A115" t="s">
        <v>42</v>
      </c>
      <c r="E115" s="29" t="s">
        <v>988</v>
      </c>
    </row>
    <row r="116" spans="1:18" ht="12.75" customHeight="1">
      <c r="A116" s="5" t="s">
        <v>32</v>
      </c>
      <c s="5"/>
      <c s="34" t="s">
        <v>96</v>
      </c>
      <c s="5"/>
      <c s="21" t="s">
        <v>232</v>
      </c>
      <c s="5"/>
      <c s="5"/>
      <c s="5"/>
      <c s="35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34</v>
      </c>
      <c s="23" t="s">
        <v>188</v>
      </c>
      <c s="23" t="s">
        <v>989</v>
      </c>
      <c s="19" t="s">
        <v>46</v>
      </c>
      <c s="24" t="s">
        <v>990</v>
      </c>
      <c s="25" t="s">
        <v>103</v>
      </c>
      <c s="26">
        <v>458.98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25.5">
      <c r="A118" s="28" t="s">
        <v>38</v>
      </c>
      <c r="E118" s="29" t="s">
        <v>991</v>
      </c>
    </row>
    <row r="119" spans="1:5" ht="12.75">
      <c r="A119" s="30" t="s">
        <v>40</v>
      </c>
      <c r="E119" s="31" t="s">
        <v>949</v>
      </c>
    </row>
    <row r="120" spans="1:5" ht="242.25">
      <c r="A120" t="s">
        <v>42</v>
      </c>
      <c r="E120" s="29" t="s">
        <v>992</v>
      </c>
    </row>
    <row r="121" spans="1:16" ht="12.75">
      <c r="A121" s="19" t="s">
        <v>34</v>
      </c>
      <c s="23" t="s">
        <v>193</v>
      </c>
      <c s="23" t="s">
        <v>993</v>
      </c>
      <c s="19" t="s">
        <v>46</v>
      </c>
      <c s="24" t="s">
        <v>994</v>
      </c>
      <c s="25" t="s">
        <v>103</v>
      </c>
      <c s="26">
        <v>38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25.5">
      <c r="A122" s="28" t="s">
        <v>38</v>
      </c>
      <c r="E122" s="29" t="s">
        <v>995</v>
      </c>
    </row>
    <row r="123" spans="1:5" ht="12.75">
      <c r="A123" s="30" t="s">
        <v>40</v>
      </c>
      <c r="E123" s="31" t="s">
        <v>996</v>
      </c>
    </row>
    <row r="124" spans="1:5" ht="242.25">
      <c r="A124" t="s">
        <v>42</v>
      </c>
      <c r="E124" s="29" t="s">
        <v>992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0+O8+O17+O42+O51+O64+O149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997</v>
      </c>
      <c s="36">
        <f>0+I8+I17+I42+I51+I64+I149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997</v>
      </c>
      <c s="5"/>
      <c s="14" t="s">
        <v>998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282.34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38.25">
      <c r="A11" s="30" t="s">
        <v>40</v>
      </c>
      <c r="E11" s="31" t="s">
        <v>999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12.744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1000</v>
      </c>
    </row>
    <row r="15" spans="1:5" ht="12.75">
      <c r="A15" s="30" t="s">
        <v>40</v>
      </c>
      <c r="E15" s="31" t="s">
        <v>1001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9" t="s">
        <v>34</v>
      </c>
      <c s="23" t="s">
        <v>11</v>
      </c>
      <c s="23" t="s">
        <v>1002</v>
      </c>
      <c s="19" t="s">
        <v>46</v>
      </c>
      <c s="24" t="s">
        <v>1003</v>
      </c>
      <c s="25" t="s">
        <v>64</v>
      </c>
      <c s="26">
        <v>5.31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1004</v>
      </c>
    </row>
    <row r="20" spans="1:5" ht="12.75">
      <c r="A20" s="30" t="s">
        <v>40</v>
      </c>
      <c r="E20" s="31" t="s">
        <v>1005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913</v>
      </c>
      <c s="19" t="s">
        <v>46</v>
      </c>
      <c s="24" t="s">
        <v>914</v>
      </c>
      <c s="25" t="s">
        <v>64</v>
      </c>
      <c s="26">
        <v>27.288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25.5">
      <c r="A23" s="28" t="s">
        <v>38</v>
      </c>
      <c r="E23" s="29" t="s">
        <v>1006</v>
      </c>
    </row>
    <row r="24" spans="1:5" ht="12.75">
      <c r="A24" s="30" t="s">
        <v>40</v>
      </c>
      <c r="E24" s="31" t="s">
        <v>1007</v>
      </c>
    </row>
    <row r="25" spans="1:5" ht="318.75">
      <c r="A25" t="s">
        <v>42</v>
      </c>
      <c r="E25" s="29" t="s">
        <v>814</v>
      </c>
    </row>
    <row r="26" spans="1:16" ht="12.75">
      <c r="A26" s="19" t="s">
        <v>34</v>
      </c>
      <c s="23" t="s">
        <v>24</v>
      </c>
      <c s="23" t="s">
        <v>811</v>
      </c>
      <c s="19" t="s">
        <v>46</v>
      </c>
      <c s="24" t="s">
        <v>812</v>
      </c>
      <c s="25" t="s">
        <v>64</v>
      </c>
      <c s="26">
        <v>198.84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25.5">
      <c r="A27" s="28" t="s">
        <v>38</v>
      </c>
      <c r="E27" s="29" t="s">
        <v>1008</v>
      </c>
    </row>
    <row r="28" spans="1:5" ht="12.75">
      <c r="A28" s="30" t="s">
        <v>40</v>
      </c>
      <c r="E28" s="31" t="s">
        <v>1009</v>
      </c>
    </row>
    <row r="29" spans="1:5" ht="318.75">
      <c r="A29" t="s">
        <v>42</v>
      </c>
      <c r="E29" s="29" t="s">
        <v>814</v>
      </c>
    </row>
    <row r="30" spans="1:16" ht="12.75">
      <c r="A30" s="19" t="s">
        <v>34</v>
      </c>
      <c s="23" t="s">
        <v>26</v>
      </c>
      <c s="23" t="s">
        <v>120</v>
      </c>
      <c s="19" t="s">
        <v>46</v>
      </c>
      <c s="24" t="s">
        <v>121</v>
      </c>
      <c s="25" t="s">
        <v>64</v>
      </c>
      <c s="26">
        <v>226.13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12.75">
      <c r="A32" s="30" t="s">
        <v>40</v>
      </c>
      <c r="E32" s="31" t="s">
        <v>1010</v>
      </c>
    </row>
    <row r="33" spans="1:5" ht="191.25">
      <c r="A33" t="s">
        <v>42</v>
      </c>
      <c r="E33" s="29" t="s">
        <v>123</v>
      </c>
    </row>
    <row r="34" spans="1:16" ht="12.75">
      <c r="A34" s="19" t="s">
        <v>34</v>
      </c>
      <c s="23" t="s">
        <v>92</v>
      </c>
      <c s="23" t="s">
        <v>137</v>
      </c>
      <c s="19" t="s">
        <v>46</v>
      </c>
      <c s="24" t="s">
        <v>138</v>
      </c>
      <c s="25" t="s">
        <v>64</v>
      </c>
      <c s="26">
        <v>84.96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920</v>
      </c>
    </row>
    <row r="36" spans="1:5" ht="12.75">
      <c r="A36" s="30" t="s">
        <v>40</v>
      </c>
      <c r="E36" s="31" t="s">
        <v>1011</v>
      </c>
    </row>
    <row r="37" spans="1:5" ht="229.5">
      <c r="A37" t="s">
        <v>42</v>
      </c>
      <c r="E37" s="29" t="s">
        <v>922</v>
      </c>
    </row>
    <row r="38" spans="1:16" ht="12.75">
      <c r="A38" s="19" t="s">
        <v>34</v>
      </c>
      <c s="23" t="s">
        <v>96</v>
      </c>
      <c s="23" t="s">
        <v>142</v>
      </c>
      <c s="19" t="s">
        <v>46</v>
      </c>
      <c s="24" t="s">
        <v>143</v>
      </c>
      <c s="25" t="s">
        <v>64</v>
      </c>
      <c s="26">
        <v>74.92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923</v>
      </c>
    </row>
    <row r="40" spans="1:5" ht="12.75">
      <c r="A40" s="30" t="s">
        <v>40</v>
      </c>
      <c r="E40" s="31" t="s">
        <v>1012</v>
      </c>
    </row>
    <row r="41" spans="1:5" ht="293.25">
      <c r="A41" t="s">
        <v>42</v>
      </c>
      <c r="E41" s="29" t="s">
        <v>925</v>
      </c>
    </row>
    <row r="42" spans="1:18" ht="12.75" customHeight="1">
      <c r="A42" s="5" t="s">
        <v>32</v>
      </c>
      <c s="5"/>
      <c s="34" t="s">
        <v>12</v>
      </c>
      <c s="5"/>
      <c s="21" t="s">
        <v>155</v>
      </c>
      <c s="5"/>
      <c s="5"/>
      <c s="5"/>
      <c s="35">
        <f>0+Q42</f>
      </c>
      <c r="O42">
        <f>0+R42</f>
      </c>
      <c r="Q42">
        <f>0+I43+I47</f>
      </c>
      <c>
        <f>0+O43+O47</f>
      </c>
    </row>
    <row r="43" spans="1:16" ht="12.75">
      <c r="A43" s="19" t="s">
        <v>34</v>
      </c>
      <c s="23" t="s">
        <v>29</v>
      </c>
      <c s="23" t="s">
        <v>687</v>
      </c>
      <c s="19" t="s">
        <v>46</v>
      </c>
      <c s="24" t="s">
        <v>688</v>
      </c>
      <c s="25" t="s">
        <v>64</v>
      </c>
      <c s="26">
        <v>20.19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926</v>
      </c>
    </row>
    <row r="45" spans="1:5" ht="12.75">
      <c r="A45" s="30" t="s">
        <v>40</v>
      </c>
      <c r="E45" s="31" t="s">
        <v>1013</v>
      </c>
    </row>
    <row r="46" spans="1:5" ht="369.75">
      <c r="A46" t="s">
        <v>42</v>
      </c>
      <c r="E46" s="29" t="s">
        <v>690</v>
      </c>
    </row>
    <row r="47" spans="1:16" ht="12.75">
      <c r="A47" s="19" t="s">
        <v>34</v>
      </c>
      <c s="23" t="s">
        <v>31</v>
      </c>
      <c s="23" t="s">
        <v>928</v>
      </c>
      <c s="19" t="s">
        <v>46</v>
      </c>
      <c s="24" t="s">
        <v>929</v>
      </c>
      <c s="25" t="s">
        <v>37</v>
      </c>
      <c s="26">
        <v>0.28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930</v>
      </c>
    </row>
    <row r="49" spans="1:5" ht="12.75">
      <c r="A49" s="30" t="s">
        <v>40</v>
      </c>
      <c r="E49" s="31" t="s">
        <v>1014</v>
      </c>
    </row>
    <row r="50" spans="1:5" ht="267.75">
      <c r="A50" t="s">
        <v>42</v>
      </c>
      <c r="E50" s="29" t="s">
        <v>932</v>
      </c>
    </row>
    <row r="51" spans="1:18" ht="12.75" customHeight="1">
      <c r="A51" s="5" t="s">
        <v>32</v>
      </c>
      <c s="5"/>
      <c s="34" t="s">
        <v>24</v>
      </c>
      <c s="5"/>
      <c s="21" t="s">
        <v>175</v>
      </c>
      <c s="5"/>
      <c s="5"/>
      <c s="5"/>
      <c s="35">
        <f>0+Q51</f>
      </c>
      <c r="O51">
        <f>0+R51</f>
      </c>
      <c r="Q51">
        <f>0+I52+I56+I60</f>
      </c>
      <c>
        <f>0+O52+O56+O60</f>
      </c>
    </row>
    <row r="52" spans="1:16" ht="12.75">
      <c r="A52" s="19" t="s">
        <v>34</v>
      </c>
      <c s="23" t="s">
        <v>109</v>
      </c>
      <c s="23" t="s">
        <v>484</v>
      </c>
      <c s="19" t="s">
        <v>46</v>
      </c>
      <c s="24" t="s">
        <v>485</v>
      </c>
      <c s="25" t="s">
        <v>48</v>
      </c>
      <c s="26">
        <v>23.5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1015</v>
      </c>
    </row>
    <row r="55" spans="1:5" ht="38.25">
      <c r="A55" t="s">
        <v>42</v>
      </c>
      <c r="E55" s="29" t="s">
        <v>1016</v>
      </c>
    </row>
    <row r="56" spans="1:16" ht="12.75">
      <c r="A56" s="19" t="s">
        <v>34</v>
      </c>
      <c s="23" t="s">
        <v>114</v>
      </c>
      <c s="23" t="s">
        <v>1017</v>
      </c>
      <c s="19" t="s">
        <v>46</v>
      </c>
      <c s="24" t="s">
        <v>1018</v>
      </c>
      <c s="25" t="s">
        <v>48</v>
      </c>
      <c s="26">
        <v>51.7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1019</v>
      </c>
    </row>
    <row r="59" spans="1:5" ht="89.25">
      <c r="A59" t="s">
        <v>42</v>
      </c>
      <c r="E59" s="29" t="s">
        <v>1020</v>
      </c>
    </row>
    <row r="60" spans="1:16" ht="12.75">
      <c r="A60" s="19" t="s">
        <v>34</v>
      </c>
      <c s="23" t="s">
        <v>119</v>
      </c>
      <c s="23" t="s">
        <v>1021</v>
      </c>
      <c s="19" t="s">
        <v>46</v>
      </c>
      <c s="24" t="s">
        <v>1022</v>
      </c>
      <c s="25" t="s">
        <v>64</v>
      </c>
      <c s="26">
        <v>3.76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46</v>
      </c>
    </row>
    <row r="62" spans="1:5" ht="12.75">
      <c r="A62" s="30" t="s">
        <v>40</v>
      </c>
      <c r="E62" s="31" t="s">
        <v>1023</v>
      </c>
    </row>
    <row r="63" spans="1:5" ht="153">
      <c r="A63" t="s">
        <v>42</v>
      </c>
      <c r="E63" s="29" t="s">
        <v>1024</v>
      </c>
    </row>
    <row r="64" spans="1:18" ht="12.75" customHeight="1">
      <c r="A64" s="5" t="s">
        <v>32</v>
      </c>
      <c s="5"/>
      <c s="34" t="s">
        <v>92</v>
      </c>
      <c s="5"/>
      <c s="21" t="s">
        <v>496</v>
      </c>
      <c s="5"/>
      <c s="5"/>
      <c s="5"/>
      <c s="35">
        <f>0+Q64</f>
      </c>
      <c r="O64">
        <f>0+R64</f>
      </c>
      <c r="Q64">
        <f>0+I65+I69+I73+I77+I81+I85+I89+I93+I97+I101+I105+I109+I113+I117+I121+I125+I129+I133+I137+I141+I145</f>
      </c>
      <c>
        <f>0+O65+O69+O73+O77+O81+O85+O89+O93+O97+O101+O105+O109+O113+O117+O121+O125+O129+O133+O137+O141+O145</f>
      </c>
    </row>
    <row r="65" spans="1:16" ht="25.5">
      <c r="A65" s="19" t="s">
        <v>34</v>
      </c>
      <c s="23" t="s">
        <v>124</v>
      </c>
      <c s="23" t="s">
        <v>933</v>
      </c>
      <c s="19" t="s">
        <v>46</v>
      </c>
      <c s="24" t="s">
        <v>934</v>
      </c>
      <c s="25" t="s">
        <v>58</v>
      </c>
      <c s="26">
        <v>32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935</v>
      </c>
    </row>
    <row r="68" spans="1:5" ht="76.5">
      <c r="A68" t="s">
        <v>42</v>
      </c>
      <c r="E68" s="29" t="s">
        <v>936</v>
      </c>
    </row>
    <row r="69" spans="1:16" ht="12.75">
      <c r="A69" s="19" t="s">
        <v>34</v>
      </c>
      <c s="23" t="s">
        <v>126</v>
      </c>
      <c s="23" t="s">
        <v>937</v>
      </c>
      <c s="19" t="s">
        <v>46</v>
      </c>
      <c s="24" t="s">
        <v>938</v>
      </c>
      <c s="25" t="s">
        <v>103</v>
      </c>
      <c s="26">
        <v>533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939</v>
      </c>
    </row>
    <row r="72" spans="1:5" ht="140.25">
      <c r="A72" t="s">
        <v>42</v>
      </c>
      <c r="E72" s="29" t="s">
        <v>940</v>
      </c>
    </row>
    <row r="73" spans="1:16" ht="12.75">
      <c r="A73" s="19" t="s">
        <v>34</v>
      </c>
      <c s="23" t="s">
        <v>131</v>
      </c>
      <c s="23" t="s">
        <v>941</v>
      </c>
      <c s="19" t="s">
        <v>46</v>
      </c>
      <c s="24" t="s">
        <v>942</v>
      </c>
      <c s="25" t="s">
        <v>58</v>
      </c>
      <c s="26">
        <v>32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12.75">
      <c r="A75" s="30" t="s">
        <v>40</v>
      </c>
      <c r="E75" s="31" t="s">
        <v>935</v>
      </c>
    </row>
    <row r="76" spans="1:5" ht="114.75">
      <c r="A76" t="s">
        <v>42</v>
      </c>
      <c r="E76" s="29" t="s">
        <v>943</v>
      </c>
    </row>
    <row r="77" spans="1:16" ht="12.75">
      <c r="A77" s="19" t="s">
        <v>34</v>
      </c>
      <c s="23" t="s">
        <v>136</v>
      </c>
      <c s="23" t="s">
        <v>944</v>
      </c>
      <c s="19" t="s">
        <v>46</v>
      </c>
      <c s="24" t="s">
        <v>945</v>
      </c>
      <c s="25" t="s">
        <v>58</v>
      </c>
      <c s="26">
        <v>4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46</v>
      </c>
    </row>
    <row r="79" spans="1:5" ht="12.75">
      <c r="A79" s="30" t="s">
        <v>40</v>
      </c>
      <c r="E79" s="31" t="s">
        <v>935</v>
      </c>
    </row>
    <row r="80" spans="1:5" ht="114.75">
      <c r="A80" t="s">
        <v>42</v>
      </c>
      <c r="E80" s="29" t="s">
        <v>943</v>
      </c>
    </row>
    <row r="81" spans="1:16" ht="12.75">
      <c r="A81" s="19" t="s">
        <v>34</v>
      </c>
      <c s="23" t="s">
        <v>141</v>
      </c>
      <c s="23" t="s">
        <v>946</v>
      </c>
      <c s="19" t="s">
        <v>46</v>
      </c>
      <c s="24" t="s">
        <v>947</v>
      </c>
      <c s="25" t="s">
        <v>103</v>
      </c>
      <c s="26">
        <v>707.1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948</v>
      </c>
    </row>
    <row r="83" spans="1:5" ht="12.75">
      <c r="A83" s="30" t="s">
        <v>40</v>
      </c>
      <c r="E83" s="31" t="s">
        <v>1025</v>
      </c>
    </row>
    <row r="84" spans="1:5" ht="89.25">
      <c r="A84" t="s">
        <v>42</v>
      </c>
      <c r="E84" s="29" t="s">
        <v>950</v>
      </c>
    </row>
    <row r="85" spans="1:16" ht="25.5">
      <c r="A85" s="19" t="s">
        <v>34</v>
      </c>
      <c s="23" t="s">
        <v>146</v>
      </c>
      <c s="23" t="s">
        <v>951</v>
      </c>
      <c s="19" t="s">
        <v>46</v>
      </c>
      <c s="24" t="s">
        <v>952</v>
      </c>
      <c s="25" t="s">
        <v>58</v>
      </c>
      <c s="26">
        <v>32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12.75">
      <c r="A87" s="30" t="s">
        <v>40</v>
      </c>
      <c r="E87" s="31" t="s">
        <v>935</v>
      </c>
    </row>
    <row r="88" spans="1:5" ht="102">
      <c r="A88" t="s">
        <v>42</v>
      </c>
      <c r="E88" s="29" t="s">
        <v>953</v>
      </c>
    </row>
    <row r="89" spans="1:16" ht="12.75">
      <c r="A89" s="19" t="s">
        <v>34</v>
      </c>
      <c s="23" t="s">
        <v>150</v>
      </c>
      <c s="23" t="s">
        <v>954</v>
      </c>
      <c s="19" t="s">
        <v>46</v>
      </c>
      <c s="24" t="s">
        <v>955</v>
      </c>
      <c s="25" t="s">
        <v>103</v>
      </c>
      <c s="26">
        <v>80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38.25">
      <c r="A90" s="28" t="s">
        <v>38</v>
      </c>
      <c r="E90" s="29" t="s">
        <v>956</v>
      </c>
    </row>
    <row r="91" spans="1:5" ht="12.75">
      <c r="A91" s="30" t="s">
        <v>40</v>
      </c>
      <c r="E91" s="31" t="s">
        <v>1026</v>
      </c>
    </row>
    <row r="92" spans="1:5" ht="38.25">
      <c r="A92" t="s">
        <v>42</v>
      </c>
      <c r="E92" s="29" t="s">
        <v>957</v>
      </c>
    </row>
    <row r="93" spans="1:16" ht="12.75">
      <c r="A93" s="19" t="s">
        <v>34</v>
      </c>
      <c s="23" t="s">
        <v>156</v>
      </c>
      <c s="23" t="s">
        <v>1027</v>
      </c>
      <c s="19" t="s">
        <v>46</v>
      </c>
      <c s="24" t="s">
        <v>1028</v>
      </c>
      <c s="25" t="s">
        <v>58</v>
      </c>
      <c s="26">
        <v>1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960</v>
      </c>
    </row>
    <row r="95" spans="1:5" ht="12.75">
      <c r="A95" s="30" t="s">
        <v>40</v>
      </c>
      <c r="E95" s="31" t="s">
        <v>935</v>
      </c>
    </row>
    <row r="96" spans="1:5" ht="114.75">
      <c r="A96" t="s">
        <v>42</v>
      </c>
      <c r="E96" s="29" t="s">
        <v>961</v>
      </c>
    </row>
    <row r="97" spans="1:16" ht="25.5">
      <c r="A97" s="19" t="s">
        <v>34</v>
      </c>
      <c s="23" t="s">
        <v>161</v>
      </c>
      <c s="23" t="s">
        <v>958</v>
      </c>
      <c s="19" t="s">
        <v>46</v>
      </c>
      <c s="24" t="s">
        <v>959</v>
      </c>
      <c s="25" t="s">
        <v>58</v>
      </c>
      <c s="26">
        <v>16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960</v>
      </c>
    </row>
    <row r="99" spans="1:5" ht="12.75">
      <c r="A99" s="30" t="s">
        <v>40</v>
      </c>
      <c r="E99" s="31" t="s">
        <v>935</v>
      </c>
    </row>
    <row r="100" spans="1:5" ht="114.75">
      <c r="A100" t="s">
        <v>42</v>
      </c>
      <c r="E100" s="29" t="s">
        <v>961</v>
      </c>
    </row>
    <row r="101" spans="1:16" ht="25.5">
      <c r="A101" s="19" t="s">
        <v>34</v>
      </c>
      <c s="23" t="s">
        <v>167</v>
      </c>
      <c s="23" t="s">
        <v>962</v>
      </c>
      <c s="19" t="s">
        <v>46</v>
      </c>
      <c s="24" t="s">
        <v>963</v>
      </c>
      <c s="25" t="s">
        <v>58</v>
      </c>
      <c s="26">
        <v>7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12.75">
      <c r="A103" s="30" t="s">
        <v>40</v>
      </c>
      <c r="E103" s="31" t="s">
        <v>935</v>
      </c>
    </row>
    <row r="104" spans="1:5" ht="102">
      <c r="A104" t="s">
        <v>42</v>
      </c>
      <c r="E104" s="29" t="s">
        <v>964</v>
      </c>
    </row>
    <row r="105" spans="1:16" ht="25.5">
      <c r="A105" s="19" t="s">
        <v>34</v>
      </c>
      <c s="23" t="s">
        <v>170</v>
      </c>
      <c s="23" t="s">
        <v>965</v>
      </c>
      <c s="19" t="s">
        <v>46</v>
      </c>
      <c s="24" t="s">
        <v>966</v>
      </c>
      <c s="25" t="s">
        <v>58</v>
      </c>
      <c s="26">
        <v>9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12.75">
      <c r="A107" s="30" t="s">
        <v>40</v>
      </c>
      <c r="E107" s="31" t="s">
        <v>935</v>
      </c>
    </row>
    <row r="108" spans="1:5" ht="102">
      <c r="A108" t="s">
        <v>42</v>
      </c>
      <c r="E108" s="29" t="s">
        <v>964</v>
      </c>
    </row>
    <row r="109" spans="1:16" ht="12.75">
      <c r="A109" s="19" t="s">
        <v>34</v>
      </c>
      <c s="23" t="s">
        <v>176</v>
      </c>
      <c s="23" t="s">
        <v>1029</v>
      </c>
      <c s="19" t="s">
        <v>46</v>
      </c>
      <c s="24" t="s">
        <v>1030</v>
      </c>
      <c s="25" t="s">
        <v>58</v>
      </c>
      <c s="26">
        <v>1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12.75">
      <c r="A111" s="30" t="s">
        <v>40</v>
      </c>
      <c r="E111" s="31" t="s">
        <v>935</v>
      </c>
    </row>
    <row r="112" spans="1:5" ht="89.25">
      <c r="A112" t="s">
        <v>42</v>
      </c>
      <c r="E112" s="29" t="s">
        <v>969</v>
      </c>
    </row>
    <row r="113" spans="1:16" ht="12.75">
      <c r="A113" s="19" t="s">
        <v>34</v>
      </c>
      <c s="23" t="s">
        <v>182</v>
      </c>
      <c s="23" t="s">
        <v>967</v>
      </c>
      <c s="19" t="s">
        <v>46</v>
      </c>
      <c s="24" t="s">
        <v>968</v>
      </c>
      <c s="25" t="s">
        <v>58</v>
      </c>
      <c s="26">
        <v>5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12.75">
      <c r="A115" s="30" t="s">
        <v>40</v>
      </c>
      <c r="E115" s="31" t="s">
        <v>935</v>
      </c>
    </row>
    <row r="116" spans="1:5" ht="89.25">
      <c r="A116" t="s">
        <v>42</v>
      </c>
      <c r="E116" s="29" t="s">
        <v>969</v>
      </c>
    </row>
    <row r="117" spans="1:16" ht="12.75">
      <c r="A117" s="19" t="s">
        <v>34</v>
      </c>
      <c s="23" t="s">
        <v>188</v>
      </c>
      <c s="23" t="s">
        <v>970</v>
      </c>
      <c s="19" t="s">
        <v>46</v>
      </c>
      <c s="24" t="s">
        <v>971</v>
      </c>
      <c s="25" t="s">
        <v>58</v>
      </c>
      <c s="26">
        <v>11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12.75">
      <c r="A119" s="30" t="s">
        <v>40</v>
      </c>
      <c r="E119" s="31" t="s">
        <v>935</v>
      </c>
    </row>
    <row r="120" spans="1:5" ht="89.25">
      <c r="A120" t="s">
        <v>42</v>
      </c>
      <c r="E120" s="29" t="s">
        <v>969</v>
      </c>
    </row>
    <row r="121" spans="1:16" ht="25.5">
      <c r="A121" s="19" t="s">
        <v>34</v>
      </c>
      <c s="23" t="s">
        <v>193</v>
      </c>
      <c s="23" t="s">
        <v>972</v>
      </c>
      <c s="19" t="s">
        <v>46</v>
      </c>
      <c s="24" t="s">
        <v>973</v>
      </c>
      <c s="25" t="s">
        <v>58</v>
      </c>
      <c s="26">
        <v>17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12.75">
      <c r="A123" s="30" t="s">
        <v>40</v>
      </c>
      <c r="E123" s="31" t="s">
        <v>935</v>
      </c>
    </row>
    <row r="124" spans="1:5" ht="89.25">
      <c r="A124" t="s">
        <v>42</v>
      </c>
      <c r="E124" s="29" t="s">
        <v>974</v>
      </c>
    </row>
    <row r="125" spans="1:16" ht="25.5">
      <c r="A125" s="19" t="s">
        <v>34</v>
      </c>
      <c s="23" t="s">
        <v>197</v>
      </c>
      <c s="23" t="s">
        <v>1031</v>
      </c>
      <c s="19" t="s">
        <v>46</v>
      </c>
      <c s="24" t="s">
        <v>1032</v>
      </c>
      <c s="25" t="s">
        <v>58</v>
      </c>
      <c s="26">
        <v>1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1033</v>
      </c>
    </row>
    <row r="127" spans="1:5" ht="12.75">
      <c r="A127" s="30" t="s">
        <v>40</v>
      </c>
      <c r="E127" s="31" t="s">
        <v>935</v>
      </c>
    </row>
    <row r="128" spans="1:5" ht="102">
      <c r="A128" t="s">
        <v>42</v>
      </c>
      <c r="E128" s="29" t="s">
        <v>1034</v>
      </c>
    </row>
    <row r="129" spans="1:16" ht="12.75">
      <c r="A129" s="19" t="s">
        <v>34</v>
      </c>
      <c s="23" t="s">
        <v>201</v>
      </c>
      <c s="23" t="s">
        <v>975</v>
      </c>
      <c s="19" t="s">
        <v>46</v>
      </c>
      <c s="24" t="s">
        <v>976</v>
      </c>
      <c s="25" t="s">
        <v>58</v>
      </c>
      <c s="26">
        <v>1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12.75">
      <c r="A131" s="30" t="s">
        <v>40</v>
      </c>
      <c r="E131" s="31" t="s">
        <v>935</v>
      </c>
    </row>
    <row r="132" spans="1:5" ht="76.5">
      <c r="A132" t="s">
        <v>42</v>
      </c>
      <c r="E132" s="29" t="s">
        <v>977</v>
      </c>
    </row>
    <row r="133" spans="1:16" ht="12.75">
      <c r="A133" s="19" t="s">
        <v>34</v>
      </c>
      <c s="23" t="s">
        <v>206</v>
      </c>
      <c s="23" t="s">
        <v>978</v>
      </c>
      <c s="19" t="s">
        <v>46</v>
      </c>
      <c s="24" t="s">
        <v>979</v>
      </c>
      <c s="25" t="s">
        <v>58</v>
      </c>
      <c s="26">
        <v>4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12.75">
      <c r="A135" s="30" t="s">
        <v>40</v>
      </c>
      <c r="E135" s="31" t="s">
        <v>935</v>
      </c>
    </row>
    <row r="136" spans="1:5" ht="76.5">
      <c r="A136" t="s">
        <v>42</v>
      </c>
      <c r="E136" s="29" t="s">
        <v>977</v>
      </c>
    </row>
    <row r="137" spans="1:16" ht="12.75">
      <c r="A137" s="19" t="s">
        <v>34</v>
      </c>
      <c s="23" t="s">
        <v>210</v>
      </c>
      <c s="23" t="s">
        <v>980</v>
      </c>
      <c s="19" t="s">
        <v>46</v>
      </c>
      <c s="24" t="s">
        <v>981</v>
      </c>
      <c s="25" t="s">
        <v>58</v>
      </c>
      <c s="26">
        <v>5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12.75">
      <c r="A138" s="28" t="s">
        <v>38</v>
      </c>
      <c r="E138" s="29" t="s">
        <v>46</v>
      </c>
    </row>
    <row r="139" spans="1:5" ht="12.75">
      <c r="A139" s="30" t="s">
        <v>40</v>
      </c>
      <c r="E139" s="31" t="s">
        <v>935</v>
      </c>
    </row>
    <row r="140" spans="1:5" ht="76.5">
      <c r="A140" t="s">
        <v>42</v>
      </c>
      <c r="E140" s="29" t="s">
        <v>982</v>
      </c>
    </row>
    <row r="141" spans="1:16" ht="12.75">
      <c r="A141" s="19" t="s">
        <v>34</v>
      </c>
      <c s="23" t="s">
        <v>214</v>
      </c>
      <c s="23" t="s">
        <v>983</v>
      </c>
      <c s="19" t="s">
        <v>46</v>
      </c>
      <c s="24" t="s">
        <v>984</v>
      </c>
      <c s="25" t="s">
        <v>58</v>
      </c>
      <c s="26">
        <v>1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12.75">
      <c r="A142" s="28" t="s">
        <v>38</v>
      </c>
      <c r="E142" s="29" t="s">
        <v>46</v>
      </c>
    </row>
    <row r="143" spans="1:5" ht="12.75">
      <c r="A143" s="30" t="s">
        <v>40</v>
      </c>
      <c r="E143" s="31" t="s">
        <v>935</v>
      </c>
    </row>
    <row r="144" spans="1:5" ht="76.5">
      <c r="A144" t="s">
        <v>42</v>
      </c>
      <c r="E144" s="29" t="s">
        <v>977</v>
      </c>
    </row>
    <row r="145" spans="1:16" ht="12.75">
      <c r="A145" s="19" t="s">
        <v>34</v>
      </c>
      <c s="23" t="s">
        <v>218</v>
      </c>
      <c s="23" t="s">
        <v>985</v>
      </c>
      <c s="19" t="s">
        <v>46</v>
      </c>
      <c s="24" t="s">
        <v>986</v>
      </c>
      <c s="25" t="s">
        <v>103</v>
      </c>
      <c s="26">
        <v>707.1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38</v>
      </c>
      <c r="E146" s="29" t="s">
        <v>46</v>
      </c>
    </row>
    <row r="147" spans="1:5" ht="12.75">
      <c r="A147" s="30" t="s">
        <v>40</v>
      </c>
      <c r="E147" s="31" t="s">
        <v>1035</v>
      </c>
    </row>
    <row r="148" spans="1:5" ht="140.25">
      <c r="A148" t="s">
        <v>42</v>
      </c>
      <c r="E148" s="29" t="s">
        <v>988</v>
      </c>
    </row>
    <row r="149" spans="1:18" ht="12.75" customHeight="1">
      <c r="A149" s="5" t="s">
        <v>32</v>
      </c>
      <c s="5"/>
      <c s="34" t="s">
        <v>96</v>
      </c>
      <c s="5"/>
      <c s="21" t="s">
        <v>232</v>
      </c>
      <c s="5"/>
      <c s="5"/>
      <c s="5"/>
      <c s="35">
        <f>0+Q149</f>
      </c>
      <c r="O149">
        <f>0+R149</f>
      </c>
      <c r="Q149">
        <f>0+I150+I154</f>
      </c>
      <c>
        <f>0+O150+O154</f>
      </c>
    </row>
    <row r="150" spans="1:16" ht="12.75">
      <c r="A150" s="19" t="s">
        <v>34</v>
      </c>
      <c s="23" t="s">
        <v>223</v>
      </c>
      <c s="23" t="s">
        <v>989</v>
      </c>
      <c s="19" t="s">
        <v>46</v>
      </c>
      <c s="24" t="s">
        <v>990</v>
      </c>
      <c s="25" t="s">
        <v>103</v>
      </c>
      <c s="26">
        <v>707.1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25.5">
      <c r="A151" s="28" t="s">
        <v>38</v>
      </c>
      <c r="E151" s="29" t="s">
        <v>991</v>
      </c>
    </row>
    <row r="152" spans="1:5" ht="12.75">
      <c r="A152" s="30" t="s">
        <v>40</v>
      </c>
      <c r="E152" s="31" t="s">
        <v>1025</v>
      </c>
    </row>
    <row r="153" spans="1:5" ht="242.25">
      <c r="A153" t="s">
        <v>42</v>
      </c>
      <c r="E153" s="29" t="s">
        <v>992</v>
      </c>
    </row>
    <row r="154" spans="1:16" ht="12.75">
      <c r="A154" s="19" t="s">
        <v>34</v>
      </c>
      <c s="23" t="s">
        <v>228</v>
      </c>
      <c s="23" t="s">
        <v>993</v>
      </c>
      <c s="19" t="s">
        <v>46</v>
      </c>
      <c s="24" t="s">
        <v>994</v>
      </c>
      <c s="25" t="s">
        <v>103</v>
      </c>
      <c s="26">
        <v>182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25.5">
      <c r="A155" s="28" t="s">
        <v>38</v>
      </c>
      <c r="E155" s="29" t="s">
        <v>995</v>
      </c>
    </row>
    <row r="156" spans="1:5" ht="12.75">
      <c r="A156" s="30" t="s">
        <v>40</v>
      </c>
      <c r="E156" s="31" t="s">
        <v>1036</v>
      </c>
    </row>
    <row r="157" spans="1:5" ht="242.25">
      <c r="A157" t="s">
        <v>42</v>
      </c>
      <c r="E157" s="29" t="s">
        <v>992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0+O8+O29+O90+O103+O108+O157+O174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6">
        <f>0+I8+I29+I90+I103+I108+I157+I174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71</v>
      </c>
      <c s="5"/>
      <c s="14" t="s">
        <v>72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42.074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40.25">
      <c r="A11" s="30" t="s">
        <v>40</v>
      </c>
      <c r="E11" s="31" t="s">
        <v>73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2735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76.5">
      <c r="A15" s="30" t="s">
        <v>40</v>
      </c>
      <c r="E15" s="31" t="s">
        <v>75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0.48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76</v>
      </c>
    </row>
    <row r="19" spans="1:5" ht="12.75">
      <c r="A19" s="30" t="s">
        <v>40</v>
      </c>
      <c r="E19" s="31" t="s">
        <v>77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78</v>
      </c>
      <c s="19" t="s">
        <v>79</v>
      </c>
      <c s="24" t="s">
        <v>80</v>
      </c>
      <c s="25" t="s">
        <v>37</v>
      </c>
      <c s="26">
        <v>1236.75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38.25">
      <c r="A23" s="30" t="s">
        <v>40</v>
      </c>
      <c r="E23" s="31" t="s">
        <v>81</v>
      </c>
    </row>
    <row r="24" spans="1:5" ht="25.5">
      <c r="A24" t="s">
        <v>42</v>
      </c>
      <c r="E24" s="29" t="s">
        <v>82</v>
      </c>
    </row>
    <row r="25" spans="1:16" ht="12.75">
      <c r="A25" s="19" t="s">
        <v>34</v>
      </c>
      <c s="23" t="s">
        <v>24</v>
      </c>
      <c s="23" t="s">
        <v>83</v>
      </c>
      <c s="19" t="s">
        <v>46</v>
      </c>
      <c s="24" t="s">
        <v>84</v>
      </c>
      <c s="25" t="s">
        <v>37</v>
      </c>
      <c s="26">
        <v>391.16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46</v>
      </c>
    </row>
    <row r="27" spans="1:5" ht="102">
      <c r="A27" s="30" t="s">
        <v>40</v>
      </c>
      <c r="E27" s="31" t="s">
        <v>85</v>
      </c>
    </row>
    <row r="28" spans="1:5" ht="25.5">
      <c r="A28" t="s">
        <v>42</v>
      </c>
      <c r="E28" s="29" t="s">
        <v>86</v>
      </c>
    </row>
    <row r="29" spans="1:18" ht="12.75" customHeight="1">
      <c r="A29" s="5" t="s">
        <v>32</v>
      </c>
      <c s="5"/>
      <c s="34" t="s">
        <v>18</v>
      </c>
      <c s="5"/>
      <c s="21" t="s">
        <v>44</v>
      </c>
      <c s="5"/>
      <c s="5"/>
      <c s="5"/>
      <c s="35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25.5">
      <c r="A30" s="19" t="s">
        <v>34</v>
      </c>
      <c s="23" t="s">
        <v>26</v>
      </c>
      <c s="23" t="s">
        <v>87</v>
      </c>
      <c s="19" t="s">
        <v>46</v>
      </c>
      <c s="24" t="s">
        <v>88</v>
      </c>
      <c s="25" t="s">
        <v>64</v>
      </c>
      <c s="26">
        <v>0.2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89</v>
      </c>
    </row>
    <row r="32" spans="1:5" ht="25.5">
      <c r="A32" s="30" t="s">
        <v>40</v>
      </c>
      <c r="E32" s="31" t="s">
        <v>90</v>
      </c>
    </row>
    <row r="33" spans="1:5" ht="63.75">
      <c r="A33" t="s">
        <v>42</v>
      </c>
      <c r="E33" s="29" t="s">
        <v>91</v>
      </c>
    </row>
    <row r="34" spans="1:16" ht="12.75">
      <c r="A34" s="19" t="s">
        <v>34</v>
      </c>
      <c s="23" t="s">
        <v>92</v>
      </c>
      <c s="23" t="s">
        <v>93</v>
      </c>
      <c s="19" t="s">
        <v>46</v>
      </c>
      <c s="24" t="s">
        <v>94</v>
      </c>
      <c s="25" t="s">
        <v>64</v>
      </c>
      <c s="26">
        <v>0.84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25.5">
      <c r="A36" s="30" t="s">
        <v>40</v>
      </c>
      <c r="E36" s="31" t="s">
        <v>95</v>
      </c>
    </row>
    <row r="37" spans="1:5" ht="63.75">
      <c r="A37" t="s">
        <v>42</v>
      </c>
      <c r="E37" s="29" t="s">
        <v>91</v>
      </c>
    </row>
    <row r="38" spans="1:16" ht="25.5">
      <c r="A38" s="19" t="s">
        <v>34</v>
      </c>
      <c s="23" t="s">
        <v>96</v>
      </c>
      <c s="23" t="s">
        <v>97</v>
      </c>
      <c s="19" t="s">
        <v>46</v>
      </c>
      <c s="24" t="s">
        <v>98</v>
      </c>
      <c s="25" t="s">
        <v>64</v>
      </c>
      <c s="26">
        <v>461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127.5">
      <c r="A40" s="30" t="s">
        <v>40</v>
      </c>
      <c r="E40" s="31" t="s">
        <v>99</v>
      </c>
    </row>
    <row r="41" spans="1:5" ht="25.5">
      <c r="A41" t="s">
        <v>42</v>
      </c>
      <c r="E41" s="29" t="s">
        <v>100</v>
      </c>
    </row>
    <row r="42" spans="1:16" ht="25.5">
      <c r="A42" s="19" t="s">
        <v>34</v>
      </c>
      <c s="23" t="s">
        <v>29</v>
      </c>
      <c s="23" t="s">
        <v>101</v>
      </c>
      <c s="19" t="s">
        <v>46</v>
      </c>
      <c s="24" t="s">
        <v>102</v>
      </c>
      <c s="25" t="s">
        <v>103</v>
      </c>
      <c s="26">
        <v>54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53</v>
      </c>
    </row>
    <row r="44" spans="1:5" ht="25.5">
      <c r="A44" s="30" t="s">
        <v>40</v>
      </c>
      <c r="E44" s="31" t="s">
        <v>104</v>
      </c>
    </row>
    <row r="45" spans="1:5" ht="63.75">
      <c r="A45" t="s">
        <v>42</v>
      </c>
      <c r="E45" s="29" t="s">
        <v>91</v>
      </c>
    </row>
    <row r="46" spans="1:16" ht="12.75">
      <c r="A46" s="19" t="s">
        <v>34</v>
      </c>
      <c s="23" t="s">
        <v>31</v>
      </c>
      <c s="23" t="s">
        <v>105</v>
      </c>
      <c s="19" t="s">
        <v>46</v>
      </c>
      <c s="24" t="s">
        <v>106</v>
      </c>
      <c s="25" t="s">
        <v>64</v>
      </c>
      <c s="26">
        <v>273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63.75">
      <c r="A48" s="30" t="s">
        <v>40</v>
      </c>
      <c r="E48" s="31" t="s">
        <v>107</v>
      </c>
    </row>
    <row r="49" spans="1:5" ht="25.5">
      <c r="A49" t="s">
        <v>42</v>
      </c>
      <c r="E49" s="29" t="s">
        <v>108</v>
      </c>
    </row>
    <row r="50" spans="1:16" ht="12.75">
      <c r="A50" s="19" t="s">
        <v>34</v>
      </c>
      <c s="23" t="s">
        <v>109</v>
      </c>
      <c s="23" t="s">
        <v>110</v>
      </c>
      <c s="19" t="s">
        <v>46</v>
      </c>
      <c s="24" t="s">
        <v>111</v>
      </c>
      <c s="25" t="s">
        <v>64</v>
      </c>
      <c s="26">
        <v>1367.5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53</v>
      </c>
    </row>
    <row r="52" spans="1:5" ht="114.75">
      <c r="A52" s="30" t="s">
        <v>40</v>
      </c>
      <c r="E52" s="31" t="s">
        <v>112</v>
      </c>
    </row>
    <row r="53" spans="1:5" ht="369.75">
      <c r="A53" t="s">
        <v>42</v>
      </c>
      <c r="E53" s="29" t="s">
        <v>113</v>
      </c>
    </row>
    <row r="54" spans="1:16" ht="12.75">
      <c r="A54" s="19" t="s">
        <v>34</v>
      </c>
      <c s="23" t="s">
        <v>114</v>
      </c>
      <c s="23" t="s">
        <v>115</v>
      </c>
      <c s="19" t="s">
        <v>46</v>
      </c>
      <c s="24" t="s">
        <v>116</v>
      </c>
      <c s="25" t="s">
        <v>64</v>
      </c>
      <c s="26">
        <v>1368.9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53">
      <c r="A56" s="30" t="s">
        <v>40</v>
      </c>
      <c r="E56" s="31" t="s">
        <v>117</v>
      </c>
    </row>
    <row r="57" spans="1:5" ht="306">
      <c r="A57" t="s">
        <v>42</v>
      </c>
      <c r="E57" s="29" t="s">
        <v>118</v>
      </c>
    </row>
    <row r="58" spans="1:16" ht="12.75">
      <c r="A58" s="19" t="s">
        <v>34</v>
      </c>
      <c s="23" t="s">
        <v>119</v>
      </c>
      <c s="23" t="s">
        <v>120</v>
      </c>
      <c s="19" t="s">
        <v>46</v>
      </c>
      <c s="24" t="s">
        <v>121</v>
      </c>
      <c s="25" t="s">
        <v>64</v>
      </c>
      <c s="26">
        <v>461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122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120</v>
      </c>
      <c s="19" t="s">
        <v>18</v>
      </c>
      <c s="24" t="s">
        <v>121</v>
      </c>
      <c s="25" t="s">
        <v>64</v>
      </c>
      <c s="26">
        <v>1367.5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125</v>
      </c>
    </row>
    <row r="64" spans="1:5" ht="12.75">
      <c r="A64" s="30" t="s">
        <v>40</v>
      </c>
      <c r="E64" s="31" t="s">
        <v>46</v>
      </c>
    </row>
    <row r="65" spans="1:5" ht="191.25">
      <c r="A65" t="s">
        <v>42</v>
      </c>
      <c r="E65" s="29" t="s">
        <v>123</v>
      </c>
    </row>
    <row r="66" spans="1:16" ht="12.75">
      <c r="A66" s="19" t="s">
        <v>34</v>
      </c>
      <c s="23" t="s">
        <v>126</v>
      </c>
      <c s="23" t="s">
        <v>127</v>
      </c>
      <c s="19" t="s">
        <v>46</v>
      </c>
      <c s="24" t="s">
        <v>128</v>
      </c>
      <c s="25" t="s">
        <v>64</v>
      </c>
      <c s="26">
        <v>727.5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12.75">
      <c r="A68" s="30" t="s">
        <v>40</v>
      </c>
      <c r="E68" s="31" t="s">
        <v>129</v>
      </c>
    </row>
    <row r="69" spans="1:5" ht="267.75">
      <c r="A69" t="s">
        <v>42</v>
      </c>
      <c r="E69" s="29" t="s">
        <v>130</v>
      </c>
    </row>
    <row r="70" spans="1:16" ht="12.75">
      <c r="A70" s="19" t="s">
        <v>34</v>
      </c>
      <c s="23" t="s">
        <v>131</v>
      </c>
      <c s="23" t="s">
        <v>132</v>
      </c>
      <c s="19" t="s">
        <v>46</v>
      </c>
      <c s="24" t="s">
        <v>133</v>
      </c>
      <c s="25" t="s">
        <v>64</v>
      </c>
      <c s="26">
        <v>322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76.5">
      <c r="A72" s="30" t="s">
        <v>40</v>
      </c>
      <c r="E72" s="31" t="s">
        <v>134</v>
      </c>
    </row>
    <row r="73" spans="1:5" ht="242.25">
      <c r="A73" t="s">
        <v>42</v>
      </c>
      <c r="E73" s="29" t="s">
        <v>135</v>
      </c>
    </row>
    <row r="74" spans="1:16" ht="12.75">
      <c r="A74" s="19" t="s">
        <v>34</v>
      </c>
      <c s="23" t="s">
        <v>136</v>
      </c>
      <c s="23" t="s">
        <v>137</v>
      </c>
      <c s="19" t="s">
        <v>46</v>
      </c>
      <c s="24" t="s">
        <v>138</v>
      </c>
      <c s="25" t="s">
        <v>64</v>
      </c>
      <c s="26">
        <v>40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139</v>
      </c>
    </row>
    <row r="77" spans="1:5" ht="229.5">
      <c r="A77" t="s">
        <v>42</v>
      </c>
      <c r="E77" s="29" t="s">
        <v>140</v>
      </c>
    </row>
    <row r="78" spans="1:16" ht="12.75">
      <c r="A78" s="19" t="s">
        <v>34</v>
      </c>
      <c s="23" t="s">
        <v>141</v>
      </c>
      <c s="23" t="s">
        <v>142</v>
      </c>
      <c s="19" t="s">
        <v>46</v>
      </c>
      <c s="24" t="s">
        <v>143</v>
      </c>
      <c s="25" t="s">
        <v>64</v>
      </c>
      <c s="26">
        <v>42.53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46</v>
      </c>
    </row>
    <row r="80" spans="1:5" ht="89.25">
      <c r="A80" s="30" t="s">
        <v>40</v>
      </c>
      <c r="E80" s="31" t="s">
        <v>144</v>
      </c>
    </row>
    <row r="81" spans="1:5" ht="293.25">
      <c r="A81" t="s">
        <v>42</v>
      </c>
      <c r="E81" s="29" t="s">
        <v>145</v>
      </c>
    </row>
    <row r="82" spans="1:16" ht="12.75">
      <c r="A82" s="19" t="s">
        <v>34</v>
      </c>
      <c s="23" t="s">
        <v>146</v>
      </c>
      <c s="23" t="s">
        <v>147</v>
      </c>
      <c s="19" t="s">
        <v>46</v>
      </c>
      <c s="24" t="s">
        <v>148</v>
      </c>
      <c s="25" t="s">
        <v>64</v>
      </c>
      <c s="26">
        <v>279.4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46</v>
      </c>
    </row>
    <row r="84" spans="1:5" ht="89.25">
      <c r="A84" s="30" t="s">
        <v>40</v>
      </c>
      <c r="E84" s="31" t="s">
        <v>149</v>
      </c>
    </row>
    <row r="85" spans="1:5" ht="38.25">
      <c r="A85" t="s">
        <v>42</v>
      </c>
      <c r="E85" s="29" t="s">
        <v>70</v>
      </c>
    </row>
    <row r="86" spans="1:16" ht="12.75">
      <c r="A86" s="19" t="s">
        <v>34</v>
      </c>
      <c s="23" t="s">
        <v>150</v>
      </c>
      <c s="23" t="s">
        <v>151</v>
      </c>
      <c s="19" t="s">
        <v>46</v>
      </c>
      <c s="24" t="s">
        <v>152</v>
      </c>
      <c s="25" t="s">
        <v>48</v>
      </c>
      <c s="26">
        <v>74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46</v>
      </c>
    </row>
    <row r="88" spans="1:5" ht="25.5">
      <c r="A88" s="30" t="s">
        <v>40</v>
      </c>
      <c r="E88" s="31" t="s">
        <v>153</v>
      </c>
    </row>
    <row r="89" spans="1:5" ht="25.5">
      <c r="A89" t="s">
        <v>42</v>
      </c>
      <c r="E89" s="29" t="s">
        <v>154</v>
      </c>
    </row>
    <row r="90" spans="1:18" ht="12.75" customHeight="1">
      <c r="A90" s="5" t="s">
        <v>32</v>
      </c>
      <c s="5"/>
      <c s="34" t="s">
        <v>12</v>
      </c>
      <c s="5"/>
      <c s="21" t="s">
        <v>155</v>
      </c>
      <c s="5"/>
      <c s="5"/>
      <c s="5"/>
      <c s="35">
        <f>0+Q90</f>
      </c>
      <c r="O90">
        <f>0+R90</f>
      </c>
      <c r="Q90">
        <f>0+I91+I95+I99</f>
      </c>
      <c>
        <f>0+O91+O95+O99</f>
      </c>
    </row>
    <row r="91" spans="1:16" ht="12.75">
      <c r="A91" s="19" t="s">
        <v>34</v>
      </c>
      <c s="23" t="s">
        <v>156</v>
      </c>
      <c s="23" t="s">
        <v>157</v>
      </c>
      <c s="19" t="s">
        <v>46</v>
      </c>
      <c s="24" t="s">
        <v>158</v>
      </c>
      <c s="25" t="s">
        <v>103</v>
      </c>
      <c s="26">
        <v>255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46</v>
      </c>
    </row>
    <row r="93" spans="1:5" ht="25.5">
      <c r="A93" s="30" t="s">
        <v>40</v>
      </c>
      <c r="E93" s="31" t="s">
        <v>159</v>
      </c>
    </row>
    <row r="94" spans="1:5" ht="165.75">
      <c r="A94" t="s">
        <v>42</v>
      </c>
      <c r="E94" s="29" t="s">
        <v>160</v>
      </c>
    </row>
    <row r="95" spans="1:16" ht="12.75">
      <c r="A95" s="19" t="s">
        <v>34</v>
      </c>
      <c s="23" t="s">
        <v>161</v>
      </c>
      <c s="23" t="s">
        <v>162</v>
      </c>
      <c s="19" t="s">
        <v>46</v>
      </c>
      <c s="24" t="s">
        <v>163</v>
      </c>
      <c s="25" t="s">
        <v>48</v>
      </c>
      <c s="26">
        <v>1455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164</v>
      </c>
    </row>
    <row r="97" spans="1:5" ht="25.5">
      <c r="A97" s="30" t="s">
        <v>40</v>
      </c>
      <c r="E97" s="31" t="s">
        <v>165</v>
      </c>
    </row>
    <row r="98" spans="1:5" ht="102">
      <c r="A98" t="s">
        <v>42</v>
      </c>
      <c r="E98" s="29" t="s">
        <v>166</v>
      </c>
    </row>
    <row r="99" spans="1:16" ht="12.75">
      <c r="A99" s="19" t="s">
        <v>34</v>
      </c>
      <c s="23" t="s">
        <v>167</v>
      </c>
      <c s="23" t="s">
        <v>162</v>
      </c>
      <c s="19" t="s">
        <v>18</v>
      </c>
      <c s="24" t="s">
        <v>163</v>
      </c>
      <c s="25" t="s">
        <v>48</v>
      </c>
      <c s="26">
        <v>637.5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46</v>
      </c>
    </row>
    <row r="101" spans="1:5" ht="25.5">
      <c r="A101" s="30" t="s">
        <v>40</v>
      </c>
      <c r="E101" s="31" t="s">
        <v>168</v>
      </c>
    </row>
    <row r="102" spans="1:5" ht="102">
      <c r="A102" t="s">
        <v>42</v>
      </c>
      <c r="E102" s="29" t="s">
        <v>166</v>
      </c>
    </row>
    <row r="103" spans="1:18" ht="12.75" customHeight="1">
      <c r="A103" s="5" t="s">
        <v>32</v>
      </c>
      <c s="5"/>
      <c s="34" t="s">
        <v>22</v>
      </c>
      <c s="5"/>
      <c s="21" t="s">
        <v>169</v>
      </c>
      <c s="5"/>
      <c s="5"/>
      <c s="5"/>
      <c s="35">
        <f>0+Q103</f>
      </c>
      <c r="O103">
        <f>0+R103</f>
      </c>
      <c r="Q103">
        <f>0+I104</f>
      </c>
      <c>
        <f>0+O104</f>
      </c>
    </row>
    <row r="104" spans="1:16" ht="12.75">
      <c r="A104" s="19" t="s">
        <v>34</v>
      </c>
      <c s="23" t="s">
        <v>170</v>
      </c>
      <c s="23" t="s">
        <v>171</v>
      </c>
      <c s="19" t="s">
        <v>46</v>
      </c>
      <c s="24" t="s">
        <v>172</v>
      </c>
      <c s="25" t="s">
        <v>64</v>
      </c>
      <c s="26">
        <v>3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46</v>
      </c>
    </row>
    <row r="106" spans="1:5" ht="25.5">
      <c r="A106" s="30" t="s">
        <v>40</v>
      </c>
      <c r="E106" s="31" t="s">
        <v>173</v>
      </c>
    </row>
    <row r="107" spans="1:5" ht="38.25">
      <c r="A107" t="s">
        <v>42</v>
      </c>
      <c r="E107" s="29" t="s">
        <v>174</v>
      </c>
    </row>
    <row r="108" spans="1:18" ht="12.75" customHeight="1">
      <c r="A108" s="5" t="s">
        <v>32</v>
      </c>
      <c s="5"/>
      <c s="34" t="s">
        <v>24</v>
      </c>
      <c s="5"/>
      <c s="21" t="s">
        <v>175</v>
      </c>
      <c s="5"/>
      <c s="5"/>
      <c s="5"/>
      <c s="35">
        <f>0+Q108</f>
      </c>
      <c r="O108">
        <f>0+R108</f>
      </c>
      <c r="Q108">
        <f>0+I109+I113+I117+I121+I125+I129+I133+I137+I141+I145+I149+I153</f>
      </c>
      <c>
        <f>0+O109+O113+O117+O121+O125+O129+O133+O137+O141+O145+O149+O153</f>
      </c>
    </row>
    <row r="109" spans="1:16" ht="12.75">
      <c r="A109" s="19" t="s">
        <v>34</v>
      </c>
      <c s="23" t="s">
        <v>176</v>
      </c>
      <c s="23" t="s">
        <v>177</v>
      </c>
      <c s="19" t="s">
        <v>46</v>
      </c>
      <c s="24" t="s">
        <v>178</v>
      </c>
      <c s="25" t="s">
        <v>48</v>
      </c>
      <c s="26">
        <v>1344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179</v>
      </c>
    </row>
    <row r="111" spans="1:5" ht="114.75">
      <c r="A111" s="30" t="s">
        <v>40</v>
      </c>
      <c r="E111" s="31" t="s">
        <v>180</v>
      </c>
    </row>
    <row r="112" spans="1:5" ht="127.5">
      <c r="A112" t="s">
        <v>42</v>
      </c>
      <c r="E112" s="29" t="s">
        <v>181</v>
      </c>
    </row>
    <row r="113" spans="1:16" ht="12.75">
      <c r="A113" s="19" t="s">
        <v>34</v>
      </c>
      <c s="23" t="s">
        <v>182</v>
      </c>
      <c s="23" t="s">
        <v>183</v>
      </c>
      <c s="19" t="s">
        <v>46</v>
      </c>
      <c s="24" t="s">
        <v>184</v>
      </c>
      <c s="25" t="s">
        <v>48</v>
      </c>
      <c s="26">
        <v>1494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185</v>
      </c>
    </row>
    <row r="115" spans="1:5" ht="140.25">
      <c r="A115" s="30" t="s">
        <v>40</v>
      </c>
      <c r="E115" s="31" t="s">
        <v>186</v>
      </c>
    </row>
    <row r="116" spans="1:5" ht="51">
      <c r="A116" t="s">
        <v>42</v>
      </c>
      <c r="E116" s="29" t="s">
        <v>187</v>
      </c>
    </row>
    <row r="117" spans="1:16" ht="12.75">
      <c r="A117" s="19" t="s">
        <v>34</v>
      </c>
      <c s="23" t="s">
        <v>188</v>
      </c>
      <c s="23" t="s">
        <v>189</v>
      </c>
      <c s="19" t="s">
        <v>46</v>
      </c>
      <c s="24" t="s">
        <v>190</v>
      </c>
      <c s="25" t="s">
        <v>48</v>
      </c>
      <c s="26">
        <v>1344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127.5">
      <c r="A119" s="30" t="s">
        <v>40</v>
      </c>
      <c r="E119" s="31" t="s">
        <v>191</v>
      </c>
    </row>
    <row r="120" spans="1:5" ht="51">
      <c r="A120" t="s">
        <v>42</v>
      </c>
      <c r="E120" s="29" t="s">
        <v>192</v>
      </c>
    </row>
    <row r="121" spans="1:16" ht="12.75">
      <c r="A121" s="19" t="s">
        <v>34</v>
      </c>
      <c s="23" t="s">
        <v>193</v>
      </c>
      <c s="23" t="s">
        <v>194</v>
      </c>
      <c s="19" t="s">
        <v>46</v>
      </c>
      <c s="24" t="s">
        <v>195</v>
      </c>
      <c s="25" t="s">
        <v>48</v>
      </c>
      <c s="26">
        <v>1033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76.5">
      <c r="A123" s="30" t="s">
        <v>40</v>
      </c>
      <c r="E123" s="31" t="s">
        <v>196</v>
      </c>
    </row>
    <row r="124" spans="1:5" ht="51">
      <c r="A124" t="s">
        <v>42</v>
      </c>
      <c r="E124" s="29" t="s">
        <v>192</v>
      </c>
    </row>
    <row r="125" spans="1:16" ht="12.75">
      <c r="A125" s="19" t="s">
        <v>34</v>
      </c>
      <c s="23" t="s">
        <v>197</v>
      </c>
      <c s="23" t="s">
        <v>198</v>
      </c>
      <c s="19" t="s">
        <v>46</v>
      </c>
      <c s="24" t="s">
        <v>199</v>
      </c>
      <c s="25" t="s">
        <v>48</v>
      </c>
      <c s="26">
        <v>2066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76.5">
      <c r="A127" s="30" t="s">
        <v>40</v>
      </c>
      <c r="E127" s="31" t="s">
        <v>200</v>
      </c>
    </row>
    <row r="128" spans="1:5" ht="51">
      <c r="A128" t="s">
        <v>42</v>
      </c>
      <c r="E128" s="29" t="s">
        <v>192</v>
      </c>
    </row>
    <row r="129" spans="1:16" ht="12.75">
      <c r="A129" s="19" t="s">
        <v>34</v>
      </c>
      <c s="23" t="s">
        <v>201</v>
      </c>
      <c s="23" t="s">
        <v>202</v>
      </c>
      <c s="19" t="s">
        <v>46</v>
      </c>
      <c s="24" t="s">
        <v>203</v>
      </c>
      <c s="25" t="s">
        <v>48</v>
      </c>
      <c s="26">
        <v>1033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76.5">
      <c r="A131" s="30" t="s">
        <v>40</v>
      </c>
      <c r="E131" s="31" t="s">
        <v>204</v>
      </c>
    </row>
    <row r="132" spans="1:5" ht="140.25">
      <c r="A132" t="s">
        <v>42</v>
      </c>
      <c r="E132" s="29" t="s">
        <v>205</v>
      </c>
    </row>
    <row r="133" spans="1:16" ht="12.75">
      <c r="A133" s="19" t="s">
        <v>34</v>
      </c>
      <c s="23" t="s">
        <v>206</v>
      </c>
      <c s="23" t="s">
        <v>207</v>
      </c>
      <c s="19" t="s">
        <v>46</v>
      </c>
      <c s="24" t="s">
        <v>208</v>
      </c>
      <c s="25" t="s">
        <v>48</v>
      </c>
      <c s="26">
        <v>1090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51">
      <c r="A135" s="30" t="s">
        <v>40</v>
      </c>
      <c r="E135" s="31" t="s">
        <v>209</v>
      </c>
    </row>
    <row r="136" spans="1:5" ht="140.25">
      <c r="A136" t="s">
        <v>42</v>
      </c>
      <c r="E136" s="29" t="s">
        <v>205</v>
      </c>
    </row>
    <row r="137" spans="1:16" ht="12.75">
      <c r="A137" s="19" t="s">
        <v>34</v>
      </c>
      <c s="23" t="s">
        <v>210</v>
      </c>
      <c s="23" t="s">
        <v>211</v>
      </c>
      <c s="19" t="s">
        <v>46</v>
      </c>
      <c s="24" t="s">
        <v>212</v>
      </c>
      <c s="25" t="s">
        <v>48</v>
      </c>
      <c s="26">
        <v>488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12.75">
      <c r="A138" s="28" t="s">
        <v>38</v>
      </c>
      <c r="E138" s="29" t="s">
        <v>46</v>
      </c>
    </row>
    <row r="139" spans="1:5" ht="38.25">
      <c r="A139" s="30" t="s">
        <v>40</v>
      </c>
      <c r="E139" s="31" t="s">
        <v>213</v>
      </c>
    </row>
    <row r="140" spans="1:5" ht="140.25">
      <c r="A140" t="s">
        <v>42</v>
      </c>
      <c r="E140" s="29" t="s">
        <v>205</v>
      </c>
    </row>
    <row r="141" spans="1:16" ht="12.75">
      <c r="A141" s="19" t="s">
        <v>34</v>
      </c>
      <c s="23" t="s">
        <v>214</v>
      </c>
      <c s="23" t="s">
        <v>215</v>
      </c>
      <c s="19" t="s">
        <v>46</v>
      </c>
      <c s="24" t="s">
        <v>216</v>
      </c>
      <c s="25" t="s">
        <v>48</v>
      </c>
      <c s="26">
        <v>1033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12.75">
      <c r="A142" s="28" t="s">
        <v>38</v>
      </c>
      <c r="E142" s="29" t="s">
        <v>46</v>
      </c>
    </row>
    <row r="143" spans="1:5" ht="76.5">
      <c r="A143" s="30" t="s">
        <v>40</v>
      </c>
      <c r="E143" s="31" t="s">
        <v>217</v>
      </c>
    </row>
    <row r="144" spans="1:5" ht="140.25">
      <c r="A144" t="s">
        <v>42</v>
      </c>
      <c r="E144" s="29" t="s">
        <v>205</v>
      </c>
    </row>
    <row r="145" spans="1:16" ht="12.75">
      <c r="A145" s="19" t="s">
        <v>34</v>
      </c>
      <c s="23" t="s">
        <v>218</v>
      </c>
      <c s="23" t="s">
        <v>219</v>
      </c>
      <c s="19" t="s">
        <v>46</v>
      </c>
      <c s="24" t="s">
        <v>220</v>
      </c>
      <c s="25" t="s">
        <v>48</v>
      </c>
      <c s="26">
        <v>151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38</v>
      </c>
      <c r="E146" s="29" t="s">
        <v>46</v>
      </c>
    </row>
    <row r="147" spans="1:5" ht="76.5">
      <c r="A147" s="30" t="s">
        <v>40</v>
      </c>
      <c r="E147" s="31" t="s">
        <v>221</v>
      </c>
    </row>
    <row r="148" spans="1:5" ht="140.25">
      <c r="A148" t="s">
        <v>42</v>
      </c>
      <c r="E148" s="29" t="s">
        <v>222</v>
      </c>
    </row>
    <row r="149" spans="1:16" ht="12.75">
      <c r="A149" s="19" t="s">
        <v>34</v>
      </c>
      <c s="23" t="s">
        <v>223</v>
      </c>
      <c s="23" t="s">
        <v>224</v>
      </c>
      <c s="19" t="s">
        <v>46</v>
      </c>
      <c s="24" t="s">
        <v>225</v>
      </c>
      <c s="25" t="s">
        <v>48</v>
      </c>
      <c s="26">
        <v>6</v>
      </c>
      <c s="27">
        <v>0</v>
      </c>
      <c s="27">
        <f>ROUND(ROUND(H149,2)*ROUND(G149,3),2)</f>
      </c>
      <c r="O149">
        <f>(I149*21)/100</f>
      </c>
      <c t="s">
        <v>12</v>
      </c>
    </row>
    <row r="150" spans="1:5" ht="12.75">
      <c r="A150" s="28" t="s">
        <v>38</v>
      </c>
      <c r="E150" s="29" t="s">
        <v>46</v>
      </c>
    </row>
    <row r="151" spans="1:5" ht="38.25">
      <c r="A151" s="30" t="s">
        <v>40</v>
      </c>
      <c r="E151" s="31" t="s">
        <v>226</v>
      </c>
    </row>
    <row r="152" spans="1:5" ht="153">
      <c r="A152" t="s">
        <v>42</v>
      </c>
      <c r="E152" s="29" t="s">
        <v>227</v>
      </c>
    </row>
    <row r="153" spans="1:16" ht="25.5">
      <c r="A153" s="19" t="s">
        <v>34</v>
      </c>
      <c s="23" t="s">
        <v>228</v>
      </c>
      <c s="23" t="s">
        <v>229</v>
      </c>
      <c s="19" t="s">
        <v>46</v>
      </c>
      <c s="24" t="s">
        <v>230</v>
      </c>
      <c s="25" t="s">
        <v>48</v>
      </c>
      <c s="26">
        <v>5</v>
      </c>
      <c s="27">
        <v>0</v>
      </c>
      <c s="27">
        <f>ROUND(ROUND(H153,2)*ROUND(G153,3),2)</f>
      </c>
      <c r="O153">
        <f>(I153*21)/100</f>
      </c>
      <c t="s">
        <v>12</v>
      </c>
    </row>
    <row r="154" spans="1:5" ht="12.75">
      <c r="A154" s="28" t="s">
        <v>38</v>
      </c>
      <c r="E154" s="29" t="s">
        <v>46</v>
      </c>
    </row>
    <row r="155" spans="1:5" ht="38.25">
      <c r="A155" s="30" t="s">
        <v>40</v>
      </c>
      <c r="E155" s="31" t="s">
        <v>231</v>
      </c>
    </row>
    <row r="156" spans="1:5" ht="153">
      <c r="A156" t="s">
        <v>42</v>
      </c>
      <c r="E156" s="29" t="s">
        <v>227</v>
      </c>
    </row>
    <row r="157" spans="1:18" ht="12.75" customHeight="1">
      <c r="A157" s="5" t="s">
        <v>32</v>
      </c>
      <c s="5"/>
      <c s="34" t="s">
        <v>96</v>
      </c>
      <c s="5"/>
      <c s="21" t="s">
        <v>232</v>
      </c>
      <c s="5"/>
      <c s="5"/>
      <c s="5"/>
      <c s="35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34</v>
      </c>
      <c s="23" t="s">
        <v>233</v>
      </c>
      <c s="23" t="s">
        <v>234</v>
      </c>
      <c s="19" t="s">
        <v>46</v>
      </c>
      <c s="24" t="s">
        <v>235</v>
      </c>
      <c s="25" t="s">
        <v>103</v>
      </c>
      <c s="26">
        <v>57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236</v>
      </c>
    </row>
    <row r="160" spans="1:5" ht="25.5">
      <c r="A160" s="30" t="s">
        <v>40</v>
      </c>
      <c r="E160" s="31" t="s">
        <v>237</v>
      </c>
    </row>
    <row r="161" spans="1:5" ht="255">
      <c r="A161" t="s">
        <v>42</v>
      </c>
      <c r="E161" s="29" t="s">
        <v>238</v>
      </c>
    </row>
    <row r="162" spans="1:16" ht="12.75">
      <c r="A162" s="19" t="s">
        <v>34</v>
      </c>
      <c s="23" t="s">
        <v>239</v>
      </c>
      <c s="23" t="s">
        <v>240</v>
      </c>
      <c s="19" t="s">
        <v>46</v>
      </c>
      <c s="24" t="s">
        <v>241</v>
      </c>
      <c s="25" t="s">
        <v>58</v>
      </c>
      <c s="26">
        <v>2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25.5">
      <c r="A164" s="30" t="s">
        <v>40</v>
      </c>
      <c r="E164" s="31" t="s">
        <v>242</v>
      </c>
    </row>
    <row r="165" spans="1:5" ht="63.75">
      <c r="A165" t="s">
        <v>42</v>
      </c>
      <c r="E165" s="29" t="s">
        <v>243</v>
      </c>
    </row>
    <row r="166" spans="1:16" ht="12.75">
      <c r="A166" s="19" t="s">
        <v>34</v>
      </c>
      <c s="23" t="s">
        <v>244</v>
      </c>
      <c s="23" t="s">
        <v>245</v>
      </c>
      <c s="19" t="s">
        <v>46</v>
      </c>
      <c s="24" t="s">
        <v>246</v>
      </c>
      <c s="25" t="s">
        <v>58</v>
      </c>
      <c s="26">
        <v>4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38.25">
      <c r="A167" s="28" t="s">
        <v>38</v>
      </c>
      <c r="E167" s="29" t="s">
        <v>247</v>
      </c>
    </row>
    <row r="168" spans="1:5" ht="25.5">
      <c r="A168" s="30" t="s">
        <v>40</v>
      </c>
      <c r="E168" s="31" t="s">
        <v>248</v>
      </c>
    </row>
    <row r="169" spans="1:5" ht="89.25">
      <c r="A169" t="s">
        <v>42</v>
      </c>
      <c r="E169" s="29" t="s">
        <v>249</v>
      </c>
    </row>
    <row r="170" spans="1:16" ht="12.75">
      <c r="A170" s="19" t="s">
        <v>34</v>
      </c>
      <c s="23" t="s">
        <v>250</v>
      </c>
      <c s="23" t="s">
        <v>251</v>
      </c>
      <c s="19" t="s">
        <v>18</v>
      </c>
      <c s="24" t="s">
        <v>252</v>
      </c>
      <c s="25" t="s">
        <v>58</v>
      </c>
      <c s="26">
        <v>12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12.75">
      <c r="A171" s="28" t="s">
        <v>38</v>
      </c>
      <c r="E171" s="29" t="s">
        <v>46</v>
      </c>
    </row>
    <row r="172" spans="1:5" ht="12.75">
      <c r="A172" s="30" t="s">
        <v>40</v>
      </c>
      <c r="E172" s="31" t="s">
        <v>253</v>
      </c>
    </row>
    <row r="173" spans="1:5" ht="76.5">
      <c r="A173" t="s">
        <v>42</v>
      </c>
      <c r="E173" s="29" t="s">
        <v>254</v>
      </c>
    </row>
    <row r="174" spans="1:18" ht="12.75" customHeight="1">
      <c r="A174" s="5" t="s">
        <v>32</v>
      </c>
      <c s="5"/>
      <c s="34" t="s">
        <v>29</v>
      </c>
      <c s="5"/>
      <c s="21" t="s">
        <v>255</v>
      </c>
      <c s="5"/>
      <c s="5"/>
      <c s="5"/>
      <c s="35">
        <f>0+Q174</f>
      </c>
      <c r="O174">
        <f>0+R174</f>
      </c>
      <c r="Q174">
        <f>0+I175+I179+I183+I187+I191+I195+I199+I203+I207+I211+I215+I219+I223+I227+I231</f>
      </c>
      <c>
        <f>0+O175+O179+O183+O187+O191+O195+O199+O203+O207+O211+O215+O219+O223+O227+O231</f>
      </c>
    </row>
    <row r="175" spans="1:16" ht="12.75">
      <c r="A175" s="19" t="s">
        <v>34</v>
      </c>
      <c s="23" t="s">
        <v>256</v>
      </c>
      <c s="23" t="s">
        <v>257</v>
      </c>
      <c s="19" t="s">
        <v>46</v>
      </c>
      <c s="24" t="s">
        <v>258</v>
      </c>
      <c s="25" t="s">
        <v>103</v>
      </c>
      <c s="26">
        <v>43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12.75">
      <c r="A176" s="28" t="s">
        <v>38</v>
      </c>
      <c r="E176" s="29" t="s">
        <v>53</v>
      </c>
    </row>
    <row r="177" spans="1:5" ht="25.5">
      <c r="A177" s="30" t="s">
        <v>40</v>
      </c>
      <c r="E177" s="31" t="s">
        <v>259</v>
      </c>
    </row>
    <row r="178" spans="1:5" ht="38.25">
      <c r="A178" t="s">
        <v>42</v>
      </c>
      <c r="E178" s="29" t="s">
        <v>260</v>
      </c>
    </row>
    <row r="179" spans="1:16" ht="25.5">
      <c r="A179" s="19" t="s">
        <v>34</v>
      </c>
      <c s="23" t="s">
        <v>261</v>
      </c>
      <c s="23" t="s">
        <v>262</v>
      </c>
      <c s="19" t="s">
        <v>46</v>
      </c>
      <c s="24" t="s">
        <v>263</v>
      </c>
      <c s="25" t="s">
        <v>58</v>
      </c>
      <c s="26">
        <v>27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38</v>
      </c>
      <c r="E180" s="29" t="s">
        <v>46</v>
      </c>
    </row>
    <row r="181" spans="1:5" ht="153">
      <c r="A181" s="30" t="s">
        <v>40</v>
      </c>
      <c r="E181" s="31" t="s">
        <v>264</v>
      </c>
    </row>
    <row r="182" spans="1:5" ht="25.5">
      <c r="A182" t="s">
        <v>42</v>
      </c>
      <c r="E182" s="29" t="s">
        <v>265</v>
      </c>
    </row>
    <row r="183" spans="1:16" ht="25.5">
      <c r="A183" s="19" t="s">
        <v>34</v>
      </c>
      <c s="23" t="s">
        <v>266</v>
      </c>
      <c s="23" t="s">
        <v>267</v>
      </c>
      <c s="19" t="s">
        <v>46</v>
      </c>
      <c s="24" t="s">
        <v>268</v>
      </c>
      <c s="25" t="s">
        <v>58</v>
      </c>
      <c s="26">
        <v>27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46</v>
      </c>
    </row>
    <row r="185" spans="1:5" ht="12.75">
      <c r="A185" s="30" t="s">
        <v>40</v>
      </c>
      <c r="E185" s="31" t="s">
        <v>269</v>
      </c>
    </row>
    <row r="186" spans="1:5" ht="25.5">
      <c r="A186" t="s">
        <v>42</v>
      </c>
      <c r="E186" s="29" t="s">
        <v>270</v>
      </c>
    </row>
    <row r="187" spans="1:16" ht="25.5">
      <c r="A187" s="19" t="s">
        <v>34</v>
      </c>
      <c s="23" t="s">
        <v>271</v>
      </c>
      <c s="23" t="s">
        <v>272</v>
      </c>
      <c s="19" t="s">
        <v>46</v>
      </c>
      <c s="24" t="s">
        <v>273</v>
      </c>
      <c s="25" t="s">
        <v>48</v>
      </c>
      <c s="26">
        <v>135.75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12.75">
      <c r="A188" s="28" t="s">
        <v>38</v>
      </c>
      <c r="E188" s="29" t="s">
        <v>46</v>
      </c>
    </row>
    <row r="189" spans="1:5" ht="89.25">
      <c r="A189" s="30" t="s">
        <v>40</v>
      </c>
      <c r="E189" s="31" t="s">
        <v>274</v>
      </c>
    </row>
    <row r="190" spans="1:5" ht="38.25">
      <c r="A190" t="s">
        <v>42</v>
      </c>
      <c r="E190" s="29" t="s">
        <v>275</v>
      </c>
    </row>
    <row r="191" spans="1:16" ht="25.5">
      <c r="A191" s="19" t="s">
        <v>34</v>
      </c>
      <c s="23" t="s">
        <v>276</v>
      </c>
      <c s="23" t="s">
        <v>277</v>
      </c>
      <c s="19" t="s">
        <v>46</v>
      </c>
      <c s="24" t="s">
        <v>278</v>
      </c>
      <c s="25" t="s">
        <v>48</v>
      </c>
      <c s="26">
        <v>74.5</v>
      </c>
      <c s="27">
        <v>0</v>
      </c>
      <c s="27">
        <f>ROUND(ROUND(H191,2)*ROUND(G191,3),2)</f>
      </c>
      <c r="O191">
        <f>(I191*21)/100</f>
      </c>
      <c t="s">
        <v>12</v>
      </c>
    </row>
    <row r="192" spans="1:5" ht="12.75">
      <c r="A192" s="28" t="s">
        <v>38</v>
      </c>
      <c r="E192" s="29" t="s">
        <v>46</v>
      </c>
    </row>
    <row r="193" spans="1:5" ht="51">
      <c r="A193" s="30" t="s">
        <v>40</v>
      </c>
      <c r="E193" s="31" t="s">
        <v>279</v>
      </c>
    </row>
    <row r="194" spans="1:5" ht="38.25">
      <c r="A194" t="s">
        <v>42</v>
      </c>
      <c r="E194" s="29" t="s">
        <v>275</v>
      </c>
    </row>
    <row r="195" spans="1:16" ht="25.5">
      <c r="A195" s="19" t="s">
        <v>34</v>
      </c>
      <c s="23" t="s">
        <v>280</v>
      </c>
      <c s="23" t="s">
        <v>281</v>
      </c>
      <c s="19" t="s">
        <v>46</v>
      </c>
      <c s="24" t="s">
        <v>282</v>
      </c>
      <c s="25" t="s">
        <v>48</v>
      </c>
      <c s="26">
        <v>61.25</v>
      </c>
      <c s="27">
        <v>0</v>
      </c>
      <c s="27">
        <f>ROUND(ROUND(H195,2)*ROUND(G195,3),2)</f>
      </c>
      <c r="O195">
        <f>(I195*21)/100</f>
      </c>
      <c t="s">
        <v>12</v>
      </c>
    </row>
    <row r="196" spans="1:5" ht="12.75">
      <c r="A196" s="28" t="s">
        <v>38</v>
      </c>
      <c r="E196" s="29" t="s">
        <v>46</v>
      </c>
    </row>
    <row r="197" spans="1:5" ht="63.75">
      <c r="A197" s="30" t="s">
        <v>40</v>
      </c>
      <c r="E197" s="31" t="s">
        <v>283</v>
      </c>
    </row>
    <row r="198" spans="1:5" ht="38.25">
      <c r="A198" t="s">
        <v>42</v>
      </c>
      <c r="E198" s="29" t="s">
        <v>275</v>
      </c>
    </row>
    <row r="199" spans="1:16" ht="25.5">
      <c r="A199" s="19" t="s">
        <v>34</v>
      </c>
      <c s="23" t="s">
        <v>284</v>
      </c>
      <c s="23" t="s">
        <v>285</v>
      </c>
      <c s="19" t="s">
        <v>46</v>
      </c>
      <c s="24" t="s">
        <v>286</v>
      </c>
      <c s="25" t="s">
        <v>58</v>
      </c>
      <c s="26">
        <v>150</v>
      </c>
      <c s="27">
        <v>0</v>
      </c>
      <c s="27">
        <f>ROUND(ROUND(H199,2)*ROUND(G199,3),2)</f>
      </c>
      <c r="O199">
        <f>(I199*21)/100</f>
      </c>
      <c t="s">
        <v>12</v>
      </c>
    </row>
    <row r="200" spans="1:5" ht="12.75">
      <c r="A200" s="28" t="s">
        <v>38</v>
      </c>
      <c r="E200" s="29" t="s">
        <v>46</v>
      </c>
    </row>
    <row r="201" spans="1:5" ht="12.75">
      <c r="A201" s="30" t="s">
        <v>40</v>
      </c>
      <c r="E201" s="31" t="s">
        <v>287</v>
      </c>
    </row>
    <row r="202" spans="1:5" ht="12.75">
      <c r="A202" t="s">
        <v>42</v>
      </c>
      <c r="E202" s="29" t="s">
        <v>288</v>
      </c>
    </row>
    <row r="203" spans="1:16" ht="12.75">
      <c r="A203" s="19" t="s">
        <v>34</v>
      </c>
      <c s="23" t="s">
        <v>289</v>
      </c>
      <c s="23" t="s">
        <v>290</v>
      </c>
      <c s="19" t="s">
        <v>46</v>
      </c>
      <c s="24" t="s">
        <v>291</v>
      </c>
      <c s="25" t="s">
        <v>103</v>
      </c>
      <c s="26">
        <v>6</v>
      </c>
      <c s="27">
        <v>0</v>
      </c>
      <c s="27">
        <f>ROUND(ROUND(H203,2)*ROUND(G203,3),2)</f>
      </c>
      <c r="O203">
        <f>(I203*21)/100</f>
      </c>
      <c t="s">
        <v>12</v>
      </c>
    </row>
    <row r="204" spans="1:5" ht="12.75">
      <c r="A204" s="28" t="s">
        <v>38</v>
      </c>
      <c r="E204" s="29" t="s">
        <v>46</v>
      </c>
    </row>
    <row r="205" spans="1:5" ht="25.5">
      <c r="A205" s="30" t="s">
        <v>40</v>
      </c>
      <c r="E205" s="31" t="s">
        <v>292</v>
      </c>
    </row>
    <row r="206" spans="1:5" ht="51">
      <c r="A206" t="s">
        <v>42</v>
      </c>
      <c r="E206" s="29" t="s">
        <v>293</v>
      </c>
    </row>
    <row r="207" spans="1:16" ht="12.75">
      <c r="A207" s="19" t="s">
        <v>34</v>
      </c>
      <c s="23" t="s">
        <v>294</v>
      </c>
      <c s="23" t="s">
        <v>295</v>
      </c>
      <c s="19" t="s">
        <v>296</v>
      </c>
      <c s="24" t="s">
        <v>297</v>
      </c>
      <c s="25" t="s">
        <v>103</v>
      </c>
      <c s="26">
        <v>76</v>
      </c>
      <c s="27">
        <v>0</v>
      </c>
      <c s="27">
        <f>ROUND(ROUND(H207,2)*ROUND(G207,3),2)</f>
      </c>
      <c r="O207">
        <f>(I207*21)/100</f>
      </c>
      <c t="s">
        <v>12</v>
      </c>
    </row>
    <row r="208" spans="1:5" ht="12.75">
      <c r="A208" s="28" t="s">
        <v>38</v>
      </c>
      <c r="E208" s="29" t="s">
        <v>46</v>
      </c>
    </row>
    <row r="209" spans="1:5" ht="25.5">
      <c r="A209" s="30" t="s">
        <v>40</v>
      </c>
      <c r="E209" s="31" t="s">
        <v>298</v>
      </c>
    </row>
    <row r="210" spans="1:5" ht="51">
      <c r="A210" t="s">
        <v>42</v>
      </c>
      <c r="E210" s="29" t="s">
        <v>293</v>
      </c>
    </row>
    <row r="211" spans="1:16" ht="12.75">
      <c r="A211" s="19" t="s">
        <v>34</v>
      </c>
      <c s="23" t="s">
        <v>299</v>
      </c>
      <c s="23" t="s">
        <v>295</v>
      </c>
      <c s="19" t="s">
        <v>300</v>
      </c>
      <c s="24" t="s">
        <v>297</v>
      </c>
      <c s="25" t="s">
        <v>103</v>
      </c>
      <c s="26">
        <v>126</v>
      </c>
      <c s="27">
        <v>0</v>
      </c>
      <c s="27">
        <f>ROUND(ROUND(H211,2)*ROUND(G211,3),2)</f>
      </c>
      <c r="O211">
        <f>(I211*21)/100</f>
      </c>
      <c t="s">
        <v>12</v>
      </c>
    </row>
    <row r="212" spans="1:5" ht="12.75">
      <c r="A212" s="28" t="s">
        <v>38</v>
      </c>
      <c r="E212" s="29" t="s">
        <v>46</v>
      </c>
    </row>
    <row r="213" spans="1:5" ht="25.5">
      <c r="A213" s="30" t="s">
        <v>40</v>
      </c>
      <c r="E213" s="31" t="s">
        <v>301</v>
      </c>
    </row>
    <row r="214" spans="1:5" ht="51">
      <c r="A214" t="s">
        <v>42</v>
      </c>
      <c r="E214" s="29" t="s">
        <v>293</v>
      </c>
    </row>
    <row r="215" spans="1:16" ht="12.75">
      <c r="A215" s="19" t="s">
        <v>34</v>
      </c>
      <c s="23" t="s">
        <v>302</v>
      </c>
      <c s="23" t="s">
        <v>295</v>
      </c>
      <c s="19" t="s">
        <v>303</v>
      </c>
      <c s="24" t="s">
        <v>297</v>
      </c>
      <c s="25" t="s">
        <v>103</v>
      </c>
      <c s="26">
        <v>8</v>
      </c>
      <c s="27">
        <v>0</v>
      </c>
      <c s="27">
        <f>ROUND(ROUND(H215,2)*ROUND(G215,3),2)</f>
      </c>
      <c r="O215">
        <f>(I215*21)/100</f>
      </c>
      <c t="s">
        <v>12</v>
      </c>
    </row>
    <row r="216" spans="1:5" ht="12.75">
      <c r="A216" s="28" t="s">
        <v>38</v>
      </c>
      <c r="E216" s="29" t="s">
        <v>46</v>
      </c>
    </row>
    <row r="217" spans="1:5" ht="25.5">
      <c r="A217" s="30" t="s">
        <v>40</v>
      </c>
      <c r="E217" s="31" t="s">
        <v>304</v>
      </c>
    </row>
    <row r="218" spans="1:5" ht="51">
      <c r="A218" t="s">
        <v>42</v>
      </c>
      <c r="E218" s="29" t="s">
        <v>293</v>
      </c>
    </row>
    <row r="219" spans="1:16" ht="12.75">
      <c r="A219" s="19" t="s">
        <v>34</v>
      </c>
      <c s="23" t="s">
        <v>305</v>
      </c>
      <c s="23" t="s">
        <v>295</v>
      </c>
      <c s="19" t="s">
        <v>306</v>
      </c>
      <c s="24" t="s">
        <v>297</v>
      </c>
      <c s="25" t="s">
        <v>103</v>
      </c>
      <c s="26">
        <v>11</v>
      </c>
      <c s="27">
        <v>0</v>
      </c>
      <c s="27">
        <f>ROUND(ROUND(H219,2)*ROUND(G219,3),2)</f>
      </c>
      <c r="O219">
        <f>(I219*21)/100</f>
      </c>
      <c t="s">
        <v>12</v>
      </c>
    </row>
    <row r="220" spans="1:5" ht="12.75">
      <c r="A220" s="28" t="s">
        <v>38</v>
      </c>
      <c r="E220" s="29" t="s">
        <v>46</v>
      </c>
    </row>
    <row r="221" spans="1:5" ht="25.5">
      <c r="A221" s="30" t="s">
        <v>40</v>
      </c>
      <c r="E221" s="31" t="s">
        <v>307</v>
      </c>
    </row>
    <row r="222" spans="1:5" ht="51">
      <c r="A222" t="s">
        <v>42</v>
      </c>
      <c r="E222" s="29" t="s">
        <v>293</v>
      </c>
    </row>
    <row r="223" spans="1:16" ht="12.75">
      <c r="A223" s="19" t="s">
        <v>34</v>
      </c>
      <c s="23" t="s">
        <v>308</v>
      </c>
      <c s="23" t="s">
        <v>295</v>
      </c>
      <c s="19" t="s">
        <v>309</v>
      </c>
      <c s="24" t="s">
        <v>297</v>
      </c>
      <c s="25" t="s">
        <v>103</v>
      </c>
      <c s="26">
        <v>2</v>
      </c>
      <c s="27">
        <v>0</v>
      </c>
      <c s="27">
        <f>ROUND(ROUND(H223,2)*ROUND(G223,3),2)</f>
      </c>
      <c r="O223">
        <f>(I223*21)/100</f>
      </c>
      <c t="s">
        <v>12</v>
      </c>
    </row>
    <row r="224" spans="1:5" ht="12.75">
      <c r="A224" s="28" t="s">
        <v>38</v>
      </c>
      <c r="E224" s="29" t="s">
        <v>46</v>
      </c>
    </row>
    <row r="225" spans="1:5" ht="25.5">
      <c r="A225" s="30" t="s">
        <v>40</v>
      </c>
      <c r="E225" s="31" t="s">
        <v>310</v>
      </c>
    </row>
    <row r="226" spans="1:5" ht="51">
      <c r="A226" t="s">
        <v>42</v>
      </c>
      <c r="E226" s="29" t="s">
        <v>293</v>
      </c>
    </row>
    <row r="227" spans="1:16" ht="12.75">
      <c r="A227" s="19" t="s">
        <v>34</v>
      </c>
      <c s="23" t="s">
        <v>311</v>
      </c>
      <c s="23" t="s">
        <v>312</v>
      </c>
      <c s="19" t="s">
        <v>46</v>
      </c>
      <c s="24" t="s">
        <v>313</v>
      </c>
      <c s="25" t="s">
        <v>103</v>
      </c>
      <c s="26">
        <v>465</v>
      </c>
      <c s="27">
        <v>0</v>
      </c>
      <c s="27">
        <f>ROUND(ROUND(H227,2)*ROUND(G227,3),2)</f>
      </c>
      <c r="O227">
        <f>(I227*21)/100</f>
      </c>
      <c t="s">
        <v>12</v>
      </c>
    </row>
    <row r="228" spans="1:5" ht="12.75">
      <c r="A228" s="28" t="s">
        <v>38</v>
      </c>
      <c r="E228" s="29" t="s">
        <v>46</v>
      </c>
    </row>
    <row r="229" spans="1:5" ht="89.25">
      <c r="A229" s="30" t="s">
        <v>40</v>
      </c>
      <c r="E229" s="31" t="s">
        <v>314</v>
      </c>
    </row>
    <row r="230" spans="1:5" ht="25.5">
      <c r="A230" t="s">
        <v>42</v>
      </c>
      <c r="E230" s="29" t="s">
        <v>315</v>
      </c>
    </row>
    <row r="231" spans="1:16" ht="12.75">
      <c r="A231" s="19" t="s">
        <v>34</v>
      </c>
      <c s="23" t="s">
        <v>316</v>
      </c>
      <c s="23" t="s">
        <v>317</v>
      </c>
      <c s="19" t="s">
        <v>46</v>
      </c>
      <c s="24" t="s">
        <v>318</v>
      </c>
      <c s="25" t="s">
        <v>103</v>
      </c>
      <c s="26">
        <v>465</v>
      </c>
      <c s="27">
        <v>0</v>
      </c>
      <c s="27">
        <f>ROUND(ROUND(H231,2)*ROUND(G231,3),2)</f>
      </c>
      <c r="O231">
        <f>(I231*21)/100</f>
      </c>
      <c t="s">
        <v>12</v>
      </c>
    </row>
    <row r="232" spans="1:5" ht="12.75">
      <c r="A232" s="28" t="s">
        <v>38</v>
      </c>
      <c r="E232" s="29" t="s">
        <v>46</v>
      </c>
    </row>
    <row r="233" spans="1:5" ht="89.25">
      <c r="A233" s="30" t="s">
        <v>40</v>
      </c>
      <c r="E233" s="31" t="s">
        <v>314</v>
      </c>
    </row>
    <row r="234" spans="1:5" ht="38.25">
      <c r="A234" t="s">
        <v>42</v>
      </c>
      <c r="E234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1037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1037</v>
      </c>
      <c s="5"/>
      <c s="14" t="s">
        <v>1038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12</v>
      </c>
      <c s="23" t="s">
        <v>1039</v>
      </c>
      <c s="19" t="s">
        <v>79</v>
      </c>
      <c s="24" t="s">
        <v>1040</v>
      </c>
      <c s="25" t="s">
        <v>48</v>
      </c>
      <c s="26">
        <v>1890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25.5">
      <c r="A11" s="30" t="s">
        <v>40</v>
      </c>
      <c r="E11" s="31" t="s">
        <v>1041</v>
      </c>
    </row>
    <row r="12" spans="1:5" ht="38.25">
      <c r="A12" t="s">
        <v>42</v>
      </c>
      <c r="E12" s="29" t="s">
        <v>1042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</f>
      </c>
      <c>
        <f>0+O14</f>
      </c>
    </row>
    <row r="14" spans="1:16" ht="12.75">
      <c r="A14" s="19" t="s">
        <v>34</v>
      </c>
      <c s="23" t="s">
        <v>18</v>
      </c>
      <c s="23" t="s">
        <v>147</v>
      </c>
      <c s="19" t="s">
        <v>46</v>
      </c>
      <c s="24" t="s">
        <v>148</v>
      </c>
      <c s="25" t="s">
        <v>64</v>
      </c>
      <c s="26">
        <v>567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76.5">
      <c r="A16" s="30" t="s">
        <v>40</v>
      </c>
      <c r="E16" s="31" t="s">
        <v>1043</v>
      </c>
    </row>
    <row r="17" spans="1:5" ht="38.25">
      <c r="A17" t="s">
        <v>42</v>
      </c>
      <c r="E17" s="29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1046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800</v>
      </c>
      <c s="9" t="s">
        <v>1044</v>
      </c>
      <c s="1"/>
      <c s="10" t="s">
        <v>1045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803</v>
      </c>
      <c s="12" t="s">
        <v>7</v>
      </c>
      <c s="13" t="s">
        <v>1046</v>
      </c>
      <c s="5"/>
      <c s="14" t="s">
        <v>1047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1048</v>
      </c>
      <c s="19" t="s">
        <v>46</v>
      </c>
      <c s="24" t="s">
        <v>1049</v>
      </c>
      <c s="25" t="s">
        <v>1050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1051</v>
      </c>
    </row>
    <row r="12" spans="1:5" ht="12.75">
      <c r="A12" s="30" t="s">
        <v>40</v>
      </c>
      <c r="E12" s="31" t="s">
        <v>46</v>
      </c>
    </row>
    <row r="13" spans="1:5" ht="12.75">
      <c r="A13" t="s">
        <v>42</v>
      </c>
      <c r="E13" s="29" t="s">
        <v>1052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1053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800</v>
      </c>
      <c s="9" t="s">
        <v>1044</v>
      </c>
      <c s="1"/>
      <c s="10" t="s">
        <v>1045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803</v>
      </c>
      <c s="12" t="s">
        <v>7</v>
      </c>
      <c s="13" t="s">
        <v>1053</v>
      </c>
      <c s="5"/>
      <c s="14" t="s">
        <v>1047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25.5">
      <c r="A10" s="19" t="s">
        <v>34</v>
      </c>
      <c s="23" t="s">
        <v>18</v>
      </c>
      <c s="23" t="s">
        <v>1054</v>
      </c>
      <c s="19" t="s">
        <v>79</v>
      </c>
      <c s="24" t="s">
        <v>1055</v>
      </c>
      <c s="25" t="s">
        <v>1050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46</v>
      </c>
    </row>
    <row r="12" spans="1:5" ht="12.75">
      <c r="A12" s="30" t="s">
        <v>40</v>
      </c>
      <c r="E12" s="31" t="s">
        <v>46</v>
      </c>
    </row>
    <row r="13" spans="1:5" ht="12.75">
      <c r="A13" t="s">
        <v>42</v>
      </c>
      <c r="E13" s="29" t="s">
        <v>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0+O8+O21+O54+O67+O100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320</v>
      </c>
      <c s="36">
        <f>0+I8+I21+I54+I67+I100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320</v>
      </c>
      <c s="5"/>
      <c s="14" t="s">
        <v>321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7.027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322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520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323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78</v>
      </c>
      <c s="19" t="s">
        <v>79</v>
      </c>
      <c s="24" t="s">
        <v>80</v>
      </c>
      <c s="25" t="s">
        <v>37</v>
      </c>
      <c s="26">
        <v>272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38.25">
      <c r="A19" s="30" t="s">
        <v>40</v>
      </c>
      <c r="E19" s="31" t="s">
        <v>324</v>
      </c>
    </row>
    <row r="20" spans="1:5" ht="25.5">
      <c r="A20" t="s">
        <v>42</v>
      </c>
      <c r="E20" s="29" t="s">
        <v>82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</f>
      </c>
      <c>
        <f>0+O22+O26+O30+O34+O38+O42+O46+O50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101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63.75">
      <c r="A24" s="30" t="s">
        <v>40</v>
      </c>
      <c r="E24" s="31" t="s">
        <v>325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101</v>
      </c>
      <c s="19" t="s">
        <v>46</v>
      </c>
      <c s="24" t="s">
        <v>102</v>
      </c>
      <c s="25" t="s">
        <v>103</v>
      </c>
      <c s="26">
        <v>26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326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46</v>
      </c>
      <c s="24" t="s">
        <v>106</v>
      </c>
      <c s="25" t="s">
        <v>64</v>
      </c>
      <c s="26">
        <v>61.8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63.75">
      <c r="A32" s="30" t="s">
        <v>40</v>
      </c>
      <c r="E32" s="31" t="s">
        <v>327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110</v>
      </c>
      <c s="19" t="s">
        <v>46</v>
      </c>
      <c s="24" t="s">
        <v>111</v>
      </c>
      <c s="25" t="s">
        <v>64</v>
      </c>
      <c s="26">
        <v>260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63.75">
      <c r="A36" s="30" t="s">
        <v>40</v>
      </c>
      <c r="E36" s="31" t="s">
        <v>328</v>
      </c>
    </row>
    <row r="37" spans="1:5" ht="369.75">
      <c r="A37" t="s">
        <v>42</v>
      </c>
      <c r="E37" s="29" t="s">
        <v>113</v>
      </c>
    </row>
    <row r="38" spans="1:16" ht="12.75">
      <c r="A38" s="19" t="s">
        <v>34</v>
      </c>
      <c s="23" t="s">
        <v>96</v>
      </c>
      <c s="23" t="s">
        <v>115</v>
      </c>
      <c s="19" t="s">
        <v>46</v>
      </c>
      <c s="24" t="s">
        <v>116</v>
      </c>
      <c s="25" t="s">
        <v>64</v>
      </c>
      <c s="26">
        <v>160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25.5">
      <c r="A40" s="30" t="s">
        <v>40</v>
      </c>
      <c r="E40" s="31" t="s">
        <v>329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120</v>
      </c>
      <c s="19" t="s">
        <v>46</v>
      </c>
      <c s="24" t="s">
        <v>121</v>
      </c>
      <c s="25" t="s">
        <v>64</v>
      </c>
      <c s="26">
        <v>101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330</v>
      </c>
    </row>
    <row r="45" spans="1:5" ht="191.25">
      <c r="A45" t="s">
        <v>42</v>
      </c>
      <c r="E45" s="29" t="s">
        <v>123</v>
      </c>
    </row>
    <row r="46" spans="1:16" ht="12.75">
      <c r="A46" s="19" t="s">
        <v>34</v>
      </c>
      <c s="23" t="s">
        <v>31</v>
      </c>
      <c s="23" t="s">
        <v>120</v>
      </c>
      <c s="19" t="s">
        <v>18</v>
      </c>
      <c s="24" t="s">
        <v>121</v>
      </c>
      <c s="25" t="s">
        <v>64</v>
      </c>
      <c s="26">
        <v>260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331</v>
      </c>
    </row>
    <row r="48" spans="1:5" ht="12.75">
      <c r="A48" s="30" t="s">
        <v>40</v>
      </c>
      <c r="E48" s="31" t="s">
        <v>46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127</v>
      </c>
      <c s="19" t="s">
        <v>46</v>
      </c>
      <c s="24" t="s">
        <v>128</v>
      </c>
      <c s="25" t="s">
        <v>64</v>
      </c>
      <c s="26">
        <v>160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2.75">
      <c r="A52" s="30" t="s">
        <v>40</v>
      </c>
      <c r="E52" s="31" t="s">
        <v>332</v>
      </c>
    </row>
    <row r="53" spans="1:5" ht="267.75">
      <c r="A53" t="s">
        <v>42</v>
      </c>
      <c r="E53" s="29" t="s">
        <v>130</v>
      </c>
    </row>
    <row r="54" spans="1:18" ht="12.75" customHeight="1">
      <c r="A54" s="5" t="s">
        <v>32</v>
      </c>
      <c s="5"/>
      <c s="34" t="s">
        <v>12</v>
      </c>
      <c s="5"/>
      <c s="21" t="s">
        <v>155</v>
      </c>
      <c s="5"/>
      <c s="5"/>
      <c s="5"/>
      <c s="35">
        <f>0+Q54</f>
      </c>
      <c r="O54">
        <f>0+R54</f>
      </c>
      <c r="Q54">
        <f>0+I55+I59+I63</f>
      </c>
      <c>
        <f>0+O55+O59+O63</f>
      </c>
    </row>
    <row r="55" spans="1:16" ht="12.75">
      <c r="A55" s="19" t="s">
        <v>34</v>
      </c>
      <c s="23" t="s">
        <v>114</v>
      </c>
      <c s="23" t="s">
        <v>157</v>
      </c>
      <c s="19" t="s">
        <v>46</v>
      </c>
      <c s="24" t="s">
        <v>158</v>
      </c>
      <c s="25" t="s">
        <v>103</v>
      </c>
      <c s="26">
        <v>26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46</v>
      </c>
    </row>
    <row r="57" spans="1:5" ht="25.5">
      <c r="A57" s="30" t="s">
        <v>40</v>
      </c>
      <c r="E57" s="31" t="s">
        <v>333</v>
      </c>
    </row>
    <row r="58" spans="1:5" ht="165.75">
      <c r="A58" t="s">
        <v>42</v>
      </c>
      <c r="E58" s="29" t="s">
        <v>160</v>
      </c>
    </row>
    <row r="59" spans="1:16" ht="12.75">
      <c r="A59" s="19" t="s">
        <v>34</v>
      </c>
      <c s="23" t="s">
        <v>119</v>
      </c>
      <c s="23" t="s">
        <v>162</v>
      </c>
      <c s="19" t="s">
        <v>46</v>
      </c>
      <c s="24" t="s">
        <v>163</v>
      </c>
      <c s="25" t="s">
        <v>48</v>
      </c>
      <c s="26">
        <v>320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164</v>
      </c>
    </row>
    <row r="61" spans="1:5" ht="25.5">
      <c r="A61" s="30" t="s">
        <v>40</v>
      </c>
      <c r="E61" s="31" t="s">
        <v>334</v>
      </c>
    </row>
    <row r="62" spans="1:5" ht="102">
      <c r="A62" t="s">
        <v>42</v>
      </c>
      <c r="E62" s="29" t="s">
        <v>166</v>
      </c>
    </row>
    <row r="63" spans="1:16" ht="12.75">
      <c r="A63" s="19" t="s">
        <v>34</v>
      </c>
      <c s="23" t="s">
        <v>124</v>
      </c>
      <c s="23" t="s">
        <v>162</v>
      </c>
      <c s="19" t="s">
        <v>18</v>
      </c>
      <c s="24" t="s">
        <v>163</v>
      </c>
      <c s="25" t="s">
        <v>48</v>
      </c>
      <c s="26">
        <v>65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46</v>
      </c>
    </row>
    <row r="65" spans="1:5" ht="25.5">
      <c r="A65" s="30" t="s">
        <v>40</v>
      </c>
      <c r="E65" s="31" t="s">
        <v>335</v>
      </c>
    </row>
    <row r="66" spans="1:5" ht="102">
      <c r="A66" t="s">
        <v>42</v>
      </c>
      <c r="E66" s="29" t="s">
        <v>166</v>
      </c>
    </row>
    <row r="67" spans="1:18" ht="12.75" customHeight="1">
      <c r="A67" s="5" t="s">
        <v>32</v>
      </c>
      <c s="5"/>
      <c s="34" t="s">
        <v>24</v>
      </c>
      <c s="5"/>
      <c s="21" t="s">
        <v>175</v>
      </c>
      <c s="5"/>
      <c s="5"/>
      <c s="5"/>
      <c s="35">
        <f>0+Q67</f>
      </c>
      <c r="O67">
        <f>0+R67</f>
      </c>
      <c r="Q67">
        <f>0+I68+I72+I76+I80+I84+I88+I92+I96</f>
      </c>
      <c>
        <f>0+O68+O72+O76+O80+O84+O88+O92+O96</f>
      </c>
    </row>
    <row r="68" spans="1:16" ht="12.75">
      <c r="A68" s="19" t="s">
        <v>34</v>
      </c>
      <c s="23" t="s">
        <v>126</v>
      </c>
      <c s="23" t="s">
        <v>177</v>
      </c>
      <c s="19" t="s">
        <v>46</v>
      </c>
      <c s="24" t="s">
        <v>178</v>
      </c>
      <c s="25" t="s">
        <v>48</v>
      </c>
      <c s="26">
        <v>314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12.75">
      <c r="A69" s="28" t="s">
        <v>38</v>
      </c>
      <c r="E69" s="29" t="s">
        <v>179</v>
      </c>
    </row>
    <row r="70" spans="1:5" ht="25.5">
      <c r="A70" s="30" t="s">
        <v>40</v>
      </c>
      <c r="E70" s="31" t="s">
        <v>336</v>
      </c>
    </row>
    <row r="71" spans="1:5" ht="127.5">
      <c r="A71" t="s">
        <v>42</v>
      </c>
      <c r="E71" s="29" t="s">
        <v>181</v>
      </c>
    </row>
    <row r="72" spans="1:16" ht="12.75">
      <c r="A72" s="19" t="s">
        <v>34</v>
      </c>
      <c s="23" t="s">
        <v>131</v>
      </c>
      <c s="23" t="s">
        <v>183</v>
      </c>
      <c s="19" t="s">
        <v>46</v>
      </c>
      <c s="24" t="s">
        <v>184</v>
      </c>
      <c s="25" t="s">
        <v>48</v>
      </c>
      <c s="26">
        <v>319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185</v>
      </c>
    </row>
    <row r="74" spans="1:5" ht="25.5">
      <c r="A74" s="30" t="s">
        <v>40</v>
      </c>
      <c r="E74" s="31" t="s">
        <v>337</v>
      </c>
    </row>
    <row r="75" spans="1:5" ht="51">
      <c r="A75" t="s">
        <v>42</v>
      </c>
      <c r="E75" s="29" t="s">
        <v>187</v>
      </c>
    </row>
    <row r="76" spans="1:16" ht="12.75">
      <c r="A76" s="19" t="s">
        <v>34</v>
      </c>
      <c s="23" t="s">
        <v>136</v>
      </c>
      <c s="23" t="s">
        <v>189</v>
      </c>
      <c s="19" t="s">
        <v>46</v>
      </c>
      <c s="24" t="s">
        <v>190</v>
      </c>
      <c s="25" t="s">
        <v>48</v>
      </c>
      <c s="26">
        <v>314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38.25">
      <c r="A78" s="30" t="s">
        <v>40</v>
      </c>
      <c r="E78" s="31" t="s">
        <v>338</v>
      </c>
    </row>
    <row r="79" spans="1:5" ht="51">
      <c r="A79" t="s">
        <v>42</v>
      </c>
      <c r="E79" s="29" t="s">
        <v>192</v>
      </c>
    </row>
    <row r="80" spans="1:16" ht="12.75">
      <c r="A80" s="19" t="s">
        <v>34</v>
      </c>
      <c s="23" t="s">
        <v>141</v>
      </c>
      <c s="23" t="s">
        <v>194</v>
      </c>
      <c s="19" t="s">
        <v>46</v>
      </c>
      <c s="24" t="s">
        <v>195</v>
      </c>
      <c s="25" t="s">
        <v>48</v>
      </c>
      <c s="26">
        <v>314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46</v>
      </c>
    </row>
    <row r="82" spans="1:5" ht="38.25">
      <c r="A82" s="30" t="s">
        <v>40</v>
      </c>
      <c r="E82" s="31" t="s">
        <v>339</v>
      </c>
    </row>
    <row r="83" spans="1:5" ht="51">
      <c r="A83" t="s">
        <v>42</v>
      </c>
      <c r="E83" s="29" t="s">
        <v>192</v>
      </c>
    </row>
    <row r="84" spans="1:16" ht="12.75">
      <c r="A84" s="19" t="s">
        <v>34</v>
      </c>
      <c s="23" t="s">
        <v>146</v>
      </c>
      <c s="23" t="s">
        <v>198</v>
      </c>
      <c s="19" t="s">
        <v>46</v>
      </c>
      <c s="24" t="s">
        <v>199</v>
      </c>
      <c s="25" t="s">
        <v>48</v>
      </c>
      <c s="26">
        <v>603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38.25">
      <c r="A86" s="30" t="s">
        <v>40</v>
      </c>
      <c r="E86" s="31" t="s">
        <v>340</v>
      </c>
    </row>
    <row r="87" spans="1:5" ht="51">
      <c r="A87" t="s">
        <v>42</v>
      </c>
      <c r="E87" s="29" t="s">
        <v>192</v>
      </c>
    </row>
    <row r="88" spans="1:16" ht="12.75">
      <c r="A88" s="19" t="s">
        <v>34</v>
      </c>
      <c s="23" t="s">
        <v>150</v>
      </c>
      <c s="23" t="s">
        <v>202</v>
      </c>
      <c s="19" t="s">
        <v>46</v>
      </c>
      <c s="24" t="s">
        <v>203</v>
      </c>
      <c s="25" t="s">
        <v>48</v>
      </c>
      <c s="26">
        <v>301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46</v>
      </c>
    </row>
    <row r="90" spans="1:5" ht="38.25">
      <c r="A90" s="30" t="s">
        <v>40</v>
      </c>
      <c r="E90" s="31" t="s">
        <v>341</v>
      </c>
    </row>
    <row r="91" spans="1:5" ht="140.25">
      <c r="A91" t="s">
        <v>42</v>
      </c>
      <c r="E91" s="29" t="s">
        <v>205</v>
      </c>
    </row>
    <row r="92" spans="1:16" ht="12.75">
      <c r="A92" s="19" t="s">
        <v>34</v>
      </c>
      <c s="23" t="s">
        <v>156</v>
      </c>
      <c s="23" t="s">
        <v>211</v>
      </c>
      <c s="19" t="s">
        <v>46</v>
      </c>
      <c s="24" t="s">
        <v>212</v>
      </c>
      <c s="25" t="s">
        <v>48</v>
      </c>
      <c s="26">
        <v>302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46</v>
      </c>
    </row>
    <row r="94" spans="1:5" ht="38.25">
      <c r="A94" s="30" t="s">
        <v>40</v>
      </c>
      <c r="E94" s="31" t="s">
        <v>342</v>
      </c>
    </row>
    <row r="95" spans="1:5" ht="140.25">
      <c r="A95" t="s">
        <v>42</v>
      </c>
      <c r="E95" s="29" t="s">
        <v>205</v>
      </c>
    </row>
    <row r="96" spans="1:16" ht="12.75">
      <c r="A96" s="19" t="s">
        <v>34</v>
      </c>
      <c s="23" t="s">
        <v>161</v>
      </c>
      <c s="23" t="s">
        <v>215</v>
      </c>
      <c s="19" t="s">
        <v>46</v>
      </c>
      <c s="24" t="s">
        <v>216</v>
      </c>
      <c s="25" t="s">
        <v>48</v>
      </c>
      <c s="26">
        <v>300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46</v>
      </c>
    </row>
    <row r="98" spans="1:5" ht="38.25">
      <c r="A98" s="30" t="s">
        <v>40</v>
      </c>
      <c r="E98" s="31" t="s">
        <v>343</v>
      </c>
    </row>
    <row r="99" spans="1:5" ht="140.25">
      <c r="A99" t="s">
        <v>42</v>
      </c>
      <c r="E99" s="29" t="s">
        <v>205</v>
      </c>
    </row>
    <row r="100" spans="1:18" ht="12.75" customHeight="1">
      <c r="A100" s="5" t="s">
        <v>32</v>
      </c>
      <c s="5"/>
      <c s="34" t="s">
        <v>29</v>
      </c>
      <c s="5"/>
      <c s="21" t="s">
        <v>255</v>
      </c>
      <c s="5"/>
      <c s="5"/>
      <c s="5"/>
      <c s="35">
        <f>0+Q100</f>
      </c>
      <c r="O100">
        <f>0+R100</f>
      </c>
      <c r="Q100">
        <f>0+I101+I105+I109+I113+I117</f>
      </c>
      <c>
        <f>0+O101+O105+O109+O113+O117</f>
      </c>
    </row>
    <row r="101" spans="1:16" ht="25.5">
      <c r="A101" s="19" t="s">
        <v>34</v>
      </c>
      <c s="23" t="s">
        <v>167</v>
      </c>
      <c s="23" t="s">
        <v>272</v>
      </c>
      <c s="19" t="s">
        <v>46</v>
      </c>
      <c s="24" t="s">
        <v>273</v>
      </c>
      <c s="25" t="s">
        <v>48</v>
      </c>
      <c s="26">
        <v>39.25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51">
      <c r="A103" s="30" t="s">
        <v>40</v>
      </c>
      <c r="E103" s="31" t="s">
        <v>344</v>
      </c>
    </row>
    <row r="104" spans="1:5" ht="38.25">
      <c r="A104" t="s">
        <v>42</v>
      </c>
      <c r="E104" s="29" t="s">
        <v>275</v>
      </c>
    </row>
    <row r="105" spans="1:16" ht="25.5">
      <c r="A105" s="19" t="s">
        <v>34</v>
      </c>
      <c s="23" t="s">
        <v>170</v>
      </c>
      <c s="23" t="s">
        <v>277</v>
      </c>
      <c s="19" t="s">
        <v>46</v>
      </c>
      <c s="24" t="s">
        <v>278</v>
      </c>
      <c s="25" t="s">
        <v>48</v>
      </c>
      <c s="26">
        <v>10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25.5">
      <c r="A107" s="30" t="s">
        <v>40</v>
      </c>
      <c r="E107" s="31" t="s">
        <v>345</v>
      </c>
    </row>
    <row r="108" spans="1:5" ht="38.25">
      <c r="A108" t="s">
        <v>42</v>
      </c>
      <c r="E108" s="29" t="s">
        <v>275</v>
      </c>
    </row>
    <row r="109" spans="1:16" ht="25.5">
      <c r="A109" s="19" t="s">
        <v>34</v>
      </c>
      <c s="23" t="s">
        <v>176</v>
      </c>
      <c s="23" t="s">
        <v>281</v>
      </c>
      <c s="19" t="s">
        <v>46</v>
      </c>
      <c s="24" t="s">
        <v>282</v>
      </c>
      <c s="25" t="s">
        <v>48</v>
      </c>
      <c s="26">
        <v>29.25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25.5">
      <c r="A111" s="30" t="s">
        <v>40</v>
      </c>
      <c r="E111" s="31" t="s">
        <v>346</v>
      </c>
    </row>
    <row r="112" spans="1:5" ht="38.25">
      <c r="A112" t="s">
        <v>42</v>
      </c>
      <c r="E112" s="29" t="s">
        <v>275</v>
      </c>
    </row>
    <row r="113" spans="1:16" ht="12.75">
      <c r="A113" s="19" t="s">
        <v>34</v>
      </c>
      <c s="23" t="s">
        <v>182</v>
      </c>
      <c s="23" t="s">
        <v>312</v>
      </c>
      <c s="19" t="s">
        <v>46</v>
      </c>
      <c s="24" t="s">
        <v>313</v>
      </c>
      <c s="25" t="s">
        <v>103</v>
      </c>
      <c s="26">
        <v>66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63.75">
      <c r="A115" s="30" t="s">
        <v>40</v>
      </c>
      <c r="E115" s="31" t="s">
        <v>347</v>
      </c>
    </row>
    <row r="116" spans="1:5" ht="25.5">
      <c r="A116" t="s">
        <v>42</v>
      </c>
      <c r="E116" s="29" t="s">
        <v>315</v>
      </c>
    </row>
    <row r="117" spans="1:16" ht="12.75">
      <c r="A117" s="19" t="s">
        <v>34</v>
      </c>
      <c s="23" t="s">
        <v>188</v>
      </c>
      <c s="23" t="s">
        <v>317</v>
      </c>
      <c s="19" t="s">
        <v>46</v>
      </c>
      <c s="24" t="s">
        <v>318</v>
      </c>
      <c s="25" t="s">
        <v>103</v>
      </c>
      <c s="26">
        <v>66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63.75">
      <c r="A119" s="30" t="s">
        <v>40</v>
      </c>
      <c r="E119" s="31" t="s">
        <v>347</v>
      </c>
    </row>
    <row r="120" spans="1:5" ht="38.25">
      <c r="A120" t="s">
        <v>42</v>
      </c>
      <c r="E120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0+O8+O25+O78+O91+O144+O145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348</v>
      </c>
      <c s="36">
        <f>0+I8+I25+I78+I91+I144+I145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348</v>
      </c>
      <c s="5"/>
      <c s="14" t="s">
        <v>349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752.92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350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11</v>
      </c>
      <c s="24" t="s">
        <v>36</v>
      </c>
      <c s="25" t="s">
        <v>37</v>
      </c>
      <c s="26">
        <v>16.56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351</v>
      </c>
    </row>
    <row r="15" spans="1:5" ht="12.75">
      <c r="A15" s="30" t="s">
        <v>40</v>
      </c>
      <c r="E15" s="31" t="s">
        <v>352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78</v>
      </c>
      <c s="19" t="s">
        <v>79</v>
      </c>
      <c s="24" t="s">
        <v>80</v>
      </c>
      <c s="25" t="s">
        <v>37</v>
      </c>
      <c s="26">
        <v>289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38.25">
      <c r="A19" s="30" t="s">
        <v>40</v>
      </c>
      <c r="E19" s="31" t="s">
        <v>353</v>
      </c>
    </row>
    <row r="20" spans="1:5" ht="25.5">
      <c r="A20" t="s">
        <v>42</v>
      </c>
      <c r="E20" s="29" t="s">
        <v>82</v>
      </c>
    </row>
    <row r="21" spans="1:16" ht="12.75">
      <c r="A21" s="19" t="s">
        <v>34</v>
      </c>
      <c s="23" t="s">
        <v>22</v>
      </c>
      <c s="23" t="s">
        <v>83</v>
      </c>
      <c s="19" t="s">
        <v>46</v>
      </c>
      <c s="24" t="s">
        <v>84</v>
      </c>
      <c s="25" t="s">
        <v>37</v>
      </c>
      <c s="26">
        <v>3.64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38.25">
      <c r="A23" s="30" t="s">
        <v>40</v>
      </c>
      <c r="E23" s="31" t="s">
        <v>354</v>
      </c>
    </row>
    <row r="24" spans="1:5" ht="25.5">
      <c r="A24" t="s">
        <v>42</v>
      </c>
      <c r="E24" s="29" t="s">
        <v>86</v>
      </c>
    </row>
    <row r="25" spans="1:18" ht="12.75" customHeight="1">
      <c r="A25" s="5" t="s">
        <v>32</v>
      </c>
      <c s="5"/>
      <c s="34" t="s">
        <v>18</v>
      </c>
      <c s="5"/>
      <c s="21" t="s">
        <v>44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9" t="s">
        <v>34</v>
      </c>
      <c s="23" t="s">
        <v>24</v>
      </c>
      <c s="23" t="s">
        <v>87</v>
      </c>
      <c s="19" t="s">
        <v>46</v>
      </c>
      <c s="24" t="s">
        <v>88</v>
      </c>
      <c s="25" t="s">
        <v>64</v>
      </c>
      <c s="26">
        <v>6.9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355</v>
      </c>
    </row>
    <row r="29" spans="1:5" ht="63.75">
      <c r="A29" t="s">
        <v>42</v>
      </c>
      <c r="E29" s="29" t="s">
        <v>91</v>
      </c>
    </row>
    <row r="30" spans="1:16" ht="25.5">
      <c r="A30" s="19" t="s">
        <v>34</v>
      </c>
      <c s="23" t="s">
        <v>26</v>
      </c>
      <c s="23" t="s">
        <v>97</v>
      </c>
      <c s="19" t="s">
        <v>46</v>
      </c>
      <c s="24" t="s">
        <v>98</v>
      </c>
      <c s="25" t="s">
        <v>64</v>
      </c>
      <c s="26">
        <v>98.2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114.75">
      <c r="A32" s="30" t="s">
        <v>40</v>
      </c>
      <c r="E32" s="31" t="s">
        <v>356</v>
      </c>
    </row>
    <row r="33" spans="1:5" ht="25.5">
      <c r="A33" t="s">
        <v>42</v>
      </c>
      <c r="E33" s="29" t="s">
        <v>100</v>
      </c>
    </row>
    <row r="34" spans="1:16" ht="25.5">
      <c r="A34" s="19" t="s">
        <v>34</v>
      </c>
      <c s="23" t="s">
        <v>92</v>
      </c>
      <c s="23" t="s">
        <v>357</v>
      </c>
      <c s="19" t="s">
        <v>46</v>
      </c>
      <c s="24" t="s">
        <v>358</v>
      </c>
      <c s="25" t="s">
        <v>64</v>
      </c>
      <c s="26">
        <v>6.8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12.75">
      <c r="A36" s="30" t="s">
        <v>40</v>
      </c>
      <c r="E36" s="31" t="s">
        <v>359</v>
      </c>
    </row>
    <row r="37" spans="1:5" ht="63.75">
      <c r="A37" t="s">
        <v>42</v>
      </c>
      <c r="E37" s="29" t="s">
        <v>91</v>
      </c>
    </row>
    <row r="38" spans="1:16" ht="12.75">
      <c r="A38" s="19" t="s">
        <v>34</v>
      </c>
      <c s="23" t="s">
        <v>96</v>
      </c>
      <c s="23" t="s">
        <v>105</v>
      </c>
      <c s="19" t="s">
        <v>18</v>
      </c>
      <c s="24" t="s">
        <v>106</v>
      </c>
      <c s="25" t="s">
        <v>64</v>
      </c>
      <c s="26">
        <v>50.587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89.25">
      <c r="A40" s="30" t="s">
        <v>40</v>
      </c>
      <c r="E40" s="31" t="s">
        <v>360</v>
      </c>
    </row>
    <row r="41" spans="1:5" ht="25.5">
      <c r="A41" t="s">
        <v>42</v>
      </c>
      <c r="E41" s="29" t="s">
        <v>108</v>
      </c>
    </row>
    <row r="42" spans="1:16" ht="12.75">
      <c r="A42" s="19" t="s">
        <v>34</v>
      </c>
      <c s="23" t="s">
        <v>29</v>
      </c>
      <c s="23" t="s">
        <v>105</v>
      </c>
      <c s="19" t="s">
        <v>12</v>
      </c>
      <c s="24" t="s">
        <v>106</v>
      </c>
      <c s="25" t="s">
        <v>64</v>
      </c>
      <c s="26">
        <v>2.213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361</v>
      </c>
    </row>
    <row r="45" spans="1:5" ht="25.5">
      <c r="A45" t="s">
        <v>42</v>
      </c>
      <c r="E45" s="29" t="s">
        <v>108</v>
      </c>
    </row>
    <row r="46" spans="1:16" ht="12.75">
      <c r="A46" s="19" t="s">
        <v>34</v>
      </c>
      <c s="23" t="s">
        <v>31</v>
      </c>
      <c s="23" t="s">
        <v>110</v>
      </c>
      <c s="19" t="s">
        <v>46</v>
      </c>
      <c s="24" t="s">
        <v>111</v>
      </c>
      <c s="25" t="s">
        <v>64</v>
      </c>
      <c s="26">
        <v>370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53</v>
      </c>
    </row>
    <row r="48" spans="1:5" ht="63.75">
      <c r="A48" s="30" t="s">
        <v>40</v>
      </c>
      <c r="E48" s="31" t="s">
        <v>362</v>
      </c>
    </row>
    <row r="49" spans="1:5" ht="369.75">
      <c r="A49" t="s">
        <v>42</v>
      </c>
      <c r="E49" s="29" t="s">
        <v>113</v>
      </c>
    </row>
    <row r="50" spans="1:16" ht="12.75">
      <c r="A50" s="19" t="s">
        <v>34</v>
      </c>
      <c s="23" t="s">
        <v>109</v>
      </c>
      <c s="23" t="s">
        <v>115</v>
      </c>
      <c s="19" t="s">
        <v>46</v>
      </c>
      <c s="24" t="s">
        <v>116</v>
      </c>
      <c s="25" t="s">
        <v>64</v>
      </c>
      <c s="26">
        <v>193.6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02">
      <c r="A52" s="30" t="s">
        <v>40</v>
      </c>
      <c r="E52" s="31" t="s">
        <v>363</v>
      </c>
    </row>
    <row r="53" spans="1:5" ht="306">
      <c r="A53" t="s">
        <v>42</v>
      </c>
      <c r="E53" s="29" t="s">
        <v>118</v>
      </c>
    </row>
    <row r="54" spans="1:16" ht="12.75">
      <c r="A54" s="19" t="s">
        <v>34</v>
      </c>
      <c s="23" t="s">
        <v>114</v>
      </c>
      <c s="23" t="s">
        <v>120</v>
      </c>
      <c s="19" t="s">
        <v>46</v>
      </c>
      <c s="24" t="s">
        <v>121</v>
      </c>
      <c s="25" t="s">
        <v>64</v>
      </c>
      <c s="26">
        <v>105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25.5">
      <c r="A55" s="28" t="s">
        <v>38</v>
      </c>
      <c r="E55" s="29" t="s">
        <v>364</v>
      </c>
    </row>
    <row r="56" spans="1:5" ht="51">
      <c r="A56" s="30" t="s">
        <v>40</v>
      </c>
      <c r="E56" s="31" t="s">
        <v>365</v>
      </c>
    </row>
    <row r="57" spans="1:5" ht="191.25">
      <c r="A57" t="s">
        <v>42</v>
      </c>
      <c r="E57" s="29" t="s">
        <v>123</v>
      </c>
    </row>
    <row r="58" spans="1:16" ht="12.75">
      <c r="A58" s="19" t="s">
        <v>34</v>
      </c>
      <c s="23" t="s">
        <v>119</v>
      </c>
      <c s="23" t="s">
        <v>120</v>
      </c>
      <c s="19" t="s">
        <v>18</v>
      </c>
      <c s="24" t="s">
        <v>121</v>
      </c>
      <c s="25" t="s">
        <v>64</v>
      </c>
      <c s="26">
        <v>370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331</v>
      </c>
    </row>
    <row r="60" spans="1:5" ht="12.75">
      <c r="A60" s="30" t="s">
        <v>40</v>
      </c>
      <c r="E60" s="31" t="s">
        <v>46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127</v>
      </c>
      <c s="19" t="s">
        <v>46</v>
      </c>
      <c s="24" t="s">
        <v>128</v>
      </c>
      <c s="25" t="s">
        <v>64</v>
      </c>
      <c s="26">
        <v>170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12.75">
      <c r="A64" s="30" t="s">
        <v>40</v>
      </c>
      <c r="E64" s="31" t="s">
        <v>366</v>
      </c>
    </row>
    <row r="65" spans="1:5" ht="267.75">
      <c r="A65" t="s">
        <v>42</v>
      </c>
      <c r="E65" s="29" t="s">
        <v>130</v>
      </c>
    </row>
    <row r="66" spans="1:16" ht="12.75">
      <c r="A66" s="19" t="s">
        <v>34</v>
      </c>
      <c s="23" t="s">
        <v>126</v>
      </c>
      <c s="23" t="s">
        <v>132</v>
      </c>
      <c s="19" t="s">
        <v>46</v>
      </c>
      <c s="24" t="s">
        <v>133</v>
      </c>
      <c s="25" t="s">
        <v>64</v>
      </c>
      <c s="26">
        <v>21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367</v>
      </c>
    </row>
    <row r="69" spans="1:5" ht="242.25">
      <c r="A69" t="s">
        <v>42</v>
      </c>
      <c r="E69" s="29" t="s">
        <v>135</v>
      </c>
    </row>
    <row r="70" spans="1:16" ht="12.75">
      <c r="A70" s="19" t="s">
        <v>34</v>
      </c>
      <c s="23" t="s">
        <v>131</v>
      </c>
      <c s="23" t="s">
        <v>147</v>
      </c>
      <c s="19" t="s">
        <v>46</v>
      </c>
      <c s="24" t="s">
        <v>148</v>
      </c>
      <c s="25" t="s">
        <v>64</v>
      </c>
      <c s="26">
        <v>2.6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25.5">
      <c r="A72" s="30" t="s">
        <v>40</v>
      </c>
      <c r="E72" s="31" t="s">
        <v>368</v>
      </c>
    </row>
    <row r="73" spans="1:5" ht="38.25">
      <c r="A73" t="s">
        <v>42</v>
      </c>
      <c r="E73" s="29" t="s">
        <v>70</v>
      </c>
    </row>
    <row r="74" spans="1:16" ht="12.75">
      <c r="A74" s="19" t="s">
        <v>34</v>
      </c>
      <c s="23" t="s">
        <v>136</v>
      </c>
      <c s="23" t="s">
        <v>151</v>
      </c>
      <c s="19" t="s">
        <v>46</v>
      </c>
      <c s="24" t="s">
        <v>152</v>
      </c>
      <c s="25" t="s">
        <v>48</v>
      </c>
      <c s="26">
        <v>48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369</v>
      </c>
    </row>
    <row r="77" spans="1:5" ht="25.5">
      <c r="A77" t="s">
        <v>42</v>
      </c>
      <c r="E77" s="29" t="s">
        <v>154</v>
      </c>
    </row>
    <row r="78" spans="1:18" ht="12.75" customHeight="1">
      <c r="A78" s="5" t="s">
        <v>32</v>
      </c>
      <c s="5"/>
      <c s="34" t="s">
        <v>12</v>
      </c>
      <c s="5"/>
      <c s="21" t="s">
        <v>155</v>
      </c>
      <c s="5"/>
      <c s="5"/>
      <c s="5"/>
      <c s="35">
        <f>0+Q78</f>
      </c>
      <c r="O78">
        <f>0+R78</f>
      </c>
      <c r="Q78">
        <f>0+I79+I83+I87</f>
      </c>
      <c>
        <f>0+O79+O83+O87</f>
      </c>
    </row>
    <row r="79" spans="1:16" ht="12.75">
      <c r="A79" s="19" t="s">
        <v>34</v>
      </c>
      <c s="23" t="s">
        <v>141</v>
      </c>
      <c s="23" t="s">
        <v>157</v>
      </c>
      <c s="19" t="s">
        <v>46</v>
      </c>
      <c s="24" t="s">
        <v>158</v>
      </c>
      <c s="25" t="s">
        <v>103</v>
      </c>
      <c s="26">
        <v>60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370</v>
      </c>
    </row>
    <row r="82" spans="1:5" ht="165.75">
      <c r="A82" t="s">
        <v>42</v>
      </c>
      <c r="E82" s="29" t="s">
        <v>160</v>
      </c>
    </row>
    <row r="83" spans="1:16" ht="12.75">
      <c r="A83" s="19" t="s">
        <v>34</v>
      </c>
      <c s="23" t="s">
        <v>146</v>
      </c>
      <c s="23" t="s">
        <v>162</v>
      </c>
      <c s="19" t="s">
        <v>46</v>
      </c>
      <c s="24" t="s">
        <v>163</v>
      </c>
      <c s="25" t="s">
        <v>48</v>
      </c>
      <c s="26">
        <v>340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164</v>
      </c>
    </row>
    <row r="85" spans="1:5" ht="25.5">
      <c r="A85" s="30" t="s">
        <v>40</v>
      </c>
      <c r="E85" s="31" t="s">
        <v>371</v>
      </c>
    </row>
    <row r="86" spans="1:5" ht="102">
      <c r="A86" t="s">
        <v>42</v>
      </c>
      <c r="E86" s="29" t="s">
        <v>166</v>
      </c>
    </row>
    <row r="87" spans="1:16" ht="12.75">
      <c r="A87" s="19" t="s">
        <v>34</v>
      </c>
      <c s="23" t="s">
        <v>150</v>
      </c>
      <c s="23" t="s">
        <v>162</v>
      </c>
      <c s="19" t="s">
        <v>18</v>
      </c>
      <c s="24" t="s">
        <v>163</v>
      </c>
      <c s="25" t="s">
        <v>48</v>
      </c>
      <c s="26">
        <v>150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46</v>
      </c>
    </row>
    <row r="89" spans="1:5" ht="25.5">
      <c r="A89" s="30" t="s">
        <v>40</v>
      </c>
      <c r="E89" s="31" t="s">
        <v>372</v>
      </c>
    </row>
    <row r="90" spans="1:5" ht="102">
      <c r="A90" t="s">
        <v>42</v>
      </c>
      <c r="E90" s="29" t="s">
        <v>166</v>
      </c>
    </row>
    <row r="91" spans="1:18" ht="12.75" customHeight="1">
      <c r="A91" s="5" t="s">
        <v>32</v>
      </c>
      <c s="5"/>
      <c s="34" t="s">
        <v>24</v>
      </c>
      <c s="5"/>
      <c s="21" t="s">
        <v>175</v>
      </c>
      <c s="5"/>
      <c s="5"/>
      <c s="5"/>
      <c s="35">
        <f>0+Q91</f>
      </c>
      <c r="O91">
        <f>0+R91</f>
      </c>
      <c r="Q91">
        <f>0+I92+I96+I100+I104+I108+I112+I116+I120+I124+I128+I132+I136+I140</f>
      </c>
      <c>
        <f>0+O92+O96+O100+O104+O108+O112+O116+O120+O124+O128+O132+O136+O140</f>
      </c>
    </row>
    <row r="92" spans="1:16" ht="12.75">
      <c r="A92" s="19" t="s">
        <v>34</v>
      </c>
      <c s="23" t="s">
        <v>156</v>
      </c>
      <c s="23" t="s">
        <v>177</v>
      </c>
      <c s="19" t="s">
        <v>18</v>
      </c>
      <c s="24" t="s">
        <v>178</v>
      </c>
      <c s="25" t="s">
        <v>48</v>
      </c>
      <c s="26">
        <v>332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25.5">
      <c r="A93" s="28" t="s">
        <v>38</v>
      </c>
      <c r="E93" s="29" t="s">
        <v>373</v>
      </c>
    </row>
    <row r="94" spans="1:5" ht="25.5">
      <c r="A94" s="30" t="s">
        <v>40</v>
      </c>
      <c r="E94" s="31" t="s">
        <v>374</v>
      </c>
    </row>
    <row r="95" spans="1:5" ht="127.5">
      <c r="A95" t="s">
        <v>42</v>
      </c>
      <c r="E95" s="29" t="s">
        <v>181</v>
      </c>
    </row>
    <row r="96" spans="1:16" ht="12.75">
      <c r="A96" s="19" t="s">
        <v>34</v>
      </c>
      <c s="23" t="s">
        <v>161</v>
      </c>
      <c s="23" t="s">
        <v>177</v>
      </c>
      <c s="19" t="s">
        <v>12</v>
      </c>
      <c s="24" t="s">
        <v>178</v>
      </c>
      <c s="25" t="s">
        <v>48</v>
      </c>
      <c s="26">
        <v>127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375</v>
      </c>
    </row>
    <row r="98" spans="1:5" ht="25.5">
      <c r="A98" s="30" t="s">
        <v>40</v>
      </c>
      <c r="E98" s="31" t="s">
        <v>376</v>
      </c>
    </row>
    <row r="99" spans="1:5" ht="127.5">
      <c r="A99" t="s">
        <v>42</v>
      </c>
      <c r="E99" s="29" t="s">
        <v>181</v>
      </c>
    </row>
    <row r="100" spans="1:16" ht="12.75">
      <c r="A100" s="19" t="s">
        <v>34</v>
      </c>
      <c s="23" t="s">
        <v>167</v>
      </c>
      <c s="23" t="s">
        <v>377</v>
      </c>
      <c s="19" t="s">
        <v>46</v>
      </c>
      <c s="24" t="s">
        <v>378</v>
      </c>
      <c s="25" t="s">
        <v>48</v>
      </c>
      <c s="26">
        <v>138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379</v>
      </c>
    </row>
    <row r="102" spans="1:5" ht="25.5">
      <c r="A102" s="30" t="s">
        <v>40</v>
      </c>
      <c r="E102" s="31" t="s">
        <v>380</v>
      </c>
    </row>
    <row r="103" spans="1:5" ht="51">
      <c r="A103" t="s">
        <v>42</v>
      </c>
      <c r="E103" s="29" t="s">
        <v>187</v>
      </c>
    </row>
    <row r="104" spans="1:16" ht="12.75">
      <c r="A104" s="19" t="s">
        <v>34</v>
      </c>
      <c s="23" t="s">
        <v>170</v>
      </c>
      <c s="23" t="s">
        <v>183</v>
      </c>
      <c s="19" t="s">
        <v>46</v>
      </c>
      <c s="24" t="s">
        <v>184</v>
      </c>
      <c s="25" t="s">
        <v>48</v>
      </c>
      <c s="26">
        <v>340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185</v>
      </c>
    </row>
    <row r="106" spans="1:5" ht="25.5">
      <c r="A106" s="30" t="s">
        <v>40</v>
      </c>
      <c r="E106" s="31" t="s">
        <v>381</v>
      </c>
    </row>
    <row r="107" spans="1:5" ht="51">
      <c r="A107" t="s">
        <v>42</v>
      </c>
      <c r="E107" s="29" t="s">
        <v>187</v>
      </c>
    </row>
    <row r="108" spans="1:16" ht="12.75">
      <c r="A108" s="19" t="s">
        <v>34</v>
      </c>
      <c s="23" t="s">
        <v>176</v>
      </c>
      <c s="23" t="s">
        <v>382</v>
      </c>
      <c s="19" t="s">
        <v>46</v>
      </c>
      <c s="24" t="s">
        <v>383</v>
      </c>
      <c s="25" t="s">
        <v>64</v>
      </c>
      <c s="26">
        <v>2.213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46</v>
      </c>
    </row>
    <row r="110" spans="1:5" ht="51">
      <c r="A110" s="30" t="s">
        <v>40</v>
      </c>
      <c r="E110" s="31" t="s">
        <v>384</v>
      </c>
    </row>
    <row r="111" spans="1:5" ht="102">
      <c r="A111" t="s">
        <v>42</v>
      </c>
      <c r="E111" s="29" t="s">
        <v>385</v>
      </c>
    </row>
    <row r="112" spans="1:16" ht="12.75">
      <c r="A112" s="19" t="s">
        <v>34</v>
      </c>
      <c s="23" t="s">
        <v>182</v>
      </c>
      <c s="23" t="s">
        <v>189</v>
      </c>
      <c s="19" t="s">
        <v>46</v>
      </c>
      <c s="24" t="s">
        <v>190</v>
      </c>
      <c s="25" t="s">
        <v>48</v>
      </c>
      <c s="26">
        <v>459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76.5">
      <c r="A114" s="30" t="s">
        <v>40</v>
      </c>
      <c r="E114" s="31" t="s">
        <v>386</v>
      </c>
    </row>
    <row r="115" spans="1:5" ht="51">
      <c r="A115" t="s">
        <v>42</v>
      </c>
      <c r="E115" s="29" t="s">
        <v>192</v>
      </c>
    </row>
    <row r="116" spans="1:16" ht="12.75">
      <c r="A116" s="19" t="s">
        <v>34</v>
      </c>
      <c s="23" t="s">
        <v>188</v>
      </c>
      <c s="23" t="s">
        <v>194</v>
      </c>
      <c s="19" t="s">
        <v>46</v>
      </c>
      <c s="24" t="s">
        <v>195</v>
      </c>
      <c s="25" t="s">
        <v>48</v>
      </c>
      <c s="26">
        <v>332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46</v>
      </c>
    </row>
    <row r="118" spans="1:5" ht="38.25">
      <c r="A118" s="30" t="s">
        <v>40</v>
      </c>
      <c r="E118" s="31" t="s">
        <v>387</v>
      </c>
    </row>
    <row r="119" spans="1:5" ht="51">
      <c r="A119" t="s">
        <v>42</v>
      </c>
      <c r="E119" s="29" t="s">
        <v>192</v>
      </c>
    </row>
    <row r="120" spans="1:16" ht="12.75">
      <c r="A120" s="19" t="s">
        <v>34</v>
      </c>
      <c s="23" t="s">
        <v>193</v>
      </c>
      <c s="23" t="s">
        <v>198</v>
      </c>
      <c s="19" t="s">
        <v>46</v>
      </c>
      <c s="24" t="s">
        <v>199</v>
      </c>
      <c s="25" t="s">
        <v>48</v>
      </c>
      <c s="26">
        <v>633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46</v>
      </c>
    </row>
    <row r="122" spans="1:5" ht="38.25">
      <c r="A122" s="30" t="s">
        <v>40</v>
      </c>
      <c r="E122" s="31" t="s">
        <v>388</v>
      </c>
    </row>
    <row r="123" spans="1:5" ht="51">
      <c r="A123" t="s">
        <v>42</v>
      </c>
      <c r="E123" s="29" t="s">
        <v>192</v>
      </c>
    </row>
    <row r="124" spans="1:16" ht="12.75">
      <c r="A124" s="19" t="s">
        <v>34</v>
      </c>
      <c s="23" t="s">
        <v>197</v>
      </c>
      <c s="23" t="s">
        <v>202</v>
      </c>
      <c s="19" t="s">
        <v>46</v>
      </c>
      <c s="24" t="s">
        <v>203</v>
      </c>
      <c s="25" t="s">
        <v>48</v>
      </c>
      <c s="26">
        <v>314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46</v>
      </c>
    </row>
    <row r="126" spans="1:5" ht="38.25">
      <c r="A126" s="30" t="s">
        <v>40</v>
      </c>
      <c r="E126" s="31" t="s">
        <v>389</v>
      </c>
    </row>
    <row r="127" spans="1:5" ht="140.25">
      <c r="A127" t="s">
        <v>42</v>
      </c>
      <c r="E127" s="29" t="s">
        <v>205</v>
      </c>
    </row>
    <row r="128" spans="1:16" ht="12.75">
      <c r="A128" s="19" t="s">
        <v>34</v>
      </c>
      <c s="23" t="s">
        <v>201</v>
      </c>
      <c s="23" t="s">
        <v>211</v>
      </c>
      <c s="19" t="s">
        <v>46</v>
      </c>
      <c s="24" t="s">
        <v>212</v>
      </c>
      <c s="25" t="s">
        <v>48</v>
      </c>
      <c s="26">
        <v>319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46</v>
      </c>
    </row>
    <row r="130" spans="1:5" ht="38.25">
      <c r="A130" s="30" t="s">
        <v>40</v>
      </c>
      <c r="E130" s="31" t="s">
        <v>390</v>
      </c>
    </row>
    <row r="131" spans="1:5" ht="140.25">
      <c r="A131" t="s">
        <v>42</v>
      </c>
      <c r="E131" s="29" t="s">
        <v>205</v>
      </c>
    </row>
    <row r="132" spans="1:16" ht="12.75">
      <c r="A132" s="19" t="s">
        <v>34</v>
      </c>
      <c s="23" t="s">
        <v>206</v>
      </c>
      <c s="23" t="s">
        <v>215</v>
      </c>
      <c s="19" t="s">
        <v>46</v>
      </c>
      <c s="24" t="s">
        <v>216</v>
      </c>
      <c s="25" t="s">
        <v>48</v>
      </c>
      <c s="26">
        <v>309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46</v>
      </c>
    </row>
    <row r="134" spans="1:5" ht="38.25">
      <c r="A134" s="30" t="s">
        <v>40</v>
      </c>
      <c r="E134" s="31" t="s">
        <v>391</v>
      </c>
    </row>
    <row r="135" spans="1:5" ht="140.25">
      <c r="A135" t="s">
        <v>42</v>
      </c>
      <c r="E135" s="29" t="s">
        <v>205</v>
      </c>
    </row>
    <row r="136" spans="1:16" ht="12.75">
      <c r="A136" s="19" t="s">
        <v>34</v>
      </c>
      <c s="23" t="s">
        <v>210</v>
      </c>
      <c s="23" t="s">
        <v>392</v>
      </c>
      <c s="19" t="s">
        <v>46</v>
      </c>
      <c s="24" t="s">
        <v>393</v>
      </c>
      <c s="25" t="s">
        <v>48</v>
      </c>
      <c s="26">
        <v>99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46</v>
      </c>
    </row>
    <row r="138" spans="1:5" ht="38.25">
      <c r="A138" s="30" t="s">
        <v>40</v>
      </c>
      <c r="E138" s="31" t="s">
        <v>394</v>
      </c>
    </row>
    <row r="139" spans="1:5" ht="140.25">
      <c r="A139" t="s">
        <v>42</v>
      </c>
      <c r="E139" s="29" t="s">
        <v>222</v>
      </c>
    </row>
    <row r="140" spans="1:16" ht="12.75">
      <c r="A140" s="19" t="s">
        <v>34</v>
      </c>
      <c s="23" t="s">
        <v>214</v>
      </c>
      <c s="23" t="s">
        <v>395</v>
      </c>
      <c s="19" t="s">
        <v>46</v>
      </c>
      <c s="24" t="s">
        <v>396</v>
      </c>
      <c s="25" t="s">
        <v>48</v>
      </c>
      <c s="26">
        <v>9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46</v>
      </c>
    </row>
    <row r="142" spans="1:5" ht="25.5">
      <c r="A142" s="30" t="s">
        <v>40</v>
      </c>
      <c r="E142" s="31" t="s">
        <v>397</v>
      </c>
    </row>
    <row r="143" spans="1:5" ht="153">
      <c r="A143" t="s">
        <v>42</v>
      </c>
      <c r="E143" s="29" t="s">
        <v>227</v>
      </c>
    </row>
    <row r="144" spans="1:15" ht="12.75" customHeight="1">
      <c r="A144" s="1" t="s">
        <v>32</v>
      </c>
      <c s="1"/>
      <c s="32" t="s">
        <v>96</v>
      </c>
      <c s="1"/>
      <c s="18" t="s">
        <v>232</v>
      </c>
      <c s="1"/>
      <c s="1"/>
      <c s="1"/>
      <c s="33">
        <f>0</f>
      </c>
      <c r="O144">
        <f>0</f>
      </c>
    </row>
    <row r="145" spans="1:18" ht="12.75" customHeight="1">
      <c r="A145" s="5" t="s">
        <v>32</v>
      </c>
      <c s="5"/>
      <c s="34" t="s">
        <v>29</v>
      </c>
      <c s="5"/>
      <c s="38" t="s">
        <v>255</v>
      </c>
      <c s="5"/>
      <c s="5"/>
      <c s="5"/>
      <c s="35">
        <f>0+Q145</f>
      </c>
      <c r="O145">
        <f>0+R145</f>
      </c>
      <c r="Q145">
        <f>0+I146+I150+I154+I158+I162+I166+I170+I174+I178</f>
      </c>
      <c>
        <f>0+O146+O150+O154+O158+O162+O166+O170+O174+O178</f>
      </c>
    </row>
    <row r="146" spans="1:16" ht="25.5">
      <c r="A146" s="19" t="s">
        <v>34</v>
      </c>
      <c s="23" t="s">
        <v>218</v>
      </c>
      <c s="23" t="s">
        <v>262</v>
      </c>
      <c s="19" t="s">
        <v>46</v>
      </c>
      <c s="24" t="s">
        <v>263</v>
      </c>
      <c s="25" t="s">
        <v>58</v>
      </c>
      <c s="26">
        <v>2</v>
      </c>
      <c s="27">
        <v>0</v>
      </c>
      <c s="27">
        <f>ROUND(ROUND(H146,2)*ROUND(G146,3),2)</f>
      </c>
      <c r="O146">
        <f>(I146*21)/100</f>
      </c>
      <c t="s">
        <v>12</v>
      </c>
    </row>
    <row r="147" spans="1:5" ht="12.75">
      <c r="A147" s="28" t="s">
        <v>38</v>
      </c>
      <c r="E147" s="29" t="s">
        <v>46</v>
      </c>
    </row>
    <row r="148" spans="1:5" ht="38.25">
      <c r="A148" s="30" t="s">
        <v>40</v>
      </c>
      <c r="E148" s="31" t="s">
        <v>398</v>
      </c>
    </row>
    <row r="149" spans="1:5" ht="25.5">
      <c r="A149" t="s">
        <v>42</v>
      </c>
      <c r="E149" s="29" t="s">
        <v>265</v>
      </c>
    </row>
    <row r="150" spans="1:16" ht="25.5">
      <c r="A150" s="19" t="s">
        <v>34</v>
      </c>
      <c s="23" t="s">
        <v>223</v>
      </c>
      <c s="23" t="s">
        <v>267</v>
      </c>
      <c s="19" t="s">
        <v>46</v>
      </c>
      <c s="24" t="s">
        <v>268</v>
      </c>
      <c s="25" t="s">
        <v>58</v>
      </c>
      <c s="26">
        <v>2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12.75">
      <c r="A151" s="28" t="s">
        <v>38</v>
      </c>
      <c r="E151" s="29" t="s">
        <v>46</v>
      </c>
    </row>
    <row r="152" spans="1:5" ht="12.75">
      <c r="A152" s="30" t="s">
        <v>40</v>
      </c>
      <c r="E152" s="31" t="s">
        <v>399</v>
      </c>
    </row>
    <row r="153" spans="1:5" ht="25.5">
      <c r="A153" t="s">
        <v>42</v>
      </c>
      <c r="E153" s="29" t="s">
        <v>270</v>
      </c>
    </row>
    <row r="154" spans="1:16" ht="25.5">
      <c r="A154" s="19" t="s">
        <v>34</v>
      </c>
      <c s="23" t="s">
        <v>228</v>
      </c>
      <c s="23" t="s">
        <v>272</v>
      </c>
      <c s="19" t="s">
        <v>46</v>
      </c>
      <c s="24" t="s">
        <v>273</v>
      </c>
      <c s="25" t="s">
        <v>48</v>
      </c>
      <c s="26">
        <v>39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12.75">
      <c r="A155" s="28" t="s">
        <v>38</v>
      </c>
      <c r="E155" s="29" t="s">
        <v>46</v>
      </c>
    </row>
    <row r="156" spans="1:5" ht="102">
      <c r="A156" s="30" t="s">
        <v>40</v>
      </c>
      <c r="E156" s="31" t="s">
        <v>400</v>
      </c>
    </row>
    <row r="157" spans="1:5" ht="38.25">
      <c r="A157" t="s">
        <v>42</v>
      </c>
      <c r="E157" s="29" t="s">
        <v>275</v>
      </c>
    </row>
    <row r="158" spans="1:16" ht="25.5">
      <c r="A158" s="19" t="s">
        <v>34</v>
      </c>
      <c s="23" t="s">
        <v>233</v>
      </c>
      <c s="23" t="s">
        <v>277</v>
      </c>
      <c s="19" t="s">
        <v>46</v>
      </c>
      <c s="24" t="s">
        <v>278</v>
      </c>
      <c s="25" t="s">
        <v>48</v>
      </c>
      <c s="26">
        <v>11.25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46</v>
      </c>
    </row>
    <row r="160" spans="1:5" ht="51">
      <c r="A160" s="30" t="s">
        <v>40</v>
      </c>
      <c r="E160" s="31" t="s">
        <v>401</v>
      </c>
    </row>
    <row r="161" spans="1:5" ht="38.25">
      <c r="A161" t="s">
        <v>42</v>
      </c>
      <c r="E161" s="29" t="s">
        <v>275</v>
      </c>
    </row>
    <row r="162" spans="1:16" ht="25.5">
      <c r="A162" s="19" t="s">
        <v>34</v>
      </c>
      <c s="23" t="s">
        <v>239</v>
      </c>
      <c s="23" t="s">
        <v>281</v>
      </c>
      <c s="19" t="s">
        <v>46</v>
      </c>
      <c s="24" t="s">
        <v>282</v>
      </c>
      <c s="25" t="s">
        <v>48</v>
      </c>
      <c s="26">
        <v>27.75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76.5">
      <c r="A164" s="30" t="s">
        <v>40</v>
      </c>
      <c r="E164" s="31" t="s">
        <v>402</v>
      </c>
    </row>
    <row r="165" spans="1:5" ht="38.25">
      <c r="A165" t="s">
        <v>42</v>
      </c>
      <c r="E165" s="29" t="s">
        <v>275</v>
      </c>
    </row>
    <row r="166" spans="1:16" ht="12.75">
      <c r="A166" s="19" t="s">
        <v>34</v>
      </c>
      <c s="23" t="s">
        <v>244</v>
      </c>
      <c s="23" t="s">
        <v>295</v>
      </c>
      <c s="19" t="s">
        <v>46</v>
      </c>
      <c s="24" t="s">
        <v>297</v>
      </c>
      <c s="25" t="s">
        <v>103</v>
      </c>
      <c s="26">
        <v>18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12.75">
      <c r="A167" s="28" t="s">
        <v>38</v>
      </c>
      <c r="E167" s="29" t="s">
        <v>46</v>
      </c>
    </row>
    <row r="168" spans="1:5" ht="25.5">
      <c r="A168" s="30" t="s">
        <v>40</v>
      </c>
      <c r="E168" s="31" t="s">
        <v>403</v>
      </c>
    </row>
    <row r="169" spans="1:5" ht="51">
      <c r="A169" t="s">
        <v>42</v>
      </c>
      <c r="E169" s="29" t="s">
        <v>293</v>
      </c>
    </row>
    <row r="170" spans="1:16" ht="12.75">
      <c r="A170" s="19" t="s">
        <v>34</v>
      </c>
      <c s="23" t="s">
        <v>250</v>
      </c>
      <c s="23" t="s">
        <v>404</v>
      </c>
      <c s="19" t="s">
        <v>46</v>
      </c>
      <c s="24" t="s">
        <v>405</v>
      </c>
      <c s="25" t="s">
        <v>103</v>
      </c>
      <c s="26">
        <v>19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12.75">
      <c r="A171" s="28" t="s">
        <v>38</v>
      </c>
      <c r="E171" s="29" t="s">
        <v>46</v>
      </c>
    </row>
    <row r="172" spans="1:5" ht="25.5">
      <c r="A172" s="30" t="s">
        <v>40</v>
      </c>
      <c r="E172" s="31" t="s">
        <v>406</v>
      </c>
    </row>
    <row r="173" spans="1:5" ht="51">
      <c r="A173" t="s">
        <v>42</v>
      </c>
      <c r="E173" s="29" t="s">
        <v>293</v>
      </c>
    </row>
    <row r="174" spans="1:16" ht="12.75">
      <c r="A174" s="19" t="s">
        <v>34</v>
      </c>
      <c s="23" t="s">
        <v>256</v>
      </c>
      <c s="23" t="s">
        <v>312</v>
      </c>
      <c s="19" t="s">
        <v>46</v>
      </c>
      <c s="24" t="s">
        <v>313</v>
      </c>
      <c s="25" t="s">
        <v>103</v>
      </c>
      <c s="26">
        <v>133.5</v>
      </c>
      <c s="27">
        <v>0</v>
      </c>
      <c s="27">
        <f>ROUND(ROUND(H174,2)*ROUND(G174,3),2)</f>
      </c>
      <c r="O174">
        <f>(I174*21)/100</f>
      </c>
      <c t="s">
        <v>12</v>
      </c>
    </row>
    <row r="175" spans="1:5" ht="12.75">
      <c r="A175" s="28" t="s">
        <v>38</v>
      </c>
      <c r="E175" s="29" t="s">
        <v>46</v>
      </c>
    </row>
    <row r="176" spans="1:5" ht="63.75">
      <c r="A176" s="30" t="s">
        <v>40</v>
      </c>
      <c r="E176" s="31" t="s">
        <v>407</v>
      </c>
    </row>
    <row r="177" spans="1:5" ht="25.5">
      <c r="A177" t="s">
        <v>42</v>
      </c>
      <c r="E177" s="29" t="s">
        <v>315</v>
      </c>
    </row>
    <row r="178" spans="1:16" ht="12.75">
      <c r="A178" s="19" t="s">
        <v>34</v>
      </c>
      <c s="23" t="s">
        <v>261</v>
      </c>
      <c s="23" t="s">
        <v>317</v>
      </c>
      <c s="19" t="s">
        <v>46</v>
      </c>
      <c s="24" t="s">
        <v>318</v>
      </c>
      <c s="25" t="s">
        <v>103</v>
      </c>
      <c s="26">
        <v>133.5</v>
      </c>
      <c s="27">
        <v>0</v>
      </c>
      <c s="27">
        <f>ROUND(ROUND(H178,2)*ROUND(G178,3),2)</f>
      </c>
      <c r="O178">
        <f>(I178*21)/100</f>
      </c>
      <c t="s">
        <v>12</v>
      </c>
    </row>
    <row r="179" spans="1:5" ht="12.75">
      <c r="A179" s="28" t="s">
        <v>38</v>
      </c>
      <c r="E179" s="29" t="s">
        <v>46</v>
      </c>
    </row>
    <row r="180" spans="1:5" ht="63.75">
      <c r="A180" s="30" t="s">
        <v>40</v>
      </c>
      <c r="E180" s="31" t="s">
        <v>407</v>
      </c>
    </row>
    <row r="181" spans="1:5" ht="38.25">
      <c r="A181" t="s">
        <v>42</v>
      </c>
      <c r="E181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0+O8+O21+O70+O83+O92+O137+O142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408</v>
      </c>
      <c s="36">
        <f>0+I8+I21+I70+I83+I92+I137+I142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408</v>
      </c>
      <c s="5"/>
      <c s="14" t="s">
        <v>409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659.9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410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216.75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411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10.08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25.5">
      <c r="A19" s="30" t="s">
        <v>40</v>
      </c>
      <c r="E19" s="31" t="s">
        <v>412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7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89.25">
      <c r="A24" s="30" t="s">
        <v>40</v>
      </c>
      <c r="E24" s="31" t="s">
        <v>413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357</v>
      </c>
      <c s="19" t="s">
        <v>46</v>
      </c>
      <c s="24" t="s">
        <v>358</v>
      </c>
      <c s="25" t="s">
        <v>64</v>
      </c>
      <c s="26">
        <v>171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414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18</v>
      </c>
      <c s="24" t="s">
        <v>106</v>
      </c>
      <c s="25" t="s">
        <v>64</v>
      </c>
      <c s="26">
        <v>45.85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89.25">
      <c r="A32" s="30" t="s">
        <v>40</v>
      </c>
      <c r="E32" s="31" t="s">
        <v>415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105</v>
      </c>
      <c s="19" t="s">
        <v>12</v>
      </c>
      <c s="24" t="s">
        <v>106</v>
      </c>
      <c s="25" t="s">
        <v>64</v>
      </c>
      <c s="26">
        <v>3.75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416</v>
      </c>
    </row>
    <row r="37" spans="1:5" ht="25.5">
      <c r="A37" t="s">
        <v>42</v>
      </c>
      <c r="E37" s="29" t="s">
        <v>108</v>
      </c>
    </row>
    <row r="38" spans="1:16" ht="12.75">
      <c r="A38" s="19" t="s">
        <v>34</v>
      </c>
      <c s="23" t="s">
        <v>96</v>
      </c>
      <c s="23" t="s">
        <v>110</v>
      </c>
      <c s="19" t="s">
        <v>46</v>
      </c>
      <c s="24" t="s">
        <v>111</v>
      </c>
      <c s="25" t="s">
        <v>64</v>
      </c>
      <c s="26">
        <v>167.5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63.75">
      <c r="A40" s="30" t="s">
        <v>40</v>
      </c>
      <c r="E40" s="31" t="s">
        <v>417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115</v>
      </c>
      <c s="19" t="s">
        <v>46</v>
      </c>
      <c s="24" t="s">
        <v>116</v>
      </c>
      <c s="25" t="s">
        <v>64</v>
      </c>
      <c s="26">
        <v>141.7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02">
      <c r="A44" s="30" t="s">
        <v>40</v>
      </c>
      <c r="E44" s="31" t="s">
        <v>418</v>
      </c>
    </row>
    <row r="45" spans="1:5" ht="306">
      <c r="A45" t="s">
        <v>42</v>
      </c>
      <c r="E45" s="29" t="s">
        <v>118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167.5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331</v>
      </c>
    </row>
    <row r="48" spans="1:5" ht="12.75">
      <c r="A48" s="30" t="s">
        <v>40</v>
      </c>
      <c r="E48" s="31" t="s">
        <v>419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120</v>
      </c>
      <c s="19" t="s">
        <v>18</v>
      </c>
      <c s="24" t="s">
        <v>121</v>
      </c>
      <c s="25" t="s">
        <v>64</v>
      </c>
      <c s="26">
        <v>178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420</v>
      </c>
    </row>
    <row r="53" spans="1:5" ht="191.25">
      <c r="A53" t="s">
        <v>42</v>
      </c>
      <c r="E53" s="29" t="s">
        <v>123</v>
      </c>
    </row>
    <row r="54" spans="1:16" ht="12.75">
      <c r="A54" s="19" t="s">
        <v>34</v>
      </c>
      <c s="23" t="s">
        <v>114</v>
      </c>
      <c s="23" t="s">
        <v>127</v>
      </c>
      <c s="19" t="s">
        <v>46</v>
      </c>
      <c s="24" t="s">
        <v>128</v>
      </c>
      <c s="25" t="s">
        <v>64</v>
      </c>
      <c s="26">
        <v>127.5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421</v>
      </c>
    </row>
    <row r="57" spans="1:5" ht="267.75">
      <c r="A57" t="s">
        <v>42</v>
      </c>
      <c r="E57" s="29" t="s">
        <v>130</v>
      </c>
    </row>
    <row r="58" spans="1:16" ht="12.75">
      <c r="A58" s="19" t="s">
        <v>34</v>
      </c>
      <c s="23" t="s">
        <v>119</v>
      </c>
      <c s="23" t="s">
        <v>132</v>
      </c>
      <c s="19" t="s">
        <v>46</v>
      </c>
      <c s="24" t="s">
        <v>133</v>
      </c>
      <c s="25" t="s">
        <v>64</v>
      </c>
      <c s="26">
        <v>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422</v>
      </c>
    </row>
    <row r="61" spans="1:5" ht="242.25">
      <c r="A61" t="s">
        <v>42</v>
      </c>
      <c r="E61" s="29" t="s">
        <v>135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7.2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25.5">
      <c r="A64" s="30" t="s">
        <v>40</v>
      </c>
      <c r="E64" s="31" t="s">
        <v>423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27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424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34</v>
      </c>
      <c s="23" t="s">
        <v>131</v>
      </c>
      <c s="23" t="s">
        <v>157</v>
      </c>
      <c s="19" t="s">
        <v>46</v>
      </c>
      <c s="24" t="s">
        <v>158</v>
      </c>
      <c s="25" t="s">
        <v>103</v>
      </c>
      <c s="26">
        <v>64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425</v>
      </c>
    </row>
    <row r="74" spans="1:5" ht="165.75">
      <c r="A74" t="s">
        <v>42</v>
      </c>
      <c r="E74" s="29" t="s">
        <v>160</v>
      </c>
    </row>
    <row r="75" spans="1:16" ht="12.75">
      <c r="A75" s="19" t="s">
        <v>34</v>
      </c>
      <c s="23" t="s">
        <v>136</v>
      </c>
      <c s="23" t="s">
        <v>162</v>
      </c>
      <c s="19" t="s">
        <v>46</v>
      </c>
      <c s="24" t="s">
        <v>163</v>
      </c>
      <c s="25" t="s">
        <v>48</v>
      </c>
      <c s="26">
        <v>255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164</v>
      </c>
    </row>
    <row r="77" spans="1:5" ht="25.5">
      <c r="A77" s="30" t="s">
        <v>40</v>
      </c>
      <c r="E77" s="31" t="s">
        <v>426</v>
      </c>
    </row>
    <row r="78" spans="1:5" ht="102">
      <c r="A78" t="s">
        <v>42</v>
      </c>
      <c r="E78" s="29" t="s">
        <v>166</v>
      </c>
    </row>
    <row r="79" spans="1:16" ht="12.75">
      <c r="A79" s="19" t="s">
        <v>34</v>
      </c>
      <c s="23" t="s">
        <v>141</v>
      </c>
      <c s="23" t="s">
        <v>162</v>
      </c>
      <c s="19" t="s">
        <v>18</v>
      </c>
      <c s="24" t="s">
        <v>163</v>
      </c>
      <c s="25" t="s">
        <v>48</v>
      </c>
      <c s="26">
        <v>160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427</v>
      </c>
    </row>
    <row r="82" spans="1:5" ht="102">
      <c r="A82" t="s">
        <v>42</v>
      </c>
      <c r="E82" s="29" t="s">
        <v>166</v>
      </c>
    </row>
    <row r="83" spans="1:18" ht="12.75" customHeight="1">
      <c r="A83" s="5" t="s">
        <v>32</v>
      </c>
      <c s="5"/>
      <c s="34" t="s">
        <v>22</v>
      </c>
      <c s="5"/>
      <c s="21" t="s">
        <v>169</v>
      </c>
      <c s="5"/>
      <c s="5"/>
      <c s="5"/>
      <c s="35">
        <f>0+Q83</f>
      </c>
      <c r="O83">
        <f>0+R83</f>
      </c>
      <c r="Q83">
        <f>0+I84+I88</f>
      </c>
      <c>
        <f>0+O84+O88</f>
      </c>
    </row>
    <row r="84" spans="1:16" ht="12.75">
      <c r="A84" s="19" t="s">
        <v>34</v>
      </c>
      <c s="23" t="s">
        <v>146</v>
      </c>
      <c s="23" t="s">
        <v>428</v>
      </c>
      <c s="19" t="s">
        <v>46</v>
      </c>
      <c s="24" t="s">
        <v>429</v>
      </c>
      <c s="25" t="s">
        <v>64</v>
      </c>
      <c s="26">
        <v>1.6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430</v>
      </c>
    </row>
    <row r="86" spans="1:5" ht="12.75">
      <c r="A86" s="30" t="s">
        <v>40</v>
      </c>
      <c r="E86" s="31" t="s">
        <v>46</v>
      </c>
    </row>
    <row r="87" spans="1:5" ht="38.25">
      <c r="A87" t="s">
        <v>42</v>
      </c>
      <c r="E87" s="29" t="s">
        <v>431</v>
      </c>
    </row>
    <row r="88" spans="1:16" ht="12.75">
      <c r="A88" s="19" t="s">
        <v>34</v>
      </c>
      <c s="23" t="s">
        <v>150</v>
      </c>
      <c s="23" t="s">
        <v>432</v>
      </c>
      <c s="19" t="s">
        <v>46</v>
      </c>
      <c s="24" t="s">
        <v>433</v>
      </c>
      <c s="25" t="s">
        <v>48</v>
      </c>
      <c s="26">
        <v>18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25.5">
      <c r="A89" s="28" t="s">
        <v>38</v>
      </c>
      <c r="E89" s="29" t="s">
        <v>434</v>
      </c>
    </row>
    <row r="90" spans="1:5" ht="12.75">
      <c r="A90" s="30" t="s">
        <v>40</v>
      </c>
      <c r="E90" s="31" t="s">
        <v>435</v>
      </c>
    </row>
    <row r="91" spans="1:5" ht="127.5">
      <c r="A91" t="s">
        <v>42</v>
      </c>
      <c r="E91" s="29" t="s">
        <v>436</v>
      </c>
    </row>
    <row r="92" spans="1:18" ht="12.75" customHeight="1">
      <c r="A92" s="5" t="s">
        <v>32</v>
      </c>
      <c s="5"/>
      <c s="34" t="s">
        <v>24</v>
      </c>
      <c s="5"/>
      <c s="21" t="s">
        <v>175</v>
      </c>
      <c s="5"/>
      <c s="5"/>
      <c s="5"/>
      <c s="35">
        <f>0+Q92</f>
      </c>
      <c r="O92">
        <f>0+R92</f>
      </c>
      <c r="Q92">
        <f>0+I93+I97+I101+I105+I109+I113+I117+I121+I125+I129+I133</f>
      </c>
      <c>
        <f>0+O93+O97+O101+O105+O109+O113+O117+O121+O125+O129+O133</f>
      </c>
    </row>
    <row r="93" spans="1:16" ht="12.75">
      <c r="A93" s="19" t="s">
        <v>34</v>
      </c>
      <c s="23" t="s">
        <v>156</v>
      </c>
      <c s="23" t="s">
        <v>177</v>
      </c>
      <c s="19" t="s">
        <v>46</v>
      </c>
      <c s="24" t="s">
        <v>178</v>
      </c>
      <c s="25" t="s">
        <v>48</v>
      </c>
      <c s="26">
        <v>250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25.5">
      <c r="A94" s="28" t="s">
        <v>38</v>
      </c>
      <c r="E94" s="29" t="s">
        <v>437</v>
      </c>
    </row>
    <row r="95" spans="1:5" ht="25.5">
      <c r="A95" s="30" t="s">
        <v>40</v>
      </c>
      <c r="E95" s="31" t="s">
        <v>438</v>
      </c>
    </row>
    <row r="96" spans="1:5" ht="127.5">
      <c r="A96" t="s">
        <v>42</v>
      </c>
      <c r="E96" s="29" t="s">
        <v>181</v>
      </c>
    </row>
    <row r="97" spans="1:16" ht="12.75">
      <c r="A97" s="19" t="s">
        <v>34</v>
      </c>
      <c s="23" t="s">
        <v>161</v>
      </c>
      <c s="23" t="s">
        <v>439</v>
      </c>
      <c s="19" t="s">
        <v>46</v>
      </c>
      <c s="24" t="s">
        <v>440</v>
      </c>
      <c s="25" t="s">
        <v>48</v>
      </c>
      <c s="26">
        <v>18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25.5">
      <c r="A99" s="30" t="s">
        <v>40</v>
      </c>
      <c r="E99" s="31" t="s">
        <v>441</v>
      </c>
    </row>
    <row r="100" spans="1:5" ht="51">
      <c r="A100" t="s">
        <v>42</v>
      </c>
      <c r="E100" s="29" t="s">
        <v>187</v>
      </c>
    </row>
    <row r="101" spans="1:16" ht="12.75">
      <c r="A101" s="19" t="s">
        <v>34</v>
      </c>
      <c s="23" t="s">
        <v>167</v>
      </c>
      <c s="23" t="s">
        <v>183</v>
      </c>
      <c s="19" t="s">
        <v>46</v>
      </c>
      <c s="24" t="s">
        <v>184</v>
      </c>
      <c s="25" t="s">
        <v>48</v>
      </c>
      <c s="26">
        <v>255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185</v>
      </c>
    </row>
    <row r="103" spans="1:5" ht="25.5">
      <c r="A103" s="30" t="s">
        <v>40</v>
      </c>
      <c r="E103" s="31" t="s">
        <v>442</v>
      </c>
    </row>
    <row r="104" spans="1:5" ht="51">
      <c r="A104" t="s">
        <v>42</v>
      </c>
      <c r="E104" s="29" t="s">
        <v>187</v>
      </c>
    </row>
    <row r="105" spans="1:16" ht="12.75">
      <c r="A105" s="19" t="s">
        <v>34</v>
      </c>
      <c s="23" t="s">
        <v>170</v>
      </c>
      <c s="23" t="s">
        <v>382</v>
      </c>
      <c s="19" t="s">
        <v>46</v>
      </c>
      <c s="24" t="s">
        <v>383</v>
      </c>
      <c s="25" t="s">
        <v>64</v>
      </c>
      <c s="26">
        <v>3.75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51">
      <c r="A107" s="30" t="s">
        <v>40</v>
      </c>
      <c r="E107" s="31" t="s">
        <v>443</v>
      </c>
    </row>
    <row r="108" spans="1:5" ht="102">
      <c r="A108" t="s">
        <v>42</v>
      </c>
      <c r="E108" s="29" t="s">
        <v>385</v>
      </c>
    </row>
    <row r="109" spans="1:16" ht="12.75">
      <c r="A109" s="19" t="s">
        <v>34</v>
      </c>
      <c s="23" t="s">
        <v>176</v>
      </c>
      <c s="23" t="s">
        <v>189</v>
      </c>
      <c s="19" t="s">
        <v>46</v>
      </c>
      <c s="24" t="s">
        <v>190</v>
      </c>
      <c s="25" t="s">
        <v>48</v>
      </c>
      <c s="26">
        <v>250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444</v>
      </c>
    </row>
    <row r="112" spans="1:5" ht="51">
      <c r="A112" t="s">
        <v>42</v>
      </c>
      <c r="E112" s="29" t="s">
        <v>192</v>
      </c>
    </row>
    <row r="113" spans="1:16" ht="12.75">
      <c r="A113" s="19" t="s">
        <v>34</v>
      </c>
      <c s="23" t="s">
        <v>182</v>
      </c>
      <c s="23" t="s">
        <v>194</v>
      </c>
      <c s="19" t="s">
        <v>46</v>
      </c>
      <c s="24" t="s">
        <v>195</v>
      </c>
      <c s="25" t="s">
        <v>48</v>
      </c>
      <c s="26">
        <v>250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445</v>
      </c>
    </row>
    <row r="116" spans="1:5" ht="51">
      <c r="A116" t="s">
        <v>42</v>
      </c>
      <c r="E116" s="29" t="s">
        <v>192</v>
      </c>
    </row>
    <row r="117" spans="1:16" ht="12.75">
      <c r="A117" s="19" t="s">
        <v>34</v>
      </c>
      <c s="23" t="s">
        <v>188</v>
      </c>
      <c s="23" t="s">
        <v>198</v>
      </c>
      <c s="19" t="s">
        <v>46</v>
      </c>
      <c s="24" t="s">
        <v>199</v>
      </c>
      <c s="25" t="s">
        <v>48</v>
      </c>
      <c s="26">
        <v>479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446</v>
      </c>
    </row>
    <row r="120" spans="1:5" ht="51">
      <c r="A120" t="s">
        <v>42</v>
      </c>
      <c r="E120" s="29" t="s">
        <v>192</v>
      </c>
    </row>
    <row r="121" spans="1:16" ht="12.75">
      <c r="A121" s="19" t="s">
        <v>34</v>
      </c>
      <c s="23" t="s">
        <v>193</v>
      </c>
      <c s="23" t="s">
        <v>202</v>
      </c>
      <c s="19" t="s">
        <v>46</v>
      </c>
      <c s="24" t="s">
        <v>203</v>
      </c>
      <c s="25" t="s">
        <v>48</v>
      </c>
      <c s="26">
        <v>238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38.25">
      <c r="A123" s="30" t="s">
        <v>40</v>
      </c>
      <c r="E123" s="31" t="s">
        <v>447</v>
      </c>
    </row>
    <row r="124" spans="1:5" ht="140.25">
      <c r="A124" t="s">
        <v>42</v>
      </c>
      <c r="E124" s="29" t="s">
        <v>205</v>
      </c>
    </row>
    <row r="125" spans="1:16" ht="12.75">
      <c r="A125" s="19" t="s">
        <v>34</v>
      </c>
      <c s="23" t="s">
        <v>197</v>
      </c>
      <c s="23" t="s">
        <v>211</v>
      </c>
      <c s="19" t="s">
        <v>46</v>
      </c>
      <c s="24" t="s">
        <v>212</v>
      </c>
      <c s="25" t="s">
        <v>48</v>
      </c>
      <c s="26">
        <v>241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38.25">
      <c r="A127" s="30" t="s">
        <v>40</v>
      </c>
      <c r="E127" s="31" t="s">
        <v>448</v>
      </c>
    </row>
    <row r="128" spans="1:5" ht="140.25">
      <c r="A128" t="s">
        <v>42</v>
      </c>
      <c r="E128" s="29" t="s">
        <v>205</v>
      </c>
    </row>
    <row r="129" spans="1:16" ht="12.75">
      <c r="A129" s="19" t="s">
        <v>34</v>
      </c>
      <c s="23" t="s">
        <v>201</v>
      </c>
      <c s="23" t="s">
        <v>215</v>
      </c>
      <c s="19" t="s">
        <v>46</v>
      </c>
      <c s="24" t="s">
        <v>216</v>
      </c>
      <c s="25" t="s">
        <v>48</v>
      </c>
      <c s="26">
        <v>235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38.25">
      <c r="A131" s="30" t="s">
        <v>40</v>
      </c>
      <c r="E131" s="31" t="s">
        <v>449</v>
      </c>
    </row>
    <row r="132" spans="1:5" ht="140.25">
      <c r="A132" t="s">
        <v>42</v>
      </c>
      <c r="E132" s="29" t="s">
        <v>205</v>
      </c>
    </row>
    <row r="133" spans="1:16" ht="12.75">
      <c r="A133" s="19" t="s">
        <v>34</v>
      </c>
      <c s="23" t="s">
        <v>206</v>
      </c>
      <c s="23" t="s">
        <v>395</v>
      </c>
      <c s="19" t="s">
        <v>46</v>
      </c>
      <c s="24" t="s">
        <v>396</v>
      </c>
      <c s="25" t="s">
        <v>48</v>
      </c>
      <c s="26">
        <v>6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25.5">
      <c r="A135" s="30" t="s">
        <v>40</v>
      </c>
      <c r="E135" s="31" t="s">
        <v>450</v>
      </c>
    </row>
    <row r="136" spans="1:5" ht="153">
      <c r="A136" t="s">
        <v>42</v>
      </c>
      <c r="E136" s="29" t="s">
        <v>227</v>
      </c>
    </row>
    <row r="137" spans="1:18" ht="12.75" customHeight="1">
      <c r="A137" s="5" t="s">
        <v>32</v>
      </c>
      <c s="5"/>
      <c s="34" t="s">
        <v>96</v>
      </c>
      <c s="5"/>
      <c s="21" t="s">
        <v>232</v>
      </c>
      <c s="5"/>
      <c s="5"/>
      <c s="5"/>
      <c s="35">
        <f>0+Q137</f>
      </c>
      <c r="O137">
        <f>0+R137</f>
      </c>
      <c r="Q137">
        <f>0+I138</f>
      </c>
      <c>
        <f>0+O138</f>
      </c>
    </row>
    <row r="138" spans="1:16" ht="12.75">
      <c r="A138" s="19" t="s">
        <v>34</v>
      </c>
      <c s="23" t="s">
        <v>210</v>
      </c>
      <c s="23" t="s">
        <v>451</v>
      </c>
      <c s="19" t="s">
        <v>46</v>
      </c>
      <c s="24" t="s">
        <v>452</v>
      </c>
      <c s="25" t="s">
        <v>58</v>
      </c>
      <c s="26">
        <v>1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46</v>
      </c>
    </row>
    <row r="140" spans="1:5" ht="25.5">
      <c r="A140" s="30" t="s">
        <v>40</v>
      </c>
      <c r="E140" s="31" t="s">
        <v>453</v>
      </c>
    </row>
    <row r="141" spans="1:5" ht="89.25">
      <c r="A141" t="s">
        <v>42</v>
      </c>
      <c r="E141" s="29" t="s">
        <v>454</v>
      </c>
    </row>
    <row r="142" spans="1:18" ht="12.75" customHeight="1">
      <c r="A142" s="5" t="s">
        <v>32</v>
      </c>
      <c s="5"/>
      <c s="34" t="s">
        <v>29</v>
      </c>
      <c s="5"/>
      <c s="21" t="s">
        <v>255</v>
      </c>
      <c s="5"/>
      <c s="5"/>
      <c s="5"/>
      <c s="35">
        <f>0+Q142</f>
      </c>
      <c r="O142">
        <f>0+R142</f>
      </c>
      <c r="Q142">
        <f>0+I143+I147+I151+I155</f>
      </c>
      <c>
        <f>0+O143+O147+O151+O155</f>
      </c>
    </row>
    <row r="143" spans="1:16" ht="25.5">
      <c r="A143" s="19" t="s">
        <v>34</v>
      </c>
      <c s="23" t="s">
        <v>214</v>
      </c>
      <c s="23" t="s">
        <v>272</v>
      </c>
      <c s="19" t="s">
        <v>46</v>
      </c>
      <c s="24" t="s">
        <v>273</v>
      </c>
      <c s="25" t="s">
        <v>48</v>
      </c>
      <c s="26">
        <v>16.792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76.5">
      <c r="A145" s="30" t="s">
        <v>40</v>
      </c>
      <c r="E145" s="31" t="s">
        <v>455</v>
      </c>
    </row>
    <row r="146" spans="1:5" ht="38.25">
      <c r="A146" t="s">
        <v>42</v>
      </c>
      <c r="E146" s="29" t="s">
        <v>275</v>
      </c>
    </row>
    <row r="147" spans="1:16" ht="25.5">
      <c r="A147" s="19" t="s">
        <v>34</v>
      </c>
      <c s="23" t="s">
        <v>218</v>
      </c>
      <c s="23" t="s">
        <v>281</v>
      </c>
      <c s="19" t="s">
        <v>46</v>
      </c>
      <c s="24" t="s">
        <v>282</v>
      </c>
      <c s="25" t="s">
        <v>48</v>
      </c>
      <c s="26">
        <v>16.792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76.5">
      <c r="A149" s="30" t="s">
        <v>40</v>
      </c>
      <c r="E149" s="31" t="s">
        <v>456</v>
      </c>
    </row>
    <row r="150" spans="1:5" ht="38.25">
      <c r="A150" t="s">
        <v>42</v>
      </c>
      <c r="E150" s="29" t="s">
        <v>275</v>
      </c>
    </row>
    <row r="151" spans="1:16" ht="12.75">
      <c r="A151" s="19" t="s">
        <v>34</v>
      </c>
      <c s="23" t="s">
        <v>223</v>
      </c>
      <c s="23" t="s">
        <v>312</v>
      </c>
      <c s="19" t="s">
        <v>46</v>
      </c>
      <c s="24" t="s">
        <v>313</v>
      </c>
      <c s="25" t="s">
        <v>103</v>
      </c>
      <c s="26">
        <v>34.5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63.75">
      <c r="A153" s="30" t="s">
        <v>40</v>
      </c>
      <c r="E153" s="31" t="s">
        <v>457</v>
      </c>
    </row>
    <row r="154" spans="1:5" ht="25.5">
      <c r="A154" t="s">
        <v>42</v>
      </c>
      <c r="E154" s="29" t="s">
        <v>315</v>
      </c>
    </row>
    <row r="155" spans="1:16" ht="12.75">
      <c r="A155" s="19" t="s">
        <v>34</v>
      </c>
      <c s="23" t="s">
        <v>228</v>
      </c>
      <c s="23" t="s">
        <v>317</v>
      </c>
      <c s="19" t="s">
        <v>46</v>
      </c>
      <c s="24" t="s">
        <v>318</v>
      </c>
      <c s="25" t="s">
        <v>103</v>
      </c>
      <c s="26">
        <v>168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12.75">
      <c r="A156" s="28" t="s">
        <v>38</v>
      </c>
      <c r="E156" s="29" t="s">
        <v>46</v>
      </c>
    </row>
    <row r="157" spans="1:5" ht="63.75">
      <c r="A157" s="30" t="s">
        <v>40</v>
      </c>
      <c r="E157" s="31" t="s">
        <v>458</v>
      </c>
    </row>
    <row r="158" spans="1:5" ht="38.25">
      <c r="A158" t="s">
        <v>42</v>
      </c>
      <c r="E158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0+O8+O21+O70+O75+O80+O121+O126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459</v>
      </c>
      <c s="36">
        <f>0+I8+I21+I70+I75+I80+I121+I126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459</v>
      </c>
      <c s="5"/>
      <c s="14" t="s">
        <v>460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1335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461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658.75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462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63.14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63.75">
      <c r="A19" s="30" t="s">
        <v>40</v>
      </c>
      <c r="E19" s="31" t="s">
        <v>463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95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76.5">
      <c r="A24" s="30" t="s">
        <v>40</v>
      </c>
      <c r="E24" s="31" t="s">
        <v>464</v>
      </c>
    </row>
    <row r="25" spans="1:5" ht="25.5">
      <c r="A25" t="s">
        <v>42</v>
      </c>
      <c r="E25" s="29" t="s">
        <v>100</v>
      </c>
    </row>
    <row r="26" spans="1:16" ht="12.75">
      <c r="A26" s="19" t="s">
        <v>34</v>
      </c>
      <c s="23" t="s">
        <v>24</v>
      </c>
      <c s="23" t="s">
        <v>105</v>
      </c>
      <c s="19" t="s">
        <v>18</v>
      </c>
      <c s="24" t="s">
        <v>106</v>
      </c>
      <c s="25" t="s">
        <v>64</v>
      </c>
      <c s="26">
        <v>63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89.25">
      <c r="A28" s="30" t="s">
        <v>40</v>
      </c>
      <c r="E28" s="31" t="s">
        <v>465</v>
      </c>
    </row>
    <row r="29" spans="1:5" ht="25.5">
      <c r="A29" t="s">
        <v>42</v>
      </c>
      <c r="E29" s="29" t="s">
        <v>108</v>
      </c>
    </row>
    <row r="30" spans="1:16" ht="12.75">
      <c r="A30" s="19" t="s">
        <v>34</v>
      </c>
      <c s="23" t="s">
        <v>26</v>
      </c>
      <c s="23" t="s">
        <v>105</v>
      </c>
      <c s="19" t="s">
        <v>12</v>
      </c>
      <c s="24" t="s">
        <v>106</v>
      </c>
      <c s="25" t="s">
        <v>64</v>
      </c>
      <c s="26">
        <v>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38.25">
      <c r="A32" s="30" t="s">
        <v>40</v>
      </c>
      <c r="E32" s="31" t="s">
        <v>466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110</v>
      </c>
      <c s="19" t="s">
        <v>46</v>
      </c>
      <c s="24" t="s">
        <v>111</v>
      </c>
      <c s="25" t="s">
        <v>64</v>
      </c>
      <c s="26">
        <v>667.5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114.75">
      <c r="A36" s="30" t="s">
        <v>40</v>
      </c>
      <c r="E36" s="31" t="s">
        <v>467</v>
      </c>
    </row>
    <row r="37" spans="1:5" ht="369.75">
      <c r="A37" t="s">
        <v>42</v>
      </c>
      <c r="E37" s="29" t="s">
        <v>113</v>
      </c>
    </row>
    <row r="38" spans="1:16" ht="12.75">
      <c r="A38" s="19" t="s">
        <v>34</v>
      </c>
      <c s="23" t="s">
        <v>96</v>
      </c>
      <c s="23" t="s">
        <v>115</v>
      </c>
      <c s="19" t="s">
        <v>46</v>
      </c>
      <c s="24" t="s">
        <v>116</v>
      </c>
      <c s="25" t="s">
        <v>64</v>
      </c>
      <c s="26">
        <v>480.6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102">
      <c r="A40" s="30" t="s">
        <v>40</v>
      </c>
      <c r="E40" s="31" t="s">
        <v>468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120</v>
      </c>
      <c s="19" t="s">
        <v>46</v>
      </c>
      <c s="24" t="s">
        <v>121</v>
      </c>
      <c s="25" t="s">
        <v>64</v>
      </c>
      <c s="26">
        <v>95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469</v>
      </c>
    </row>
    <row r="45" spans="1:5" ht="191.25">
      <c r="A45" t="s">
        <v>42</v>
      </c>
      <c r="E45" s="29" t="s">
        <v>123</v>
      </c>
    </row>
    <row r="46" spans="1:16" ht="12.75">
      <c r="A46" s="19" t="s">
        <v>34</v>
      </c>
      <c s="23" t="s">
        <v>31</v>
      </c>
      <c s="23" t="s">
        <v>120</v>
      </c>
      <c s="19" t="s">
        <v>18</v>
      </c>
      <c s="24" t="s">
        <v>121</v>
      </c>
      <c s="25" t="s">
        <v>64</v>
      </c>
      <c s="26">
        <v>667.5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331</v>
      </c>
    </row>
    <row r="48" spans="1:5" ht="12.75">
      <c r="A48" s="30" t="s">
        <v>40</v>
      </c>
      <c r="E48" s="31" t="s">
        <v>46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127</v>
      </c>
      <c s="19" t="s">
        <v>46</v>
      </c>
      <c s="24" t="s">
        <v>128</v>
      </c>
      <c s="25" t="s">
        <v>64</v>
      </c>
      <c s="26">
        <v>387.5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2.75">
      <c r="A52" s="30" t="s">
        <v>40</v>
      </c>
      <c r="E52" s="31" t="s">
        <v>470</v>
      </c>
    </row>
    <row r="53" spans="1:5" ht="267.75">
      <c r="A53" t="s">
        <v>42</v>
      </c>
      <c r="E53" s="29" t="s">
        <v>130</v>
      </c>
    </row>
    <row r="54" spans="1:16" ht="12.75">
      <c r="A54" s="19" t="s">
        <v>34</v>
      </c>
      <c s="23" t="s">
        <v>114</v>
      </c>
      <c s="23" t="s">
        <v>132</v>
      </c>
      <c s="19" t="s">
        <v>46</v>
      </c>
      <c s="24" t="s">
        <v>133</v>
      </c>
      <c s="25" t="s">
        <v>64</v>
      </c>
      <c s="26">
        <v>48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63.75">
      <c r="A56" s="30" t="s">
        <v>40</v>
      </c>
      <c r="E56" s="31" t="s">
        <v>471</v>
      </c>
    </row>
    <row r="57" spans="1:5" ht="242.25">
      <c r="A57" t="s">
        <v>42</v>
      </c>
      <c r="E57" s="29" t="s">
        <v>135</v>
      </c>
    </row>
    <row r="58" spans="1:16" ht="12.75">
      <c r="A58" s="19" t="s">
        <v>34</v>
      </c>
      <c s="23" t="s">
        <v>119</v>
      </c>
      <c s="23" t="s">
        <v>472</v>
      </c>
      <c s="19" t="s">
        <v>46</v>
      </c>
      <c s="24" t="s">
        <v>473</v>
      </c>
      <c s="25" t="s">
        <v>64</v>
      </c>
      <c s="26">
        <v>38.25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76.5">
      <c r="A60" s="30" t="s">
        <v>40</v>
      </c>
      <c r="E60" s="31" t="s">
        <v>474</v>
      </c>
    </row>
    <row r="61" spans="1:5" ht="229.5">
      <c r="A61" t="s">
        <v>42</v>
      </c>
      <c r="E61" s="29" t="s">
        <v>475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45.1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63.75">
      <c r="A64" s="30" t="s">
        <v>40</v>
      </c>
      <c r="E64" s="31" t="s">
        <v>476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346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477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131</v>
      </c>
      <c s="23" t="s">
        <v>162</v>
      </c>
      <c s="19" t="s">
        <v>46</v>
      </c>
      <c s="24" t="s">
        <v>163</v>
      </c>
      <c s="25" t="s">
        <v>48</v>
      </c>
      <c s="26">
        <v>775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164</v>
      </c>
    </row>
    <row r="73" spans="1:5" ht="25.5">
      <c r="A73" s="30" t="s">
        <v>40</v>
      </c>
      <c r="E73" s="31" t="s">
        <v>478</v>
      </c>
    </row>
    <row r="74" spans="1:5" ht="102">
      <c r="A74" t="s">
        <v>42</v>
      </c>
      <c r="E74" s="29" t="s">
        <v>166</v>
      </c>
    </row>
    <row r="75" spans="1:18" ht="12.75" customHeight="1">
      <c r="A75" s="5" t="s">
        <v>32</v>
      </c>
      <c s="5"/>
      <c s="34" t="s">
        <v>22</v>
      </c>
      <c s="5"/>
      <c s="21" t="s">
        <v>169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34</v>
      </c>
      <c s="23" t="s">
        <v>136</v>
      </c>
      <c s="23" t="s">
        <v>479</v>
      </c>
      <c s="19" t="s">
        <v>46</v>
      </c>
      <c s="24" t="s">
        <v>480</v>
      </c>
      <c s="25" t="s">
        <v>64</v>
      </c>
      <c s="26">
        <v>12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25.5">
      <c r="A78" s="30" t="s">
        <v>40</v>
      </c>
      <c r="E78" s="31" t="s">
        <v>481</v>
      </c>
    </row>
    <row r="79" spans="1:5" ht="38.25">
      <c r="A79" t="s">
        <v>42</v>
      </c>
      <c r="E79" s="29" t="s">
        <v>482</v>
      </c>
    </row>
    <row r="80" spans="1:18" ht="12.75" customHeight="1">
      <c r="A80" s="5" t="s">
        <v>32</v>
      </c>
      <c s="5"/>
      <c s="34" t="s">
        <v>24</v>
      </c>
      <c s="5"/>
      <c s="21" t="s">
        <v>175</v>
      </c>
      <c s="5"/>
      <c s="5"/>
      <c s="5"/>
      <c s="35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19" t="s">
        <v>34</v>
      </c>
      <c s="23" t="s">
        <v>141</v>
      </c>
      <c s="23" t="s">
        <v>177</v>
      </c>
      <c s="19" t="s">
        <v>46</v>
      </c>
      <c s="24" t="s">
        <v>178</v>
      </c>
      <c s="25" t="s">
        <v>48</v>
      </c>
      <c s="26">
        <v>740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46</v>
      </c>
    </row>
    <row r="83" spans="1:5" ht="25.5">
      <c r="A83" s="30" t="s">
        <v>40</v>
      </c>
      <c r="E83" s="31" t="s">
        <v>483</v>
      </c>
    </row>
    <row r="84" spans="1:5" ht="127.5">
      <c r="A84" t="s">
        <v>42</v>
      </c>
      <c r="E84" s="29" t="s">
        <v>181</v>
      </c>
    </row>
    <row r="85" spans="1:16" ht="12.75">
      <c r="A85" s="19" t="s">
        <v>34</v>
      </c>
      <c s="23" t="s">
        <v>146</v>
      </c>
      <c s="23" t="s">
        <v>484</v>
      </c>
      <c s="19" t="s">
        <v>46</v>
      </c>
      <c s="24" t="s">
        <v>485</v>
      </c>
      <c s="25" t="s">
        <v>48</v>
      </c>
      <c s="26">
        <v>80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25.5">
      <c r="A87" s="30" t="s">
        <v>40</v>
      </c>
      <c r="E87" s="31" t="s">
        <v>486</v>
      </c>
    </row>
    <row r="88" spans="1:5" ht="51">
      <c r="A88" t="s">
        <v>42</v>
      </c>
      <c r="E88" s="29" t="s">
        <v>187</v>
      </c>
    </row>
    <row r="89" spans="1:16" ht="12.75">
      <c r="A89" s="19" t="s">
        <v>34</v>
      </c>
      <c s="23" t="s">
        <v>150</v>
      </c>
      <c s="23" t="s">
        <v>183</v>
      </c>
      <c s="19" t="s">
        <v>46</v>
      </c>
      <c s="24" t="s">
        <v>184</v>
      </c>
      <c s="25" t="s">
        <v>48</v>
      </c>
      <c s="26">
        <v>760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487</v>
      </c>
    </row>
    <row r="91" spans="1:5" ht="25.5">
      <c r="A91" s="30" t="s">
        <v>40</v>
      </c>
      <c r="E91" s="31" t="s">
        <v>488</v>
      </c>
    </row>
    <row r="92" spans="1:5" ht="51">
      <c r="A92" t="s">
        <v>42</v>
      </c>
      <c r="E92" s="29" t="s">
        <v>187</v>
      </c>
    </row>
    <row r="93" spans="1:16" ht="12.75">
      <c r="A93" s="19" t="s">
        <v>34</v>
      </c>
      <c s="23" t="s">
        <v>156</v>
      </c>
      <c s="23" t="s">
        <v>382</v>
      </c>
      <c s="19" t="s">
        <v>46</v>
      </c>
      <c s="24" t="s">
        <v>383</v>
      </c>
      <c s="25" t="s">
        <v>64</v>
      </c>
      <c s="26">
        <v>6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51">
      <c r="A95" s="30" t="s">
        <v>40</v>
      </c>
      <c r="E95" s="31" t="s">
        <v>489</v>
      </c>
    </row>
    <row r="96" spans="1:5" ht="102">
      <c r="A96" t="s">
        <v>42</v>
      </c>
      <c r="E96" s="29" t="s">
        <v>385</v>
      </c>
    </row>
    <row r="97" spans="1:16" ht="12.75">
      <c r="A97" s="19" t="s">
        <v>34</v>
      </c>
      <c s="23" t="s">
        <v>161</v>
      </c>
      <c s="23" t="s">
        <v>189</v>
      </c>
      <c s="19" t="s">
        <v>46</v>
      </c>
      <c s="24" t="s">
        <v>190</v>
      </c>
      <c s="25" t="s">
        <v>48</v>
      </c>
      <c s="26">
        <v>740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38.25">
      <c r="A99" s="30" t="s">
        <v>40</v>
      </c>
      <c r="E99" s="31" t="s">
        <v>490</v>
      </c>
    </row>
    <row r="100" spans="1:5" ht="51">
      <c r="A100" t="s">
        <v>42</v>
      </c>
      <c r="E100" s="29" t="s">
        <v>192</v>
      </c>
    </row>
    <row r="101" spans="1:16" ht="12.75">
      <c r="A101" s="19" t="s">
        <v>34</v>
      </c>
      <c s="23" t="s">
        <v>167</v>
      </c>
      <c s="23" t="s">
        <v>194</v>
      </c>
      <c s="19" t="s">
        <v>46</v>
      </c>
      <c s="24" t="s">
        <v>195</v>
      </c>
      <c s="25" t="s">
        <v>48</v>
      </c>
      <c s="26">
        <v>740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38.25">
      <c r="A103" s="30" t="s">
        <v>40</v>
      </c>
      <c r="E103" s="31" t="s">
        <v>491</v>
      </c>
    </row>
    <row r="104" spans="1:5" ht="51">
      <c r="A104" t="s">
        <v>42</v>
      </c>
      <c r="E104" s="29" t="s">
        <v>192</v>
      </c>
    </row>
    <row r="105" spans="1:16" ht="12.75">
      <c r="A105" s="19" t="s">
        <v>34</v>
      </c>
      <c s="23" t="s">
        <v>170</v>
      </c>
      <c s="23" t="s">
        <v>198</v>
      </c>
      <c s="19" t="s">
        <v>46</v>
      </c>
      <c s="24" t="s">
        <v>199</v>
      </c>
      <c s="25" t="s">
        <v>48</v>
      </c>
      <c s="26">
        <v>1400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38.25">
      <c r="A107" s="30" t="s">
        <v>40</v>
      </c>
      <c r="E107" s="31" t="s">
        <v>492</v>
      </c>
    </row>
    <row r="108" spans="1:5" ht="51">
      <c r="A108" t="s">
        <v>42</v>
      </c>
      <c r="E108" s="29" t="s">
        <v>192</v>
      </c>
    </row>
    <row r="109" spans="1:16" ht="12.75">
      <c r="A109" s="19" t="s">
        <v>34</v>
      </c>
      <c s="23" t="s">
        <v>176</v>
      </c>
      <c s="23" t="s">
        <v>202</v>
      </c>
      <c s="19" t="s">
        <v>46</v>
      </c>
      <c s="24" t="s">
        <v>203</v>
      </c>
      <c s="25" t="s">
        <v>48</v>
      </c>
      <c s="26">
        <v>690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493</v>
      </c>
    </row>
    <row r="112" spans="1:5" ht="140.25">
      <c r="A112" t="s">
        <v>42</v>
      </c>
      <c r="E112" s="29" t="s">
        <v>205</v>
      </c>
    </row>
    <row r="113" spans="1:16" ht="12.75">
      <c r="A113" s="19" t="s">
        <v>34</v>
      </c>
      <c s="23" t="s">
        <v>182</v>
      </c>
      <c s="23" t="s">
        <v>211</v>
      </c>
      <c s="19" t="s">
        <v>46</v>
      </c>
      <c s="24" t="s">
        <v>212</v>
      </c>
      <c s="25" t="s">
        <v>48</v>
      </c>
      <c s="26">
        <v>700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494</v>
      </c>
    </row>
    <row r="116" spans="1:5" ht="140.25">
      <c r="A116" t="s">
        <v>42</v>
      </c>
      <c r="E116" s="29" t="s">
        <v>205</v>
      </c>
    </row>
    <row r="117" spans="1:16" ht="12.75">
      <c r="A117" s="19" t="s">
        <v>34</v>
      </c>
      <c s="23" t="s">
        <v>188</v>
      </c>
      <c s="23" t="s">
        <v>215</v>
      </c>
      <c s="19" t="s">
        <v>46</v>
      </c>
      <c s="24" t="s">
        <v>216</v>
      </c>
      <c s="25" t="s">
        <v>48</v>
      </c>
      <c s="26">
        <v>682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495</v>
      </c>
    </row>
    <row r="120" spans="1:5" ht="140.25">
      <c r="A120" t="s">
        <v>42</v>
      </c>
      <c r="E120" s="29" t="s">
        <v>205</v>
      </c>
    </row>
    <row r="121" spans="1:18" ht="12.75" customHeight="1">
      <c r="A121" s="5" t="s">
        <v>32</v>
      </c>
      <c s="5"/>
      <c s="34" t="s">
        <v>92</v>
      </c>
      <c s="5"/>
      <c s="21" t="s">
        <v>496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34</v>
      </c>
      <c s="23" t="s">
        <v>193</v>
      </c>
      <c s="23" t="s">
        <v>497</v>
      </c>
      <c s="19" t="s">
        <v>46</v>
      </c>
      <c s="24" t="s">
        <v>498</v>
      </c>
      <c s="25" t="s">
        <v>48</v>
      </c>
      <c s="26">
        <v>245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46</v>
      </c>
    </row>
    <row r="124" spans="1:5" ht="25.5">
      <c r="A124" s="30" t="s">
        <v>40</v>
      </c>
      <c r="E124" s="31" t="s">
        <v>499</v>
      </c>
    </row>
    <row r="125" spans="1:5" ht="191.25">
      <c r="A125" t="s">
        <v>42</v>
      </c>
      <c r="E125" s="29" t="s">
        <v>500</v>
      </c>
    </row>
    <row r="126" spans="1:18" ht="12.75" customHeight="1">
      <c r="A126" s="5" t="s">
        <v>32</v>
      </c>
      <c s="5"/>
      <c s="34" t="s">
        <v>29</v>
      </c>
      <c s="5"/>
      <c s="21" t="s">
        <v>255</v>
      </c>
      <c s="5"/>
      <c s="5"/>
      <c s="5"/>
      <c s="35">
        <f>0+Q126</f>
      </c>
      <c r="O126">
        <f>0+R126</f>
      </c>
      <c r="Q126">
        <f>0+I127+I131+I135+I139+I143+I147+I151+I155</f>
      </c>
      <c>
        <f>0+O127+O131+O135+O139+O143+O147+O151+O155</f>
      </c>
    </row>
    <row r="127" spans="1:16" ht="25.5">
      <c r="A127" s="19" t="s">
        <v>34</v>
      </c>
      <c s="23" t="s">
        <v>197</v>
      </c>
      <c s="23" t="s">
        <v>262</v>
      </c>
      <c s="19" t="s">
        <v>46</v>
      </c>
      <c s="24" t="s">
        <v>263</v>
      </c>
      <c s="25" t="s">
        <v>58</v>
      </c>
      <c s="26">
        <v>2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38.25">
      <c r="A129" s="30" t="s">
        <v>40</v>
      </c>
      <c r="E129" s="31" t="s">
        <v>501</v>
      </c>
    </row>
    <row r="130" spans="1:5" ht="25.5">
      <c r="A130" t="s">
        <v>42</v>
      </c>
      <c r="E130" s="29" t="s">
        <v>265</v>
      </c>
    </row>
    <row r="131" spans="1:16" ht="25.5">
      <c r="A131" s="19" t="s">
        <v>34</v>
      </c>
      <c s="23" t="s">
        <v>201</v>
      </c>
      <c s="23" t="s">
        <v>267</v>
      </c>
      <c s="19" t="s">
        <v>46</v>
      </c>
      <c s="24" t="s">
        <v>268</v>
      </c>
      <c s="25" t="s">
        <v>58</v>
      </c>
      <c s="26">
        <v>2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12.75">
      <c r="A133" s="30" t="s">
        <v>40</v>
      </c>
      <c r="E133" s="31" t="s">
        <v>399</v>
      </c>
    </row>
    <row r="134" spans="1:5" ht="25.5">
      <c r="A134" t="s">
        <v>42</v>
      </c>
      <c r="E134" s="29" t="s">
        <v>270</v>
      </c>
    </row>
    <row r="135" spans="1:16" ht="25.5">
      <c r="A135" s="19" t="s">
        <v>34</v>
      </c>
      <c s="23" t="s">
        <v>206</v>
      </c>
      <c s="23" t="s">
        <v>272</v>
      </c>
      <c s="19" t="s">
        <v>46</v>
      </c>
      <c s="24" t="s">
        <v>273</v>
      </c>
      <c s="25" t="s">
        <v>48</v>
      </c>
      <c s="26">
        <v>66.75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89.25">
      <c r="A137" s="30" t="s">
        <v>40</v>
      </c>
      <c r="E137" s="31" t="s">
        <v>502</v>
      </c>
    </row>
    <row r="138" spans="1:5" ht="38.25">
      <c r="A138" t="s">
        <v>42</v>
      </c>
      <c r="E138" s="29" t="s">
        <v>275</v>
      </c>
    </row>
    <row r="139" spans="1:16" ht="25.5">
      <c r="A139" s="19" t="s">
        <v>34</v>
      </c>
      <c s="23" t="s">
        <v>210</v>
      </c>
      <c s="23" t="s">
        <v>277</v>
      </c>
      <c s="19" t="s">
        <v>46</v>
      </c>
      <c s="24" t="s">
        <v>278</v>
      </c>
      <c s="25" t="s">
        <v>48</v>
      </c>
      <c s="26">
        <v>15.25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46</v>
      </c>
    </row>
    <row r="141" spans="1:5" ht="51">
      <c r="A141" s="30" t="s">
        <v>40</v>
      </c>
      <c r="E141" s="31" t="s">
        <v>503</v>
      </c>
    </row>
    <row r="142" spans="1:5" ht="38.25">
      <c r="A142" t="s">
        <v>42</v>
      </c>
      <c r="E142" s="29" t="s">
        <v>275</v>
      </c>
    </row>
    <row r="143" spans="1:16" ht="25.5">
      <c r="A143" s="19" t="s">
        <v>34</v>
      </c>
      <c s="23" t="s">
        <v>214</v>
      </c>
      <c s="23" t="s">
        <v>281</v>
      </c>
      <c s="19" t="s">
        <v>46</v>
      </c>
      <c s="24" t="s">
        <v>282</v>
      </c>
      <c s="25" t="s">
        <v>48</v>
      </c>
      <c s="26">
        <v>51.5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63.75">
      <c r="A145" s="30" t="s">
        <v>40</v>
      </c>
      <c r="E145" s="31" t="s">
        <v>504</v>
      </c>
    </row>
    <row r="146" spans="1:5" ht="38.25">
      <c r="A146" t="s">
        <v>42</v>
      </c>
      <c r="E146" s="29" t="s">
        <v>275</v>
      </c>
    </row>
    <row r="147" spans="1:16" ht="12.75">
      <c r="A147" s="19" t="s">
        <v>34</v>
      </c>
      <c s="23" t="s">
        <v>218</v>
      </c>
      <c s="23" t="s">
        <v>295</v>
      </c>
      <c s="19" t="s">
        <v>296</v>
      </c>
      <c s="24" t="s">
        <v>297</v>
      </c>
      <c s="25" t="s">
        <v>103</v>
      </c>
      <c s="26">
        <v>39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25.5">
      <c r="A149" s="30" t="s">
        <v>40</v>
      </c>
      <c r="E149" s="31" t="s">
        <v>505</v>
      </c>
    </row>
    <row r="150" spans="1:5" ht="51">
      <c r="A150" t="s">
        <v>42</v>
      </c>
      <c r="E150" s="29" t="s">
        <v>293</v>
      </c>
    </row>
    <row r="151" spans="1:16" ht="12.75">
      <c r="A151" s="19" t="s">
        <v>34</v>
      </c>
      <c s="23" t="s">
        <v>223</v>
      </c>
      <c s="23" t="s">
        <v>295</v>
      </c>
      <c s="19" t="s">
        <v>300</v>
      </c>
      <c s="24" t="s">
        <v>297</v>
      </c>
      <c s="25" t="s">
        <v>103</v>
      </c>
      <c s="26">
        <v>1.5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25.5">
      <c r="A153" s="30" t="s">
        <v>40</v>
      </c>
      <c r="E153" s="31" t="s">
        <v>506</v>
      </c>
    </row>
    <row r="154" spans="1:5" ht="51">
      <c r="A154" t="s">
        <v>42</v>
      </c>
      <c r="E154" s="29" t="s">
        <v>293</v>
      </c>
    </row>
    <row r="155" spans="1:16" ht="12.75">
      <c r="A155" s="19" t="s">
        <v>34</v>
      </c>
      <c s="23" t="s">
        <v>228</v>
      </c>
      <c s="23" t="s">
        <v>312</v>
      </c>
      <c s="19" t="s">
        <v>46</v>
      </c>
      <c s="24" t="s">
        <v>313</v>
      </c>
      <c s="25" t="s">
        <v>103</v>
      </c>
      <c s="26">
        <v>71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12.75">
      <c r="A156" s="28" t="s">
        <v>38</v>
      </c>
      <c r="E156" s="29" t="s">
        <v>46</v>
      </c>
    </row>
    <row r="157" spans="1:5" ht="63.75">
      <c r="A157" s="30" t="s">
        <v>40</v>
      </c>
      <c r="E157" s="31" t="s">
        <v>507</v>
      </c>
    </row>
    <row r="158" spans="1:5" ht="25.5">
      <c r="A158" t="s">
        <v>42</v>
      </c>
      <c r="E158" s="29" t="s">
        <v>315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0+O8+O21+O70+O75+O80+O121+O126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508</v>
      </c>
      <c s="36">
        <f>0+I8+I21+I70+I75+I80+I121+I126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508</v>
      </c>
      <c s="5"/>
      <c s="14" t="s">
        <v>509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365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89.25">
      <c r="A11" s="30" t="s">
        <v>40</v>
      </c>
      <c r="E11" s="31" t="s">
        <v>510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164.05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511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14.28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25.5">
      <c r="A19" s="30" t="s">
        <v>40</v>
      </c>
      <c r="E19" s="31" t="s">
        <v>512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10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63.75">
      <c r="A24" s="30" t="s">
        <v>40</v>
      </c>
      <c r="E24" s="31" t="s">
        <v>513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357</v>
      </c>
      <c s="19" t="s">
        <v>46</v>
      </c>
      <c s="24" t="s">
        <v>358</v>
      </c>
      <c s="25" t="s">
        <v>64</v>
      </c>
      <c s="26">
        <v>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514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18</v>
      </c>
      <c s="24" t="s">
        <v>106</v>
      </c>
      <c s="25" t="s">
        <v>64</v>
      </c>
      <c s="26">
        <v>100.15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76.5">
      <c r="A32" s="30" t="s">
        <v>40</v>
      </c>
      <c r="E32" s="31" t="s">
        <v>515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105</v>
      </c>
      <c s="19" t="s">
        <v>12</v>
      </c>
      <c s="24" t="s">
        <v>106</v>
      </c>
      <c s="25" t="s">
        <v>64</v>
      </c>
      <c s="26">
        <v>2.25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516</v>
      </c>
    </row>
    <row r="37" spans="1:5" ht="25.5">
      <c r="A37" t="s">
        <v>42</v>
      </c>
      <c r="E37" s="29" t="s">
        <v>108</v>
      </c>
    </row>
    <row r="38" spans="1:16" ht="12.75">
      <c r="A38" s="19" t="s">
        <v>34</v>
      </c>
      <c s="23" t="s">
        <v>96</v>
      </c>
      <c s="23" t="s">
        <v>110</v>
      </c>
      <c s="19" t="s">
        <v>46</v>
      </c>
      <c s="24" t="s">
        <v>111</v>
      </c>
      <c s="25" t="s">
        <v>64</v>
      </c>
      <c s="26">
        <v>144.5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89.25">
      <c r="A40" s="30" t="s">
        <v>40</v>
      </c>
      <c r="E40" s="31" t="s">
        <v>517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115</v>
      </c>
      <c s="19" t="s">
        <v>46</v>
      </c>
      <c s="24" t="s">
        <v>116</v>
      </c>
      <c s="25" t="s">
        <v>64</v>
      </c>
      <c s="26">
        <v>116.7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02">
      <c r="A44" s="30" t="s">
        <v>40</v>
      </c>
      <c r="E44" s="31" t="s">
        <v>518</v>
      </c>
    </row>
    <row r="45" spans="1:5" ht="306">
      <c r="A45" t="s">
        <v>42</v>
      </c>
      <c r="E45" s="29" t="s">
        <v>118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50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38.25">
      <c r="A48" s="30" t="s">
        <v>40</v>
      </c>
      <c r="E48" s="31" t="s">
        <v>519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120</v>
      </c>
      <c s="19" t="s">
        <v>18</v>
      </c>
      <c s="24" t="s">
        <v>121</v>
      </c>
      <c s="25" t="s">
        <v>64</v>
      </c>
      <c s="26">
        <v>144.5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520</v>
      </c>
    </row>
    <row r="52" spans="1:5" ht="12.75">
      <c r="A52" s="30" t="s">
        <v>40</v>
      </c>
      <c r="E52" s="31" t="s">
        <v>46</v>
      </c>
    </row>
    <row r="53" spans="1:5" ht="191.25">
      <c r="A53" t="s">
        <v>42</v>
      </c>
      <c r="E53" s="29" t="s">
        <v>123</v>
      </c>
    </row>
    <row r="54" spans="1:16" ht="12.75">
      <c r="A54" s="19" t="s">
        <v>34</v>
      </c>
      <c s="23" t="s">
        <v>114</v>
      </c>
      <c s="23" t="s">
        <v>127</v>
      </c>
      <c s="19" t="s">
        <v>46</v>
      </c>
      <c s="24" t="s">
        <v>128</v>
      </c>
      <c s="25" t="s">
        <v>64</v>
      </c>
      <c s="26">
        <v>96.5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521</v>
      </c>
    </row>
    <row r="57" spans="1:5" ht="267.75">
      <c r="A57" t="s">
        <v>42</v>
      </c>
      <c r="E57" s="29" t="s">
        <v>130</v>
      </c>
    </row>
    <row r="58" spans="1:16" ht="12.75">
      <c r="A58" s="19" t="s">
        <v>34</v>
      </c>
      <c s="23" t="s">
        <v>119</v>
      </c>
      <c s="23" t="s">
        <v>132</v>
      </c>
      <c s="19" t="s">
        <v>46</v>
      </c>
      <c s="24" t="s">
        <v>133</v>
      </c>
      <c s="25" t="s">
        <v>64</v>
      </c>
      <c s="26">
        <v>10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522</v>
      </c>
    </row>
    <row r="61" spans="1:5" ht="242.25">
      <c r="A61" t="s">
        <v>42</v>
      </c>
      <c r="E61" s="29" t="s">
        <v>135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10.2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25.5">
      <c r="A64" s="30" t="s">
        <v>40</v>
      </c>
      <c r="E64" s="31" t="s">
        <v>523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102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524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131</v>
      </c>
      <c s="23" t="s">
        <v>162</v>
      </c>
      <c s="19" t="s">
        <v>46</v>
      </c>
      <c s="24" t="s">
        <v>163</v>
      </c>
      <c s="25" t="s">
        <v>48</v>
      </c>
      <c s="26">
        <v>193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164</v>
      </c>
    </row>
    <row r="73" spans="1:5" ht="25.5">
      <c r="A73" s="30" t="s">
        <v>40</v>
      </c>
      <c r="E73" s="31" t="s">
        <v>525</v>
      </c>
    </row>
    <row r="74" spans="1:5" ht="102">
      <c r="A74" t="s">
        <v>42</v>
      </c>
      <c r="E74" s="29" t="s">
        <v>166</v>
      </c>
    </row>
    <row r="75" spans="1:18" ht="12.75" customHeight="1">
      <c r="A75" s="5" t="s">
        <v>32</v>
      </c>
      <c s="5"/>
      <c s="34" t="s">
        <v>22</v>
      </c>
      <c s="5"/>
      <c s="21" t="s">
        <v>169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34</v>
      </c>
      <c s="23" t="s">
        <v>136</v>
      </c>
      <c s="23" t="s">
        <v>479</v>
      </c>
      <c s="19" t="s">
        <v>46</v>
      </c>
      <c s="24" t="s">
        <v>480</v>
      </c>
      <c s="25" t="s">
        <v>64</v>
      </c>
      <c s="26">
        <v>3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25.5">
      <c r="A78" s="30" t="s">
        <v>40</v>
      </c>
      <c r="E78" s="31" t="s">
        <v>526</v>
      </c>
    </row>
    <row r="79" spans="1:5" ht="38.25">
      <c r="A79" t="s">
        <v>42</v>
      </c>
      <c r="E79" s="29" t="s">
        <v>482</v>
      </c>
    </row>
    <row r="80" spans="1:18" ht="12.75" customHeight="1">
      <c r="A80" s="5" t="s">
        <v>32</v>
      </c>
      <c s="5"/>
      <c s="34" t="s">
        <v>24</v>
      </c>
      <c s="5"/>
      <c s="21" t="s">
        <v>175</v>
      </c>
      <c s="5"/>
      <c s="5"/>
      <c s="5"/>
      <c s="35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19" t="s">
        <v>34</v>
      </c>
      <c s="23" t="s">
        <v>141</v>
      </c>
      <c s="23" t="s">
        <v>177</v>
      </c>
      <c s="19" t="s">
        <v>46</v>
      </c>
      <c s="24" t="s">
        <v>178</v>
      </c>
      <c s="25" t="s">
        <v>48</v>
      </c>
      <c s="26">
        <v>206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46</v>
      </c>
    </row>
    <row r="83" spans="1:5" ht="25.5">
      <c r="A83" s="30" t="s">
        <v>40</v>
      </c>
      <c r="E83" s="31" t="s">
        <v>527</v>
      </c>
    </row>
    <row r="84" spans="1:5" ht="127.5">
      <c r="A84" t="s">
        <v>42</v>
      </c>
      <c r="E84" s="29" t="s">
        <v>181</v>
      </c>
    </row>
    <row r="85" spans="1:16" ht="12.75">
      <c r="A85" s="19" t="s">
        <v>34</v>
      </c>
      <c s="23" t="s">
        <v>146</v>
      </c>
      <c s="23" t="s">
        <v>484</v>
      </c>
      <c s="19" t="s">
        <v>46</v>
      </c>
      <c s="24" t="s">
        <v>485</v>
      </c>
      <c s="25" t="s">
        <v>48</v>
      </c>
      <c s="26">
        <v>30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25.5">
      <c r="A87" s="30" t="s">
        <v>40</v>
      </c>
      <c r="E87" s="31" t="s">
        <v>528</v>
      </c>
    </row>
    <row r="88" spans="1:5" ht="51">
      <c r="A88" t="s">
        <v>42</v>
      </c>
      <c r="E88" s="29" t="s">
        <v>187</v>
      </c>
    </row>
    <row r="89" spans="1:16" ht="12.75">
      <c r="A89" s="19" t="s">
        <v>34</v>
      </c>
      <c s="23" t="s">
        <v>150</v>
      </c>
      <c s="23" t="s">
        <v>183</v>
      </c>
      <c s="19" t="s">
        <v>46</v>
      </c>
      <c s="24" t="s">
        <v>184</v>
      </c>
      <c s="25" t="s">
        <v>48</v>
      </c>
      <c s="26">
        <v>220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529</v>
      </c>
    </row>
    <row r="91" spans="1:5" ht="25.5">
      <c r="A91" s="30" t="s">
        <v>40</v>
      </c>
      <c r="E91" s="31" t="s">
        <v>530</v>
      </c>
    </row>
    <row r="92" spans="1:5" ht="51">
      <c r="A92" t="s">
        <v>42</v>
      </c>
      <c r="E92" s="29" t="s">
        <v>187</v>
      </c>
    </row>
    <row r="93" spans="1:16" ht="12.75">
      <c r="A93" s="19" t="s">
        <v>34</v>
      </c>
      <c s="23" t="s">
        <v>156</v>
      </c>
      <c s="23" t="s">
        <v>382</v>
      </c>
      <c s="19" t="s">
        <v>46</v>
      </c>
      <c s="24" t="s">
        <v>383</v>
      </c>
      <c s="25" t="s">
        <v>64</v>
      </c>
      <c s="26">
        <v>2.25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51">
      <c r="A95" s="30" t="s">
        <v>40</v>
      </c>
      <c r="E95" s="31" t="s">
        <v>531</v>
      </c>
    </row>
    <row r="96" spans="1:5" ht="102">
      <c r="A96" t="s">
        <v>42</v>
      </c>
      <c r="E96" s="29" t="s">
        <v>385</v>
      </c>
    </row>
    <row r="97" spans="1:16" ht="12.75">
      <c r="A97" s="19" t="s">
        <v>34</v>
      </c>
      <c s="23" t="s">
        <v>161</v>
      </c>
      <c s="23" t="s">
        <v>189</v>
      </c>
      <c s="19" t="s">
        <v>46</v>
      </c>
      <c s="24" t="s">
        <v>190</v>
      </c>
      <c s="25" t="s">
        <v>48</v>
      </c>
      <c s="26">
        <v>220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38.25">
      <c r="A99" s="30" t="s">
        <v>40</v>
      </c>
      <c r="E99" s="31" t="s">
        <v>532</v>
      </c>
    </row>
    <row r="100" spans="1:5" ht="51">
      <c r="A100" t="s">
        <v>42</v>
      </c>
      <c r="E100" s="29" t="s">
        <v>192</v>
      </c>
    </row>
    <row r="101" spans="1:16" ht="12.75">
      <c r="A101" s="19" t="s">
        <v>34</v>
      </c>
      <c s="23" t="s">
        <v>167</v>
      </c>
      <c s="23" t="s">
        <v>194</v>
      </c>
      <c s="19" t="s">
        <v>46</v>
      </c>
      <c s="24" t="s">
        <v>195</v>
      </c>
      <c s="25" t="s">
        <v>48</v>
      </c>
      <c s="26">
        <v>220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38.25">
      <c r="A103" s="30" t="s">
        <v>40</v>
      </c>
      <c r="E103" s="31" t="s">
        <v>533</v>
      </c>
    </row>
    <row r="104" spans="1:5" ht="51">
      <c r="A104" t="s">
        <v>42</v>
      </c>
      <c r="E104" s="29" t="s">
        <v>192</v>
      </c>
    </row>
    <row r="105" spans="1:16" ht="12.75">
      <c r="A105" s="19" t="s">
        <v>34</v>
      </c>
      <c s="23" t="s">
        <v>170</v>
      </c>
      <c s="23" t="s">
        <v>198</v>
      </c>
      <c s="19" t="s">
        <v>46</v>
      </c>
      <c s="24" t="s">
        <v>199</v>
      </c>
      <c s="25" t="s">
        <v>48</v>
      </c>
      <c s="26">
        <v>1400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38.25">
      <c r="A107" s="30" t="s">
        <v>40</v>
      </c>
      <c r="E107" s="31" t="s">
        <v>492</v>
      </c>
    </row>
    <row r="108" spans="1:5" ht="51">
      <c r="A108" t="s">
        <v>42</v>
      </c>
      <c r="E108" s="29" t="s">
        <v>192</v>
      </c>
    </row>
    <row r="109" spans="1:16" ht="12.75">
      <c r="A109" s="19" t="s">
        <v>34</v>
      </c>
      <c s="23" t="s">
        <v>176</v>
      </c>
      <c s="23" t="s">
        <v>202</v>
      </c>
      <c s="19" t="s">
        <v>46</v>
      </c>
      <c s="24" t="s">
        <v>203</v>
      </c>
      <c s="25" t="s">
        <v>48</v>
      </c>
      <c s="26">
        <v>196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534</v>
      </c>
    </row>
    <row r="112" spans="1:5" ht="140.25">
      <c r="A112" t="s">
        <v>42</v>
      </c>
      <c r="E112" s="29" t="s">
        <v>205</v>
      </c>
    </row>
    <row r="113" spans="1:16" ht="12.75">
      <c r="A113" s="19" t="s">
        <v>34</v>
      </c>
      <c s="23" t="s">
        <v>182</v>
      </c>
      <c s="23" t="s">
        <v>211</v>
      </c>
      <c s="19" t="s">
        <v>46</v>
      </c>
      <c s="24" t="s">
        <v>212</v>
      </c>
      <c s="25" t="s">
        <v>48</v>
      </c>
      <c s="26">
        <v>200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535</v>
      </c>
    </row>
    <row r="116" spans="1:5" ht="140.25">
      <c r="A116" t="s">
        <v>42</v>
      </c>
      <c r="E116" s="29" t="s">
        <v>205</v>
      </c>
    </row>
    <row r="117" spans="1:16" ht="12.75">
      <c r="A117" s="19" t="s">
        <v>34</v>
      </c>
      <c s="23" t="s">
        <v>188</v>
      </c>
      <c s="23" t="s">
        <v>215</v>
      </c>
      <c s="19" t="s">
        <v>46</v>
      </c>
      <c s="24" t="s">
        <v>216</v>
      </c>
      <c s="25" t="s">
        <v>48</v>
      </c>
      <c s="26">
        <v>193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536</v>
      </c>
    </row>
    <row r="120" spans="1:5" ht="140.25">
      <c r="A120" t="s">
        <v>42</v>
      </c>
      <c r="E120" s="29" t="s">
        <v>205</v>
      </c>
    </row>
    <row r="121" spans="1:18" ht="12.75" customHeight="1">
      <c r="A121" s="5" t="s">
        <v>32</v>
      </c>
      <c s="5"/>
      <c s="34" t="s">
        <v>92</v>
      </c>
      <c s="5"/>
      <c s="21" t="s">
        <v>496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34</v>
      </c>
      <c s="23" t="s">
        <v>193</v>
      </c>
      <c s="23" t="s">
        <v>497</v>
      </c>
      <c s="19" t="s">
        <v>46</v>
      </c>
      <c s="24" t="s">
        <v>498</v>
      </c>
      <c s="25" t="s">
        <v>48</v>
      </c>
      <c s="26">
        <v>52.5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46</v>
      </c>
    </row>
    <row r="124" spans="1:5" ht="25.5">
      <c r="A124" s="30" t="s">
        <v>40</v>
      </c>
      <c r="E124" s="31" t="s">
        <v>537</v>
      </c>
    </row>
    <row r="125" spans="1:5" ht="191.25">
      <c r="A125" t="s">
        <v>42</v>
      </c>
      <c r="E125" s="29" t="s">
        <v>500</v>
      </c>
    </row>
    <row r="126" spans="1:18" ht="12.75" customHeight="1">
      <c r="A126" s="5" t="s">
        <v>32</v>
      </c>
      <c s="5"/>
      <c s="34" t="s">
        <v>29</v>
      </c>
      <c s="5"/>
      <c s="21" t="s">
        <v>255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25.5">
      <c r="A127" s="19" t="s">
        <v>34</v>
      </c>
      <c s="23" t="s">
        <v>197</v>
      </c>
      <c s="23" t="s">
        <v>272</v>
      </c>
      <c s="19" t="s">
        <v>46</v>
      </c>
      <c s="24" t="s">
        <v>273</v>
      </c>
      <c s="25" t="s">
        <v>48</v>
      </c>
      <c s="26">
        <v>14.108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89.25">
      <c r="A129" s="30" t="s">
        <v>40</v>
      </c>
      <c r="E129" s="31" t="s">
        <v>538</v>
      </c>
    </row>
    <row r="130" spans="1:5" ht="38.25">
      <c r="A130" t="s">
        <v>42</v>
      </c>
      <c r="E130" s="29" t="s">
        <v>275</v>
      </c>
    </row>
    <row r="131" spans="1:16" ht="25.5">
      <c r="A131" s="19" t="s">
        <v>34</v>
      </c>
      <c s="23" t="s">
        <v>201</v>
      </c>
      <c s="23" t="s">
        <v>277</v>
      </c>
      <c s="19" t="s">
        <v>46</v>
      </c>
      <c s="24" t="s">
        <v>278</v>
      </c>
      <c s="25" t="s">
        <v>48</v>
      </c>
      <c s="26">
        <v>1.15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25.5">
      <c r="A133" s="30" t="s">
        <v>40</v>
      </c>
      <c r="E133" s="31" t="s">
        <v>539</v>
      </c>
    </row>
    <row r="134" spans="1:5" ht="38.25">
      <c r="A134" t="s">
        <v>42</v>
      </c>
      <c r="E134" s="29" t="s">
        <v>275</v>
      </c>
    </row>
    <row r="135" spans="1:16" ht="25.5">
      <c r="A135" s="19" t="s">
        <v>34</v>
      </c>
      <c s="23" t="s">
        <v>206</v>
      </c>
      <c s="23" t="s">
        <v>281</v>
      </c>
      <c s="19" t="s">
        <v>46</v>
      </c>
      <c s="24" t="s">
        <v>282</v>
      </c>
      <c s="25" t="s">
        <v>48</v>
      </c>
      <c s="26">
        <v>12.958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76.5">
      <c r="A137" s="30" t="s">
        <v>40</v>
      </c>
      <c r="E137" s="31" t="s">
        <v>540</v>
      </c>
    </row>
    <row r="138" spans="1:5" ht="38.25">
      <c r="A138" t="s">
        <v>42</v>
      </c>
      <c r="E138" s="29" t="s">
        <v>275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0+O8+O33+O98+O111+O116+O125+O166+O187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541</v>
      </c>
      <c s="36">
        <f>0+I8+I33+I98+I111+I116+I125+I166+I187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541</v>
      </c>
      <c s="5"/>
      <c s="14" t="s">
        <v>542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71.186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02">
      <c r="A11" s="30" t="s">
        <v>40</v>
      </c>
      <c r="E11" s="31" t="s">
        <v>543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1773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76.5">
      <c r="A15" s="30" t="s">
        <v>40</v>
      </c>
      <c r="E15" s="31" t="s">
        <v>544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4.8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351</v>
      </c>
    </row>
    <row r="19" spans="1:5" ht="12.75">
      <c r="A19" s="30" t="s">
        <v>40</v>
      </c>
      <c r="E19" s="31" t="s">
        <v>545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35</v>
      </c>
      <c s="19" t="s">
        <v>11</v>
      </c>
      <c s="24" t="s">
        <v>36</v>
      </c>
      <c s="25" t="s">
        <v>37</v>
      </c>
      <c s="26">
        <v>17.478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546</v>
      </c>
    </row>
    <row r="23" spans="1:5" ht="76.5">
      <c r="A23" s="30" t="s">
        <v>40</v>
      </c>
      <c r="E23" s="31" t="s">
        <v>547</v>
      </c>
    </row>
    <row r="24" spans="1:5" ht="25.5">
      <c r="A24" t="s">
        <v>42</v>
      </c>
      <c r="E24" s="29" t="s">
        <v>43</v>
      </c>
    </row>
    <row r="25" spans="1:16" ht="12.75">
      <c r="A25" s="19" t="s">
        <v>34</v>
      </c>
      <c s="23" t="s">
        <v>24</v>
      </c>
      <c s="23" t="s">
        <v>78</v>
      </c>
      <c s="19" t="s">
        <v>79</v>
      </c>
      <c s="24" t="s">
        <v>80</v>
      </c>
      <c s="25" t="s">
        <v>37</v>
      </c>
      <c s="26">
        <v>1228.25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46</v>
      </c>
    </row>
    <row r="27" spans="1:5" ht="38.25">
      <c r="A27" s="30" t="s">
        <v>40</v>
      </c>
      <c r="E27" s="31" t="s">
        <v>548</v>
      </c>
    </row>
    <row r="28" spans="1:5" ht="25.5">
      <c r="A28" t="s">
        <v>42</v>
      </c>
      <c r="E28" s="29" t="s">
        <v>82</v>
      </c>
    </row>
    <row r="29" spans="1:16" ht="12.75">
      <c r="A29" s="19" t="s">
        <v>34</v>
      </c>
      <c s="23" t="s">
        <v>26</v>
      </c>
      <c s="23" t="s">
        <v>83</v>
      </c>
      <c s="19" t="s">
        <v>46</v>
      </c>
      <c s="24" t="s">
        <v>84</v>
      </c>
      <c s="25" t="s">
        <v>37</v>
      </c>
      <c s="26">
        <v>183.4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46</v>
      </c>
    </row>
    <row r="31" spans="1:5" ht="63.75">
      <c r="A31" s="30" t="s">
        <v>40</v>
      </c>
      <c r="E31" s="31" t="s">
        <v>549</v>
      </c>
    </row>
    <row r="32" spans="1:5" ht="25.5">
      <c r="A32" t="s">
        <v>42</v>
      </c>
      <c r="E32" s="29" t="s">
        <v>86</v>
      </c>
    </row>
    <row r="33" spans="1:18" ht="12.75" customHeight="1">
      <c r="A33" s="5" t="s">
        <v>32</v>
      </c>
      <c s="5"/>
      <c s="34" t="s">
        <v>18</v>
      </c>
      <c s="5"/>
      <c s="21" t="s">
        <v>44</v>
      </c>
      <c s="5"/>
      <c s="5"/>
      <c s="5"/>
      <c s="35">
        <f>0+Q33</f>
      </c>
      <c r="O33">
        <f>0+R33</f>
      </c>
      <c r="Q33">
        <f>0+I34+I38+I42+I46+I50+I54+I58+I62+I66+I70+I74+I78+I82+I86+I90+I94</f>
      </c>
      <c>
        <f>0+O34+O38+O42+O46+O50+O54+O58+O62+O66+O70+O74+O78+O82+O86+O90+O94</f>
      </c>
    </row>
    <row r="34" spans="1:16" ht="25.5">
      <c r="A34" s="19" t="s">
        <v>34</v>
      </c>
      <c s="23" t="s">
        <v>92</v>
      </c>
      <c s="23" t="s">
        <v>87</v>
      </c>
      <c s="19" t="s">
        <v>46</v>
      </c>
      <c s="24" t="s">
        <v>88</v>
      </c>
      <c s="25" t="s">
        <v>64</v>
      </c>
      <c s="26">
        <v>2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25.5">
      <c r="A36" s="30" t="s">
        <v>40</v>
      </c>
      <c r="E36" s="31" t="s">
        <v>550</v>
      </c>
    </row>
    <row r="37" spans="1:5" ht="63.75">
      <c r="A37" t="s">
        <v>42</v>
      </c>
      <c r="E37" s="29" t="s">
        <v>91</v>
      </c>
    </row>
    <row r="38" spans="1:16" ht="12.75">
      <c r="A38" s="19" t="s">
        <v>34</v>
      </c>
      <c s="23" t="s">
        <v>96</v>
      </c>
      <c s="23" t="s">
        <v>93</v>
      </c>
      <c s="19" t="s">
        <v>46</v>
      </c>
      <c s="24" t="s">
        <v>94</v>
      </c>
      <c s="25" t="s">
        <v>64</v>
      </c>
      <c s="26">
        <v>5.46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25.5">
      <c r="A40" s="30" t="s">
        <v>40</v>
      </c>
      <c r="E40" s="31" t="s">
        <v>551</v>
      </c>
    </row>
    <row r="41" spans="1:5" ht="63.75">
      <c r="A41" t="s">
        <v>42</v>
      </c>
      <c r="E41" s="29" t="s">
        <v>91</v>
      </c>
    </row>
    <row r="42" spans="1:16" ht="25.5">
      <c r="A42" s="19" t="s">
        <v>34</v>
      </c>
      <c s="23" t="s">
        <v>29</v>
      </c>
      <c s="23" t="s">
        <v>97</v>
      </c>
      <c s="19" t="s">
        <v>46</v>
      </c>
      <c s="24" t="s">
        <v>98</v>
      </c>
      <c s="25" t="s">
        <v>64</v>
      </c>
      <c s="26">
        <v>390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27.5">
      <c r="A44" s="30" t="s">
        <v>40</v>
      </c>
      <c r="E44" s="31" t="s">
        <v>552</v>
      </c>
    </row>
    <row r="45" spans="1:5" ht="25.5">
      <c r="A45" t="s">
        <v>42</v>
      </c>
      <c r="E45" s="29" t="s">
        <v>100</v>
      </c>
    </row>
    <row r="46" spans="1:16" ht="25.5">
      <c r="A46" s="19" t="s">
        <v>34</v>
      </c>
      <c s="23" t="s">
        <v>31</v>
      </c>
      <c s="23" t="s">
        <v>101</v>
      </c>
      <c s="19" t="s">
        <v>46</v>
      </c>
      <c s="24" t="s">
        <v>102</v>
      </c>
      <c s="25" t="s">
        <v>103</v>
      </c>
      <c s="26">
        <v>223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53</v>
      </c>
    </row>
    <row r="48" spans="1:5" ht="25.5">
      <c r="A48" s="30" t="s">
        <v>40</v>
      </c>
      <c r="E48" s="31" t="s">
        <v>553</v>
      </c>
    </row>
    <row r="49" spans="1:5" ht="63.75">
      <c r="A49" t="s">
        <v>42</v>
      </c>
      <c r="E49" s="29" t="s">
        <v>91</v>
      </c>
    </row>
    <row r="50" spans="1:16" ht="12.75">
      <c r="A50" s="19" t="s">
        <v>34</v>
      </c>
      <c s="23" t="s">
        <v>109</v>
      </c>
      <c s="23" t="s">
        <v>105</v>
      </c>
      <c s="19" t="s">
        <v>18</v>
      </c>
      <c s="24" t="s">
        <v>106</v>
      </c>
      <c s="25" t="s">
        <v>64</v>
      </c>
      <c s="26">
        <v>158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89.25">
      <c r="A52" s="30" t="s">
        <v>40</v>
      </c>
      <c r="E52" s="31" t="s">
        <v>554</v>
      </c>
    </row>
    <row r="53" spans="1:5" ht="25.5">
      <c r="A53" t="s">
        <v>42</v>
      </c>
      <c r="E53" s="29" t="s">
        <v>108</v>
      </c>
    </row>
    <row r="54" spans="1:16" ht="12.75">
      <c r="A54" s="19" t="s">
        <v>34</v>
      </c>
      <c s="23" t="s">
        <v>114</v>
      </c>
      <c s="23" t="s">
        <v>105</v>
      </c>
      <c s="19" t="s">
        <v>12</v>
      </c>
      <c s="24" t="s">
        <v>106</v>
      </c>
      <c s="25" t="s">
        <v>64</v>
      </c>
      <c s="26">
        <v>3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555</v>
      </c>
    </row>
    <row r="57" spans="1:5" ht="25.5">
      <c r="A57" t="s">
        <v>42</v>
      </c>
      <c r="E57" s="29" t="s">
        <v>556</v>
      </c>
    </row>
    <row r="58" spans="1:16" ht="12.75">
      <c r="A58" s="19" t="s">
        <v>34</v>
      </c>
      <c s="23" t="s">
        <v>119</v>
      </c>
      <c s="23" t="s">
        <v>110</v>
      </c>
      <c s="19" t="s">
        <v>46</v>
      </c>
      <c s="24" t="s">
        <v>111</v>
      </c>
      <c s="25" t="s">
        <v>64</v>
      </c>
      <c s="26">
        <v>886.5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53</v>
      </c>
    </row>
    <row r="60" spans="1:5" ht="114.75">
      <c r="A60" s="30" t="s">
        <v>40</v>
      </c>
      <c r="E60" s="31" t="s">
        <v>557</v>
      </c>
    </row>
    <row r="61" spans="1:5" ht="369.75">
      <c r="A61" t="s">
        <v>42</v>
      </c>
      <c r="E61" s="29" t="s">
        <v>113</v>
      </c>
    </row>
    <row r="62" spans="1:16" ht="12.75">
      <c r="A62" s="19" t="s">
        <v>34</v>
      </c>
      <c s="23" t="s">
        <v>124</v>
      </c>
      <c s="23" t="s">
        <v>115</v>
      </c>
      <c s="19" t="s">
        <v>46</v>
      </c>
      <c s="24" t="s">
        <v>116</v>
      </c>
      <c s="25" t="s">
        <v>64</v>
      </c>
      <c s="26">
        <v>1417.5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102">
      <c r="A64" s="30" t="s">
        <v>40</v>
      </c>
      <c r="E64" s="31" t="s">
        <v>558</v>
      </c>
    </row>
    <row r="65" spans="1:5" ht="306">
      <c r="A65" t="s">
        <v>42</v>
      </c>
      <c r="E65" s="29" t="s">
        <v>118</v>
      </c>
    </row>
    <row r="66" spans="1:16" ht="12.75">
      <c r="A66" s="19" t="s">
        <v>34</v>
      </c>
      <c s="23" t="s">
        <v>126</v>
      </c>
      <c s="23" t="s">
        <v>120</v>
      </c>
      <c s="19" t="s">
        <v>46</v>
      </c>
      <c s="24" t="s">
        <v>121</v>
      </c>
      <c s="25" t="s">
        <v>64</v>
      </c>
      <c s="26">
        <v>390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63.75">
      <c r="A68" s="30" t="s">
        <v>40</v>
      </c>
      <c r="E68" s="31" t="s">
        <v>559</v>
      </c>
    </row>
    <row r="69" spans="1:5" ht="191.25">
      <c r="A69" t="s">
        <v>42</v>
      </c>
      <c r="E69" s="29" t="s">
        <v>123</v>
      </c>
    </row>
    <row r="70" spans="1:16" ht="12.75">
      <c r="A70" s="19" t="s">
        <v>34</v>
      </c>
      <c s="23" t="s">
        <v>131</v>
      </c>
      <c s="23" t="s">
        <v>120</v>
      </c>
      <c s="19" t="s">
        <v>18</v>
      </c>
      <c s="24" t="s">
        <v>121</v>
      </c>
      <c s="25" t="s">
        <v>64</v>
      </c>
      <c s="26">
        <v>886.5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331</v>
      </c>
    </row>
    <row r="72" spans="1:5" ht="12.75">
      <c r="A72" s="30" t="s">
        <v>40</v>
      </c>
      <c r="E72" s="31" t="s">
        <v>560</v>
      </c>
    </row>
    <row r="73" spans="1:5" ht="191.25">
      <c r="A73" t="s">
        <v>42</v>
      </c>
      <c r="E73" s="29" t="s">
        <v>123</v>
      </c>
    </row>
    <row r="74" spans="1:16" ht="12.75">
      <c r="A74" s="19" t="s">
        <v>34</v>
      </c>
      <c s="23" t="s">
        <v>136</v>
      </c>
      <c s="23" t="s">
        <v>127</v>
      </c>
      <c s="19" t="s">
        <v>46</v>
      </c>
      <c s="24" t="s">
        <v>128</v>
      </c>
      <c s="25" t="s">
        <v>64</v>
      </c>
      <c s="26">
        <v>659.5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12.75">
      <c r="A76" s="30" t="s">
        <v>40</v>
      </c>
      <c r="E76" s="31" t="s">
        <v>561</v>
      </c>
    </row>
    <row r="77" spans="1:5" ht="267.75">
      <c r="A77" t="s">
        <v>42</v>
      </c>
      <c r="E77" s="29" t="s">
        <v>130</v>
      </c>
    </row>
    <row r="78" spans="1:16" ht="12.75">
      <c r="A78" s="19" t="s">
        <v>34</v>
      </c>
      <c s="23" t="s">
        <v>141</v>
      </c>
      <c s="23" t="s">
        <v>132</v>
      </c>
      <c s="19" t="s">
        <v>46</v>
      </c>
      <c s="24" t="s">
        <v>133</v>
      </c>
      <c s="25" t="s">
        <v>64</v>
      </c>
      <c s="26">
        <v>624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46</v>
      </c>
    </row>
    <row r="80" spans="1:5" ht="102">
      <c r="A80" s="30" t="s">
        <v>40</v>
      </c>
      <c r="E80" s="31" t="s">
        <v>562</v>
      </c>
    </row>
    <row r="81" spans="1:5" ht="242.25">
      <c r="A81" t="s">
        <v>42</v>
      </c>
      <c r="E81" s="29" t="s">
        <v>135</v>
      </c>
    </row>
    <row r="82" spans="1:16" ht="12.75">
      <c r="A82" s="19" t="s">
        <v>34</v>
      </c>
      <c s="23" t="s">
        <v>146</v>
      </c>
      <c s="23" t="s">
        <v>472</v>
      </c>
      <c s="19" t="s">
        <v>46</v>
      </c>
      <c s="24" t="s">
        <v>473</v>
      </c>
      <c s="25" t="s">
        <v>64</v>
      </c>
      <c s="26">
        <v>20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46</v>
      </c>
    </row>
    <row r="84" spans="1:5" ht="25.5">
      <c r="A84" s="30" t="s">
        <v>40</v>
      </c>
      <c r="E84" s="31" t="s">
        <v>563</v>
      </c>
    </row>
    <row r="85" spans="1:5" ht="229.5">
      <c r="A85" t="s">
        <v>42</v>
      </c>
      <c r="E85" s="29" t="s">
        <v>475</v>
      </c>
    </row>
    <row r="86" spans="1:16" ht="12.75">
      <c r="A86" s="19" t="s">
        <v>34</v>
      </c>
      <c s="23" t="s">
        <v>150</v>
      </c>
      <c s="23" t="s">
        <v>142</v>
      </c>
      <c s="19" t="s">
        <v>46</v>
      </c>
      <c s="24" t="s">
        <v>143</v>
      </c>
      <c s="25" t="s">
        <v>64</v>
      </c>
      <c s="26">
        <v>81.97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46</v>
      </c>
    </row>
    <row r="88" spans="1:5" ht="89.25">
      <c r="A88" s="30" t="s">
        <v>40</v>
      </c>
      <c r="E88" s="31" t="s">
        <v>564</v>
      </c>
    </row>
    <row r="89" spans="1:5" ht="293.25">
      <c r="A89" t="s">
        <v>42</v>
      </c>
      <c r="E89" s="29" t="s">
        <v>145</v>
      </c>
    </row>
    <row r="90" spans="1:16" ht="12.75">
      <c r="A90" s="19" t="s">
        <v>34</v>
      </c>
      <c s="23" t="s">
        <v>156</v>
      </c>
      <c s="23" t="s">
        <v>147</v>
      </c>
      <c s="19" t="s">
        <v>46</v>
      </c>
      <c s="24" t="s">
        <v>148</v>
      </c>
      <c s="25" t="s">
        <v>64</v>
      </c>
      <c s="26">
        <v>131</v>
      </c>
      <c s="27">
        <v>0</v>
      </c>
      <c s="27">
        <f>ROUND(ROUND(H90,2)*ROUND(G90,3),2)</f>
      </c>
      <c r="O90">
        <f>(I90*21)/100</f>
      </c>
      <c t="s">
        <v>12</v>
      </c>
    </row>
    <row r="91" spans="1:5" ht="12.75">
      <c r="A91" s="28" t="s">
        <v>38</v>
      </c>
      <c r="E91" s="29" t="s">
        <v>46</v>
      </c>
    </row>
    <row r="92" spans="1:5" ht="63.75">
      <c r="A92" s="30" t="s">
        <v>40</v>
      </c>
      <c r="E92" s="31" t="s">
        <v>565</v>
      </c>
    </row>
    <row r="93" spans="1:5" ht="38.25">
      <c r="A93" t="s">
        <v>42</v>
      </c>
      <c r="E93" s="29" t="s">
        <v>70</v>
      </c>
    </row>
    <row r="94" spans="1:16" ht="12.75">
      <c r="A94" s="19" t="s">
        <v>34</v>
      </c>
      <c s="23" t="s">
        <v>161</v>
      </c>
      <c s="23" t="s">
        <v>151</v>
      </c>
      <c s="19" t="s">
        <v>46</v>
      </c>
      <c s="24" t="s">
        <v>152</v>
      </c>
      <c s="25" t="s">
        <v>48</v>
      </c>
      <c s="26">
        <v>1070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46</v>
      </c>
    </row>
    <row r="96" spans="1:5" ht="51">
      <c r="A96" s="30" t="s">
        <v>40</v>
      </c>
      <c r="E96" s="31" t="s">
        <v>566</v>
      </c>
    </row>
    <row r="97" spans="1:5" ht="25.5">
      <c r="A97" t="s">
        <v>42</v>
      </c>
      <c r="E97" s="29" t="s">
        <v>154</v>
      </c>
    </row>
    <row r="98" spans="1:18" ht="12.75" customHeight="1">
      <c r="A98" s="5" t="s">
        <v>32</v>
      </c>
      <c s="5"/>
      <c s="34" t="s">
        <v>12</v>
      </c>
      <c s="5"/>
      <c s="21" t="s">
        <v>155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34</v>
      </c>
      <c s="23" t="s">
        <v>167</v>
      </c>
      <c s="23" t="s">
        <v>157</v>
      </c>
      <c s="19" t="s">
        <v>46</v>
      </c>
      <c s="24" t="s">
        <v>158</v>
      </c>
      <c s="25" t="s">
        <v>103</v>
      </c>
      <c s="26">
        <v>157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46</v>
      </c>
    </row>
    <row r="101" spans="1:5" ht="25.5">
      <c r="A101" s="30" t="s">
        <v>40</v>
      </c>
      <c r="E101" s="31" t="s">
        <v>567</v>
      </c>
    </row>
    <row r="102" spans="1:5" ht="165.75">
      <c r="A102" t="s">
        <v>42</v>
      </c>
      <c r="E102" s="29" t="s">
        <v>160</v>
      </c>
    </row>
    <row r="103" spans="1:16" ht="12.75">
      <c r="A103" s="19" t="s">
        <v>34</v>
      </c>
      <c s="23" t="s">
        <v>170</v>
      </c>
      <c s="23" t="s">
        <v>162</v>
      </c>
      <c s="19" t="s">
        <v>46</v>
      </c>
      <c s="24" t="s">
        <v>163</v>
      </c>
      <c s="25" t="s">
        <v>48</v>
      </c>
      <c s="26">
        <v>1318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164</v>
      </c>
    </row>
    <row r="105" spans="1:5" ht="25.5">
      <c r="A105" s="30" t="s">
        <v>40</v>
      </c>
      <c r="E105" s="31" t="s">
        <v>568</v>
      </c>
    </row>
    <row r="106" spans="1:5" ht="102">
      <c r="A106" t="s">
        <v>42</v>
      </c>
      <c r="E106" s="29" t="s">
        <v>166</v>
      </c>
    </row>
    <row r="107" spans="1:16" ht="12.75">
      <c r="A107" s="19" t="s">
        <v>34</v>
      </c>
      <c s="23" t="s">
        <v>176</v>
      </c>
      <c s="23" t="s">
        <v>162</v>
      </c>
      <c s="19" t="s">
        <v>18</v>
      </c>
      <c s="24" t="s">
        <v>163</v>
      </c>
      <c s="25" t="s">
        <v>48</v>
      </c>
      <c s="26">
        <v>392.5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46</v>
      </c>
    </row>
    <row r="109" spans="1:5" ht="25.5">
      <c r="A109" s="30" t="s">
        <v>40</v>
      </c>
      <c r="E109" s="31" t="s">
        <v>569</v>
      </c>
    </row>
    <row r="110" spans="1:5" ht="102">
      <c r="A110" t="s">
        <v>42</v>
      </c>
      <c r="E110" s="29" t="s">
        <v>166</v>
      </c>
    </row>
    <row r="111" spans="1:18" ht="12.75" customHeight="1">
      <c r="A111" s="5" t="s">
        <v>32</v>
      </c>
      <c s="5"/>
      <c s="34" t="s">
        <v>11</v>
      </c>
      <c s="5"/>
      <c s="21" t="s">
        <v>570</v>
      </c>
      <c s="5"/>
      <c s="5"/>
      <c s="5"/>
      <c s="35">
        <f>0+Q111</f>
      </c>
      <c r="O111">
        <f>0+R111</f>
      </c>
      <c r="Q111">
        <f>0+I112</f>
      </c>
      <c>
        <f>0+O112</f>
      </c>
    </row>
    <row r="112" spans="1:16" ht="12.75">
      <c r="A112" s="19" t="s">
        <v>34</v>
      </c>
      <c s="23" t="s">
        <v>182</v>
      </c>
      <c s="23" t="s">
        <v>571</v>
      </c>
      <c s="19" t="s">
        <v>46</v>
      </c>
      <c s="24" t="s">
        <v>572</v>
      </c>
      <c s="25" t="s">
        <v>573</v>
      </c>
      <c s="26">
        <v>83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25.5">
      <c r="A114" s="30" t="s">
        <v>40</v>
      </c>
      <c r="E114" s="31" t="s">
        <v>574</v>
      </c>
    </row>
    <row r="115" spans="1:5" ht="293.25">
      <c r="A115" t="s">
        <v>42</v>
      </c>
      <c r="E115" s="29" t="s">
        <v>575</v>
      </c>
    </row>
    <row r="116" spans="1:18" ht="12.75" customHeight="1">
      <c r="A116" s="5" t="s">
        <v>32</v>
      </c>
      <c s="5"/>
      <c s="34" t="s">
        <v>22</v>
      </c>
      <c s="5"/>
      <c s="21" t="s">
        <v>169</v>
      </c>
      <c s="5"/>
      <c s="5"/>
      <c s="5"/>
      <c s="35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34</v>
      </c>
      <c s="23" t="s">
        <v>188</v>
      </c>
      <c s="23" t="s">
        <v>171</v>
      </c>
      <c s="19" t="s">
        <v>46</v>
      </c>
      <c s="24" t="s">
        <v>172</v>
      </c>
      <c s="25" t="s">
        <v>64</v>
      </c>
      <c s="26">
        <v>8.9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25.5">
      <c r="A119" s="30" t="s">
        <v>40</v>
      </c>
      <c r="E119" s="31" t="s">
        <v>576</v>
      </c>
    </row>
    <row r="120" spans="1:5" ht="38.25">
      <c r="A120" t="s">
        <v>42</v>
      </c>
      <c r="E120" s="29" t="s">
        <v>174</v>
      </c>
    </row>
    <row r="121" spans="1:16" ht="12.75">
      <c r="A121" s="19" t="s">
        <v>34</v>
      </c>
      <c s="23" t="s">
        <v>193</v>
      </c>
      <c s="23" t="s">
        <v>577</v>
      </c>
      <c s="19" t="s">
        <v>46</v>
      </c>
      <c s="24" t="s">
        <v>578</v>
      </c>
      <c s="25" t="s">
        <v>64</v>
      </c>
      <c s="26">
        <v>23.55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25.5">
      <c r="A123" s="30" t="s">
        <v>40</v>
      </c>
      <c r="E123" s="31" t="s">
        <v>579</v>
      </c>
    </row>
    <row r="124" spans="1:5" ht="102">
      <c r="A124" t="s">
        <v>42</v>
      </c>
      <c r="E124" s="29" t="s">
        <v>580</v>
      </c>
    </row>
    <row r="125" spans="1:18" ht="12.75" customHeight="1">
      <c r="A125" s="5" t="s">
        <v>32</v>
      </c>
      <c s="5"/>
      <c s="34" t="s">
        <v>24</v>
      </c>
      <c s="5"/>
      <c s="21" t="s">
        <v>175</v>
      </c>
      <c s="5"/>
      <c s="5"/>
      <c s="5"/>
      <c s="35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19" t="s">
        <v>34</v>
      </c>
      <c s="23" t="s">
        <v>197</v>
      </c>
      <c s="23" t="s">
        <v>177</v>
      </c>
      <c s="19" t="s">
        <v>18</v>
      </c>
      <c s="24" t="s">
        <v>178</v>
      </c>
      <c s="25" t="s">
        <v>48</v>
      </c>
      <c s="26">
        <v>1389</v>
      </c>
      <c s="27">
        <v>0</v>
      </c>
      <c s="27">
        <f>ROUND(ROUND(H126,2)*ROUND(G126,3),2)</f>
      </c>
      <c r="O126">
        <f>(I126*21)/100</f>
      </c>
      <c t="s">
        <v>12</v>
      </c>
    </row>
    <row r="127" spans="1:5" ht="12.75">
      <c r="A127" s="28" t="s">
        <v>38</v>
      </c>
      <c r="E127" s="29" t="s">
        <v>179</v>
      </c>
    </row>
    <row r="128" spans="1:5" ht="25.5">
      <c r="A128" s="30" t="s">
        <v>40</v>
      </c>
      <c r="E128" s="31" t="s">
        <v>581</v>
      </c>
    </row>
    <row r="129" spans="1:5" ht="127.5">
      <c r="A129" t="s">
        <v>42</v>
      </c>
      <c r="E129" s="29" t="s">
        <v>181</v>
      </c>
    </row>
    <row r="130" spans="1:16" ht="12.75">
      <c r="A130" s="19" t="s">
        <v>34</v>
      </c>
      <c s="23" t="s">
        <v>201</v>
      </c>
      <c s="23" t="s">
        <v>484</v>
      </c>
      <c s="19" t="s">
        <v>46</v>
      </c>
      <c s="24" t="s">
        <v>485</v>
      </c>
      <c s="25" t="s">
        <v>48</v>
      </c>
      <c s="26">
        <v>230</v>
      </c>
      <c s="27">
        <v>0</v>
      </c>
      <c s="27">
        <f>ROUND(ROUND(H130,2)*ROUND(G130,3),2)</f>
      </c>
      <c r="O130">
        <f>(I130*21)/100</f>
      </c>
      <c t="s">
        <v>12</v>
      </c>
    </row>
    <row r="131" spans="1:5" ht="12.75">
      <c r="A131" s="28" t="s">
        <v>38</v>
      </c>
      <c r="E131" s="29" t="s">
        <v>46</v>
      </c>
    </row>
    <row r="132" spans="1:5" ht="25.5">
      <c r="A132" s="30" t="s">
        <v>40</v>
      </c>
      <c r="E132" s="31" t="s">
        <v>582</v>
      </c>
    </row>
    <row r="133" spans="1:5" ht="51">
      <c r="A133" t="s">
        <v>42</v>
      </c>
      <c r="E133" s="29" t="s">
        <v>187</v>
      </c>
    </row>
    <row r="134" spans="1:16" ht="12.75">
      <c r="A134" s="19" t="s">
        <v>34</v>
      </c>
      <c s="23" t="s">
        <v>206</v>
      </c>
      <c s="23" t="s">
        <v>183</v>
      </c>
      <c s="19" t="s">
        <v>46</v>
      </c>
      <c s="24" t="s">
        <v>184</v>
      </c>
      <c s="25" t="s">
        <v>48</v>
      </c>
      <c s="26">
        <v>1445</v>
      </c>
      <c s="27">
        <v>0</v>
      </c>
      <c s="27">
        <f>ROUND(ROUND(H134,2)*ROUND(G134,3),2)</f>
      </c>
      <c r="O134">
        <f>(I134*21)/100</f>
      </c>
      <c t="s">
        <v>12</v>
      </c>
    </row>
    <row r="135" spans="1:5" ht="25.5">
      <c r="A135" s="28" t="s">
        <v>38</v>
      </c>
      <c r="E135" s="29" t="s">
        <v>583</v>
      </c>
    </row>
    <row r="136" spans="1:5" ht="25.5">
      <c r="A136" s="30" t="s">
        <v>40</v>
      </c>
      <c r="E136" s="31" t="s">
        <v>584</v>
      </c>
    </row>
    <row r="137" spans="1:5" ht="51">
      <c r="A137" t="s">
        <v>42</v>
      </c>
      <c r="E137" s="29" t="s">
        <v>187</v>
      </c>
    </row>
    <row r="138" spans="1:16" ht="12.75">
      <c r="A138" s="19" t="s">
        <v>34</v>
      </c>
      <c s="23" t="s">
        <v>210</v>
      </c>
      <c s="23" t="s">
        <v>382</v>
      </c>
      <c s="19" t="s">
        <v>46</v>
      </c>
      <c s="24" t="s">
        <v>383</v>
      </c>
      <c s="25" t="s">
        <v>64</v>
      </c>
      <c s="26">
        <v>3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46</v>
      </c>
    </row>
    <row r="140" spans="1:5" ht="51">
      <c r="A140" s="30" t="s">
        <v>40</v>
      </c>
      <c r="E140" s="31" t="s">
        <v>585</v>
      </c>
    </row>
    <row r="141" spans="1:5" ht="102">
      <c r="A141" t="s">
        <v>42</v>
      </c>
      <c r="E141" s="29" t="s">
        <v>385</v>
      </c>
    </row>
    <row r="142" spans="1:16" ht="12.75">
      <c r="A142" s="19" t="s">
        <v>34</v>
      </c>
      <c s="23" t="s">
        <v>214</v>
      </c>
      <c s="23" t="s">
        <v>189</v>
      </c>
      <c s="19" t="s">
        <v>46</v>
      </c>
      <c s="24" t="s">
        <v>190</v>
      </c>
      <c s="25" t="s">
        <v>48</v>
      </c>
      <c s="26">
        <v>1389</v>
      </c>
      <c s="27">
        <v>0</v>
      </c>
      <c s="27">
        <f>ROUND(ROUND(H142,2)*ROUND(G142,3),2)</f>
      </c>
      <c r="O142">
        <f>(I142*21)/100</f>
      </c>
      <c t="s">
        <v>12</v>
      </c>
    </row>
    <row r="143" spans="1:5" ht="12.75">
      <c r="A143" s="28" t="s">
        <v>38</v>
      </c>
      <c r="E143" s="29" t="s">
        <v>46</v>
      </c>
    </row>
    <row r="144" spans="1:5" ht="38.25">
      <c r="A144" s="30" t="s">
        <v>40</v>
      </c>
      <c r="E144" s="31" t="s">
        <v>586</v>
      </c>
    </row>
    <row r="145" spans="1:5" ht="51">
      <c r="A145" t="s">
        <v>42</v>
      </c>
      <c r="E145" s="29" t="s">
        <v>192</v>
      </c>
    </row>
    <row r="146" spans="1:16" ht="12.75">
      <c r="A146" s="19" t="s">
        <v>34</v>
      </c>
      <c s="23" t="s">
        <v>218</v>
      </c>
      <c s="23" t="s">
        <v>194</v>
      </c>
      <c s="19" t="s">
        <v>46</v>
      </c>
      <c s="24" t="s">
        <v>195</v>
      </c>
      <c s="25" t="s">
        <v>48</v>
      </c>
      <c s="26">
        <v>1389</v>
      </c>
      <c s="27">
        <v>0</v>
      </c>
      <c s="27">
        <f>ROUND(ROUND(H146,2)*ROUND(G146,3),2)</f>
      </c>
      <c r="O146">
        <f>(I146*21)/100</f>
      </c>
      <c t="s">
        <v>12</v>
      </c>
    </row>
    <row r="147" spans="1:5" ht="12.75">
      <c r="A147" s="28" t="s">
        <v>38</v>
      </c>
      <c r="E147" s="29" t="s">
        <v>46</v>
      </c>
    </row>
    <row r="148" spans="1:5" ht="38.25">
      <c r="A148" s="30" t="s">
        <v>40</v>
      </c>
      <c r="E148" s="31" t="s">
        <v>587</v>
      </c>
    </row>
    <row r="149" spans="1:5" ht="51">
      <c r="A149" t="s">
        <v>42</v>
      </c>
      <c r="E149" s="29" t="s">
        <v>192</v>
      </c>
    </row>
    <row r="150" spans="1:16" ht="12.75">
      <c r="A150" s="19" t="s">
        <v>34</v>
      </c>
      <c s="23" t="s">
        <v>223</v>
      </c>
      <c s="23" t="s">
        <v>198</v>
      </c>
      <c s="19" t="s">
        <v>46</v>
      </c>
      <c s="24" t="s">
        <v>199</v>
      </c>
      <c s="25" t="s">
        <v>48</v>
      </c>
      <c s="26">
        <v>2493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12.75">
      <c r="A151" s="28" t="s">
        <v>38</v>
      </c>
      <c r="E151" s="29" t="s">
        <v>46</v>
      </c>
    </row>
    <row r="152" spans="1:5" ht="38.25">
      <c r="A152" s="30" t="s">
        <v>40</v>
      </c>
      <c r="E152" s="31" t="s">
        <v>588</v>
      </c>
    </row>
    <row r="153" spans="1:5" ht="51">
      <c r="A153" t="s">
        <v>42</v>
      </c>
      <c r="E153" s="29" t="s">
        <v>192</v>
      </c>
    </row>
    <row r="154" spans="1:16" ht="12.75">
      <c r="A154" s="19" t="s">
        <v>34</v>
      </c>
      <c s="23" t="s">
        <v>228</v>
      </c>
      <c s="23" t="s">
        <v>202</v>
      </c>
      <c s="19" t="s">
        <v>46</v>
      </c>
      <c s="24" t="s">
        <v>203</v>
      </c>
      <c s="25" t="s">
        <v>48</v>
      </c>
      <c s="26">
        <v>1241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12.75">
      <c r="A155" s="28" t="s">
        <v>38</v>
      </c>
      <c r="E155" s="29" t="s">
        <v>46</v>
      </c>
    </row>
    <row r="156" spans="1:5" ht="38.25">
      <c r="A156" s="30" t="s">
        <v>40</v>
      </c>
      <c r="E156" s="31" t="s">
        <v>589</v>
      </c>
    </row>
    <row r="157" spans="1:5" ht="140.25">
      <c r="A157" t="s">
        <v>42</v>
      </c>
      <c r="E157" s="29" t="s">
        <v>205</v>
      </c>
    </row>
    <row r="158" spans="1:16" ht="12.75">
      <c r="A158" s="19" t="s">
        <v>34</v>
      </c>
      <c s="23" t="s">
        <v>233</v>
      </c>
      <c s="23" t="s">
        <v>211</v>
      </c>
      <c s="19" t="s">
        <v>46</v>
      </c>
      <c s="24" t="s">
        <v>212</v>
      </c>
      <c s="25" t="s">
        <v>48</v>
      </c>
      <c s="26">
        <v>1252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46</v>
      </c>
    </row>
    <row r="160" spans="1:5" ht="38.25">
      <c r="A160" s="30" t="s">
        <v>40</v>
      </c>
      <c r="E160" s="31" t="s">
        <v>590</v>
      </c>
    </row>
    <row r="161" spans="1:5" ht="140.25">
      <c r="A161" t="s">
        <v>42</v>
      </c>
      <c r="E161" s="29" t="s">
        <v>205</v>
      </c>
    </row>
    <row r="162" spans="1:16" ht="12.75">
      <c r="A162" s="19" t="s">
        <v>34</v>
      </c>
      <c s="23" t="s">
        <v>239</v>
      </c>
      <c s="23" t="s">
        <v>215</v>
      </c>
      <c s="19" t="s">
        <v>46</v>
      </c>
      <c s="24" t="s">
        <v>216</v>
      </c>
      <c s="25" t="s">
        <v>48</v>
      </c>
      <c s="26">
        <v>1232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38.25">
      <c r="A164" s="30" t="s">
        <v>40</v>
      </c>
      <c r="E164" s="31" t="s">
        <v>591</v>
      </c>
    </row>
    <row r="165" spans="1:5" ht="140.25">
      <c r="A165" t="s">
        <v>42</v>
      </c>
      <c r="E165" s="29" t="s">
        <v>205</v>
      </c>
    </row>
    <row r="166" spans="1:18" ht="12.75" customHeight="1">
      <c r="A166" s="5" t="s">
        <v>32</v>
      </c>
      <c s="5"/>
      <c s="34" t="s">
        <v>96</v>
      </c>
      <c s="5"/>
      <c s="21" t="s">
        <v>232</v>
      </c>
      <c s="5"/>
      <c s="5"/>
      <c s="5"/>
      <c s="35">
        <f>0+Q166</f>
      </c>
      <c r="O166">
        <f>0+R166</f>
      </c>
      <c r="Q166">
        <f>0+I167+I171+I175+I179+I183</f>
      </c>
      <c>
        <f>0+O167+O171+O175+O179+O183</f>
      </c>
    </row>
    <row r="167" spans="1:16" ht="12.75">
      <c r="A167" s="19" t="s">
        <v>34</v>
      </c>
      <c s="23" t="s">
        <v>244</v>
      </c>
      <c s="23" t="s">
        <v>234</v>
      </c>
      <c s="19" t="s">
        <v>46</v>
      </c>
      <c s="24" t="s">
        <v>235</v>
      </c>
      <c s="25" t="s">
        <v>103</v>
      </c>
      <c s="26">
        <v>37</v>
      </c>
      <c s="27">
        <v>0</v>
      </c>
      <c s="27">
        <f>ROUND(ROUND(H167,2)*ROUND(G167,3),2)</f>
      </c>
      <c r="O167">
        <f>(I167*21)/100</f>
      </c>
      <c t="s">
        <v>12</v>
      </c>
    </row>
    <row r="168" spans="1:5" ht="12.75">
      <c r="A168" s="28" t="s">
        <v>38</v>
      </c>
      <c r="E168" s="29" t="s">
        <v>46</v>
      </c>
    </row>
    <row r="169" spans="1:5" ht="25.5">
      <c r="A169" s="30" t="s">
        <v>40</v>
      </c>
      <c r="E169" s="31" t="s">
        <v>592</v>
      </c>
    </row>
    <row r="170" spans="1:5" ht="255">
      <c r="A170" t="s">
        <v>42</v>
      </c>
      <c r="E170" s="29" t="s">
        <v>238</v>
      </c>
    </row>
    <row r="171" spans="1:16" ht="12.75">
      <c r="A171" s="19" t="s">
        <v>34</v>
      </c>
      <c s="23" t="s">
        <v>250</v>
      </c>
      <c s="23" t="s">
        <v>240</v>
      </c>
      <c s="19" t="s">
        <v>46</v>
      </c>
      <c s="24" t="s">
        <v>241</v>
      </c>
      <c s="25" t="s">
        <v>58</v>
      </c>
      <c s="26">
        <v>1</v>
      </c>
      <c s="27">
        <v>0</v>
      </c>
      <c s="27">
        <f>ROUND(ROUND(H171,2)*ROUND(G171,3),2)</f>
      </c>
      <c r="O171">
        <f>(I171*21)/100</f>
      </c>
      <c t="s">
        <v>12</v>
      </c>
    </row>
    <row r="172" spans="1:5" ht="12.75">
      <c r="A172" s="28" t="s">
        <v>38</v>
      </c>
      <c r="E172" s="29" t="s">
        <v>46</v>
      </c>
    </row>
    <row r="173" spans="1:5" ht="25.5">
      <c r="A173" s="30" t="s">
        <v>40</v>
      </c>
      <c r="E173" s="31" t="s">
        <v>593</v>
      </c>
    </row>
    <row r="174" spans="1:5" ht="63.75">
      <c r="A174" t="s">
        <v>42</v>
      </c>
      <c r="E174" s="29" t="s">
        <v>243</v>
      </c>
    </row>
    <row r="175" spans="1:16" ht="12.75">
      <c r="A175" s="19" t="s">
        <v>34</v>
      </c>
      <c s="23" t="s">
        <v>256</v>
      </c>
      <c s="23" t="s">
        <v>245</v>
      </c>
      <c s="19" t="s">
        <v>46</v>
      </c>
      <c s="24" t="s">
        <v>246</v>
      </c>
      <c s="25" t="s">
        <v>58</v>
      </c>
      <c s="26">
        <v>1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25.5">
      <c r="A176" s="28" t="s">
        <v>38</v>
      </c>
      <c r="E176" s="29" t="s">
        <v>594</v>
      </c>
    </row>
    <row r="177" spans="1:5" ht="25.5">
      <c r="A177" s="30" t="s">
        <v>40</v>
      </c>
      <c r="E177" s="31" t="s">
        <v>595</v>
      </c>
    </row>
    <row r="178" spans="1:5" ht="89.25">
      <c r="A178" t="s">
        <v>42</v>
      </c>
      <c r="E178" s="29" t="s">
        <v>249</v>
      </c>
    </row>
    <row r="179" spans="1:16" ht="12.75">
      <c r="A179" s="19" t="s">
        <v>34</v>
      </c>
      <c s="23" t="s">
        <v>261</v>
      </c>
      <c s="23" t="s">
        <v>251</v>
      </c>
      <c s="19" t="s">
        <v>46</v>
      </c>
      <c s="24" t="s">
        <v>252</v>
      </c>
      <c s="25" t="s">
        <v>58</v>
      </c>
      <c s="26">
        <v>9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38</v>
      </c>
      <c r="E180" s="29" t="s">
        <v>46</v>
      </c>
    </row>
    <row r="181" spans="1:5" ht="63.75">
      <c r="A181" s="30" t="s">
        <v>40</v>
      </c>
      <c r="E181" s="31" t="s">
        <v>596</v>
      </c>
    </row>
    <row r="182" spans="1:5" ht="76.5">
      <c r="A182" t="s">
        <v>42</v>
      </c>
      <c r="E182" s="29" t="s">
        <v>254</v>
      </c>
    </row>
    <row r="183" spans="1:16" ht="12.75">
      <c r="A183" s="19" t="s">
        <v>34</v>
      </c>
      <c s="23" t="s">
        <v>266</v>
      </c>
      <c s="23" t="s">
        <v>597</v>
      </c>
      <c s="19" t="s">
        <v>46</v>
      </c>
      <c s="24" t="s">
        <v>598</v>
      </c>
      <c s="25" t="s">
        <v>64</v>
      </c>
      <c s="26">
        <v>16.74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46</v>
      </c>
    </row>
    <row r="185" spans="1:5" ht="25.5">
      <c r="A185" s="30" t="s">
        <v>40</v>
      </c>
      <c r="E185" s="31" t="s">
        <v>599</v>
      </c>
    </row>
    <row r="186" spans="1:5" ht="369.75">
      <c r="A186" t="s">
        <v>42</v>
      </c>
      <c r="E186" s="29" t="s">
        <v>600</v>
      </c>
    </row>
    <row r="187" spans="1:18" ht="12.75" customHeight="1">
      <c r="A187" s="5" t="s">
        <v>32</v>
      </c>
      <c s="5"/>
      <c s="34" t="s">
        <v>29</v>
      </c>
      <c s="5"/>
      <c s="21" t="s">
        <v>255</v>
      </c>
      <c s="5"/>
      <c s="5"/>
      <c s="5"/>
      <c s="35">
        <f>0+Q187</f>
      </c>
      <c r="O187">
        <f>0+R187</f>
      </c>
      <c r="Q187">
        <f>0+I188+I192+I196+I200+I204+I208+I212+I216+I220+I224+I228+I232+I236+I240+I244+I248+I252+I256+I260+I264</f>
      </c>
      <c>
        <f>0+O188+O192+O196+O200+O204+O208+O212+O216+O220+O224+O228+O232+O236+O240+O244+O248+O252+O256+O260+O264</f>
      </c>
    </row>
    <row r="188" spans="1:16" ht="25.5">
      <c r="A188" s="19" t="s">
        <v>34</v>
      </c>
      <c s="23" t="s">
        <v>271</v>
      </c>
      <c s="23" t="s">
        <v>262</v>
      </c>
      <c s="19" t="s">
        <v>46</v>
      </c>
      <c s="24" t="s">
        <v>263</v>
      </c>
      <c s="25" t="s">
        <v>58</v>
      </c>
      <c s="26">
        <v>13</v>
      </c>
      <c s="27">
        <v>0</v>
      </c>
      <c s="27">
        <f>ROUND(ROUND(H188,2)*ROUND(G188,3),2)</f>
      </c>
      <c r="O188">
        <f>(I188*21)/100</f>
      </c>
      <c t="s">
        <v>12</v>
      </c>
    </row>
    <row r="189" spans="1:5" ht="12.75">
      <c r="A189" s="28" t="s">
        <v>38</v>
      </c>
      <c r="E189" s="29" t="s">
        <v>46</v>
      </c>
    </row>
    <row r="190" spans="1:5" ht="140.25">
      <c r="A190" s="30" t="s">
        <v>40</v>
      </c>
      <c r="E190" s="31" t="s">
        <v>601</v>
      </c>
    </row>
    <row r="191" spans="1:5" ht="25.5">
      <c r="A191" t="s">
        <v>42</v>
      </c>
      <c r="E191" s="29" t="s">
        <v>265</v>
      </c>
    </row>
    <row r="192" spans="1:16" ht="25.5">
      <c r="A192" s="19" t="s">
        <v>34</v>
      </c>
      <c s="23" t="s">
        <v>276</v>
      </c>
      <c s="23" t="s">
        <v>267</v>
      </c>
      <c s="19" t="s">
        <v>46</v>
      </c>
      <c s="24" t="s">
        <v>268</v>
      </c>
      <c s="25" t="s">
        <v>58</v>
      </c>
      <c s="26">
        <v>13</v>
      </c>
      <c s="27">
        <v>0</v>
      </c>
      <c s="27">
        <f>ROUND(ROUND(H192,2)*ROUND(G192,3),2)</f>
      </c>
      <c r="O192">
        <f>(I192*21)/100</f>
      </c>
      <c t="s">
        <v>12</v>
      </c>
    </row>
    <row r="193" spans="1:5" ht="12.75">
      <c r="A193" s="28" t="s">
        <v>38</v>
      </c>
      <c r="E193" s="29" t="s">
        <v>46</v>
      </c>
    </row>
    <row r="194" spans="1:5" ht="12.75">
      <c r="A194" s="30" t="s">
        <v>40</v>
      </c>
      <c r="E194" s="31" t="s">
        <v>602</v>
      </c>
    </row>
    <row r="195" spans="1:5" ht="25.5">
      <c r="A195" t="s">
        <v>42</v>
      </c>
      <c r="E195" s="29" t="s">
        <v>270</v>
      </c>
    </row>
    <row r="196" spans="1:16" ht="25.5">
      <c r="A196" s="19" t="s">
        <v>34</v>
      </c>
      <c s="23" t="s">
        <v>280</v>
      </c>
      <c s="23" t="s">
        <v>272</v>
      </c>
      <c s="19" t="s">
        <v>46</v>
      </c>
      <c s="24" t="s">
        <v>273</v>
      </c>
      <c s="25" t="s">
        <v>48</v>
      </c>
      <c s="26">
        <v>271.125</v>
      </c>
      <c s="27">
        <v>0</v>
      </c>
      <c s="27">
        <f>ROUND(ROUND(H196,2)*ROUND(G196,3),2)</f>
      </c>
      <c r="O196">
        <f>(I196*21)/100</f>
      </c>
      <c t="s">
        <v>12</v>
      </c>
    </row>
    <row r="197" spans="1:5" ht="12.75">
      <c r="A197" s="28" t="s">
        <v>38</v>
      </c>
      <c r="E197" s="29" t="s">
        <v>46</v>
      </c>
    </row>
    <row r="198" spans="1:5" ht="89.25">
      <c r="A198" s="30" t="s">
        <v>40</v>
      </c>
      <c r="E198" s="31" t="s">
        <v>603</v>
      </c>
    </row>
    <row r="199" spans="1:5" ht="38.25">
      <c r="A199" t="s">
        <v>42</v>
      </c>
      <c r="E199" s="29" t="s">
        <v>275</v>
      </c>
    </row>
    <row r="200" spans="1:16" ht="25.5">
      <c r="A200" s="19" t="s">
        <v>34</v>
      </c>
      <c s="23" t="s">
        <v>284</v>
      </c>
      <c s="23" t="s">
        <v>277</v>
      </c>
      <c s="19" t="s">
        <v>46</v>
      </c>
      <c s="24" t="s">
        <v>278</v>
      </c>
      <c s="25" t="s">
        <v>48</v>
      </c>
      <c s="26">
        <v>19.5</v>
      </c>
      <c s="27">
        <v>0</v>
      </c>
      <c s="27">
        <f>ROUND(ROUND(H200,2)*ROUND(G200,3),2)</f>
      </c>
      <c r="O200">
        <f>(I200*21)/100</f>
      </c>
      <c t="s">
        <v>12</v>
      </c>
    </row>
    <row r="201" spans="1:5" ht="12.75">
      <c r="A201" s="28" t="s">
        <v>38</v>
      </c>
      <c r="E201" s="29" t="s">
        <v>46</v>
      </c>
    </row>
    <row r="202" spans="1:5" ht="51">
      <c r="A202" s="30" t="s">
        <v>40</v>
      </c>
      <c r="E202" s="31" t="s">
        <v>604</v>
      </c>
    </row>
    <row r="203" spans="1:5" ht="38.25">
      <c r="A203" t="s">
        <v>42</v>
      </c>
      <c r="E203" s="29" t="s">
        <v>275</v>
      </c>
    </row>
    <row r="204" spans="1:16" ht="25.5">
      <c r="A204" s="19" t="s">
        <v>34</v>
      </c>
      <c s="23" t="s">
        <v>289</v>
      </c>
      <c s="23" t="s">
        <v>281</v>
      </c>
      <c s="19" t="s">
        <v>46</v>
      </c>
      <c s="24" t="s">
        <v>282</v>
      </c>
      <c s="25" t="s">
        <v>48</v>
      </c>
      <c s="26">
        <v>251.625</v>
      </c>
      <c s="27">
        <v>0</v>
      </c>
      <c s="27">
        <f>ROUND(ROUND(H204,2)*ROUND(G204,3),2)</f>
      </c>
      <c r="O204">
        <f>(I204*21)/100</f>
      </c>
      <c t="s">
        <v>12</v>
      </c>
    </row>
    <row r="205" spans="1:5" ht="12.75">
      <c r="A205" s="28" t="s">
        <v>38</v>
      </c>
      <c r="E205" s="29" t="s">
        <v>46</v>
      </c>
    </row>
    <row r="206" spans="1:5" ht="63.75">
      <c r="A206" s="30" t="s">
        <v>40</v>
      </c>
      <c r="E206" s="31" t="s">
        <v>605</v>
      </c>
    </row>
    <row r="207" spans="1:5" ht="38.25">
      <c r="A207" t="s">
        <v>42</v>
      </c>
      <c r="E207" s="29" t="s">
        <v>275</v>
      </c>
    </row>
    <row r="208" spans="1:16" ht="12.75">
      <c r="A208" s="19" t="s">
        <v>34</v>
      </c>
      <c s="23" t="s">
        <v>294</v>
      </c>
      <c s="23" t="s">
        <v>295</v>
      </c>
      <c s="19" t="s">
        <v>296</v>
      </c>
      <c s="24" t="s">
        <v>297</v>
      </c>
      <c s="25" t="s">
        <v>103</v>
      </c>
      <c s="26">
        <v>221</v>
      </c>
      <c s="27">
        <v>0</v>
      </c>
      <c s="27">
        <f>ROUND(ROUND(H208,2)*ROUND(G208,3),2)</f>
      </c>
      <c r="O208">
        <f>(I208*21)/100</f>
      </c>
      <c t="s">
        <v>12</v>
      </c>
    </row>
    <row r="209" spans="1:5" ht="12.75">
      <c r="A209" s="28" t="s">
        <v>38</v>
      </c>
      <c r="E209" s="29" t="s">
        <v>46</v>
      </c>
    </row>
    <row r="210" spans="1:5" ht="25.5">
      <c r="A210" s="30" t="s">
        <v>40</v>
      </c>
      <c r="E210" s="31" t="s">
        <v>606</v>
      </c>
    </row>
    <row r="211" spans="1:5" ht="51">
      <c r="A211" t="s">
        <v>42</v>
      </c>
      <c r="E211" s="29" t="s">
        <v>293</v>
      </c>
    </row>
    <row r="212" spans="1:16" ht="12.75">
      <c r="A212" s="19" t="s">
        <v>34</v>
      </c>
      <c s="23" t="s">
        <v>299</v>
      </c>
      <c s="23" t="s">
        <v>295</v>
      </c>
      <c s="19" t="s">
        <v>300</v>
      </c>
      <c s="24" t="s">
        <v>297</v>
      </c>
      <c s="25" t="s">
        <v>103</v>
      </c>
      <c s="26">
        <v>78</v>
      </c>
      <c s="27">
        <v>0</v>
      </c>
      <c s="27">
        <f>ROUND(ROUND(H212,2)*ROUND(G212,3),2)</f>
      </c>
      <c r="O212">
        <f>(I212*21)/100</f>
      </c>
      <c t="s">
        <v>12</v>
      </c>
    </row>
    <row r="213" spans="1:5" ht="12.75">
      <c r="A213" s="28" t="s">
        <v>38</v>
      </c>
      <c r="E213" s="29" t="s">
        <v>46</v>
      </c>
    </row>
    <row r="214" spans="1:5" ht="25.5">
      <c r="A214" s="30" t="s">
        <v>40</v>
      </c>
      <c r="E214" s="31" t="s">
        <v>607</v>
      </c>
    </row>
    <row r="215" spans="1:5" ht="51">
      <c r="A215" t="s">
        <v>42</v>
      </c>
      <c r="E215" s="29" t="s">
        <v>293</v>
      </c>
    </row>
    <row r="216" spans="1:16" ht="12.75">
      <c r="A216" s="19" t="s">
        <v>34</v>
      </c>
      <c s="23" t="s">
        <v>302</v>
      </c>
      <c s="23" t="s">
        <v>295</v>
      </c>
      <c s="19" t="s">
        <v>303</v>
      </c>
      <c s="24" t="s">
        <v>297</v>
      </c>
      <c s="25" t="s">
        <v>103</v>
      </c>
      <c s="26">
        <v>32</v>
      </c>
      <c s="27">
        <v>0</v>
      </c>
      <c s="27">
        <f>ROUND(ROUND(H216,2)*ROUND(G216,3),2)</f>
      </c>
      <c r="O216">
        <f>(I216*21)/100</f>
      </c>
      <c t="s">
        <v>12</v>
      </c>
    </row>
    <row r="217" spans="1:5" ht="12.75">
      <c r="A217" s="28" t="s">
        <v>38</v>
      </c>
      <c r="E217" s="29" t="s">
        <v>46</v>
      </c>
    </row>
    <row r="218" spans="1:5" ht="25.5">
      <c r="A218" s="30" t="s">
        <v>40</v>
      </c>
      <c r="E218" s="31" t="s">
        <v>608</v>
      </c>
    </row>
    <row r="219" spans="1:5" ht="51">
      <c r="A219" t="s">
        <v>42</v>
      </c>
      <c r="E219" s="29" t="s">
        <v>293</v>
      </c>
    </row>
    <row r="220" spans="1:16" ht="12.75">
      <c r="A220" s="19" t="s">
        <v>34</v>
      </c>
      <c s="23" t="s">
        <v>305</v>
      </c>
      <c s="23" t="s">
        <v>295</v>
      </c>
      <c s="19" t="s">
        <v>306</v>
      </c>
      <c s="24" t="s">
        <v>297</v>
      </c>
      <c s="25" t="s">
        <v>103</v>
      </c>
      <c s="26">
        <v>10</v>
      </c>
      <c s="27">
        <v>0</v>
      </c>
      <c s="27">
        <f>ROUND(ROUND(H220,2)*ROUND(G220,3),2)</f>
      </c>
      <c r="O220">
        <f>(I220*21)/100</f>
      </c>
      <c t="s">
        <v>12</v>
      </c>
    </row>
    <row r="221" spans="1:5" ht="12.75">
      <c r="A221" s="28" t="s">
        <v>38</v>
      </c>
      <c r="E221" s="29" t="s">
        <v>46</v>
      </c>
    </row>
    <row r="222" spans="1:5" ht="25.5">
      <c r="A222" s="30" t="s">
        <v>40</v>
      </c>
      <c r="E222" s="31" t="s">
        <v>609</v>
      </c>
    </row>
    <row r="223" spans="1:5" ht="51">
      <c r="A223" t="s">
        <v>42</v>
      </c>
      <c r="E223" s="29" t="s">
        <v>293</v>
      </c>
    </row>
    <row r="224" spans="1:16" ht="12.75">
      <c r="A224" s="19" t="s">
        <v>34</v>
      </c>
      <c s="23" t="s">
        <v>308</v>
      </c>
      <c s="23" t="s">
        <v>295</v>
      </c>
      <c s="19" t="s">
        <v>309</v>
      </c>
      <c s="24" t="s">
        <v>297</v>
      </c>
      <c s="25" t="s">
        <v>103</v>
      </c>
      <c s="26">
        <v>1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12.75">
      <c r="A225" s="28" t="s">
        <v>38</v>
      </c>
      <c r="E225" s="29" t="s">
        <v>46</v>
      </c>
    </row>
    <row r="226" spans="1:5" ht="25.5">
      <c r="A226" s="30" t="s">
        <v>40</v>
      </c>
      <c r="E226" s="31" t="s">
        <v>610</v>
      </c>
    </row>
    <row r="227" spans="1:5" ht="51">
      <c r="A227" t="s">
        <v>42</v>
      </c>
      <c r="E227" s="29" t="s">
        <v>293</v>
      </c>
    </row>
    <row r="228" spans="1:16" ht="12.75">
      <c r="A228" s="19" t="s">
        <v>34</v>
      </c>
      <c s="23" t="s">
        <v>311</v>
      </c>
      <c s="23" t="s">
        <v>611</v>
      </c>
      <c s="19" t="s">
        <v>46</v>
      </c>
      <c s="24" t="s">
        <v>612</v>
      </c>
      <c s="25" t="s">
        <v>58</v>
      </c>
      <c s="26">
        <v>1</v>
      </c>
      <c s="27">
        <v>0</v>
      </c>
      <c s="27">
        <f>ROUND(ROUND(H228,2)*ROUND(G228,3),2)</f>
      </c>
      <c r="O228">
        <f>(I228*21)/100</f>
      </c>
      <c t="s">
        <v>12</v>
      </c>
    </row>
    <row r="229" spans="1:5" ht="12.75">
      <c r="A229" s="28" t="s">
        <v>38</v>
      </c>
      <c r="E229" s="29" t="s">
        <v>46</v>
      </c>
    </row>
    <row r="230" spans="1:5" ht="12.75">
      <c r="A230" s="30" t="s">
        <v>40</v>
      </c>
      <c r="E230" s="31" t="s">
        <v>613</v>
      </c>
    </row>
    <row r="231" spans="1:5" ht="409.5">
      <c r="A231" t="s">
        <v>42</v>
      </c>
      <c r="E231" s="29" t="s">
        <v>614</v>
      </c>
    </row>
    <row r="232" spans="1:16" ht="25.5">
      <c r="A232" s="19" t="s">
        <v>34</v>
      </c>
      <c s="23" t="s">
        <v>316</v>
      </c>
      <c s="23" t="s">
        <v>615</v>
      </c>
      <c s="19" t="s">
        <v>46</v>
      </c>
      <c s="24" t="s">
        <v>616</v>
      </c>
      <c s="25" t="s">
        <v>58</v>
      </c>
      <c s="26">
        <v>1</v>
      </c>
      <c s="27">
        <v>0</v>
      </c>
      <c s="27">
        <f>ROUND(ROUND(H232,2)*ROUND(G232,3),2)</f>
      </c>
      <c r="O232">
        <f>(I232*21)/100</f>
      </c>
      <c t="s">
        <v>12</v>
      </c>
    </row>
    <row r="233" spans="1:5" ht="12.75">
      <c r="A233" s="28" t="s">
        <v>38</v>
      </c>
      <c r="E233" s="29" t="s">
        <v>46</v>
      </c>
    </row>
    <row r="234" spans="1:5" ht="12.75">
      <c r="A234" s="30" t="s">
        <v>40</v>
      </c>
      <c r="E234" s="31" t="s">
        <v>613</v>
      </c>
    </row>
    <row r="235" spans="1:5" ht="409.5">
      <c r="A235" t="s">
        <v>42</v>
      </c>
      <c r="E235" s="29" t="s">
        <v>617</v>
      </c>
    </row>
    <row r="236" spans="1:16" ht="12.75">
      <c r="A236" s="19" t="s">
        <v>34</v>
      </c>
      <c s="23" t="s">
        <v>618</v>
      </c>
      <c s="23" t="s">
        <v>619</v>
      </c>
      <c s="19" t="s">
        <v>46</v>
      </c>
      <c s="24" t="s">
        <v>620</v>
      </c>
      <c s="25" t="s">
        <v>103</v>
      </c>
      <c s="26">
        <v>32</v>
      </c>
      <c s="27">
        <v>0</v>
      </c>
      <c s="27">
        <f>ROUND(ROUND(H236,2)*ROUND(G236,3),2)</f>
      </c>
      <c r="O236">
        <f>(I236*21)/100</f>
      </c>
      <c t="s">
        <v>12</v>
      </c>
    </row>
    <row r="237" spans="1:5" ht="12.75">
      <c r="A237" s="28" t="s">
        <v>38</v>
      </c>
      <c r="E237" s="29" t="s">
        <v>46</v>
      </c>
    </row>
    <row r="238" spans="1:5" ht="25.5">
      <c r="A238" s="30" t="s">
        <v>40</v>
      </c>
      <c r="E238" s="31" t="s">
        <v>621</v>
      </c>
    </row>
    <row r="239" spans="1:5" ht="63.75">
      <c r="A239" t="s">
        <v>42</v>
      </c>
      <c r="E239" s="29" t="s">
        <v>622</v>
      </c>
    </row>
    <row r="240" spans="1:16" ht="12.75">
      <c r="A240" s="19" t="s">
        <v>34</v>
      </c>
      <c s="23" t="s">
        <v>623</v>
      </c>
      <c s="23" t="s">
        <v>624</v>
      </c>
      <c s="19" t="s">
        <v>46</v>
      </c>
      <c s="24" t="s">
        <v>625</v>
      </c>
      <c s="25" t="s">
        <v>58</v>
      </c>
      <c s="26">
        <v>1</v>
      </c>
      <c s="27">
        <v>0</v>
      </c>
      <c s="27">
        <f>ROUND(ROUND(H240,2)*ROUND(G240,3),2)</f>
      </c>
      <c r="O240">
        <f>(I240*21)/100</f>
      </c>
      <c t="s">
        <v>12</v>
      </c>
    </row>
    <row r="241" spans="1:5" ht="12.75">
      <c r="A241" s="28" t="s">
        <v>38</v>
      </c>
      <c r="E241" s="29" t="s">
        <v>46</v>
      </c>
    </row>
    <row r="242" spans="1:5" ht="25.5">
      <c r="A242" s="30" t="s">
        <v>40</v>
      </c>
      <c r="E242" s="31" t="s">
        <v>626</v>
      </c>
    </row>
    <row r="243" spans="1:5" ht="63.75">
      <c r="A243" t="s">
        <v>42</v>
      </c>
      <c r="E243" s="29" t="s">
        <v>627</v>
      </c>
    </row>
    <row r="244" spans="1:16" ht="12.75">
      <c r="A244" s="19" t="s">
        <v>34</v>
      </c>
      <c s="23" t="s">
        <v>628</v>
      </c>
      <c s="23" t="s">
        <v>312</v>
      </c>
      <c s="19" t="s">
        <v>46</v>
      </c>
      <c s="24" t="s">
        <v>313</v>
      </c>
      <c s="25" t="s">
        <v>103</v>
      </c>
      <c s="26">
        <v>313</v>
      </c>
      <c s="27">
        <v>0</v>
      </c>
      <c s="27">
        <f>ROUND(ROUND(H244,2)*ROUND(G244,3),2)</f>
      </c>
      <c r="O244">
        <f>(I244*21)/100</f>
      </c>
      <c t="s">
        <v>12</v>
      </c>
    </row>
    <row r="245" spans="1:5" ht="12.75">
      <c r="A245" s="28" t="s">
        <v>38</v>
      </c>
      <c r="E245" s="29" t="s">
        <v>46</v>
      </c>
    </row>
    <row r="246" spans="1:5" ht="89.25">
      <c r="A246" s="30" t="s">
        <v>40</v>
      </c>
      <c r="E246" s="31" t="s">
        <v>629</v>
      </c>
    </row>
    <row r="247" spans="1:5" ht="25.5">
      <c r="A247" t="s">
        <v>42</v>
      </c>
      <c r="E247" s="29" t="s">
        <v>315</v>
      </c>
    </row>
    <row r="248" spans="1:16" ht="12.75">
      <c r="A248" s="19" t="s">
        <v>34</v>
      </c>
      <c s="23" t="s">
        <v>630</v>
      </c>
      <c s="23" t="s">
        <v>317</v>
      </c>
      <c s="19" t="s">
        <v>46</v>
      </c>
      <c s="24" t="s">
        <v>318</v>
      </c>
      <c s="25" t="s">
        <v>103</v>
      </c>
      <c s="26">
        <v>313</v>
      </c>
      <c s="27">
        <v>0</v>
      </c>
      <c s="27">
        <f>ROUND(ROUND(H248,2)*ROUND(G248,3),2)</f>
      </c>
      <c r="O248">
        <f>(I248*21)/100</f>
      </c>
      <c t="s">
        <v>12</v>
      </c>
    </row>
    <row r="249" spans="1:5" ht="12.75">
      <c r="A249" s="28" t="s">
        <v>38</v>
      </c>
      <c r="E249" s="29" t="s">
        <v>46</v>
      </c>
    </row>
    <row r="250" spans="1:5" ht="89.25">
      <c r="A250" s="30" t="s">
        <v>40</v>
      </c>
      <c r="E250" s="31" t="s">
        <v>629</v>
      </c>
    </row>
    <row r="251" spans="1:5" ht="38.25">
      <c r="A251" t="s">
        <v>42</v>
      </c>
      <c r="E251" s="29" t="s">
        <v>319</v>
      </c>
    </row>
    <row r="252" spans="1:16" ht="12.75">
      <c r="A252" s="19" t="s">
        <v>34</v>
      </c>
      <c s="23" t="s">
        <v>631</v>
      </c>
      <c s="23" t="s">
        <v>632</v>
      </c>
      <c s="19" t="s">
        <v>46</v>
      </c>
      <c s="24" t="s">
        <v>633</v>
      </c>
      <c s="25" t="s">
        <v>103</v>
      </c>
      <c s="26">
        <v>58</v>
      </c>
      <c s="27">
        <v>0</v>
      </c>
      <c s="27">
        <f>ROUND(ROUND(H252,2)*ROUND(G252,3),2)</f>
      </c>
      <c r="O252">
        <f>(I252*21)/100</f>
      </c>
      <c t="s">
        <v>12</v>
      </c>
    </row>
    <row r="253" spans="1:5" ht="12.75">
      <c r="A253" s="28" t="s">
        <v>38</v>
      </c>
      <c r="E253" s="29" t="s">
        <v>46</v>
      </c>
    </row>
    <row r="254" spans="1:5" ht="63.75">
      <c r="A254" s="30" t="s">
        <v>40</v>
      </c>
      <c r="E254" s="31" t="s">
        <v>634</v>
      </c>
    </row>
    <row r="255" spans="1:5" ht="89.25">
      <c r="A255" t="s">
        <v>42</v>
      </c>
      <c r="E255" s="29" t="s">
        <v>635</v>
      </c>
    </row>
    <row r="256" spans="1:16" ht="12.75">
      <c r="A256" s="19" t="s">
        <v>34</v>
      </c>
      <c s="23" t="s">
        <v>636</v>
      </c>
      <c s="23" t="s">
        <v>632</v>
      </c>
      <c s="19" t="s">
        <v>18</v>
      </c>
      <c s="24" t="s">
        <v>633</v>
      </c>
      <c s="25" t="s">
        <v>103</v>
      </c>
      <c s="26">
        <v>5</v>
      </c>
      <c s="27">
        <v>0</v>
      </c>
      <c s="27">
        <f>ROUND(ROUND(H256,2)*ROUND(G256,3),2)</f>
      </c>
      <c r="O256">
        <f>(I256*21)/100</f>
      </c>
      <c t="s">
        <v>12</v>
      </c>
    </row>
    <row r="257" spans="1:5" ht="12.75">
      <c r="A257" s="28" t="s">
        <v>38</v>
      </c>
      <c r="E257" s="29" t="s">
        <v>46</v>
      </c>
    </row>
    <row r="258" spans="1:5" ht="25.5">
      <c r="A258" s="30" t="s">
        <v>40</v>
      </c>
      <c r="E258" s="31" t="s">
        <v>637</v>
      </c>
    </row>
    <row r="259" spans="1:5" ht="89.25">
      <c r="A259" t="s">
        <v>42</v>
      </c>
      <c r="E259" s="29" t="s">
        <v>635</v>
      </c>
    </row>
    <row r="260" spans="1:16" ht="12.75">
      <c r="A260" s="19" t="s">
        <v>34</v>
      </c>
      <c s="23" t="s">
        <v>638</v>
      </c>
      <c s="23" t="s">
        <v>639</v>
      </c>
      <c s="19" t="s">
        <v>46</v>
      </c>
      <c s="24" t="s">
        <v>640</v>
      </c>
      <c s="25" t="s">
        <v>103</v>
      </c>
      <c s="26">
        <v>27</v>
      </c>
      <c s="27">
        <v>0</v>
      </c>
      <c s="27">
        <f>ROUND(ROUND(H260,2)*ROUND(G260,3),2)</f>
      </c>
      <c r="O260">
        <f>(I260*21)/100</f>
      </c>
      <c t="s">
        <v>12</v>
      </c>
    </row>
    <row r="261" spans="1:5" ht="12.75">
      <c r="A261" s="28" t="s">
        <v>38</v>
      </c>
      <c r="E261" s="29" t="s">
        <v>53</v>
      </c>
    </row>
    <row r="262" spans="1:5" ht="25.5">
      <c r="A262" s="30" t="s">
        <v>40</v>
      </c>
      <c r="E262" s="31" t="s">
        <v>641</v>
      </c>
    </row>
    <row r="263" spans="1:5" ht="114.75">
      <c r="A263" t="s">
        <v>42</v>
      </c>
      <c r="E263" s="29" t="s">
        <v>642</v>
      </c>
    </row>
    <row r="264" spans="1:16" ht="12.75">
      <c r="A264" s="19" t="s">
        <v>34</v>
      </c>
      <c s="23" t="s">
        <v>643</v>
      </c>
      <c s="23" t="s">
        <v>644</v>
      </c>
      <c s="19" t="s">
        <v>46</v>
      </c>
      <c s="24" t="s">
        <v>645</v>
      </c>
      <c s="25" t="s">
        <v>58</v>
      </c>
      <c s="26">
        <v>3</v>
      </c>
      <c s="27">
        <v>0</v>
      </c>
      <c s="27">
        <f>ROUND(ROUND(H264,2)*ROUND(G264,3),2)</f>
      </c>
      <c r="O264">
        <f>(I264*21)/100</f>
      </c>
      <c t="s">
        <v>12</v>
      </c>
    </row>
    <row r="265" spans="1:5" ht="12.75">
      <c r="A265" s="28" t="s">
        <v>38</v>
      </c>
      <c r="E265" s="29" t="s">
        <v>53</v>
      </c>
    </row>
    <row r="266" spans="1:5" ht="12.75">
      <c r="A266" s="30" t="s">
        <v>40</v>
      </c>
      <c r="E266" s="31" t="s">
        <v>646</v>
      </c>
    </row>
    <row r="267" spans="1:5" ht="89.25">
      <c r="A267" t="s">
        <v>42</v>
      </c>
      <c r="E267" s="29" t="s">
        <v>647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0+O8+O17+O38+O43+O60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648</v>
      </c>
      <c s="36">
        <f>0+I8+I17+I38+I43+I60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648</v>
      </c>
      <c s="5"/>
      <c s="14" t="s">
        <v>649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17.566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650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176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651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</f>
      </c>
      <c>
        <f>0+O18+O22+O26+O30+O34</f>
      </c>
    </row>
    <row r="18" spans="1:16" ht="25.5">
      <c r="A18" s="19" t="s">
        <v>34</v>
      </c>
      <c s="23" t="s">
        <v>11</v>
      </c>
      <c s="23" t="s">
        <v>101</v>
      </c>
      <c s="19" t="s">
        <v>46</v>
      </c>
      <c s="24" t="s">
        <v>102</v>
      </c>
      <c s="25" t="s">
        <v>103</v>
      </c>
      <c s="26">
        <v>65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652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110</v>
      </c>
      <c s="19" t="s">
        <v>46</v>
      </c>
      <c s="24" t="s">
        <v>111</v>
      </c>
      <c s="25" t="s">
        <v>64</v>
      </c>
      <c s="26">
        <v>88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63.75">
      <c r="A24" s="30" t="s">
        <v>40</v>
      </c>
      <c r="E24" s="31" t="s">
        <v>653</v>
      </c>
    </row>
    <row r="25" spans="1:5" ht="369.75">
      <c r="A25" t="s">
        <v>42</v>
      </c>
      <c r="E25" s="29" t="s">
        <v>113</v>
      </c>
    </row>
    <row r="26" spans="1:16" ht="12.75">
      <c r="A26" s="19" t="s">
        <v>34</v>
      </c>
      <c s="23" t="s">
        <v>24</v>
      </c>
      <c s="23" t="s">
        <v>115</v>
      </c>
      <c s="19" t="s">
        <v>46</v>
      </c>
      <c s="24" t="s">
        <v>116</v>
      </c>
      <c s="25" t="s">
        <v>64</v>
      </c>
      <c s="26">
        <v>63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38.25">
      <c r="A28" s="30" t="s">
        <v>40</v>
      </c>
      <c r="E28" s="31" t="s">
        <v>654</v>
      </c>
    </row>
    <row r="29" spans="1:5" ht="306">
      <c r="A29" t="s">
        <v>42</v>
      </c>
      <c r="E29" s="29" t="s">
        <v>118</v>
      </c>
    </row>
    <row r="30" spans="1:16" ht="12.75">
      <c r="A30" s="19" t="s">
        <v>34</v>
      </c>
      <c s="23" t="s">
        <v>26</v>
      </c>
      <c s="23" t="s">
        <v>120</v>
      </c>
      <c s="19" t="s">
        <v>18</v>
      </c>
      <c s="24" t="s">
        <v>121</v>
      </c>
      <c s="25" t="s">
        <v>64</v>
      </c>
      <c s="26">
        <v>88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331</v>
      </c>
    </row>
    <row r="32" spans="1:5" ht="12.75">
      <c r="A32" s="30" t="s">
        <v>40</v>
      </c>
      <c r="E32" s="31" t="s">
        <v>655</v>
      </c>
    </row>
    <row r="33" spans="1:5" ht="191.25">
      <c r="A33" t="s">
        <v>42</v>
      </c>
      <c r="E33" s="29" t="s">
        <v>123</v>
      </c>
    </row>
    <row r="34" spans="1:16" ht="12.75">
      <c r="A34" s="19" t="s">
        <v>34</v>
      </c>
      <c s="23" t="s">
        <v>92</v>
      </c>
      <c s="23" t="s">
        <v>127</v>
      </c>
      <c s="19" t="s">
        <v>46</v>
      </c>
      <c s="24" t="s">
        <v>128</v>
      </c>
      <c s="25" t="s">
        <v>64</v>
      </c>
      <c s="26">
        <v>63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12.75">
      <c r="A36" s="30" t="s">
        <v>40</v>
      </c>
      <c r="E36" s="31" t="s">
        <v>656</v>
      </c>
    </row>
    <row r="37" spans="1:5" ht="267.75">
      <c r="A37" t="s">
        <v>42</v>
      </c>
      <c r="E37" s="29" t="s">
        <v>130</v>
      </c>
    </row>
    <row r="38" spans="1:18" ht="12.75" customHeight="1">
      <c r="A38" s="5" t="s">
        <v>32</v>
      </c>
      <c s="5"/>
      <c s="34" t="s">
        <v>12</v>
      </c>
      <c s="5"/>
      <c s="21" t="s">
        <v>155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34</v>
      </c>
      <c s="23" t="s">
        <v>96</v>
      </c>
      <c s="23" t="s">
        <v>162</v>
      </c>
      <c s="19" t="s">
        <v>46</v>
      </c>
      <c s="24" t="s">
        <v>163</v>
      </c>
      <c s="25" t="s">
        <v>48</v>
      </c>
      <c s="26">
        <v>127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164</v>
      </c>
    </row>
    <row r="41" spans="1:5" ht="25.5">
      <c r="A41" s="30" t="s">
        <v>40</v>
      </c>
      <c r="E41" s="31" t="s">
        <v>657</v>
      </c>
    </row>
    <row r="42" spans="1:5" ht="102">
      <c r="A42" t="s">
        <v>42</v>
      </c>
      <c r="E42" s="29" t="s">
        <v>166</v>
      </c>
    </row>
    <row r="43" spans="1:18" ht="12.75" customHeight="1">
      <c r="A43" s="5" t="s">
        <v>32</v>
      </c>
      <c s="5"/>
      <c s="34" t="s">
        <v>24</v>
      </c>
      <c s="5"/>
      <c s="21" t="s">
        <v>175</v>
      </c>
      <c s="5"/>
      <c s="5"/>
      <c s="5"/>
      <c s="35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34</v>
      </c>
      <c s="23" t="s">
        <v>29</v>
      </c>
      <c s="23" t="s">
        <v>177</v>
      </c>
      <c s="19" t="s">
        <v>12</v>
      </c>
      <c s="24" t="s">
        <v>178</v>
      </c>
      <c s="25" t="s">
        <v>48</v>
      </c>
      <c s="26">
        <v>172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375</v>
      </c>
    </row>
    <row r="46" spans="1:5" ht="25.5">
      <c r="A46" s="30" t="s">
        <v>40</v>
      </c>
      <c r="E46" s="31" t="s">
        <v>658</v>
      </c>
    </row>
    <row r="47" spans="1:5" ht="127.5">
      <c r="A47" t="s">
        <v>42</v>
      </c>
      <c r="E47" s="29" t="s">
        <v>181</v>
      </c>
    </row>
    <row r="48" spans="1:16" ht="12.75">
      <c r="A48" s="19" t="s">
        <v>34</v>
      </c>
      <c s="23" t="s">
        <v>31</v>
      </c>
      <c s="23" t="s">
        <v>377</v>
      </c>
      <c s="19" t="s">
        <v>46</v>
      </c>
      <c s="24" t="s">
        <v>378</v>
      </c>
      <c s="25" t="s">
        <v>48</v>
      </c>
      <c s="26">
        <v>191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25.5">
      <c r="A49" s="28" t="s">
        <v>38</v>
      </c>
      <c r="E49" s="29" t="s">
        <v>659</v>
      </c>
    </row>
    <row r="50" spans="1:5" ht="25.5">
      <c r="A50" s="30" t="s">
        <v>40</v>
      </c>
      <c r="E50" s="31" t="s">
        <v>660</v>
      </c>
    </row>
    <row r="51" spans="1:5" ht="51">
      <c r="A51" t="s">
        <v>42</v>
      </c>
      <c r="E51" s="29" t="s">
        <v>187</v>
      </c>
    </row>
    <row r="52" spans="1:16" ht="12.75">
      <c r="A52" s="19" t="s">
        <v>34</v>
      </c>
      <c s="23" t="s">
        <v>109</v>
      </c>
      <c s="23" t="s">
        <v>189</v>
      </c>
      <c s="19" t="s">
        <v>46</v>
      </c>
      <c s="24" t="s">
        <v>190</v>
      </c>
      <c s="25" t="s">
        <v>48</v>
      </c>
      <c s="26">
        <v>172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38.25">
      <c r="A54" s="30" t="s">
        <v>40</v>
      </c>
      <c r="E54" s="31" t="s">
        <v>661</v>
      </c>
    </row>
    <row r="55" spans="1:5" ht="51">
      <c r="A55" t="s">
        <v>42</v>
      </c>
      <c r="E55" s="29" t="s">
        <v>192</v>
      </c>
    </row>
    <row r="56" spans="1:16" ht="12.75">
      <c r="A56" s="19" t="s">
        <v>34</v>
      </c>
      <c s="23" t="s">
        <v>114</v>
      </c>
      <c s="23" t="s">
        <v>392</v>
      </c>
      <c s="19" t="s">
        <v>46</v>
      </c>
      <c s="24" t="s">
        <v>393</v>
      </c>
      <c s="25" t="s">
        <v>48</v>
      </c>
      <c s="26">
        <v>127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662</v>
      </c>
    </row>
    <row r="58" spans="1:5" ht="25.5">
      <c r="A58" s="30" t="s">
        <v>40</v>
      </c>
      <c r="E58" s="31" t="s">
        <v>663</v>
      </c>
    </row>
    <row r="59" spans="1:5" ht="140.25">
      <c r="A59" t="s">
        <v>42</v>
      </c>
      <c r="E59" s="29" t="s">
        <v>222</v>
      </c>
    </row>
    <row r="60" spans="1:18" ht="12.75" customHeight="1">
      <c r="A60" s="5" t="s">
        <v>32</v>
      </c>
      <c s="5"/>
      <c s="34" t="s">
        <v>29</v>
      </c>
      <c s="5"/>
      <c s="21" t="s">
        <v>255</v>
      </c>
      <c s="5"/>
      <c s="5"/>
      <c s="5"/>
      <c s="35">
        <f>0+Q60</f>
      </c>
      <c r="O60">
        <f>0+R60</f>
      </c>
      <c r="Q60">
        <f>0+I61+I65+I69+I73</f>
      </c>
      <c>
        <f>0+O61+O65+O69+O73</f>
      </c>
    </row>
    <row r="61" spans="1:16" ht="12.75">
      <c r="A61" s="19" t="s">
        <v>34</v>
      </c>
      <c s="23" t="s">
        <v>119</v>
      </c>
      <c s="23" t="s">
        <v>295</v>
      </c>
      <c s="19" t="s">
        <v>46</v>
      </c>
      <c s="24" t="s">
        <v>297</v>
      </c>
      <c s="25" t="s">
        <v>103</v>
      </c>
      <c s="26">
        <v>46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25.5">
      <c r="A63" s="30" t="s">
        <v>40</v>
      </c>
      <c r="E63" s="31" t="s">
        <v>664</v>
      </c>
    </row>
    <row r="64" spans="1:5" ht="51">
      <c r="A64" t="s">
        <v>42</v>
      </c>
      <c r="E64" s="29" t="s">
        <v>293</v>
      </c>
    </row>
    <row r="65" spans="1:16" ht="12.75">
      <c r="A65" s="19" t="s">
        <v>34</v>
      </c>
      <c s="23" t="s">
        <v>124</v>
      </c>
      <c s="23" t="s">
        <v>404</v>
      </c>
      <c s="19" t="s">
        <v>46</v>
      </c>
      <c s="24" t="s">
        <v>405</v>
      </c>
      <c s="25" t="s">
        <v>103</v>
      </c>
      <c s="26">
        <v>20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38.25">
      <c r="A67" s="30" t="s">
        <v>40</v>
      </c>
      <c r="E67" s="31" t="s">
        <v>665</v>
      </c>
    </row>
    <row r="68" spans="1:5" ht="51">
      <c r="A68" t="s">
        <v>42</v>
      </c>
      <c r="E68" s="29" t="s">
        <v>293</v>
      </c>
    </row>
    <row r="69" spans="1:16" ht="12.75">
      <c r="A69" s="19" t="s">
        <v>34</v>
      </c>
      <c s="23" t="s">
        <v>126</v>
      </c>
      <c s="23" t="s">
        <v>312</v>
      </c>
      <c s="19" t="s">
        <v>46</v>
      </c>
      <c s="24" t="s">
        <v>313</v>
      </c>
      <c s="25" t="s">
        <v>103</v>
      </c>
      <c s="26">
        <v>65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25.5">
      <c r="A71" s="30" t="s">
        <v>40</v>
      </c>
      <c r="E71" s="31" t="s">
        <v>666</v>
      </c>
    </row>
    <row r="72" spans="1:5" ht="25.5">
      <c r="A72" t="s">
        <v>42</v>
      </c>
      <c r="E72" s="29" t="s">
        <v>315</v>
      </c>
    </row>
    <row r="73" spans="1:16" ht="12.75">
      <c r="A73" s="19" t="s">
        <v>34</v>
      </c>
      <c s="23" t="s">
        <v>131</v>
      </c>
      <c s="23" t="s">
        <v>317</v>
      </c>
      <c s="19" t="s">
        <v>46</v>
      </c>
      <c s="24" t="s">
        <v>318</v>
      </c>
      <c s="25" t="s">
        <v>103</v>
      </c>
      <c s="26">
        <v>65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25.5">
      <c r="A75" s="30" t="s">
        <v>40</v>
      </c>
      <c r="E75" s="31" t="s">
        <v>666</v>
      </c>
    </row>
    <row r="76" spans="1:5" ht="38.25">
      <c r="A76" t="s">
        <v>42</v>
      </c>
      <c r="E76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