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680" yWindow="-120" windowWidth="20730" windowHeight="11760"/>
  </bookViews>
  <sheets>
    <sheet name="Pokyny pro vyplnění" sheetId="11" r:id="rId1"/>
    <sheet name="Stavba" sheetId="1" r:id="rId2"/>
    <sheet name="VzorPolozky" sheetId="10" state="hidden" r:id="rId3"/>
    <sheet name="01 D.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Pol'!$A$1:$X$243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/>
  <c r="I19" s="1"/>
  <c r="I60"/>
  <c r="I59"/>
  <c r="I17" s="1"/>
  <c r="I58"/>
  <c r="I57"/>
  <c r="I56"/>
  <c r="I55"/>
  <c r="I54"/>
  <c r="I53"/>
  <c r="G42"/>
  <c r="F42"/>
  <c r="G41"/>
  <c r="F41"/>
  <c r="G39"/>
  <c r="G43" s="1"/>
  <c r="G25" s="1"/>
  <c r="A25" s="1"/>
  <c r="F39"/>
  <c r="F43" s="1"/>
  <c r="G242" i="12"/>
  <c r="BA237"/>
  <c r="BA233"/>
  <c r="BA232"/>
  <c r="BA231"/>
  <c r="BA230"/>
  <c r="BA229"/>
  <c r="BA225"/>
  <c r="BA220"/>
  <c r="BA219"/>
  <c r="BA218"/>
  <c r="BA215"/>
  <c r="BA214"/>
  <c r="BA212"/>
  <c r="BA206"/>
  <c r="BA205"/>
  <c r="BA203"/>
  <c r="BA202"/>
  <c r="BA201"/>
  <c r="BA200"/>
  <c r="BA198"/>
  <c r="BA197"/>
  <c r="BA196"/>
  <c r="BA195"/>
  <c r="BA193"/>
  <c r="BA192"/>
  <c r="BA191"/>
  <c r="BA70"/>
  <c r="BA67"/>
  <c r="BA64"/>
  <c r="BA61"/>
  <c r="BA58"/>
  <c r="BA55"/>
  <c r="BA52"/>
  <c r="BA46"/>
  <c r="BA40"/>
  <c r="BA37"/>
  <c r="BA34"/>
  <c r="BA31"/>
  <c r="BA28"/>
  <c r="BA22"/>
  <c r="BA18"/>
  <c r="BA17"/>
  <c r="BA15"/>
  <c r="BA14"/>
  <c r="BA13"/>
  <c r="BA12"/>
  <c r="BA11"/>
  <c r="G8"/>
  <c r="I8"/>
  <c r="O8"/>
  <c r="Q8"/>
  <c r="G9"/>
  <c r="M9" s="1"/>
  <c r="M8" s="1"/>
  <c r="I9"/>
  <c r="K9"/>
  <c r="K8" s="1"/>
  <c r="O9"/>
  <c r="Q9"/>
  <c r="V9"/>
  <c r="V8" s="1"/>
  <c r="K19"/>
  <c r="V19"/>
  <c r="G20"/>
  <c r="M20" s="1"/>
  <c r="M19" s="1"/>
  <c r="I20"/>
  <c r="I19" s="1"/>
  <c r="K20"/>
  <c r="O20"/>
  <c r="O19" s="1"/>
  <c r="Q20"/>
  <c r="Q19" s="1"/>
  <c r="V20"/>
  <c r="G26"/>
  <c r="I26"/>
  <c r="K26"/>
  <c r="K25" s="1"/>
  <c r="M26"/>
  <c r="O26"/>
  <c r="Q26"/>
  <c r="V26"/>
  <c r="V25" s="1"/>
  <c r="G32"/>
  <c r="I32"/>
  <c r="K32"/>
  <c r="M32"/>
  <c r="O32"/>
  <c r="Q32"/>
  <c r="V32"/>
  <c r="G38"/>
  <c r="G25" s="1"/>
  <c r="I38"/>
  <c r="K38"/>
  <c r="O38"/>
  <c r="O25" s="1"/>
  <c r="Q38"/>
  <c r="V38"/>
  <c r="G44"/>
  <c r="M44" s="1"/>
  <c r="I44"/>
  <c r="I25" s="1"/>
  <c r="K44"/>
  <c r="O44"/>
  <c r="Q44"/>
  <c r="Q25" s="1"/>
  <c r="V44"/>
  <c r="G50"/>
  <c r="I50"/>
  <c r="K50"/>
  <c r="M50"/>
  <c r="O50"/>
  <c r="Q50"/>
  <c r="V50"/>
  <c r="G56"/>
  <c r="I56"/>
  <c r="K56"/>
  <c r="M56"/>
  <c r="O56"/>
  <c r="Q56"/>
  <c r="V56"/>
  <c r="G62"/>
  <c r="M62" s="1"/>
  <c r="I62"/>
  <c r="K62"/>
  <c r="O62"/>
  <c r="Q62"/>
  <c r="V62"/>
  <c r="G68"/>
  <c r="M68" s="1"/>
  <c r="I68"/>
  <c r="K68"/>
  <c r="O68"/>
  <c r="Q68"/>
  <c r="V68"/>
  <c r="G72"/>
  <c r="G71" s="1"/>
  <c r="I72"/>
  <c r="K72"/>
  <c r="M72"/>
  <c r="O72"/>
  <c r="O71" s="1"/>
  <c r="Q72"/>
  <c r="V72"/>
  <c r="G79"/>
  <c r="M79" s="1"/>
  <c r="I79"/>
  <c r="K79"/>
  <c r="O79"/>
  <c r="Q79"/>
  <c r="V79"/>
  <c r="G83"/>
  <c r="M83" s="1"/>
  <c r="I83"/>
  <c r="I71" s="1"/>
  <c r="K83"/>
  <c r="O83"/>
  <c r="Q83"/>
  <c r="Q71" s="1"/>
  <c r="V83"/>
  <c r="G86"/>
  <c r="I86"/>
  <c r="K86"/>
  <c r="K71" s="1"/>
  <c r="M86"/>
  <c r="O86"/>
  <c r="Q86"/>
  <c r="V86"/>
  <c r="V71" s="1"/>
  <c r="G89"/>
  <c r="I89"/>
  <c r="K89"/>
  <c r="M89"/>
  <c r="O89"/>
  <c r="Q89"/>
  <c r="V89"/>
  <c r="G92"/>
  <c r="M92" s="1"/>
  <c r="I92"/>
  <c r="K92"/>
  <c r="O92"/>
  <c r="Q92"/>
  <c r="V92"/>
  <c r="G95"/>
  <c r="M95" s="1"/>
  <c r="I95"/>
  <c r="K95"/>
  <c r="O95"/>
  <c r="Q95"/>
  <c r="V95"/>
  <c r="G98"/>
  <c r="I98"/>
  <c r="K98"/>
  <c r="O98"/>
  <c r="Q98"/>
  <c r="V98"/>
  <c r="G99"/>
  <c r="I99"/>
  <c r="K99"/>
  <c r="M99"/>
  <c r="M98" s="1"/>
  <c r="O99"/>
  <c r="Q99"/>
  <c r="V99"/>
  <c r="G104"/>
  <c r="G105"/>
  <c r="M105" s="1"/>
  <c r="I105"/>
  <c r="I104" s="1"/>
  <c r="K105"/>
  <c r="O105"/>
  <c r="Q105"/>
  <c r="Q104" s="1"/>
  <c r="V105"/>
  <c r="G112"/>
  <c r="M112" s="1"/>
  <c r="I112"/>
  <c r="K112"/>
  <c r="K104" s="1"/>
  <c r="O112"/>
  <c r="Q112"/>
  <c r="V112"/>
  <c r="V104" s="1"/>
  <c r="G119"/>
  <c r="I119"/>
  <c r="K119"/>
  <c r="M119"/>
  <c r="O119"/>
  <c r="Q119"/>
  <c r="V119"/>
  <c r="G126"/>
  <c r="M126" s="1"/>
  <c r="I126"/>
  <c r="K126"/>
  <c r="O126"/>
  <c r="O104" s="1"/>
  <c r="Q126"/>
  <c r="V126"/>
  <c r="G133"/>
  <c r="M133" s="1"/>
  <c r="I133"/>
  <c r="K133"/>
  <c r="O133"/>
  <c r="Q133"/>
  <c r="V133"/>
  <c r="G141"/>
  <c r="M141" s="1"/>
  <c r="I141"/>
  <c r="K141"/>
  <c r="O141"/>
  <c r="Q141"/>
  <c r="V141"/>
  <c r="G149"/>
  <c r="I149"/>
  <c r="K149"/>
  <c r="M149"/>
  <c r="O149"/>
  <c r="Q149"/>
  <c r="V149"/>
  <c r="G157"/>
  <c r="M157" s="1"/>
  <c r="I157"/>
  <c r="K157"/>
  <c r="O157"/>
  <c r="Q157"/>
  <c r="V157"/>
  <c r="I159"/>
  <c r="Q159"/>
  <c r="G160"/>
  <c r="M160" s="1"/>
  <c r="I160"/>
  <c r="K160"/>
  <c r="K159" s="1"/>
  <c r="O160"/>
  <c r="Q160"/>
  <c r="V160"/>
  <c r="V159" s="1"/>
  <c r="G167"/>
  <c r="I167"/>
  <c r="K167"/>
  <c r="M167"/>
  <c r="O167"/>
  <c r="Q167"/>
  <c r="V167"/>
  <c r="G174"/>
  <c r="G159" s="1"/>
  <c r="I174"/>
  <c r="K174"/>
  <c r="O174"/>
  <c r="O159" s="1"/>
  <c r="Q174"/>
  <c r="V174"/>
  <c r="G176"/>
  <c r="M176" s="1"/>
  <c r="I176"/>
  <c r="K176"/>
  <c r="K175" s="1"/>
  <c r="O176"/>
  <c r="Q176"/>
  <c r="V176"/>
  <c r="V175" s="1"/>
  <c r="G177"/>
  <c r="I177"/>
  <c r="K177"/>
  <c r="M177"/>
  <c r="O177"/>
  <c r="Q177"/>
  <c r="V177"/>
  <c r="G179"/>
  <c r="G175" s="1"/>
  <c r="I179"/>
  <c r="K179"/>
  <c r="O179"/>
  <c r="O175" s="1"/>
  <c r="Q179"/>
  <c r="V179"/>
  <c r="G180"/>
  <c r="M180" s="1"/>
  <c r="I180"/>
  <c r="I175" s="1"/>
  <c r="K180"/>
  <c r="O180"/>
  <c r="Q180"/>
  <c r="Q175" s="1"/>
  <c r="V180"/>
  <c r="G182"/>
  <c r="M182" s="1"/>
  <c r="I182"/>
  <c r="K182"/>
  <c r="O182"/>
  <c r="Q182"/>
  <c r="V182"/>
  <c r="G184"/>
  <c r="I184"/>
  <c r="K184"/>
  <c r="M184"/>
  <c r="O184"/>
  <c r="Q184"/>
  <c r="V184"/>
  <c r="G186"/>
  <c r="M186" s="1"/>
  <c r="I186"/>
  <c r="K186"/>
  <c r="O186"/>
  <c r="Q186"/>
  <c r="V186"/>
  <c r="G187"/>
  <c r="G188"/>
  <c r="M188" s="1"/>
  <c r="I188"/>
  <c r="I187" s="1"/>
  <c r="K188"/>
  <c r="K187" s="1"/>
  <c r="O188"/>
  <c r="Q188"/>
  <c r="Q187" s="1"/>
  <c r="V188"/>
  <c r="V187" s="1"/>
  <c r="G209"/>
  <c r="I209"/>
  <c r="K209"/>
  <c r="M209"/>
  <c r="O209"/>
  <c r="Q209"/>
  <c r="V209"/>
  <c r="G223"/>
  <c r="I223"/>
  <c r="K223"/>
  <c r="M223"/>
  <c r="O223"/>
  <c r="Q223"/>
  <c r="V223"/>
  <c r="G226"/>
  <c r="M226" s="1"/>
  <c r="I226"/>
  <c r="K226"/>
  <c r="O226"/>
  <c r="O187" s="1"/>
  <c r="Q226"/>
  <c r="V226"/>
  <c r="G235"/>
  <c r="M235" s="1"/>
  <c r="I235"/>
  <c r="K235"/>
  <c r="O235"/>
  <c r="Q235"/>
  <c r="V235"/>
  <c r="G238"/>
  <c r="I238"/>
  <c r="K238"/>
  <c r="M238"/>
  <c r="O238"/>
  <c r="Q238"/>
  <c r="V238"/>
  <c r="AE242"/>
  <c r="I20" i="1"/>
  <c r="I18"/>
  <c r="H40"/>
  <c r="H41" l="1"/>
  <c r="I41" s="1"/>
  <c r="I16"/>
  <c r="I21" s="1"/>
  <c r="I62"/>
  <c r="J58" s="1"/>
  <c r="H42"/>
  <c r="I42" s="1"/>
  <c r="A26"/>
  <c r="G26"/>
  <c r="H39"/>
  <c r="H43" s="1"/>
  <c r="G28"/>
  <c r="G23"/>
  <c r="M104" i="12"/>
  <c r="M187"/>
  <c r="M71"/>
  <c r="AF242"/>
  <c r="G19"/>
  <c r="M179"/>
  <c r="M175" s="1"/>
  <c r="M174"/>
  <c r="M159" s="1"/>
  <c r="M38"/>
  <c r="M25" s="1"/>
  <c r="J53" i="1"/>
  <c r="J28"/>
  <c r="J26"/>
  <c r="G38"/>
  <c r="F38"/>
  <c r="J23"/>
  <c r="J24"/>
  <c r="J25"/>
  <c r="J27"/>
  <c r="E24"/>
  <c r="E26"/>
  <c r="I39" l="1"/>
  <c r="I43" s="1"/>
  <c r="J39" s="1"/>
  <c r="J43" s="1"/>
  <c r="J56"/>
  <c r="J55"/>
  <c r="J54"/>
  <c r="J61"/>
  <c r="J57"/>
  <c r="J60"/>
  <c r="J59"/>
  <c r="A23"/>
  <c r="J41" l="1"/>
  <c r="J42"/>
  <c r="J62"/>
  <c r="A24"/>
  <c r="G24"/>
  <c r="A27" s="1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<sst xmlns="http://schemas.openxmlformats.org/spreadsheetml/2006/main" count="864" uniqueCount="327">
  <si>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</si>
  <si>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</si>
  <si>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</si>
  <si>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</si>
  <si>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</si>
  <si>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</si>
  <si>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</si>
  <si>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</si>
  <si>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</si>
  <si>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</si>
  <si>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</si>
  <si>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</si>
  <si>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</si>
  <si>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</si>
  <si>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</si>
  <si>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</si>
  <si>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</si>
  <si>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</si>
  <si>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</si>
  <si>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</si>
  <si>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</si>
  <si>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</si>
  <si>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</si>
  <si>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</si>
  <si>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</si>
  <si>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</si>
  <si>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</si>
  <si>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</si>
  <si>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</si>
  <si>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</si>
  <si>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</si>
  <si>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</si>
  <si>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</si>
  <si>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</si>
  <si>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</si>
  <si>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</si>
  <si>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</si>
  <si>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</si>
  <si>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</si>
  <si>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</si>
  <si>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</si>
  <si>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</si>
  <si>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</si>
  <si>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D.1.1</t>
  </si>
  <si>
    <t>Architektonicko stavební řešení</t>
  </si>
  <si>
    <t>01</t>
  </si>
  <si>
    <t>Žerotínovo náměstí 449/3, 601 82 Brno (k.ú. Brno – Veveří [610372], parc.č.: 341)</t>
  </si>
  <si>
    <t>Rozpočet:</t>
  </si>
  <si>
    <t>Ing. Martin Klec</t>
  </si>
  <si>
    <t>23-005</t>
  </si>
  <si>
    <t>Oprava historických erbů na střeše budovy Žerotínovo náměstí 3, Brno</t>
  </si>
  <si>
    <t>Stavba</t>
  </si>
  <si>
    <t>Stavební objekt</t>
  </si>
  <si>
    <t>Celkem za stavbu</t>
  </si>
  <si>
    <t>CZK</t>
  </si>
  <si>
    <t>#POPS</t>
  </si>
  <si>
    <t>Popis stavby: 23-005 - Oprava historických erbů na střeše budovy Žerotínovo náměstí 3, Brno</t>
  </si>
  <si>
    <t>#POPO</t>
  </si>
  <si>
    <t>Popis objektu: 01 - Žerotínovo náměstí 449/3, 601 82 Brno (k.ú. Brno – Veveří [610372], parc.č.: 341)</t>
  </si>
  <si>
    <t>#POPR</t>
  </si>
  <si>
    <t>Popis rozpočtu: D.1.1 - Architektonicko stavební řešení</t>
  </si>
  <si>
    <t>Rekapitulace dílů</t>
  </si>
  <si>
    <t>Typ dílu</t>
  </si>
  <si>
    <t>0</t>
  </si>
  <si>
    <t>Poznámky</t>
  </si>
  <si>
    <t>11</t>
  </si>
  <si>
    <t>Přípravné a přidružené práce</t>
  </si>
  <si>
    <t>3</t>
  </si>
  <si>
    <t>Restaurátorské prace</t>
  </si>
  <si>
    <t>94</t>
  </si>
  <si>
    <t>Lešení a stavební výtahy</t>
  </si>
  <si>
    <t>99</t>
  </si>
  <si>
    <t>Staveništní přesun hmot</t>
  </si>
  <si>
    <t>764</t>
  </si>
  <si>
    <t>Konstrukce klempířské</t>
  </si>
  <si>
    <t>773</t>
  </si>
  <si>
    <t>Ostatní výrobky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</si>
  <si>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</si>
  <si>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</si>
  <si>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</si>
  <si>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</si>
  <si>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</si>
  <si>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</si>
  <si>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</si>
  <si>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</si>
  <si>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</si>
  <si>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</si>
  <si>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</si>
  <si>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</si>
  <si>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</si>
  <si>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</si>
  <si>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</si>
  <si>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</si>
  <si>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</si>
  <si>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</si>
  <si>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</si>
  <si>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</si>
  <si>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</si>
  <si>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</si>
  <si>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</si>
  <si>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</si>
  <si>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</si>
  <si>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</si>
  <si>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</si>
  <si>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</si>
  <si>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</si>
  <si>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</si>
  <si>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</si>
  <si>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</si>
  <si>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</si>
  <si>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</t>
  </si>
  <si>
    <t>Vlastní</t>
  </si>
  <si>
    <t>Indiv</t>
  </si>
  <si>
    <t>Práce</t>
  </si>
  <si>
    <t>POL1_</t>
  </si>
  <si>
    <t>a) Platí pro celou stavbu.</t>
  </si>
  <si>
    <t>POP</t>
  </si>
  <si>
    <t>615 00 Brno-Židenice, ČR)" v lednu 2023.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t>
  </si>
  <si>
    <t>c) Součástí dodávky jsou i náklady na případná opatření související s ochranou stávajících sítí komunikací či staveb.</t>
  </si>
  <si>
    <t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t>
  </si>
  <si>
    <t>f) Pokud není uvedeno jinak, jedná se o dodávku a montáž (D+M).</t>
  </si>
  <si>
    <t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t>
  </si>
  <si>
    <t>h) Před výrobou či dodávkou jednotlivých stavebních výrobků a komponentů je nutné provést jejich zaměření na stavbě.</t>
  </si>
  <si>
    <t>11-01.R</t>
  </si>
  <si>
    <t>Demontáž a následná montáž ochranné sítě proti ptactvu</t>
  </si>
  <si>
    <t>sada</t>
  </si>
  <si>
    <t>Bližší specifikace položky:</t>
  </si>
  <si>
    <t>- před započetím restaurátorských prací bude v horní části nárožní fasády dočasně demontována ochranná síť proti ptactvu. Síť bude bezpečně uskladněna a po dokončení restaurátorských prací bude umístěna zpět.</t>
  </si>
  <si>
    <t xml:space="preserve">viz TZ : </t>
  </si>
  <si>
    <t>VV</t>
  </si>
  <si>
    <t>1</t>
  </si>
  <si>
    <t>3-01.R</t>
  </si>
  <si>
    <t>Očištění od druhotných a nesoudržných vrstev nátěrů a oprav, sejmutí oplechování</t>
  </si>
  <si>
    <t>Poznámka k položce:</t>
  </si>
  <si>
    <t>- viz příloha "Cenová nabídka č.: R 046/2022" Návrh na restaurátorské práce - 2 erby umístěné na budově JMK na Žerotínově nám. 449/3 v Brně.</t>
  </si>
  <si>
    <t/>
  </si>
  <si>
    <t>- očištění řešených objektů od druhotných a nesoudržných vrstev nátěrů a oprav suchou cestou s následným oplachem (nutné zaplachtování). Budou sejmuty uvolněné fragmenty a omítkoviny a také veškeré oplechování včetně jejich kotvení.</t>
  </si>
  <si>
    <t>3-02.R</t>
  </si>
  <si>
    <t>Zaměření, zakreslení a následné snesení – poškozené plastické prvky</t>
  </si>
  <si>
    <t>- budou zdokumentovány, zaměřeny a zakresleny plastické prvky, které budou vlivem degradace sneseny (klenot malého erbu, postranní kulové prvky včetně podstavců).</t>
  </si>
  <si>
    <t>3-03.R</t>
  </si>
  <si>
    <t>Celoplošné zpevnění, injektáž a vyplnění trhlin a dutých míst</t>
  </si>
  <si>
    <t>- objekty budou sanovány celoplošným zpevněním, injektáží a vyplněním trhlin a dutých míst.</t>
  </si>
  <si>
    <t>3-04.R</t>
  </si>
  <si>
    <t>Doplnění jádrové omítky včetně profilace říms</t>
  </si>
  <si>
    <t>- na místech obnaženého zdiva včetně předcházejícího postřiku.</t>
  </si>
  <si>
    <t>3-05.R</t>
  </si>
  <si>
    <t>Zhotovení, doplnění a zpětné osazení poškozených plastických prvků</t>
  </si>
  <si>
    <t>- snesené, silně poškozené prvky budou zformovány v ateliéru a nově zhotoveny z umělého kamene (románského cementu) a následně ukotveny a osazeny zpět dle původního umístění. Na místě budou plastické prvky domodelovány románským cementem.</t>
  </si>
  <si>
    <t>3-06.R</t>
  </si>
  <si>
    <t>Scelení a opravy štukovou omítkou</t>
  </si>
  <si>
    <t>- provedení scelení a drobné opravy štukovou omítkou. Obnovení oplechování namáhaných ploch (viz výpis klempířských výrobků). Včetně zapravení na navazující prvky objektu (římsa, atika, plechová kopule, nárožní věžička aj.).</t>
  </si>
  <si>
    <t>3-07.R</t>
  </si>
  <si>
    <t>Aplikace probarvených silikátových nátěrů</t>
  </si>
  <si>
    <t>- opatření povrchu objektů erbů skladbou probarvených silikátových nátěrů. Barevnost bude odsouhlasena investorem a pověřeným pracovníkem Národního památkového ústavu dle vzorníku adekvátně ke stávající fasádě.</t>
  </si>
  <si>
    <t>3-08.R</t>
  </si>
  <si>
    <t>Doprava a manipulace</t>
  </si>
  <si>
    <t>941941042R00</t>
  </si>
  <si>
    <t>Montáž lešení lehkého pracovního řadového s podlahami šířky od 1,00 do 1,20 m, výšky přes 10 do 30 m</t>
  </si>
  <si>
    <t>m2</t>
  </si>
  <si>
    <t>800-3</t>
  </si>
  <si>
    <t>RTS 23/ I</t>
  </si>
  <si>
    <t>RTS 21/ I</t>
  </si>
  <si>
    <t>včetně kotvení</t>
  </si>
  <si>
    <t>SPI</t>
  </si>
  <si>
    <t>- kalkulovat včetně nákladů na odsouhlasení způsobu kotvení lešení národním památkovým ústavem.</t>
  </si>
  <si>
    <t xml:space="preserve">viz příloha D.1.1.101 : </t>
  </si>
  <si>
    <t>2*(7*29)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</si>
  <si>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</si>
  <si>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</si>
  <si>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Odkaz na mn. položky pořadí 11 : 406,00000*4</t>
  </si>
  <si>
    <t>941941842R00</t>
  </si>
  <si>
    <t>Demontáž lešení lehkého řadového s podlahami šířky přes 1 do 1,2 m, výšky přes 10 do 30 m</t>
  </si>
  <si>
    <t>Odkaz na mn. položky pořadí 11 : 406,00000</t>
  </si>
  <si>
    <t>944941103R00</t>
  </si>
  <si>
    <t>Ochranné zábradlí na lešeňových trubkových konstrukcích dvoutyčové</t>
  </si>
  <si>
    <t>m</t>
  </si>
  <si>
    <t>2*(16*9)</t>
  </si>
  <si>
    <t>944944011R00</t>
  </si>
  <si>
    <t xml:space="preserve">Montáž ochranné sítě z umělých vláken </t>
  </si>
  <si>
    <t>2*(9*29)</t>
  </si>
  <si>
    <t>944944031R00</t>
  </si>
  <si>
    <t>Montáž ochranné sítě příplatek k ceně za každý další i započatý měsíc použití ochranných sítí  z umělých vláken</t>
  </si>
  <si>
    <t>Odkaz na mn. položky pořadí 15 : 522,00000*4</t>
  </si>
  <si>
    <t>944944081R00</t>
  </si>
  <si>
    <t xml:space="preserve">Demontáž ochranné sítě z umělých vláken </t>
  </si>
  <si>
    <t>Odkaz na mn. položky pořadí 15 : 522,00000</t>
  </si>
  <si>
    <t>999281112RTS</t>
  </si>
  <si>
    <t>Přesun hmot pro opravy a údržbu do výšky 36 m</t>
  </si>
  <si>
    <t>t</t>
  </si>
  <si>
    <t>Přesun hmot</t>
  </si>
  <si>
    <t>POL7_</t>
  </si>
  <si>
    <t>- včetně nákladů na stavební výtah;</t>
  </si>
  <si>
    <t>- kalkulovat včetně nákladů na odsouhlasení způsobu kotvení výtahu národním památkovým ústavem.</t>
  </si>
  <si>
    <t>764-K-A1</t>
  </si>
  <si>
    <t>D+M oplechování vrchní části erbu, komplet výrobek podle výkresu č. D.1.1.204 - výpis klempířských výrobků, ozn. K-A1</t>
  </si>
  <si>
    <t>- umístění: hlavní erb;</t>
  </si>
  <si>
    <t>- materiál: měď s patinou tl. 0,3 mm;</t>
  </si>
  <si>
    <t>- rozvinutá šířka: 1060 mm;</t>
  </si>
  <si>
    <t>- odstín: RAL  6000.</t>
  </si>
  <si>
    <t>5,2</t>
  </si>
  <si>
    <t>764-K-A2</t>
  </si>
  <si>
    <t>D+M oplechování spodní části erbu, komplet výrobek podle výkresu č. D.1.1.204 - výpis klempířských výrobků, ozn. K-A2</t>
  </si>
  <si>
    <t>- rozvinutá šířka: 365 mm;</t>
  </si>
  <si>
    <t>3,1</t>
  </si>
  <si>
    <t>764-K-A3</t>
  </si>
  <si>
    <t>D+M oplechování boční části erbu, komplet výrobek podle výkresu č. D.1.1.204 - výpis klempířských výrobků, ozn. K-A3</t>
  </si>
  <si>
    <t>- rozvinutá šířka: 545 mm;</t>
  </si>
  <si>
    <t>2*0,97</t>
  </si>
  <si>
    <t>764-K-B1</t>
  </si>
  <si>
    <t>D+M oplechování horní části erbu, komplet výrobek podle výkresu č. D.1.1.204 - výpis klempířských výrobků, ozn. K-B1</t>
  </si>
  <si>
    <t>- umístění: nárožní erb;</t>
  </si>
  <si>
    <t>- rozvinutá šířka: 570 mm;</t>
  </si>
  <si>
    <t>2*0,56</t>
  </si>
  <si>
    <t>764-K-B2</t>
  </si>
  <si>
    <t>D+M oplechování horní části erbu, komplet výrobek podle výkresu č. D.1.1.204 - výpis klempířských výrobků, ozn. K-B2</t>
  </si>
  <si>
    <t>- prostřih v místě koruny erbu;</t>
  </si>
  <si>
    <t>- rozvinutá šířka: 750-345 mm;</t>
  </si>
  <si>
    <t>2,02</t>
  </si>
  <si>
    <t>764-K-B3</t>
  </si>
  <si>
    <t>D+M oplechování boční části erbu, komplet výrobek podle výkresu č. D.1.1.204 - výpis klempířských výrobků, ozn. K-B3</t>
  </si>
  <si>
    <t>- poloměr dle okrasného prvku;</t>
  </si>
  <si>
    <t>- rozvinutá šířka: 995-720 mm;</t>
  </si>
  <si>
    <t>2*0,38</t>
  </si>
  <si>
    <t>764-K-B4</t>
  </si>
  <si>
    <t>D+M oplechování spodní a zadní části erbu, komplet výrobek podle výkresu č. D.1.1.204 - výpis klempířských výrobků, ozn. K-B4</t>
  </si>
  <si>
    <t>- rozvinutá šířka: 640 mm;</t>
  </si>
  <si>
    <t>3,06</t>
  </si>
  <si>
    <t>998764204R00</t>
  </si>
  <si>
    <t>Přesun hmot pro konstrukce klempířské v objektech výšky do 36 m</t>
  </si>
  <si>
    <t>800-764</t>
  </si>
  <si>
    <t>50 m vodorovně</t>
  </si>
  <si>
    <t>773-OV-A1</t>
  </si>
  <si>
    <t>D+M síť proti drobnému ptactvu a holubům, komplet výrobek podle výkresu č. D.1.1.205 - výpis ostatních výrobků, ozn. OV-A1</t>
  </si>
  <si>
    <t>- ochrana prvků síťovým systémem;</t>
  </si>
  <si>
    <t>- síťovina s průměrem oka max. 19x19 mm, po obvodu upevněna pomocí pružného rámu;</t>
  </si>
  <si>
    <t>- barva sítě podle vzorkování a odsouhlasení národním památkovým ústavem;</t>
  </si>
  <si>
    <t>- kotvení na svorky lepené na zadní části erbu, případně na fasádu (min. 5 svorek na 1 metr délky).</t>
  </si>
  <si>
    <t>773-OV-A2</t>
  </si>
  <si>
    <t>D+M síť proti drobnému ptactvu a holubům, komplet výrobek podle výkresu č. D.1.1.205 - výpis ostatních výrobků, ozn. OV-A2</t>
  </si>
  <si>
    <t>998773202RTS</t>
  </si>
  <si>
    <t>Přesun hmot pro ostatní výrobky, výšky do 36 m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</si>
  <si>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</si>
  <si>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</si>
  <si>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</si>
  <si>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</si>
  <si>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</si>
  <si>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50*1</t>
  </si>
  <si>
    <t>979011311RTT</t>
  </si>
  <si>
    <t>Svislá doprava suti a vybouraných hmot stavebním výtahem, s naložením do výtahu</t>
  </si>
  <si>
    <t>979087212R00</t>
  </si>
  <si>
    <t>Nakládání na dopravní prostředky suti</t>
  </si>
  <si>
    <t>822-1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</si>
  <si>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</si>
  <si>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</si>
  <si>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</si>
  <si>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</si>
  <si>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</si>
  <si>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</si>
  <si>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15*1</t>
  </si>
  <si>
    <t>979990107R00</t>
  </si>
  <si>
    <t>Poplatek za skládku za uložení, směs betonu, cihel a dřeva,  , skupina 17 09 04 z Katalogu odpadů</t>
  </si>
  <si>
    <t>VN 01</t>
  </si>
  <si>
    <t>Náklady na zřízení, provoz, ochranu a likvidaci zařízení staveniště</t>
  </si>
  <si>
    <t>Obsahuje náklady na:</t>
  </si>
  <si>
    <t>Terénní úpravy pro zařízení staveniště - náklady na hlavní terénní úpravy (příprava základové roviny pro uložení mobilních buněk, terénní úpravy pro zřízení provizorních komunikací apod.).Nejedná se o zemní práce pro chystanou stavbu.</t>
  </si>
  <si>
    <t>Stavební buňky - náklady na zřízení, demontáž a opotřebení nebo pronájem stavebních buněk (na kanceláře, stavební sklady, mobilní WC, umývárny, sprchy, apod.) Náleží sem i případy, kdy jsou pro tyto účely přizpůsobeny stávající objekty.</t>
  </si>
  <si>
    <t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t>
  </si>
  <si>
    <t>Náklady na provoz a údržbu vybavení staveniště - úklid staveniště po dobu realizace díla a před protokolárním předáním a převzetím díla.</t>
  </si>
  <si>
    <t>Provádění denního hrubého úklidu, po skončení prací každé z etap, případně části provedení čistého úklidu mokrou cestou.</t>
  </si>
  <si>
    <t>Provedení opatření proti vnikání prachu, nečistot a nadměrného hluku souvisejícího se stavbou do okolí.</t>
  </si>
  <si>
    <t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t>
  </si>
  <si>
    <t>Oplocení staveniště - zahrnuje náklady na oplocení staveniště.</t>
  </si>
  <si>
    <t>Opatření na ochranu pozemků sousedních se staveništěm - náklady na případná opatření na ochranu sousedních pozemků proti poškození a znečištění.</t>
  </si>
  <si>
    <t>Dopravní značení na staveništi - jeedná se o dopravní značení na staveništi a v jeho bezprostředním okolí, včetně značení staveniště pro probíhající provoz investora nebo třetích osob.</t>
  </si>
  <si>
    <t>Zajištění dopravního značení k dopravním omezením, jejich údržba, přemísťování po dobu realizace díla a následné odstranění po předání díla.</t>
  </si>
  <si>
    <t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t>
  </si>
  <si>
    <t>Úprava terénu po zrušení zařízení staveniště - jedná se o náklady za práce, jejichž smyslem je uvedení místa zařízení staveniště do původního stavu.</t>
  </si>
  <si>
    <t>Uvedení všech povrchů dotčených stavbou do původního stavu (komunikace,chodníky,zeleň,…)</t>
  </si>
  <si>
    <t>.</t>
  </si>
  <si>
    <t>VN 02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</si>
  <si>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</si>
  <si>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</si>
  <si>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</si>
  <si>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</si>
  <si>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zpracování technologických postupů prováděných prací*podkladů (výkresů,rozpočtů,posudků,zkoušek,protokolů apod.) 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</si>
  <si>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</si>
  <si>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činností.</t>
  </si>
  <si>
    <t>Předání záručních listů, popř. návodů k obsluze v českém jazyce.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</si>
  <si>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</si>
  <si>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</si>
  <si>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</si>
  <si>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</si>
  <si>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ROZSAH JE DÁN SMLUVNÍMI PODMÍNKAMI.</t>
  </si>
  <si>
    <t>VN 03</t>
  </si>
  <si>
    <t>Náklady na zpracování dílenské dokumentace</t>
  </si>
  <si>
    <t>Zpracování dílenských dokumentací pro výrobu výrobků a dalších nutných prací dle platných vyhlášek a to na základě přesného zaměření na stavbě v rámci přípravy stavby a odsouhlasena autorským dozorem-dle smlouvy o dílo.</t>
  </si>
  <si>
    <t>VN 04</t>
  </si>
  <si>
    <t>Náklady na zpracování dokumentace skutečného provedení stavby</t>
  </si>
  <si>
    <t>Dokumentace skutečného provedení bude provedena podle následujících zásad:</t>
  </si>
  <si>
    <t>Do projektové dokumentace pro provedení stavby všech stavebních objektů a provozních souborů budou zřetelně vyznačeny všechny změny, k nimž došlo v průběhu zhotovení díla.</t>
  </si>
  <si>
    <t>Ty části projektové dokumentace pro provedení stavby, u kterých nedošlo k žádným změnám, budou označeny nápisem "beze změn".</t>
  </si>
  <si>
    <t>Každý výkres dokumentace skutečného provedení stavby bude opatřen jménem a příjmením osoby, která změny zakreslila, jejím podpisem a razítkem zhotovitele.</t>
  </si>
  <si>
    <t>U výkresů obsahujících změnu proti projektu pro provedení stavby bude přiložen i doklad, ze kterého bude vyplývat projednání změny s odpovědnou osobou objednatele a její souhlasné stanovisko.</t>
  </si>
  <si>
    <t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t>
  </si>
  <si>
    <t>DLE SMLOUVY O DÍLO  (vč.profesí).</t>
  </si>
  <si>
    <t>VN 05</t>
  </si>
  <si>
    <t>Plán BOZP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</si>
  <si>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</si>
  <si>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VN 06</t>
  </si>
  <si>
    <t>Náklady související s publikační činností</t>
  </si>
  <si>
    <t>Obsahuje náklady na pořízení fotodokumentace způsobu provádění staveb.</t>
  </si>
  <si>
    <t>SUM</t>
  </si>
  <si>
    <t>b) Nedílnou součástí výkazu výměr je projektová dokumentace v úrovni dokumentace pro výběr zhotovitele (DVZ) zpracovaná projekční kanceláří "UP constructions v.o.s. (Pechova 1595/5</t>
  </si>
  <si>
    <t>e) Veškeré práce budou fakturovány na základě skutečně provedených prací dle odsouhlasených zápisů ve stavebním deníku. případné vícepráce ( méněpráce ) budou účtovány v cenách kmenového rozpočtu.</t>
  </si>
  <si>
    <t>- kotvení lešení musí vyhovět nárokům národního památkového ústavu;</t>
  </si>
  <si>
    <t>- kotvení výtahu musí vyhovět nárokům národního památkového ústavu;</t>
  </si>
  <si>
    <t>Skládky na staveništi.</t>
  </si>
  <si>
    <t>Osvětlení staveniště - náklady na osvětlení jsou řešeny podle rozsahu a charakteru staveniště (vč.rozvodných skříní).</t>
  </si>
  <si>
    <t>Pronájem ploch - zábory veřejných prostranství.</t>
  </si>
  <si>
    <t>END</t>
  </si>
  <si>
    <t>Místo:</t>
  </si>
  <si>
    <t>Jihomoravský kraj</t>
  </si>
  <si>
    <t>Žerotínovo náměstí 449/3</t>
  </si>
  <si>
    <t>CZ70888337</t>
  </si>
  <si>
    <t>601 82</t>
  </si>
  <si>
    <t xml:space="preserve">Brno 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</si>
</sst>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6" fillId="3" borderId="18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/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0" borderId="18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C19" sqref="C19"/>
    </sheetView>
  </sheetViews>
  <sheetFormatPr defaultRowHeight="12.75"/>
  <sheetData>
    <row r="1" spans="1:7">
      <c r="A1" s="21" t="s">
        <v>38</v>
      </c>
    </row>
    <row r="2" spans="1:7" ht="57.75" customHeight="1">
      <c r="A2" s="74" t="s">
        <v>39</v>
      </c>
      <c r="B2" s="74"/>
      <c r="C2" s="74"/>
      <c r="D2" s="74"/>
      <c r="E2" s="74"/>
      <c r="F2" s="74"/>
      <c r="G2" s="74"/>
    </row>
  </sheetData>
  <sheetProtection password="C61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opLeftCell="B1" zoomScaleSheetLayoutView="75" workbookViewId="0">
      <selection activeCell="O7" sqref="O7"/>
    </sheetView>
  </sheetViews>
  <sheetFormatPr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>
      <c r="A2" s="2"/>
      <c r="B2" s="274" t="s">
        <v>22</v>
      </c>
      <c r="C2" s="275"/>
      <c r="D2" s="114" t="s">
        <v>50</v>
      </c>
      <c r="E2" s="84"/>
      <c r="F2" s="84"/>
      <c r="G2" s="84"/>
      <c r="H2" s="84"/>
      <c r="I2" s="84"/>
      <c r="J2" s="85"/>
      <c r="O2" s="1"/>
    </row>
    <row r="3" spans="1:15" ht="27" customHeight="1">
      <c r="A3" s="2"/>
      <c r="B3" s="276" t="s">
        <v>321</v>
      </c>
      <c r="C3" s="275"/>
      <c r="D3" s="115" t="s">
        <v>46</v>
      </c>
      <c r="E3" s="87"/>
      <c r="F3" s="87"/>
      <c r="G3" s="87"/>
      <c r="H3" s="87"/>
      <c r="I3" s="87"/>
      <c r="J3" s="88"/>
    </row>
    <row r="4" spans="1:15" ht="23.25" customHeight="1">
      <c r="A4" s="113">
        <v>3127</v>
      </c>
      <c r="B4" s="277" t="s">
        <v>47</v>
      </c>
      <c r="C4" s="278"/>
      <c r="D4" s="116" t="s">
        <v>44</v>
      </c>
      <c r="E4" s="260"/>
      <c r="F4" s="260"/>
      <c r="G4" s="260"/>
      <c r="H4" s="260"/>
      <c r="I4" s="260"/>
      <c r="J4" s="259"/>
    </row>
    <row r="5" spans="1:15" ht="24" customHeight="1">
      <c r="A5" s="2"/>
      <c r="B5" s="269" t="s">
        <v>42</v>
      </c>
      <c r="C5" s="261"/>
      <c r="D5" s="94" t="s">
        <v>322</v>
      </c>
      <c r="E5" s="95"/>
      <c r="F5" s="95"/>
      <c r="G5" s="95"/>
      <c r="H5" s="263" t="s">
        <v>40</v>
      </c>
      <c r="I5" s="264">
        <v>70888337</v>
      </c>
      <c r="J5" s="262"/>
    </row>
    <row r="6" spans="1:15" ht="15.75" customHeight="1">
      <c r="A6" s="2"/>
      <c r="B6" s="267"/>
      <c r="C6" s="272"/>
      <c r="D6" s="86" t="s">
        <v>323</v>
      </c>
      <c r="E6" s="96"/>
      <c r="F6" s="96"/>
      <c r="G6" s="96"/>
      <c r="H6" s="263" t="s">
        <v>34</v>
      </c>
      <c r="I6" s="264" t="s">
        <v>324</v>
      </c>
      <c r="J6" s="262"/>
    </row>
    <row r="7" spans="1:15" ht="15.75" customHeight="1">
      <c r="A7" s="2"/>
      <c r="B7" s="268"/>
      <c r="C7" s="273"/>
      <c r="D7" s="271" t="s">
        <v>325</v>
      </c>
      <c r="E7" s="97" t="s">
        <v>326</v>
      </c>
      <c r="F7" s="98"/>
      <c r="G7" s="98"/>
      <c r="H7" s="266"/>
      <c r="I7" s="265"/>
      <c r="J7" s="270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17"/>
      <c r="E11" s="117"/>
      <c r="F11" s="117"/>
      <c r="G11" s="117"/>
      <c r="H11" s="18" t="s">
        <v>40</v>
      </c>
      <c r="I11" s="122"/>
      <c r="J11" s="8"/>
    </row>
    <row r="12" spans="1:15" ht="15.75" customHeight="1">
      <c r="A12" s="2"/>
      <c r="B12" s="28"/>
      <c r="C12" s="55"/>
      <c r="D12" s="118"/>
      <c r="E12" s="118"/>
      <c r="F12" s="118"/>
      <c r="G12" s="118"/>
      <c r="H12" s="18" t="s">
        <v>34</v>
      </c>
      <c r="I12" s="122"/>
      <c r="J12" s="8"/>
    </row>
    <row r="13" spans="1:15" ht="15.75" customHeight="1">
      <c r="A13" s="2"/>
      <c r="B13" s="29"/>
      <c r="C13" s="56"/>
      <c r="D13" s="121"/>
      <c r="E13" s="119"/>
      <c r="F13" s="120"/>
      <c r="G13" s="12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279" t="s">
        <v>48</v>
      </c>
      <c r="E14" s="84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59"/>
      <c r="D15" s="54"/>
      <c r="E15" s="89"/>
      <c r="F15" s="89"/>
      <c r="G15" s="90"/>
      <c r="H15" s="90"/>
      <c r="I15" s="90" t="s">
        <v>29</v>
      </c>
      <c r="J15" s="91"/>
    </row>
    <row r="16" spans="1:15" ht="23.25" customHeight="1">
      <c r="A16" s="18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SUMIF(F53:F61,A16,I53:I61)+SUMIF(F53:F61,"PSU",I53:I61)</f>
        <v>0</v>
      </c>
      <c r="J16" s="83"/>
    </row>
    <row r="17" spans="1:10" ht="23.25" customHeight="1">
      <c r="A17" s="18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SUMIF(F53:F61,A17,I53:I61)</f>
        <v>0</v>
      </c>
      <c r="J17" s="83"/>
    </row>
    <row r="18" spans="1:10" ht="23.25" customHeight="1">
      <c r="A18" s="18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SUMIF(F53:F61,A18,I53:I61)</f>
        <v>0</v>
      </c>
      <c r="J18" s="83"/>
    </row>
    <row r="19" spans="1:10" ht="23.25" customHeight="1">
      <c r="A19" s="184" t="s">
        <v>80</v>
      </c>
      <c r="B19" s="38" t="s">
        <v>27</v>
      </c>
      <c r="C19" s="60"/>
      <c r="D19" s="61"/>
      <c r="E19" s="81"/>
      <c r="F19" s="82"/>
      <c r="G19" s="81"/>
      <c r="H19" s="82"/>
      <c r="I19" s="81">
        <f>SUMIF(F53:F61,A19,I53:I61)</f>
        <v>0</v>
      </c>
      <c r="J19" s="83"/>
    </row>
    <row r="20" spans="1:10" ht="23.25" customHeight="1">
      <c r="A20" s="184" t="s">
        <v>81</v>
      </c>
      <c r="B20" s="38" t="s">
        <v>28</v>
      </c>
      <c r="C20" s="60"/>
      <c r="D20" s="61"/>
      <c r="E20" s="81"/>
      <c r="F20" s="82"/>
      <c r="G20" s="81"/>
      <c r="H20" s="82"/>
      <c r="I20" s="81">
        <f>SUMIF(F53:F61,A20,I53:I61)</f>
        <v>0</v>
      </c>
      <c r="J20" s="83"/>
    </row>
    <row r="21" spans="1:10" ht="23.25" customHeight="1">
      <c r="A21" s="2"/>
      <c r="B21" s="48" t="s">
        <v>29</v>
      </c>
      <c r="C21" s="62"/>
      <c r="D21" s="63"/>
      <c r="E21" s="92"/>
      <c r="F21" s="93"/>
      <c r="G21" s="92"/>
      <c r="H21" s="93"/>
      <c r="I21" s="92">
        <f>SUM(I16:J20)</f>
        <v>0</v>
      </c>
      <c r="J21" s="104"/>
    </row>
    <row r="22" spans="1:10" ht="33" customHeight="1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102">
        <f>ZakladDPHSniVypocet</f>
        <v>0</v>
      </c>
      <c r="H23" s="103"/>
      <c r="I23" s="103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100">
        <f>A23</f>
        <v>0</v>
      </c>
      <c r="H24" s="101"/>
      <c r="I24" s="101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102">
        <f>ZakladDPHZaklVypocet</f>
        <v>0</v>
      </c>
      <c r="H25" s="103"/>
      <c r="I25" s="103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>
      <c r="A28" s="2"/>
      <c r="B28" s="154" t="s">
        <v>23</v>
      </c>
      <c r="C28" s="155"/>
      <c r="D28" s="155"/>
      <c r="E28" s="156"/>
      <c r="F28" s="157"/>
      <c r="G28" s="158">
        <f>ZakladDPHSniVypocet+ZakladDPHZaklVypocet</f>
        <v>0</v>
      </c>
      <c r="H28" s="158"/>
      <c r="I28" s="158"/>
      <c r="J28" s="159" t="str">
        <f t="shared" si="0"/>
        <v>CZK</v>
      </c>
    </row>
    <row r="29" spans="1:10" ht="27.75" customHeight="1" thickBot="1">
      <c r="A29" s="2">
        <f>(A27-INT(A27))*100</f>
        <v>0</v>
      </c>
      <c r="B29" s="154" t="s">
        <v>35</v>
      </c>
      <c r="C29" s="160"/>
      <c r="D29" s="160"/>
      <c r="E29" s="160"/>
      <c r="F29" s="161"/>
      <c r="G29" s="162">
        <f>A27</f>
        <v>0</v>
      </c>
      <c r="H29" s="162"/>
      <c r="I29" s="162"/>
      <c r="J29" s="163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105"/>
      <c r="E34" s="106"/>
      <c r="G34" s="107"/>
      <c r="H34" s="108"/>
      <c r="I34" s="108"/>
      <c r="J34" s="25"/>
    </row>
    <row r="35" spans="1:10" ht="12.75" customHeight="1">
      <c r="A35" s="2"/>
      <c r="B35" s="2"/>
      <c r="D35" s="99" t="s">
        <v>2</v>
      </c>
      <c r="E35" s="99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>
      <c r="B37" s="126" t="s">
        <v>16</v>
      </c>
      <c r="C37" s="127"/>
      <c r="D37" s="127"/>
      <c r="E37" s="127"/>
      <c r="F37" s="128"/>
      <c r="G37" s="128"/>
      <c r="H37" s="128"/>
      <c r="I37" s="128"/>
      <c r="J37" s="129"/>
    </row>
    <row r="38" spans="1:10" ht="25.5" hidden="1" customHeight="1">
      <c r="A38" s="125" t="s">
        <v>37</v>
      </c>
      <c r="B38" s="130" t="s">
        <v>17</v>
      </c>
      <c r="C38" s="131" t="s">
        <v>5</v>
      </c>
      <c r="D38" s="131"/>
      <c r="E38" s="131"/>
      <c r="F38" s="132" t="str">
        <f>B23</f>
        <v>Základ pro sníženou DPH</v>
      </c>
      <c r="G38" s="132" t="str">
        <f>B25</f>
        <v>Základ pro základní DPH</v>
      </c>
      <c r="H38" s="133" t="s">
        <v>18</v>
      </c>
      <c r="I38" s="133" t="s">
        <v>1</v>
      </c>
      <c r="J38" s="134" t="s">
        <v>0</v>
      </c>
    </row>
    <row r="39" spans="1:10" ht="25.5" hidden="1" customHeight="1">
      <c r="A39" s="125">
        <v>1</v>
      </c>
      <c r="B39" s="135" t="s">
        <v>51</v>
      </c>
      <c r="C39" s="136"/>
      <c r="D39" s="136"/>
      <c r="E39" s="136"/>
      <c r="F39" s="137">
        <f>'01 D.1.1 Pol'!AE242</f>
        <v>0</v>
      </c>
      <c r="G39" s="138">
        <f>'01 D.1.1 Pol'!AF242</f>
        <v>0</v>
      </c>
      <c r="H39" s="139">
        <f>(F39*SazbaDPH1/100)+(G39*SazbaDPH2/100)</f>
        <v>0</v>
      </c>
      <c r="I39" s="139">
        <f>F39+G39+H39</f>
        <v>0</v>
      </c>
      <c r="J39" s="140" t="str">
        <f>IF(CenaCelkemVypocet=0,"",I39/CenaCelkemVypocet*100)</f>
        <v/>
      </c>
    </row>
    <row r="40" spans="1:10" ht="25.5" hidden="1" customHeight="1">
      <c r="A40" s="125">
        <v>2</v>
      </c>
      <c r="B40" s="141"/>
      <c r="C40" s="142" t="s">
        <v>52</v>
      </c>
      <c r="D40" s="142"/>
      <c r="E40" s="142"/>
      <c r="F40" s="143"/>
      <c r="G40" s="144"/>
      <c r="H40" s="144">
        <f>(F40*SazbaDPH1/100)+(G40*SazbaDPH2/100)</f>
        <v>0</v>
      </c>
      <c r="I40" s="144"/>
      <c r="J40" s="145"/>
    </row>
    <row r="41" spans="1:10" ht="25.5" hidden="1" customHeight="1">
      <c r="A41" s="125">
        <v>2</v>
      </c>
      <c r="B41" s="141" t="s">
        <v>45</v>
      </c>
      <c r="C41" s="142" t="s">
        <v>46</v>
      </c>
      <c r="D41" s="142"/>
      <c r="E41" s="142"/>
      <c r="F41" s="143">
        <f>'01 D.1.1 Pol'!AE242</f>
        <v>0</v>
      </c>
      <c r="G41" s="144">
        <f>'01 D.1.1 Pol'!AF242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hidden="1" customHeight="1">
      <c r="A42" s="125">
        <v>3</v>
      </c>
      <c r="B42" s="146" t="s">
        <v>43</v>
      </c>
      <c r="C42" s="136" t="s">
        <v>44</v>
      </c>
      <c r="D42" s="136"/>
      <c r="E42" s="136"/>
      <c r="F42" s="147">
        <f>'01 D.1.1 Pol'!AE242</f>
        <v>0</v>
      </c>
      <c r="G42" s="139">
        <f>'01 D.1.1 Pol'!AF242</f>
        <v>0</v>
      </c>
      <c r="H42" s="139">
        <f>(F42*SazbaDPH1/100)+(G42*SazbaDPH2/100)</f>
        <v>0</v>
      </c>
      <c r="I42" s="139">
        <f>F42+G42+H42</f>
        <v>0</v>
      </c>
      <c r="J42" s="140" t="str">
        <f>IF(CenaCelkemVypocet=0,"",I42/CenaCelkemVypocet*100)</f>
        <v/>
      </c>
    </row>
    <row r="43" spans="1:10" ht="25.5" hidden="1" customHeight="1">
      <c r="A43" s="125"/>
      <c r="B43" s="148" t="s">
        <v>53</v>
      </c>
      <c r="C43" s="149"/>
      <c r="D43" s="149"/>
      <c r="E43" s="150"/>
      <c r="F43" s="151">
        <f>SUMIF(A39:A42,"=1",F39:F42)</f>
        <v>0</v>
      </c>
      <c r="G43" s="152">
        <f>SUMIF(A39:A42,"=1",G39:G42)</f>
        <v>0</v>
      </c>
      <c r="H43" s="152">
        <f>SUMIF(A39:A42,"=1",H39:H42)</f>
        <v>0</v>
      </c>
      <c r="I43" s="152">
        <f>SUMIF(A39:A42,"=1",I39:I42)</f>
        <v>0</v>
      </c>
      <c r="J43" s="153">
        <f>SUMIF(A39:A42,"=1",J39:J42)</f>
        <v>0</v>
      </c>
    </row>
    <row r="44" spans="1:10" hidden="1"/>
    <row r="45" spans="1:10" hidden="1">
      <c r="A45" t="s">
        <v>55</v>
      </c>
      <c r="B45" t="s">
        <v>56</v>
      </c>
    </row>
    <row r="46" spans="1:10" hidden="1">
      <c r="A46" t="s">
        <v>57</v>
      </c>
      <c r="B46" t="s">
        <v>58</v>
      </c>
    </row>
    <row r="47" spans="1:10" hidden="1">
      <c r="A47" t="s">
        <v>59</v>
      </c>
      <c r="B47" t="s">
        <v>60</v>
      </c>
    </row>
    <row r="50" spans="1:10" ht="15.75">
      <c r="B50" s="164" t="s">
        <v>61</v>
      </c>
    </row>
    <row r="52" spans="1:10" ht="25.5" customHeight="1">
      <c r="A52" s="166"/>
      <c r="B52" s="169" t="s">
        <v>17</v>
      </c>
      <c r="C52" s="169" t="s">
        <v>5</v>
      </c>
      <c r="D52" s="170"/>
      <c r="E52" s="170"/>
      <c r="F52" s="171" t="s">
        <v>62</v>
      </c>
      <c r="G52" s="171"/>
      <c r="H52" s="171"/>
      <c r="I52" s="171" t="s">
        <v>29</v>
      </c>
      <c r="J52" s="171" t="s">
        <v>0</v>
      </c>
    </row>
    <row r="53" spans="1:10" ht="36.75" customHeight="1">
      <c r="A53" s="167"/>
      <c r="B53" s="172" t="s">
        <v>63</v>
      </c>
      <c r="C53" s="173" t="s">
        <v>64</v>
      </c>
      <c r="D53" s="174"/>
      <c r="E53" s="174"/>
      <c r="F53" s="180" t="s">
        <v>24</v>
      </c>
      <c r="G53" s="181"/>
      <c r="H53" s="181"/>
      <c r="I53" s="181">
        <f>'01 D.1.1 Pol'!G8</f>
        <v>0</v>
      </c>
      <c r="J53" s="178" t="str">
        <f>IF(I62=0,"",I53/I62*100)</f>
        <v/>
      </c>
    </row>
    <row r="54" spans="1:10" ht="36.75" customHeight="1">
      <c r="A54" s="167"/>
      <c r="B54" s="172" t="s">
        <v>65</v>
      </c>
      <c r="C54" s="173" t="s">
        <v>66</v>
      </c>
      <c r="D54" s="174"/>
      <c r="E54" s="174"/>
      <c r="F54" s="180" t="s">
        <v>24</v>
      </c>
      <c r="G54" s="181"/>
      <c r="H54" s="181"/>
      <c r="I54" s="181">
        <f>'01 D.1.1 Pol'!G19</f>
        <v>0</v>
      </c>
      <c r="J54" s="178" t="str">
        <f>IF(I62=0,"",I54/I62*100)</f>
        <v/>
      </c>
    </row>
    <row r="55" spans="1:10" ht="36.75" customHeight="1">
      <c r="A55" s="167"/>
      <c r="B55" s="172" t="s">
        <v>67</v>
      </c>
      <c r="C55" s="173" t="s">
        <v>68</v>
      </c>
      <c r="D55" s="174"/>
      <c r="E55" s="174"/>
      <c r="F55" s="180" t="s">
        <v>24</v>
      </c>
      <c r="G55" s="181"/>
      <c r="H55" s="181"/>
      <c r="I55" s="181">
        <f>'01 D.1.1 Pol'!G25</f>
        <v>0</v>
      </c>
      <c r="J55" s="178" t="str">
        <f>IF(I62=0,"",I55/I62*100)</f>
        <v/>
      </c>
    </row>
    <row r="56" spans="1:10" ht="36.75" customHeight="1">
      <c r="A56" s="167"/>
      <c r="B56" s="172" t="s">
        <v>69</v>
      </c>
      <c r="C56" s="173" t="s">
        <v>70</v>
      </c>
      <c r="D56" s="174"/>
      <c r="E56" s="174"/>
      <c r="F56" s="180" t="s">
        <v>24</v>
      </c>
      <c r="G56" s="181"/>
      <c r="H56" s="181"/>
      <c r="I56" s="181">
        <f>'01 D.1.1 Pol'!G71</f>
        <v>0</v>
      </c>
      <c r="J56" s="178" t="str">
        <f>IF(I62=0,"",I56/I62*100)</f>
        <v/>
      </c>
    </row>
    <row r="57" spans="1:10" ht="36.75" customHeight="1">
      <c r="A57" s="167"/>
      <c r="B57" s="172" t="s">
        <v>71</v>
      </c>
      <c r="C57" s="173" t="s">
        <v>72</v>
      </c>
      <c r="D57" s="174"/>
      <c r="E57" s="174"/>
      <c r="F57" s="180" t="s">
        <v>24</v>
      </c>
      <c r="G57" s="181"/>
      <c r="H57" s="181"/>
      <c r="I57" s="181">
        <f>'01 D.1.1 Pol'!G98</f>
        <v>0</v>
      </c>
      <c r="J57" s="178" t="str">
        <f>IF(I62=0,"",I57/I62*100)</f>
        <v/>
      </c>
    </row>
    <row r="58" spans="1:10" ht="36.75" customHeight="1">
      <c r="A58" s="167"/>
      <c r="B58" s="172" t="s">
        <v>73</v>
      </c>
      <c r="C58" s="173" t="s">
        <v>74</v>
      </c>
      <c r="D58" s="174"/>
      <c r="E58" s="174"/>
      <c r="F58" s="180" t="s">
        <v>25</v>
      </c>
      <c r="G58" s="181"/>
      <c r="H58" s="181"/>
      <c r="I58" s="181">
        <f>'01 D.1.1 Pol'!G104</f>
        <v>0</v>
      </c>
      <c r="J58" s="178" t="str">
        <f>IF(I62=0,"",I58/I62*100)</f>
        <v/>
      </c>
    </row>
    <row r="59" spans="1:10" ht="36.75" customHeight="1">
      <c r="A59" s="167"/>
      <c r="B59" s="172" t="s">
        <v>75</v>
      </c>
      <c r="C59" s="173" t="s">
        <v>76</v>
      </c>
      <c r="D59" s="174"/>
      <c r="E59" s="174"/>
      <c r="F59" s="180" t="s">
        <v>25</v>
      </c>
      <c r="G59" s="181"/>
      <c r="H59" s="181"/>
      <c r="I59" s="181">
        <f>'01 D.1.1 Pol'!G159</f>
        <v>0</v>
      </c>
      <c r="J59" s="178" t="str">
        <f>IF(I62=0,"",I59/I62*100)</f>
        <v/>
      </c>
    </row>
    <row r="60" spans="1:10" ht="36.75" customHeight="1">
      <c r="A60" s="167"/>
      <c r="B60" s="172" t="s">
        <v>77</v>
      </c>
      <c r="C60" s="173" t="s">
        <v>78</v>
      </c>
      <c r="D60" s="174"/>
      <c r="E60" s="174"/>
      <c r="F60" s="180" t="s">
        <v>79</v>
      </c>
      <c r="G60" s="181"/>
      <c r="H60" s="181"/>
      <c r="I60" s="181">
        <f>'01 D.1.1 Pol'!G175</f>
        <v>0</v>
      </c>
      <c r="J60" s="178" t="str">
        <f>IF(I62=0,"",I60/I62*100)</f>
        <v/>
      </c>
    </row>
    <row r="61" spans="1:10" ht="36.75" customHeight="1">
      <c r="A61" s="167"/>
      <c r="B61" s="172" t="s">
        <v>80</v>
      </c>
      <c r="C61" s="173" t="s">
        <v>27</v>
      </c>
      <c r="D61" s="174"/>
      <c r="E61" s="174"/>
      <c r="F61" s="180" t="s">
        <v>80</v>
      </c>
      <c r="G61" s="181"/>
      <c r="H61" s="181"/>
      <c r="I61" s="181">
        <f>'01 D.1.1 Pol'!G187</f>
        <v>0</v>
      </c>
      <c r="J61" s="178" t="str">
        <f>IF(I62=0,"",I61/I62*100)</f>
        <v/>
      </c>
    </row>
    <row r="62" spans="1:10" ht="25.5" customHeight="1">
      <c r="A62" s="168"/>
      <c r="B62" s="175" t="s">
        <v>1</v>
      </c>
      <c r="C62" s="176"/>
      <c r="D62" s="177"/>
      <c r="E62" s="177"/>
      <c r="F62" s="182"/>
      <c r="G62" s="183"/>
      <c r="H62" s="183"/>
      <c r="I62" s="183">
        <f>SUM(I53:I61)</f>
        <v>0</v>
      </c>
      <c r="J62" s="179">
        <f>SUM(J53:J61)</f>
        <v>0</v>
      </c>
    </row>
    <row r="63" spans="1:10">
      <c r="F63" s="123"/>
      <c r="G63" s="123"/>
      <c r="H63" s="123"/>
      <c r="I63" s="123"/>
      <c r="J63" s="124"/>
    </row>
    <row r="64" spans="1:10">
      <c r="F64" s="123"/>
      <c r="G64" s="123"/>
      <c r="H64" s="123"/>
      <c r="I64" s="123"/>
      <c r="J64" s="124"/>
    </row>
    <row r="65" spans="6:10">
      <c r="F65" s="123"/>
      <c r="G65" s="123"/>
      <c r="H65" s="123"/>
      <c r="I65" s="123"/>
      <c r="J65" s="124"/>
    </row>
  </sheetData>
  <sheetProtection password="C6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D2:J2"/>
    <mergeCell ref="D3:J3"/>
    <mergeCell ref="D4:J4"/>
    <mergeCell ref="D5:G5"/>
    <mergeCell ref="D6:G6"/>
    <mergeCell ref="E7:G7"/>
    <mergeCell ref="D14:E14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9" t="s">
        <v>6</v>
      </c>
      <c r="B1" s="109"/>
      <c r="C1" s="110"/>
      <c r="D1" s="109"/>
      <c r="E1" s="109"/>
      <c r="F1" s="109"/>
      <c r="G1" s="109"/>
    </row>
    <row r="2" spans="1:7" ht="24.95" customHeight="1">
      <c r="A2" s="50" t="s">
        <v>7</v>
      </c>
      <c r="B2" s="49"/>
      <c r="C2" s="111"/>
      <c r="D2" s="111"/>
      <c r="E2" s="111"/>
      <c r="F2" s="111"/>
      <c r="G2" s="112"/>
    </row>
    <row r="3" spans="1:7" ht="24.95" customHeight="1">
      <c r="A3" s="50" t="s">
        <v>8</v>
      </c>
      <c r="B3" s="49"/>
      <c r="C3" s="111"/>
      <c r="D3" s="111"/>
      <c r="E3" s="111"/>
      <c r="F3" s="111"/>
      <c r="G3" s="112"/>
    </row>
    <row r="4" spans="1:7" ht="24.95" customHeight="1">
      <c r="A4" s="50" t="s">
        <v>9</v>
      </c>
      <c r="B4" s="49"/>
      <c r="C4" s="111"/>
      <c r="D4" s="111"/>
      <c r="E4" s="111"/>
      <c r="F4" s="111"/>
      <c r="G4" s="112"/>
    </row>
    <row r="5" spans="1:7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Z12" sqref="Z12"/>
    </sheetView>
  </sheetViews>
  <sheetFormatPr defaultRowHeight="12.75" outlineLevelRow="1"/>
  <cols>
    <col min="1" max="1" width="3.42578125" customWidth="1"/>
    <col min="2" max="2" width="12.5703125" style="165" customWidth="1"/>
    <col min="3" max="3" width="63.28515625" style="16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5" t="s">
        <v>82</v>
      </c>
      <c r="B1" s="185"/>
      <c r="C1" s="185"/>
      <c r="D1" s="185"/>
      <c r="E1" s="185"/>
      <c r="F1" s="185"/>
      <c r="G1" s="185"/>
      <c r="AG1" t="s">
        <v>83</v>
      </c>
    </row>
    <row r="2" spans="1:60" ht="24.95" customHeight="1">
      <c r="A2" s="186" t="s">
        <v>7</v>
      </c>
      <c r="B2" s="49" t="s">
        <v>49</v>
      </c>
      <c r="C2" s="189" t="s">
        <v>50</v>
      </c>
      <c r="D2" s="187"/>
      <c r="E2" s="187"/>
      <c r="F2" s="187"/>
      <c r="G2" s="188"/>
      <c r="AG2" t="s">
        <v>84</v>
      </c>
    </row>
    <row r="3" spans="1:60" ht="24.95" customHeight="1">
      <c r="A3" s="186" t="s">
        <v>8</v>
      </c>
      <c r="B3" s="49" t="s">
        <v>45</v>
      </c>
      <c r="C3" s="189" t="s">
        <v>46</v>
      </c>
      <c r="D3" s="187"/>
      <c r="E3" s="187"/>
      <c r="F3" s="187"/>
      <c r="G3" s="188"/>
      <c r="AC3" s="165" t="s">
        <v>84</v>
      </c>
      <c r="AG3" t="s">
        <v>85</v>
      </c>
    </row>
    <row r="4" spans="1:60" ht="24.95" customHeight="1">
      <c r="A4" s="190" t="s">
        <v>9</v>
      </c>
      <c r="B4" s="191" t="s">
        <v>43</v>
      </c>
      <c r="C4" s="192" t="s">
        <v>44</v>
      </c>
      <c r="D4" s="193"/>
      <c r="E4" s="193"/>
      <c r="F4" s="193"/>
      <c r="G4" s="194"/>
      <c r="AG4" t="s">
        <v>86</v>
      </c>
    </row>
    <row r="5" spans="1:60">
      <c r="D5" s="10"/>
    </row>
    <row r="6" spans="1:60" ht="38.25">
      <c r="A6" s="196" t="s">
        <v>87</v>
      </c>
      <c r="B6" s="198" t="s">
        <v>88</v>
      </c>
      <c r="C6" s="198" t="s">
        <v>89</v>
      </c>
      <c r="D6" s="197" t="s">
        <v>90</v>
      </c>
      <c r="E6" s="196" t="s">
        <v>91</v>
      </c>
      <c r="F6" s="195" t="s">
        <v>92</v>
      </c>
      <c r="G6" s="196" t="s">
        <v>29</v>
      </c>
      <c r="H6" s="199" t="s">
        <v>30</v>
      </c>
      <c r="I6" s="199" t="s">
        <v>93</v>
      </c>
      <c r="J6" s="199" t="s">
        <v>31</v>
      </c>
      <c r="K6" s="199" t="s">
        <v>94</v>
      </c>
      <c r="L6" s="199" t="s">
        <v>95</v>
      </c>
      <c r="M6" s="199" t="s">
        <v>96</v>
      </c>
      <c r="N6" s="199" t="s">
        <v>97</v>
      </c>
      <c r="O6" s="199" t="s">
        <v>98</v>
      </c>
      <c r="P6" s="199" t="s">
        <v>99</v>
      </c>
      <c r="Q6" s="199" t="s">
        <v>100</v>
      </c>
      <c r="R6" s="199" t="s">
        <v>101</v>
      </c>
      <c r="S6" s="199" t="s">
        <v>102</v>
      </c>
      <c r="T6" s="199" t="s">
        <v>103</v>
      </c>
      <c r="U6" s="199" t="s">
        <v>104</v>
      </c>
      <c r="V6" s="199" t="s">
        <v>105</v>
      </c>
      <c r="W6" s="199" t="s">
        <v>106</v>
      </c>
      <c r="X6" s="199" t="s">
        <v>107</v>
      </c>
    </row>
    <row r="7" spans="1:60" hidden="1">
      <c r="A7" s="3"/>
      <c r="B7" s="4"/>
      <c r="C7" s="4"/>
      <c r="D7" s="6"/>
      <c r="E7" s="201"/>
      <c r="F7" s="202"/>
      <c r="G7" s="202"/>
      <c r="H7" s="202"/>
      <c r="I7" s="202"/>
      <c r="J7" s="202"/>
      <c r="K7" s="202"/>
      <c r="L7" s="202"/>
      <c r="M7" s="202"/>
      <c r="N7" s="201"/>
      <c r="O7" s="201"/>
      <c r="P7" s="201"/>
      <c r="Q7" s="201"/>
      <c r="R7" s="202"/>
      <c r="S7" s="202"/>
      <c r="T7" s="202"/>
      <c r="U7" s="202"/>
      <c r="V7" s="202"/>
      <c r="W7" s="202"/>
      <c r="X7" s="202"/>
    </row>
    <row r="8" spans="1:60">
      <c r="A8" s="219" t="s">
        <v>108</v>
      </c>
      <c r="B8" s="220" t="s">
        <v>63</v>
      </c>
      <c r="C8" s="246" t="s">
        <v>64</v>
      </c>
      <c r="D8" s="221"/>
      <c r="E8" s="222"/>
      <c r="F8" s="223"/>
      <c r="G8" s="223">
        <f>SUMIF(AG9:AG18,"&lt;&gt;NOR",G9:G18)</f>
        <v>0</v>
      </c>
      <c r="H8" s="223"/>
      <c r="I8" s="223">
        <f>SUM(I9:I18)</f>
        <v>0</v>
      </c>
      <c r="J8" s="223"/>
      <c r="K8" s="223">
        <f>SUM(K9:K18)</f>
        <v>0</v>
      </c>
      <c r="L8" s="223"/>
      <c r="M8" s="223">
        <f>SUM(M9:M18)</f>
        <v>0</v>
      </c>
      <c r="N8" s="222"/>
      <c r="O8" s="222">
        <f>SUM(O9:O18)</f>
        <v>0</v>
      </c>
      <c r="P8" s="222"/>
      <c r="Q8" s="222">
        <f>SUM(Q9:Q18)</f>
        <v>0</v>
      </c>
      <c r="R8" s="223"/>
      <c r="S8" s="223"/>
      <c r="T8" s="224"/>
      <c r="U8" s="218"/>
      <c r="V8" s="218">
        <f>SUM(V9:V18)</f>
        <v>0</v>
      </c>
      <c r="W8" s="218"/>
      <c r="X8" s="218"/>
      <c r="AG8" t="s">
        <v>109</v>
      </c>
    </row>
    <row r="9" spans="1:60" outlineLevel="1">
      <c r="A9" s="226">
        <v>1</v>
      </c>
      <c r="B9" s="227" t="s">
        <v>110</v>
      </c>
      <c r="C9" s="247" t="s">
        <v>64</v>
      </c>
      <c r="D9" s="228"/>
      <c r="E9" s="229">
        <v>0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1"/>
      <c r="S9" s="231" t="s">
        <v>111</v>
      </c>
      <c r="T9" s="232" t="s">
        <v>112</v>
      </c>
      <c r="U9" s="211">
        <v>0</v>
      </c>
      <c r="V9" s="211">
        <f>ROUND(E9*U9,2)</f>
        <v>0</v>
      </c>
      <c r="W9" s="211"/>
      <c r="X9" s="211" t="s">
        <v>113</v>
      </c>
      <c r="Y9" s="200"/>
      <c r="Z9" s="200"/>
      <c r="AA9" s="200"/>
      <c r="AB9" s="200"/>
      <c r="AC9" s="200"/>
      <c r="AD9" s="200"/>
      <c r="AE9" s="200"/>
      <c r="AF9" s="200"/>
      <c r="AG9" s="200" t="s">
        <v>114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spans="1:60" outlineLevel="1">
      <c r="A10" s="207"/>
      <c r="B10" s="208"/>
      <c r="C10" s="248" t="s">
        <v>115</v>
      </c>
      <c r="D10" s="233"/>
      <c r="E10" s="233"/>
      <c r="F10" s="233"/>
      <c r="G10" s="233"/>
      <c r="H10" s="211"/>
      <c r="I10" s="211"/>
      <c r="J10" s="211"/>
      <c r="K10" s="211"/>
      <c r="L10" s="211"/>
      <c r="M10" s="211"/>
      <c r="N10" s="210"/>
      <c r="O10" s="210"/>
      <c r="P10" s="210"/>
      <c r="Q10" s="210"/>
      <c r="R10" s="211"/>
      <c r="S10" s="211"/>
      <c r="T10" s="211"/>
      <c r="U10" s="211"/>
      <c r="V10" s="211"/>
      <c r="W10" s="211"/>
      <c r="X10" s="211"/>
      <c r="Y10" s="200"/>
      <c r="Z10" s="200"/>
      <c r="AA10" s="200"/>
      <c r="AB10" s="200"/>
      <c r="AC10" s="200"/>
      <c r="AD10" s="200"/>
      <c r="AE10" s="200"/>
      <c r="AF10" s="200"/>
      <c r="AG10" s="200" t="s">
        <v>116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spans="1:60" ht="22.5" outlineLevel="1">
      <c r="A11" s="207"/>
      <c r="B11" s="208"/>
      <c r="C11" s="249" t="s">
        <v>313</v>
      </c>
      <c r="D11" s="235"/>
      <c r="E11" s="235"/>
      <c r="F11" s="235"/>
      <c r="G11" s="235"/>
      <c r="H11" s="211"/>
      <c r="I11" s="211"/>
      <c r="J11" s="211"/>
      <c r="K11" s="211"/>
      <c r="L11" s="211"/>
      <c r="M11" s="211"/>
      <c r="N11" s="210"/>
      <c r="O11" s="210"/>
      <c r="P11" s="210"/>
      <c r="Q11" s="210"/>
      <c r="R11" s="211"/>
      <c r="S11" s="211"/>
      <c r="T11" s="211"/>
      <c r="U11" s="211"/>
      <c r="V11" s="211"/>
      <c r="W11" s="211"/>
      <c r="X11" s="211"/>
      <c r="Y11" s="200"/>
      <c r="Z11" s="200"/>
      <c r="AA11" s="200"/>
      <c r="AB11" s="200"/>
      <c r="AC11" s="200"/>
      <c r="AD11" s="200"/>
      <c r="AE11" s="200"/>
      <c r="AF11" s="200"/>
      <c r="AG11" s="200" t="s">
        <v>116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34" t="str">
        <f>C11</f>
        <v>b) Nedílnou součástí výkazu výměr je projektová dokumentace v úrovni dokumentace pro výběr zhotovitele (DVZ) zpracovaná projekční kanceláří "UP constructions v.o.s. (Pechova 1595/5</v>
      </c>
      <c r="BB11" s="200"/>
      <c r="BC11" s="200"/>
      <c r="BD11" s="200"/>
      <c r="BE11" s="200"/>
      <c r="BF11" s="200"/>
      <c r="BG11" s="200"/>
      <c r="BH11" s="200"/>
    </row>
    <row r="12" spans="1:60" ht="112.5" outlineLevel="1">
      <c r="A12" s="207"/>
      <c r="B12" s="208"/>
      <c r="C12" s="249" t="s">
        <v>117</v>
      </c>
      <c r="D12" s="235"/>
      <c r="E12" s="235"/>
      <c r="F12" s="235"/>
      <c r="G12" s="235"/>
      <c r="H12" s="211"/>
      <c r="I12" s="211"/>
      <c r="J12" s="211"/>
      <c r="K12" s="211"/>
      <c r="L12" s="211"/>
      <c r="M12" s="211"/>
      <c r="N12" s="210"/>
      <c r="O12" s="210"/>
      <c r="P12" s="210"/>
      <c r="Q12" s="210"/>
      <c r="R12" s="211"/>
      <c r="S12" s="211"/>
      <c r="T12" s="211"/>
      <c r="U12" s="211"/>
      <c r="V12" s="211"/>
      <c r="W12" s="211"/>
      <c r="X12" s="211"/>
      <c r="Y12" s="200"/>
      <c r="Z12" s="200"/>
      <c r="AA12" s="200"/>
      <c r="AB12" s="200"/>
      <c r="AC12" s="200"/>
      <c r="AD12" s="200"/>
      <c r="AE12" s="200"/>
      <c r="AF12" s="200"/>
      <c r="AG12" s="200" t="s">
        <v>116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34" t="str">
        <f>C12</f>
        <v>615 00 Brno-Židenice, ČR)" v lednu 2023.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v>
      </c>
      <c r="BB12" s="200"/>
      <c r="BC12" s="200"/>
      <c r="BD12" s="200"/>
      <c r="BE12" s="200"/>
      <c r="BF12" s="200"/>
      <c r="BG12" s="200"/>
      <c r="BH12" s="200"/>
    </row>
    <row r="13" spans="1:60" outlineLevel="1">
      <c r="A13" s="207"/>
      <c r="B13" s="208"/>
      <c r="C13" s="249" t="s">
        <v>118</v>
      </c>
      <c r="D13" s="235"/>
      <c r="E13" s="235"/>
      <c r="F13" s="235"/>
      <c r="G13" s="235"/>
      <c r="H13" s="211"/>
      <c r="I13" s="211"/>
      <c r="J13" s="211"/>
      <c r="K13" s="211"/>
      <c r="L13" s="211"/>
      <c r="M13" s="211"/>
      <c r="N13" s="210"/>
      <c r="O13" s="210"/>
      <c r="P13" s="210"/>
      <c r="Q13" s="210"/>
      <c r="R13" s="211"/>
      <c r="S13" s="211"/>
      <c r="T13" s="211"/>
      <c r="U13" s="211"/>
      <c r="V13" s="211"/>
      <c r="W13" s="211"/>
      <c r="X13" s="211"/>
      <c r="Y13" s="200"/>
      <c r="Z13" s="200"/>
      <c r="AA13" s="200"/>
      <c r="AB13" s="200"/>
      <c r="AC13" s="200"/>
      <c r="AD13" s="200"/>
      <c r="AE13" s="200"/>
      <c r="AF13" s="200"/>
      <c r="AG13" s="200" t="s">
        <v>116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34" t="str">
        <f>C13</f>
        <v>c) Součástí dodávky jsou i náklady na případná opatření související s ochranou stávajících sítí komunikací či staveb.</v>
      </c>
      <c r="BB13" s="200"/>
      <c r="BC13" s="200"/>
      <c r="BD13" s="200"/>
      <c r="BE13" s="200"/>
      <c r="BF13" s="200"/>
      <c r="BG13" s="200"/>
      <c r="BH13" s="200"/>
    </row>
    <row r="14" spans="1:60" ht="22.5" outlineLevel="1">
      <c r="A14" s="207"/>
      <c r="B14" s="208"/>
      <c r="C14" s="249" t="s">
        <v>119</v>
      </c>
      <c r="D14" s="235"/>
      <c r="E14" s="235"/>
      <c r="F14" s="235"/>
      <c r="G14" s="235"/>
      <c r="H14" s="211"/>
      <c r="I14" s="211"/>
      <c r="J14" s="211"/>
      <c r="K14" s="211"/>
      <c r="L14" s="211"/>
      <c r="M14" s="211"/>
      <c r="N14" s="210"/>
      <c r="O14" s="210"/>
      <c r="P14" s="210"/>
      <c r="Q14" s="210"/>
      <c r="R14" s="211"/>
      <c r="S14" s="211"/>
      <c r="T14" s="211"/>
      <c r="U14" s="211"/>
      <c r="V14" s="211"/>
      <c r="W14" s="211"/>
      <c r="X14" s="211"/>
      <c r="Y14" s="200"/>
      <c r="Z14" s="200"/>
      <c r="AA14" s="200"/>
      <c r="AB14" s="200"/>
      <c r="AC14" s="200"/>
      <c r="AD14" s="200"/>
      <c r="AE14" s="200"/>
      <c r="AF14" s="200"/>
      <c r="AG14" s="200" t="s">
        <v>116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34" t="str">
        <f>C14</f>
        <v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v>
      </c>
      <c r="BB14" s="200"/>
      <c r="BC14" s="200"/>
      <c r="BD14" s="200"/>
      <c r="BE14" s="200"/>
      <c r="BF14" s="200"/>
      <c r="BG14" s="200"/>
      <c r="BH14" s="200"/>
    </row>
    <row r="15" spans="1:60" ht="22.5" outlineLevel="1">
      <c r="A15" s="207"/>
      <c r="B15" s="208"/>
      <c r="C15" s="249" t="s">
        <v>314</v>
      </c>
      <c r="D15" s="235"/>
      <c r="E15" s="235"/>
      <c r="F15" s="235"/>
      <c r="G15" s="235"/>
      <c r="H15" s="211"/>
      <c r="I15" s="211"/>
      <c r="J15" s="211"/>
      <c r="K15" s="211"/>
      <c r="L15" s="211"/>
      <c r="M15" s="211"/>
      <c r="N15" s="210"/>
      <c r="O15" s="210"/>
      <c r="P15" s="210"/>
      <c r="Q15" s="210"/>
      <c r="R15" s="211"/>
      <c r="S15" s="211"/>
      <c r="T15" s="211"/>
      <c r="U15" s="211"/>
      <c r="V15" s="211"/>
      <c r="W15" s="211"/>
      <c r="X15" s="211"/>
      <c r="Y15" s="200"/>
      <c r="Z15" s="200"/>
      <c r="AA15" s="200"/>
      <c r="AB15" s="200"/>
      <c r="AC15" s="200"/>
      <c r="AD15" s="200"/>
      <c r="AE15" s="200"/>
      <c r="AF15" s="200"/>
      <c r="AG15" s="200" t="s">
        <v>116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34" t="str">
        <f>C15</f>
        <v>e) Veškeré práce budou fakturovány na základě skutečně provedených prací dle odsouhlasených zápisů ve stavebním deníku. případné vícepráce ( méněpráce ) budou účtovány v cenách kmenového rozpočtu.</v>
      </c>
      <c r="BB15" s="200"/>
      <c r="BC15" s="200"/>
      <c r="BD15" s="200"/>
      <c r="BE15" s="200"/>
      <c r="BF15" s="200"/>
      <c r="BG15" s="200"/>
      <c r="BH15" s="200"/>
    </row>
    <row r="16" spans="1:60" outlineLevel="1">
      <c r="A16" s="207"/>
      <c r="B16" s="208"/>
      <c r="C16" s="249" t="s">
        <v>120</v>
      </c>
      <c r="D16" s="235"/>
      <c r="E16" s="235"/>
      <c r="F16" s="235"/>
      <c r="G16" s="235"/>
      <c r="H16" s="211"/>
      <c r="I16" s="211"/>
      <c r="J16" s="211"/>
      <c r="K16" s="211"/>
      <c r="L16" s="211"/>
      <c r="M16" s="211"/>
      <c r="N16" s="210"/>
      <c r="O16" s="210"/>
      <c r="P16" s="210"/>
      <c r="Q16" s="210"/>
      <c r="R16" s="211"/>
      <c r="S16" s="211"/>
      <c r="T16" s="211"/>
      <c r="U16" s="211"/>
      <c r="V16" s="211"/>
      <c r="W16" s="211"/>
      <c r="X16" s="211"/>
      <c r="Y16" s="200"/>
      <c r="Z16" s="200"/>
      <c r="AA16" s="200"/>
      <c r="AB16" s="200"/>
      <c r="AC16" s="200"/>
      <c r="AD16" s="200"/>
      <c r="AE16" s="200"/>
      <c r="AF16" s="200"/>
      <c r="AG16" s="200" t="s">
        <v>116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spans="1:60" ht="45" outlineLevel="1">
      <c r="A17" s="207"/>
      <c r="B17" s="208"/>
      <c r="C17" s="249" t="s">
        <v>121</v>
      </c>
      <c r="D17" s="235"/>
      <c r="E17" s="235"/>
      <c r="F17" s="235"/>
      <c r="G17" s="235"/>
      <c r="H17" s="211"/>
      <c r="I17" s="211"/>
      <c r="J17" s="211"/>
      <c r="K17" s="211"/>
      <c r="L17" s="211"/>
      <c r="M17" s="211"/>
      <c r="N17" s="210"/>
      <c r="O17" s="210"/>
      <c r="P17" s="210"/>
      <c r="Q17" s="210"/>
      <c r="R17" s="211"/>
      <c r="S17" s="211"/>
      <c r="T17" s="211"/>
      <c r="U17" s="211"/>
      <c r="V17" s="211"/>
      <c r="W17" s="211"/>
      <c r="X17" s="211"/>
      <c r="Y17" s="200"/>
      <c r="Z17" s="200"/>
      <c r="AA17" s="200"/>
      <c r="AB17" s="200"/>
      <c r="AC17" s="200"/>
      <c r="AD17" s="200"/>
      <c r="AE17" s="200"/>
      <c r="AF17" s="200"/>
      <c r="AG17" s="200" t="s">
        <v>116</v>
      </c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34" t="str">
        <f>C17</f>
        <v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v>
      </c>
      <c r="BB17" s="200"/>
      <c r="BC17" s="200"/>
      <c r="BD17" s="200"/>
      <c r="BE17" s="200"/>
      <c r="BF17" s="200"/>
      <c r="BG17" s="200"/>
      <c r="BH17" s="200"/>
    </row>
    <row r="18" spans="1:60" outlineLevel="1">
      <c r="A18" s="207"/>
      <c r="B18" s="208"/>
      <c r="C18" s="249" t="s">
        <v>122</v>
      </c>
      <c r="D18" s="235"/>
      <c r="E18" s="235"/>
      <c r="F18" s="235"/>
      <c r="G18" s="235"/>
      <c r="H18" s="211"/>
      <c r="I18" s="211"/>
      <c r="J18" s="211"/>
      <c r="K18" s="211"/>
      <c r="L18" s="211"/>
      <c r="M18" s="211"/>
      <c r="N18" s="210"/>
      <c r="O18" s="210"/>
      <c r="P18" s="210"/>
      <c r="Q18" s="210"/>
      <c r="R18" s="211"/>
      <c r="S18" s="211"/>
      <c r="T18" s="211"/>
      <c r="U18" s="211"/>
      <c r="V18" s="211"/>
      <c r="W18" s="211"/>
      <c r="X18" s="211"/>
      <c r="Y18" s="200"/>
      <c r="Z18" s="200"/>
      <c r="AA18" s="200"/>
      <c r="AB18" s="200"/>
      <c r="AC18" s="200"/>
      <c r="AD18" s="200"/>
      <c r="AE18" s="200"/>
      <c r="AF18" s="200"/>
      <c r="AG18" s="200" t="s">
        <v>116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34" t="str">
        <f>C18</f>
        <v>h) Před výrobou či dodávkou jednotlivých stavebních výrobků a komponentů je nutné provést jejich zaměření na stavbě.</v>
      </c>
      <c r="BB18" s="200"/>
      <c r="BC18" s="200"/>
      <c r="BD18" s="200"/>
      <c r="BE18" s="200"/>
      <c r="BF18" s="200"/>
      <c r="BG18" s="200"/>
      <c r="BH18" s="200"/>
    </row>
    <row r="19" spans="1:60">
      <c r="A19" s="219" t="s">
        <v>108</v>
      </c>
      <c r="B19" s="220" t="s">
        <v>65</v>
      </c>
      <c r="C19" s="246" t="s">
        <v>66</v>
      </c>
      <c r="D19" s="221"/>
      <c r="E19" s="222"/>
      <c r="F19" s="223"/>
      <c r="G19" s="223">
        <f>SUMIF(AG20:AG24,"&lt;&gt;NOR",G20:G24)</f>
        <v>0</v>
      </c>
      <c r="H19" s="223"/>
      <c r="I19" s="223">
        <f>SUM(I20:I24)</f>
        <v>0</v>
      </c>
      <c r="J19" s="223"/>
      <c r="K19" s="223">
        <f>SUM(K20:K24)</f>
        <v>0</v>
      </c>
      <c r="L19" s="223"/>
      <c r="M19" s="223">
        <f>SUM(M20:M24)</f>
        <v>0</v>
      </c>
      <c r="N19" s="222"/>
      <c r="O19" s="222">
        <f>SUM(O20:O24)</f>
        <v>0</v>
      </c>
      <c r="P19" s="222"/>
      <c r="Q19" s="222">
        <f>SUM(Q20:Q24)</f>
        <v>0</v>
      </c>
      <c r="R19" s="223"/>
      <c r="S19" s="223"/>
      <c r="T19" s="224"/>
      <c r="U19" s="218"/>
      <c r="V19" s="218">
        <f>SUM(V20:V24)</f>
        <v>0</v>
      </c>
      <c r="W19" s="218"/>
      <c r="X19" s="218"/>
      <c r="AG19" t="s">
        <v>109</v>
      </c>
    </row>
    <row r="20" spans="1:60" outlineLevel="1">
      <c r="A20" s="226">
        <v>2</v>
      </c>
      <c r="B20" s="227" t="s">
        <v>123</v>
      </c>
      <c r="C20" s="247" t="s">
        <v>124</v>
      </c>
      <c r="D20" s="228" t="s">
        <v>125</v>
      </c>
      <c r="E20" s="229">
        <v>1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21</v>
      </c>
      <c r="M20" s="231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1"/>
      <c r="S20" s="231" t="s">
        <v>111</v>
      </c>
      <c r="T20" s="232" t="s">
        <v>112</v>
      </c>
      <c r="U20" s="211">
        <v>0</v>
      </c>
      <c r="V20" s="211">
        <f>ROUND(E20*U20,2)</f>
        <v>0</v>
      </c>
      <c r="W20" s="211"/>
      <c r="X20" s="211" t="s">
        <v>113</v>
      </c>
      <c r="Y20" s="200"/>
      <c r="Z20" s="200"/>
      <c r="AA20" s="200"/>
      <c r="AB20" s="200"/>
      <c r="AC20" s="200"/>
      <c r="AD20" s="200"/>
      <c r="AE20" s="200"/>
      <c r="AF20" s="200"/>
      <c r="AG20" s="200" t="s">
        <v>114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spans="1:60" outlineLevel="1">
      <c r="A21" s="207"/>
      <c r="B21" s="208"/>
      <c r="C21" s="248" t="s">
        <v>126</v>
      </c>
      <c r="D21" s="233"/>
      <c r="E21" s="233"/>
      <c r="F21" s="233"/>
      <c r="G21" s="233"/>
      <c r="H21" s="211"/>
      <c r="I21" s="211"/>
      <c r="J21" s="211"/>
      <c r="K21" s="211"/>
      <c r="L21" s="211"/>
      <c r="M21" s="211"/>
      <c r="N21" s="210"/>
      <c r="O21" s="210"/>
      <c r="P21" s="210"/>
      <c r="Q21" s="210"/>
      <c r="R21" s="211"/>
      <c r="S21" s="211"/>
      <c r="T21" s="211"/>
      <c r="U21" s="211"/>
      <c r="V21" s="211"/>
      <c r="W21" s="211"/>
      <c r="X21" s="211"/>
      <c r="Y21" s="200"/>
      <c r="Z21" s="200"/>
      <c r="AA21" s="200"/>
      <c r="AB21" s="200"/>
      <c r="AC21" s="200"/>
      <c r="AD21" s="200"/>
      <c r="AE21" s="200"/>
      <c r="AF21" s="200"/>
      <c r="AG21" s="200" t="s">
        <v>116</v>
      </c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spans="1:60" ht="22.5" outlineLevel="1">
      <c r="A22" s="207"/>
      <c r="B22" s="208"/>
      <c r="C22" s="249" t="s">
        <v>127</v>
      </c>
      <c r="D22" s="235"/>
      <c r="E22" s="235"/>
      <c r="F22" s="235"/>
      <c r="G22" s="235"/>
      <c r="H22" s="211"/>
      <c r="I22" s="211"/>
      <c r="J22" s="211"/>
      <c r="K22" s="211"/>
      <c r="L22" s="211"/>
      <c r="M22" s="211"/>
      <c r="N22" s="210"/>
      <c r="O22" s="210"/>
      <c r="P22" s="210"/>
      <c r="Q22" s="210"/>
      <c r="R22" s="211"/>
      <c r="S22" s="211"/>
      <c r="T22" s="211"/>
      <c r="U22" s="211"/>
      <c r="V22" s="211"/>
      <c r="W22" s="211"/>
      <c r="X22" s="211"/>
      <c r="Y22" s="200"/>
      <c r="Z22" s="200"/>
      <c r="AA22" s="200"/>
      <c r="AB22" s="200"/>
      <c r="AC22" s="200"/>
      <c r="AD22" s="200"/>
      <c r="AE22" s="200"/>
      <c r="AF22" s="200"/>
      <c r="AG22" s="200" t="s">
        <v>116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34" t="str">
        <f>C22</f>
        <v>- před započetím restaurátorských prací bude v horní části nárožní fasády dočasně demontována ochranná síť proti ptactvu. Síť bude bezpečně uskladněna a po dokončení restaurátorských prací bude umístěna zpět.</v>
      </c>
      <c r="BB22" s="200"/>
      <c r="BC22" s="200"/>
      <c r="BD22" s="200"/>
      <c r="BE22" s="200"/>
      <c r="BF22" s="200"/>
      <c r="BG22" s="200"/>
      <c r="BH22" s="200"/>
    </row>
    <row r="23" spans="1:60" outlineLevel="1">
      <c r="A23" s="207"/>
      <c r="B23" s="208"/>
      <c r="C23" s="250" t="s">
        <v>128</v>
      </c>
      <c r="D23" s="216"/>
      <c r="E23" s="217"/>
      <c r="F23" s="211"/>
      <c r="G23" s="211"/>
      <c r="H23" s="211"/>
      <c r="I23" s="211"/>
      <c r="J23" s="211"/>
      <c r="K23" s="211"/>
      <c r="L23" s="211"/>
      <c r="M23" s="211"/>
      <c r="N23" s="210"/>
      <c r="O23" s="210"/>
      <c r="P23" s="210"/>
      <c r="Q23" s="210"/>
      <c r="R23" s="211"/>
      <c r="S23" s="211"/>
      <c r="T23" s="211"/>
      <c r="U23" s="211"/>
      <c r="V23" s="211"/>
      <c r="W23" s="211"/>
      <c r="X23" s="211"/>
      <c r="Y23" s="200"/>
      <c r="Z23" s="200"/>
      <c r="AA23" s="200"/>
      <c r="AB23" s="200"/>
      <c r="AC23" s="200"/>
      <c r="AD23" s="200"/>
      <c r="AE23" s="200"/>
      <c r="AF23" s="200"/>
      <c r="AG23" s="200" t="s">
        <v>129</v>
      </c>
      <c r="AH23" s="200">
        <v>0</v>
      </c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spans="1:60" outlineLevel="1">
      <c r="A24" s="207"/>
      <c r="B24" s="208"/>
      <c r="C24" s="250" t="s">
        <v>130</v>
      </c>
      <c r="D24" s="216"/>
      <c r="E24" s="217">
        <v>1</v>
      </c>
      <c r="F24" s="211"/>
      <c r="G24" s="211"/>
      <c r="H24" s="211"/>
      <c r="I24" s="211"/>
      <c r="J24" s="211"/>
      <c r="K24" s="211"/>
      <c r="L24" s="211"/>
      <c r="M24" s="211"/>
      <c r="N24" s="210"/>
      <c r="O24" s="210"/>
      <c r="P24" s="210"/>
      <c r="Q24" s="210"/>
      <c r="R24" s="211"/>
      <c r="S24" s="211"/>
      <c r="T24" s="211"/>
      <c r="U24" s="211"/>
      <c r="V24" s="211"/>
      <c r="W24" s="211"/>
      <c r="X24" s="211"/>
      <c r="Y24" s="200"/>
      <c r="Z24" s="200"/>
      <c r="AA24" s="200"/>
      <c r="AB24" s="200"/>
      <c r="AC24" s="200"/>
      <c r="AD24" s="200"/>
      <c r="AE24" s="200"/>
      <c r="AF24" s="200"/>
      <c r="AG24" s="200" t="s">
        <v>129</v>
      </c>
      <c r="AH24" s="200">
        <v>0</v>
      </c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spans="1:60">
      <c r="A25" s="219" t="s">
        <v>108</v>
      </c>
      <c r="B25" s="220" t="s">
        <v>67</v>
      </c>
      <c r="C25" s="246" t="s">
        <v>68</v>
      </c>
      <c r="D25" s="221"/>
      <c r="E25" s="222"/>
      <c r="F25" s="223"/>
      <c r="G25" s="223">
        <f>SUMIF(AG26:AG70,"&lt;&gt;NOR",G26:G70)</f>
        <v>0</v>
      </c>
      <c r="H25" s="223"/>
      <c r="I25" s="223">
        <f>SUM(I26:I70)</f>
        <v>0</v>
      </c>
      <c r="J25" s="223"/>
      <c r="K25" s="223">
        <f>SUM(K26:K70)</f>
        <v>0</v>
      </c>
      <c r="L25" s="223"/>
      <c r="M25" s="223">
        <f>SUM(M26:M70)</f>
        <v>0</v>
      </c>
      <c r="N25" s="222"/>
      <c r="O25" s="222">
        <f>SUM(O26:O70)</f>
        <v>2.8000000000000003</v>
      </c>
      <c r="P25" s="222"/>
      <c r="Q25" s="222">
        <f>SUM(Q26:Q70)</f>
        <v>0</v>
      </c>
      <c r="R25" s="223"/>
      <c r="S25" s="223"/>
      <c r="T25" s="224"/>
      <c r="U25" s="218"/>
      <c r="V25" s="218">
        <f>SUM(V26:V70)</f>
        <v>0</v>
      </c>
      <c r="W25" s="218"/>
      <c r="X25" s="218"/>
      <c r="AG25" t="s">
        <v>109</v>
      </c>
    </row>
    <row r="26" spans="1:60" outlineLevel="1">
      <c r="A26" s="226">
        <v>3</v>
      </c>
      <c r="B26" s="227" t="s">
        <v>131</v>
      </c>
      <c r="C26" s="247" t="s">
        <v>132</v>
      </c>
      <c r="D26" s="228" t="s">
        <v>125</v>
      </c>
      <c r="E26" s="229">
        <v>1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21</v>
      </c>
      <c r="M26" s="231">
        <f>G26*(1+L26/100)</f>
        <v>0</v>
      </c>
      <c r="N26" s="229">
        <v>0.35</v>
      </c>
      <c r="O26" s="229">
        <f>ROUND(E26*N26,2)</f>
        <v>0.35</v>
      </c>
      <c r="P26" s="229">
        <v>0</v>
      </c>
      <c r="Q26" s="229">
        <f>ROUND(E26*P26,2)</f>
        <v>0</v>
      </c>
      <c r="R26" s="231"/>
      <c r="S26" s="231" t="s">
        <v>111</v>
      </c>
      <c r="T26" s="232" t="s">
        <v>112</v>
      </c>
      <c r="U26" s="211">
        <v>0</v>
      </c>
      <c r="V26" s="211">
        <f>ROUND(E26*U26,2)</f>
        <v>0</v>
      </c>
      <c r="W26" s="211"/>
      <c r="X26" s="211" t="s">
        <v>113</v>
      </c>
      <c r="Y26" s="200"/>
      <c r="Z26" s="200"/>
      <c r="AA26" s="200"/>
      <c r="AB26" s="200"/>
      <c r="AC26" s="200"/>
      <c r="AD26" s="200"/>
      <c r="AE26" s="200"/>
      <c r="AF26" s="200"/>
      <c r="AG26" s="200" t="s">
        <v>114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spans="1:60" outlineLevel="1">
      <c r="A27" s="207"/>
      <c r="B27" s="208"/>
      <c r="C27" s="248" t="s">
        <v>133</v>
      </c>
      <c r="D27" s="233"/>
      <c r="E27" s="233"/>
      <c r="F27" s="233"/>
      <c r="G27" s="233"/>
      <c r="H27" s="211"/>
      <c r="I27" s="211"/>
      <c r="J27" s="211"/>
      <c r="K27" s="211"/>
      <c r="L27" s="211"/>
      <c r="M27" s="211"/>
      <c r="N27" s="210"/>
      <c r="O27" s="210"/>
      <c r="P27" s="210"/>
      <c r="Q27" s="210"/>
      <c r="R27" s="211"/>
      <c r="S27" s="211"/>
      <c r="T27" s="211"/>
      <c r="U27" s="211"/>
      <c r="V27" s="211"/>
      <c r="W27" s="211"/>
      <c r="X27" s="211"/>
      <c r="Y27" s="200"/>
      <c r="Z27" s="200"/>
      <c r="AA27" s="200"/>
      <c r="AB27" s="200"/>
      <c r="AC27" s="200"/>
      <c r="AD27" s="200"/>
      <c r="AE27" s="200"/>
      <c r="AF27" s="200"/>
      <c r="AG27" s="200" t="s">
        <v>116</v>
      </c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spans="1:60" ht="22.5" outlineLevel="1">
      <c r="A28" s="207"/>
      <c r="B28" s="208"/>
      <c r="C28" s="249" t="s">
        <v>134</v>
      </c>
      <c r="D28" s="235"/>
      <c r="E28" s="235"/>
      <c r="F28" s="235"/>
      <c r="G28" s="235"/>
      <c r="H28" s="211"/>
      <c r="I28" s="211"/>
      <c r="J28" s="211"/>
      <c r="K28" s="211"/>
      <c r="L28" s="211"/>
      <c r="M28" s="211"/>
      <c r="N28" s="210"/>
      <c r="O28" s="210"/>
      <c r="P28" s="210"/>
      <c r="Q28" s="210"/>
      <c r="R28" s="211"/>
      <c r="S28" s="211"/>
      <c r="T28" s="211"/>
      <c r="U28" s="211"/>
      <c r="V28" s="211"/>
      <c r="W28" s="211"/>
      <c r="X28" s="211"/>
      <c r="Y28" s="200"/>
      <c r="Z28" s="200"/>
      <c r="AA28" s="200"/>
      <c r="AB28" s="200"/>
      <c r="AC28" s="200"/>
      <c r="AD28" s="200"/>
      <c r="AE28" s="200"/>
      <c r="AF28" s="200"/>
      <c r="AG28" s="200" t="s">
        <v>116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34" t="str">
        <f>C28</f>
        <v>- viz příloha "Cenová nabídka č.: R 046/2022" Návrh na restaurátorské práce - 2 erby umístěné na budově JMK na Žerotínově nám. 449/3 v Brně.</v>
      </c>
      <c r="BB28" s="200"/>
      <c r="BC28" s="200"/>
      <c r="BD28" s="200"/>
      <c r="BE28" s="200"/>
      <c r="BF28" s="200"/>
      <c r="BG28" s="200"/>
      <c r="BH28" s="200"/>
    </row>
    <row r="29" spans="1:60" outlineLevel="1">
      <c r="A29" s="207"/>
      <c r="B29" s="208"/>
      <c r="C29" s="251" t="s">
        <v>135</v>
      </c>
      <c r="D29" s="213"/>
      <c r="E29" s="214"/>
      <c r="F29" s="215"/>
      <c r="G29" s="215"/>
      <c r="H29" s="211"/>
      <c r="I29" s="211"/>
      <c r="J29" s="211"/>
      <c r="K29" s="211"/>
      <c r="L29" s="211"/>
      <c r="M29" s="211"/>
      <c r="N29" s="210"/>
      <c r="O29" s="210"/>
      <c r="P29" s="210"/>
      <c r="Q29" s="210"/>
      <c r="R29" s="211"/>
      <c r="S29" s="211"/>
      <c r="T29" s="211"/>
      <c r="U29" s="211"/>
      <c r="V29" s="211"/>
      <c r="W29" s="211"/>
      <c r="X29" s="211"/>
      <c r="Y29" s="200"/>
      <c r="Z29" s="200"/>
      <c r="AA29" s="200"/>
      <c r="AB29" s="200"/>
      <c r="AC29" s="200"/>
      <c r="AD29" s="200"/>
      <c r="AE29" s="200"/>
      <c r="AF29" s="200"/>
      <c r="AG29" s="200" t="s">
        <v>116</v>
      </c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spans="1:60" outlineLevel="1">
      <c r="A30" s="207"/>
      <c r="B30" s="208"/>
      <c r="C30" s="249" t="s">
        <v>126</v>
      </c>
      <c r="D30" s="235"/>
      <c r="E30" s="235"/>
      <c r="F30" s="235"/>
      <c r="G30" s="235"/>
      <c r="H30" s="211"/>
      <c r="I30" s="211"/>
      <c r="J30" s="211"/>
      <c r="K30" s="211"/>
      <c r="L30" s="211"/>
      <c r="M30" s="211"/>
      <c r="N30" s="210"/>
      <c r="O30" s="210"/>
      <c r="P30" s="210"/>
      <c r="Q30" s="210"/>
      <c r="R30" s="211"/>
      <c r="S30" s="211"/>
      <c r="T30" s="211"/>
      <c r="U30" s="211"/>
      <c r="V30" s="211"/>
      <c r="W30" s="211"/>
      <c r="X30" s="211"/>
      <c r="Y30" s="200"/>
      <c r="Z30" s="200"/>
      <c r="AA30" s="200"/>
      <c r="AB30" s="200"/>
      <c r="AC30" s="200"/>
      <c r="AD30" s="200"/>
      <c r="AE30" s="200"/>
      <c r="AF30" s="200"/>
      <c r="AG30" s="200" t="s">
        <v>116</v>
      </c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spans="1:60" ht="22.5" outlineLevel="1">
      <c r="A31" s="207"/>
      <c r="B31" s="208"/>
      <c r="C31" s="249" t="s">
        <v>136</v>
      </c>
      <c r="D31" s="235"/>
      <c r="E31" s="235"/>
      <c r="F31" s="235"/>
      <c r="G31" s="235"/>
      <c r="H31" s="211"/>
      <c r="I31" s="211"/>
      <c r="J31" s="211"/>
      <c r="K31" s="211"/>
      <c r="L31" s="211"/>
      <c r="M31" s="211"/>
      <c r="N31" s="210"/>
      <c r="O31" s="210"/>
      <c r="P31" s="210"/>
      <c r="Q31" s="210"/>
      <c r="R31" s="211"/>
      <c r="S31" s="211"/>
      <c r="T31" s="211"/>
      <c r="U31" s="211"/>
      <c r="V31" s="211"/>
      <c r="W31" s="211"/>
      <c r="X31" s="211"/>
      <c r="Y31" s="200"/>
      <c r="Z31" s="200"/>
      <c r="AA31" s="200"/>
      <c r="AB31" s="200"/>
      <c r="AC31" s="200"/>
      <c r="AD31" s="200"/>
      <c r="AE31" s="200"/>
      <c r="AF31" s="200"/>
      <c r="AG31" s="200" t="s">
        <v>116</v>
      </c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34" t="str">
        <f>C31</f>
        <v>- očištění řešených objektů od druhotných a nesoudržných vrstev nátěrů a oprav suchou cestou s následným oplachem (nutné zaplachtování). Budou sejmuty uvolněné fragmenty a omítkoviny a také veškeré oplechování včetně jejich kotvení.</v>
      </c>
      <c r="BB31" s="200"/>
      <c r="BC31" s="200"/>
      <c r="BD31" s="200"/>
      <c r="BE31" s="200"/>
      <c r="BF31" s="200"/>
      <c r="BG31" s="200"/>
      <c r="BH31" s="200"/>
    </row>
    <row r="32" spans="1:60" outlineLevel="1">
      <c r="A32" s="226">
        <v>4</v>
      </c>
      <c r="B32" s="227" t="s">
        <v>137</v>
      </c>
      <c r="C32" s="247" t="s">
        <v>138</v>
      </c>
      <c r="D32" s="228" t="s">
        <v>125</v>
      </c>
      <c r="E32" s="229">
        <v>1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29">
        <v>0.35</v>
      </c>
      <c r="O32" s="229">
        <f>ROUND(E32*N32,2)</f>
        <v>0.35</v>
      </c>
      <c r="P32" s="229">
        <v>0</v>
      </c>
      <c r="Q32" s="229">
        <f>ROUND(E32*P32,2)</f>
        <v>0</v>
      </c>
      <c r="R32" s="231"/>
      <c r="S32" s="231" t="s">
        <v>111</v>
      </c>
      <c r="T32" s="232" t="s">
        <v>112</v>
      </c>
      <c r="U32" s="211">
        <v>0</v>
      </c>
      <c r="V32" s="211">
        <f>ROUND(E32*U32,2)</f>
        <v>0</v>
      </c>
      <c r="W32" s="211"/>
      <c r="X32" s="211" t="s">
        <v>113</v>
      </c>
      <c r="Y32" s="200"/>
      <c r="Z32" s="200"/>
      <c r="AA32" s="200"/>
      <c r="AB32" s="200"/>
      <c r="AC32" s="200"/>
      <c r="AD32" s="200"/>
      <c r="AE32" s="200"/>
      <c r="AF32" s="200"/>
      <c r="AG32" s="200" t="s">
        <v>114</v>
      </c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spans="1:60" outlineLevel="1">
      <c r="A33" s="207"/>
      <c r="B33" s="208"/>
      <c r="C33" s="248" t="s">
        <v>133</v>
      </c>
      <c r="D33" s="233"/>
      <c r="E33" s="233"/>
      <c r="F33" s="233"/>
      <c r="G33" s="233"/>
      <c r="H33" s="211"/>
      <c r="I33" s="211"/>
      <c r="J33" s="211"/>
      <c r="K33" s="211"/>
      <c r="L33" s="211"/>
      <c r="M33" s="211"/>
      <c r="N33" s="210"/>
      <c r="O33" s="210"/>
      <c r="P33" s="210"/>
      <c r="Q33" s="210"/>
      <c r="R33" s="211"/>
      <c r="S33" s="211"/>
      <c r="T33" s="211"/>
      <c r="U33" s="211"/>
      <c r="V33" s="211"/>
      <c r="W33" s="211"/>
      <c r="X33" s="211"/>
      <c r="Y33" s="200"/>
      <c r="Z33" s="200"/>
      <c r="AA33" s="200"/>
      <c r="AB33" s="200"/>
      <c r="AC33" s="200"/>
      <c r="AD33" s="200"/>
      <c r="AE33" s="200"/>
      <c r="AF33" s="200"/>
      <c r="AG33" s="200" t="s">
        <v>116</v>
      </c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spans="1:60" ht="22.5" outlineLevel="1">
      <c r="A34" s="207"/>
      <c r="B34" s="208"/>
      <c r="C34" s="249" t="s">
        <v>134</v>
      </c>
      <c r="D34" s="235"/>
      <c r="E34" s="235"/>
      <c r="F34" s="235"/>
      <c r="G34" s="235"/>
      <c r="H34" s="211"/>
      <c r="I34" s="211"/>
      <c r="J34" s="211"/>
      <c r="K34" s="211"/>
      <c r="L34" s="211"/>
      <c r="M34" s="211"/>
      <c r="N34" s="210"/>
      <c r="O34" s="210"/>
      <c r="P34" s="210"/>
      <c r="Q34" s="210"/>
      <c r="R34" s="211"/>
      <c r="S34" s="211"/>
      <c r="T34" s="211"/>
      <c r="U34" s="211"/>
      <c r="V34" s="211"/>
      <c r="W34" s="211"/>
      <c r="X34" s="211"/>
      <c r="Y34" s="200"/>
      <c r="Z34" s="200"/>
      <c r="AA34" s="200"/>
      <c r="AB34" s="200"/>
      <c r="AC34" s="200"/>
      <c r="AD34" s="200"/>
      <c r="AE34" s="200"/>
      <c r="AF34" s="200"/>
      <c r="AG34" s="200" t="s">
        <v>116</v>
      </c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34" t="str">
        <f>C34</f>
        <v>- viz příloha "Cenová nabídka č.: R 046/2022" Návrh na restaurátorské práce - 2 erby umístěné na budově JMK na Žerotínově nám. 449/3 v Brně.</v>
      </c>
      <c r="BB34" s="200"/>
      <c r="BC34" s="200"/>
      <c r="BD34" s="200"/>
      <c r="BE34" s="200"/>
      <c r="BF34" s="200"/>
      <c r="BG34" s="200"/>
      <c r="BH34" s="200"/>
    </row>
    <row r="35" spans="1:60" outlineLevel="1">
      <c r="A35" s="207"/>
      <c r="B35" s="208"/>
      <c r="C35" s="251" t="s">
        <v>135</v>
      </c>
      <c r="D35" s="213"/>
      <c r="E35" s="214"/>
      <c r="F35" s="215"/>
      <c r="G35" s="215"/>
      <c r="H35" s="211"/>
      <c r="I35" s="211"/>
      <c r="J35" s="211"/>
      <c r="K35" s="211"/>
      <c r="L35" s="211"/>
      <c r="M35" s="211"/>
      <c r="N35" s="210"/>
      <c r="O35" s="210"/>
      <c r="P35" s="210"/>
      <c r="Q35" s="210"/>
      <c r="R35" s="211"/>
      <c r="S35" s="211"/>
      <c r="T35" s="211"/>
      <c r="U35" s="211"/>
      <c r="V35" s="211"/>
      <c r="W35" s="211"/>
      <c r="X35" s="211"/>
      <c r="Y35" s="200"/>
      <c r="Z35" s="200"/>
      <c r="AA35" s="200"/>
      <c r="AB35" s="200"/>
      <c r="AC35" s="200"/>
      <c r="AD35" s="200"/>
      <c r="AE35" s="200"/>
      <c r="AF35" s="200"/>
      <c r="AG35" s="200" t="s">
        <v>116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spans="1:60" outlineLevel="1">
      <c r="A36" s="207"/>
      <c r="B36" s="208"/>
      <c r="C36" s="249" t="s">
        <v>126</v>
      </c>
      <c r="D36" s="235"/>
      <c r="E36" s="235"/>
      <c r="F36" s="235"/>
      <c r="G36" s="235"/>
      <c r="H36" s="211"/>
      <c r="I36" s="211"/>
      <c r="J36" s="211"/>
      <c r="K36" s="211"/>
      <c r="L36" s="211"/>
      <c r="M36" s="211"/>
      <c r="N36" s="210"/>
      <c r="O36" s="210"/>
      <c r="P36" s="210"/>
      <c r="Q36" s="210"/>
      <c r="R36" s="211"/>
      <c r="S36" s="211"/>
      <c r="T36" s="211"/>
      <c r="U36" s="211"/>
      <c r="V36" s="211"/>
      <c r="W36" s="211"/>
      <c r="X36" s="211"/>
      <c r="Y36" s="200"/>
      <c r="Z36" s="200"/>
      <c r="AA36" s="200"/>
      <c r="AB36" s="200"/>
      <c r="AC36" s="200"/>
      <c r="AD36" s="200"/>
      <c r="AE36" s="200"/>
      <c r="AF36" s="200"/>
      <c r="AG36" s="200" t="s">
        <v>116</v>
      </c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spans="1:60" ht="22.5" outlineLevel="1">
      <c r="A37" s="207"/>
      <c r="B37" s="208"/>
      <c r="C37" s="249" t="s">
        <v>139</v>
      </c>
      <c r="D37" s="235"/>
      <c r="E37" s="235"/>
      <c r="F37" s="235"/>
      <c r="G37" s="235"/>
      <c r="H37" s="211"/>
      <c r="I37" s="211"/>
      <c r="J37" s="211"/>
      <c r="K37" s="211"/>
      <c r="L37" s="211"/>
      <c r="M37" s="211"/>
      <c r="N37" s="210"/>
      <c r="O37" s="210"/>
      <c r="P37" s="210"/>
      <c r="Q37" s="210"/>
      <c r="R37" s="211"/>
      <c r="S37" s="211"/>
      <c r="T37" s="211"/>
      <c r="U37" s="211"/>
      <c r="V37" s="211"/>
      <c r="W37" s="211"/>
      <c r="X37" s="211"/>
      <c r="Y37" s="200"/>
      <c r="Z37" s="200"/>
      <c r="AA37" s="200"/>
      <c r="AB37" s="200"/>
      <c r="AC37" s="200"/>
      <c r="AD37" s="200"/>
      <c r="AE37" s="200"/>
      <c r="AF37" s="200"/>
      <c r="AG37" s="200" t="s">
        <v>116</v>
      </c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34" t="str">
        <f>C37</f>
        <v>- budou zdokumentovány, zaměřeny a zakresleny plastické prvky, které budou vlivem degradace sneseny (klenot malého erbu, postranní kulové prvky včetně podstavců).</v>
      </c>
      <c r="BB37" s="200"/>
      <c r="BC37" s="200"/>
      <c r="BD37" s="200"/>
      <c r="BE37" s="200"/>
      <c r="BF37" s="200"/>
      <c r="BG37" s="200"/>
      <c r="BH37" s="200"/>
    </row>
    <row r="38" spans="1:60" outlineLevel="1">
      <c r="A38" s="226">
        <v>5</v>
      </c>
      <c r="B38" s="227" t="s">
        <v>140</v>
      </c>
      <c r="C38" s="247" t="s">
        <v>141</v>
      </c>
      <c r="D38" s="228" t="s">
        <v>125</v>
      </c>
      <c r="E38" s="229">
        <v>1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29">
        <v>0.35</v>
      </c>
      <c r="O38" s="229">
        <f>ROUND(E38*N38,2)</f>
        <v>0.35</v>
      </c>
      <c r="P38" s="229">
        <v>0</v>
      </c>
      <c r="Q38" s="229">
        <f>ROUND(E38*P38,2)</f>
        <v>0</v>
      </c>
      <c r="R38" s="231"/>
      <c r="S38" s="231" t="s">
        <v>111</v>
      </c>
      <c r="T38" s="232" t="s">
        <v>112</v>
      </c>
      <c r="U38" s="211">
        <v>0</v>
      </c>
      <c r="V38" s="211">
        <f>ROUND(E38*U38,2)</f>
        <v>0</v>
      </c>
      <c r="W38" s="211"/>
      <c r="X38" s="211" t="s">
        <v>113</v>
      </c>
      <c r="Y38" s="200"/>
      <c r="Z38" s="200"/>
      <c r="AA38" s="200"/>
      <c r="AB38" s="200"/>
      <c r="AC38" s="200"/>
      <c r="AD38" s="200"/>
      <c r="AE38" s="200"/>
      <c r="AF38" s="200"/>
      <c r="AG38" s="200" t="s">
        <v>114</v>
      </c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spans="1:60" outlineLevel="1">
      <c r="A39" s="207"/>
      <c r="B39" s="208"/>
      <c r="C39" s="248" t="s">
        <v>133</v>
      </c>
      <c r="D39" s="233"/>
      <c r="E39" s="233"/>
      <c r="F39" s="233"/>
      <c r="G39" s="233"/>
      <c r="H39" s="211"/>
      <c r="I39" s="211"/>
      <c r="J39" s="211"/>
      <c r="K39" s="211"/>
      <c r="L39" s="211"/>
      <c r="M39" s="211"/>
      <c r="N39" s="210"/>
      <c r="O39" s="210"/>
      <c r="P39" s="210"/>
      <c r="Q39" s="210"/>
      <c r="R39" s="211"/>
      <c r="S39" s="211"/>
      <c r="T39" s="211"/>
      <c r="U39" s="211"/>
      <c r="V39" s="211"/>
      <c r="W39" s="211"/>
      <c r="X39" s="211"/>
      <c r="Y39" s="200"/>
      <c r="Z39" s="200"/>
      <c r="AA39" s="200"/>
      <c r="AB39" s="200"/>
      <c r="AC39" s="200"/>
      <c r="AD39" s="200"/>
      <c r="AE39" s="200"/>
      <c r="AF39" s="200"/>
      <c r="AG39" s="200" t="s">
        <v>116</v>
      </c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spans="1:60" ht="22.5" outlineLevel="1">
      <c r="A40" s="207"/>
      <c r="B40" s="208"/>
      <c r="C40" s="249" t="s">
        <v>134</v>
      </c>
      <c r="D40" s="235"/>
      <c r="E40" s="235"/>
      <c r="F40" s="235"/>
      <c r="G40" s="235"/>
      <c r="H40" s="211"/>
      <c r="I40" s="211"/>
      <c r="J40" s="211"/>
      <c r="K40" s="211"/>
      <c r="L40" s="211"/>
      <c r="M40" s="211"/>
      <c r="N40" s="210"/>
      <c r="O40" s="210"/>
      <c r="P40" s="210"/>
      <c r="Q40" s="210"/>
      <c r="R40" s="211"/>
      <c r="S40" s="211"/>
      <c r="T40" s="211"/>
      <c r="U40" s="211"/>
      <c r="V40" s="211"/>
      <c r="W40" s="211"/>
      <c r="X40" s="211"/>
      <c r="Y40" s="200"/>
      <c r="Z40" s="200"/>
      <c r="AA40" s="200"/>
      <c r="AB40" s="200"/>
      <c r="AC40" s="200"/>
      <c r="AD40" s="200"/>
      <c r="AE40" s="200"/>
      <c r="AF40" s="200"/>
      <c r="AG40" s="200" t="s">
        <v>116</v>
      </c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34" t="str">
        <f>C40</f>
        <v>- viz příloha "Cenová nabídka č.: R 046/2022" Návrh na restaurátorské práce - 2 erby umístěné na budově JMK na Žerotínově nám. 449/3 v Brně.</v>
      </c>
      <c r="BB40" s="200"/>
      <c r="BC40" s="200"/>
      <c r="BD40" s="200"/>
      <c r="BE40" s="200"/>
      <c r="BF40" s="200"/>
      <c r="BG40" s="200"/>
      <c r="BH40" s="200"/>
    </row>
    <row r="41" spans="1:60" outlineLevel="1">
      <c r="A41" s="207"/>
      <c r="B41" s="208"/>
      <c r="C41" s="251" t="s">
        <v>135</v>
      </c>
      <c r="D41" s="213"/>
      <c r="E41" s="214"/>
      <c r="F41" s="215"/>
      <c r="G41" s="215"/>
      <c r="H41" s="211"/>
      <c r="I41" s="211"/>
      <c r="J41" s="211"/>
      <c r="K41" s="211"/>
      <c r="L41" s="211"/>
      <c r="M41" s="211"/>
      <c r="N41" s="210"/>
      <c r="O41" s="210"/>
      <c r="P41" s="210"/>
      <c r="Q41" s="210"/>
      <c r="R41" s="211"/>
      <c r="S41" s="211"/>
      <c r="T41" s="211"/>
      <c r="U41" s="211"/>
      <c r="V41" s="211"/>
      <c r="W41" s="211"/>
      <c r="X41" s="211"/>
      <c r="Y41" s="200"/>
      <c r="Z41" s="200"/>
      <c r="AA41" s="200"/>
      <c r="AB41" s="200"/>
      <c r="AC41" s="200"/>
      <c r="AD41" s="200"/>
      <c r="AE41" s="200"/>
      <c r="AF41" s="200"/>
      <c r="AG41" s="200" t="s">
        <v>116</v>
      </c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spans="1:60" outlineLevel="1">
      <c r="A42" s="207"/>
      <c r="B42" s="208"/>
      <c r="C42" s="249" t="s">
        <v>126</v>
      </c>
      <c r="D42" s="235"/>
      <c r="E42" s="235"/>
      <c r="F42" s="235"/>
      <c r="G42" s="235"/>
      <c r="H42" s="211"/>
      <c r="I42" s="211"/>
      <c r="J42" s="211"/>
      <c r="K42" s="211"/>
      <c r="L42" s="211"/>
      <c r="M42" s="211"/>
      <c r="N42" s="210"/>
      <c r="O42" s="210"/>
      <c r="P42" s="210"/>
      <c r="Q42" s="210"/>
      <c r="R42" s="211"/>
      <c r="S42" s="211"/>
      <c r="T42" s="211"/>
      <c r="U42" s="211"/>
      <c r="V42" s="211"/>
      <c r="W42" s="211"/>
      <c r="X42" s="211"/>
      <c r="Y42" s="200"/>
      <c r="Z42" s="200"/>
      <c r="AA42" s="200"/>
      <c r="AB42" s="200"/>
      <c r="AC42" s="200"/>
      <c r="AD42" s="200"/>
      <c r="AE42" s="200"/>
      <c r="AF42" s="200"/>
      <c r="AG42" s="200" t="s">
        <v>116</v>
      </c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spans="1:60" outlineLevel="1">
      <c r="A43" s="207"/>
      <c r="B43" s="208"/>
      <c r="C43" s="249" t="s">
        <v>142</v>
      </c>
      <c r="D43" s="235"/>
      <c r="E43" s="235"/>
      <c r="F43" s="235"/>
      <c r="G43" s="235"/>
      <c r="H43" s="211"/>
      <c r="I43" s="211"/>
      <c r="J43" s="211"/>
      <c r="K43" s="211"/>
      <c r="L43" s="211"/>
      <c r="M43" s="211"/>
      <c r="N43" s="210"/>
      <c r="O43" s="210"/>
      <c r="P43" s="210"/>
      <c r="Q43" s="210"/>
      <c r="R43" s="211"/>
      <c r="S43" s="211"/>
      <c r="T43" s="211"/>
      <c r="U43" s="211"/>
      <c r="V43" s="211"/>
      <c r="W43" s="211"/>
      <c r="X43" s="211"/>
      <c r="Y43" s="200"/>
      <c r="Z43" s="200"/>
      <c r="AA43" s="200"/>
      <c r="AB43" s="200"/>
      <c r="AC43" s="200"/>
      <c r="AD43" s="200"/>
      <c r="AE43" s="200"/>
      <c r="AF43" s="200"/>
      <c r="AG43" s="200" t="s">
        <v>116</v>
      </c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spans="1:60" outlineLevel="1">
      <c r="A44" s="226">
        <v>6</v>
      </c>
      <c r="B44" s="227" t="s">
        <v>143</v>
      </c>
      <c r="C44" s="247" t="s">
        <v>144</v>
      </c>
      <c r="D44" s="228" t="s">
        <v>125</v>
      </c>
      <c r="E44" s="229">
        <v>1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21</v>
      </c>
      <c r="M44" s="231">
        <f>G44*(1+L44/100)</f>
        <v>0</v>
      </c>
      <c r="N44" s="229">
        <v>0.35</v>
      </c>
      <c r="O44" s="229">
        <f>ROUND(E44*N44,2)</f>
        <v>0.35</v>
      </c>
      <c r="P44" s="229">
        <v>0</v>
      </c>
      <c r="Q44" s="229">
        <f>ROUND(E44*P44,2)</f>
        <v>0</v>
      </c>
      <c r="R44" s="231"/>
      <c r="S44" s="231" t="s">
        <v>111</v>
      </c>
      <c r="T44" s="232" t="s">
        <v>112</v>
      </c>
      <c r="U44" s="211">
        <v>0</v>
      </c>
      <c r="V44" s="211">
        <f>ROUND(E44*U44,2)</f>
        <v>0</v>
      </c>
      <c r="W44" s="211"/>
      <c r="X44" s="211" t="s">
        <v>113</v>
      </c>
      <c r="Y44" s="200"/>
      <c r="Z44" s="200"/>
      <c r="AA44" s="200"/>
      <c r="AB44" s="200"/>
      <c r="AC44" s="200"/>
      <c r="AD44" s="200"/>
      <c r="AE44" s="200"/>
      <c r="AF44" s="200"/>
      <c r="AG44" s="200" t="s">
        <v>114</v>
      </c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spans="1:60" outlineLevel="1">
      <c r="A45" s="207"/>
      <c r="B45" s="208"/>
      <c r="C45" s="248" t="s">
        <v>133</v>
      </c>
      <c r="D45" s="233"/>
      <c r="E45" s="233"/>
      <c r="F45" s="233"/>
      <c r="G45" s="233"/>
      <c r="H45" s="211"/>
      <c r="I45" s="211"/>
      <c r="J45" s="211"/>
      <c r="K45" s="211"/>
      <c r="L45" s="211"/>
      <c r="M45" s="211"/>
      <c r="N45" s="210"/>
      <c r="O45" s="210"/>
      <c r="P45" s="210"/>
      <c r="Q45" s="210"/>
      <c r="R45" s="211"/>
      <c r="S45" s="211"/>
      <c r="T45" s="211"/>
      <c r="U45" s="211"/>
      <c r="V45" s="211"/>
      <c r="W45" s="211"/>
      <c r="X45" s="211"/>
      <c r="Y45" s="200"/>
      <c r="Z45" s="200"/>
      <c r="AA45" s="200"/>
      <c r="AB45" s="200"/>
      <c r="AC45" s="200"/>
      <c r="AD45" s="200"/>
      <c r="AE45" s="200"/>
      <c r="AF45" s="200"/>
      <c r="AG45" s="200" t="s">
        <v>116</v>
      </c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spans="1:60" ht="22.5" outlineLevel="1">
      <c r="A46" s="207"/>
      <c r="B46" s="208"/>
      <c r="C46" s="249" t="s">
        <v>134</v>
      </c>
      <c r="D46" s="235"/>
      <c r="E46" s="235"/>
      <c r="F46" s="235"/>
      <c r="G46" s="235"/>
      <c r="H46" s="211"/>
      <c r="I46" s="211"/>
      <c r="J46" s="211"/>
      <c r="K46" s="211"/>
      <c r="L46" s="211"/>
      <c r="M46" s="211"/>
      <c r="N46" s="210"/>
      <c r="O46" s="210"/>
      <c r="P46" s="210"/>
      <c r="Q46" s="210"/>
      <c r="R46" s="211"/>
      <c r="S46" s="211"/>
      <c r="T46" s="211"/>
      <c r="U46" s="211"/>
      <c r="V46" s="211"/>
      <c r="W46" s="211"/>
      <c r="X46" s="211"/>
      <c r="Y46" s="200"/>
      <c r="Z46" s="200"/>
      <c r="AA46" s="200"/>
      <c r="AB46" s="200"/>
      <c r="AC46" s="200"/>
      <c r="AD46" s="200"/>
      <c r="AE46" s="200"/>
      <c r="AF46" s="200"/>
      <c r="AG46" s="200" t="s">
        <v>116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34" t="str">
        <f>C46</f>
        <v>- viz příloha "Cenová nabídka č.: R 046/2022" Návrh na restaurátorské práce - 2 erby umístěné na budově JMK na Žerotínově nám. 449/3 v Brně.</v>
      </c>
      <c r="BB46" s="200"/>
      <c r="BC46" s="200"/>
      <c r="BD46" s="200"/>
      <c r="BE46" s="200"/>
      <c r="BF46" s="200"/>
      <c r="BG46" s="200"/>
      <c r="BH46" s="200"/>
    </row>
    <row r="47" spans="1:60" outlineLevel="1">
      <c r="A47" s="207"/>
      <c r="B47" s="208"/>
      <c r="C47" s="251" t="s">
        <v>135</v>
      </c>
      <c r="D47" s="213"/>
      <c r="E47" s="214"/>
      <c r="F47" s="215"/>
      <c r="G47" s="215"/>
      <c r="H47" s="211"/>
      <c r="I47" s="211"/>
      <c r="J47" s="211"/>
      <c r="K47" s="211"/>
      <c r="L47" s="211"/>
      <c r="M47" s="211"/>
      <c r="N47" s="210"/>
      <c r="O47" s="210"/>
      <c r="P47" s="210"/>
      <c r="Q47" s="210"/>
      <c r="R47" s="211"/>
      <c r="S47" s="211"/>
      <c r="T47" s="211"/>
      <c r="U47" s="211"/>
      <c r="V47" s="211"/>
      <c r="W47" s="211"/>
      <c r="X47" s="211"/>
      <c r="Y47" s="200"/>
      <c r="Z47" s="200"/>
      <c r="AA47" s="200"/>
      <c r="AB47" s="200"/>
      <c r="AC47" s="200"/>
      <c r="AD47" s="200"/>
      <c r="AE47" s="200"/>
      <c r="AF47" s="200"/>
      <c r="AG47" s="200" t="s">
        <v>116</v>
      </c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</row>
    <row r="48" spans="1:60" outlineLevel="1">
      <c r="A48" s="207"/>
      <c r="B48" s="208"/>
      <c r="C48" s="249" t="s">
        <v>126</v>
      </c>
      <c r="D48" s="235"/>
      <c r="E48" s="235"/>
      <c r="F48" s="235"/>
      <c r="G48" s="235"/>
      <c r="H48" s="211"/>
      <c r="I48" s="211"/>
      <c r="J48" s="211"/>
      <c r="K48" s="211"/>
      <c r="L48" s="211"/>
      <c r="M48" s="211"/>
      <c r="N48" s="210"/>
      <c r="O48" s="210"/>
      <c r="P48" s="210"/>
      <c r="Q48" s="210"/>
      <c r="R48" s="211"/>
      <c r="S48" s="211"/>
      <c r="T48" s="211"/>
      <c r="U48" s="211"/>
      <c r="V48" s="211"/>
      <c r="W48" s="211"/>
      <c r="X48" s="211"/>
      <c r="Y48" s="200"/>
      <c r="Z48" s="200"/>
      <c r="AA48" s="200"/>
      <c r="AB48" s="200"/>
      <c r="AC48" s="200"/>
      <c r="AD48" s="200"/>
      <c r="AE48" s="200"/>
      <c r="AF48" s="200"/>
      <c r="AG48" s="200" t="s">
        <v>116</v>
      </c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spans="1:60" outlineLevel="1">
      <c r="A49" s="207"/>
      <c r="B49" s="208"/>
      <c r="C49" s="249" t="s">
        <v>145</v>
      </c>
      <c r="D49" s="235"/>
      <c r="E49" s="235"/>
      <c r="F49" s="235"/>
      <c r="G49" s="235"/>
      <c r="H49" s="211"/>
      <c r="I49" s="211"/>
      <c r="J49" s="211"/>
      <c r="K49" s="211"/>
      <c r="L49" s="211"/>
      <c r="M49" s="211"/>
      <c r="N49" s="210"/>
      <c r="O49" s="210"/>
      <c r="P49" s="210"/>
      <c r="Q49" s="210"/>
      <c r="R49" s="211"/>
      <c r="S49" s="211"/>
      <c r="T49" s="211"/>
      <c r="U49" s="211"/>
      <c r="V49" s="211"/>
      <c r="W49" s="211"/>
      <c r="X49" s="211"/>
      <c r="Y49" s="200"/>
      <c r="Z49" s="200"/>
      <c r="AA49" s="200"/>
      <c r="AB49" s="200"/>
      <c r="AC49" s="200"/>
      <c r="AD49" s="200"/>
      <c r="AE49" s="200"/>
      <c r="AF49" s="200"/>
      <c r="AG49" s="200" t="s">
        <v>116</v>
      </c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spans="1:60" outlineLevel="1">
      <c r="A50" s="226">
        <v>7</v>
      </c>
      <c r="B50" s="227" t="s">
        <v>146</v>
      </c>
      <c r="C50" s="247" t="s">
        <v>147</v>
      </c>
      <c r="D50" s="228" t="s">
        <v>125</v>
      </c>
      <c r="E50" s="229">
        <v>1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21</v>
      </c>
      <c r="M50" s="231">
        <f>G50*(1+L50/100)</f>
        <v>0</v>
      </c>
      <c r="N50" s="229">
        <v>0.35</v>
      </c>
      <c r="O50" s="229">
        <f>ROUND(E50*N50,2)</f>
        <v>0.35</v>
      </c>
      <c r="P50" s="229">
        <v>0</v>
      </c>
      <c r="Q50" s="229">
        <f>ROUND(E50*P50,2)</f>
        <v>0</v>
      </c>
      <c r="R50" s="231"/>
      <c r="S50" s="231" t="s">
        <v>111</v>
      </c>
      <c r="T50" s="232" t="s">
        <v>112</v>
      </c>
      <c r="U50" s="211">
        <v>0</v>
      </c>
      <c r="V50" s="211">
        <f>ROUND(E50*U50,2)</f>
        <v>0</v>
      </c>
      <c r="W50" s="211"/>
      <c r="X50" s="211" t="s">
        <v>113</v>
      </c>
      <c r="Y50" s="200"/>
      <c r="Z50" s="200"/>
      <c r="AA50" s="200"/>
      <c r="AB50" s="200"/>
      <c r="AC50" s="200"/>
      <c r="AD50" s="200"/>
      <c r="AE50" s="200"/>
      <c r="AF50" s="200"/>
      <c r="AG50" s="200" t="s">
        <v>114</v>
      </c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spans="1:60" outlineLevel="1">
      <c r="A51" s="207"/>
      <c r="B51" s="208"/>
      <c r="C51" s="248" t="s">
        <v>133</v>
      </c>
      <c r="D51" s="233"/>
      <c r="E51" s="233"/>
      <c r="F51" s="233"/>
      <c r="G51" s="233"/>
      <c r="H51" s="211"/>
      <c r="I51" s="211"/>
      <c r="J51" s="211"/>
      <c r="K51" s="211"/>
      <c r="L51" s="211"/>
      <c r="M51" s="211"/>
      <c r="N51" s="210"/>
      <c r="O51" s="210"/>
      <c r="P51" s="210"/>
      <c r="Q51" s="210"/>
      <c r="R51" s="211"/>
      <c r="S51" s="211"/>
      <c r="T51" s="211"/>
      <c r="U51" s="211"/>
      <c r="V51" s="211"/>
      <c r="W51" s="211"/>
      <c r="X51" s="211"/>
      <c r="Y51" s="200"/>
      <c r="Z51" s="200"/>
      <c r="AA51" s="200"/>
      <c r="AB51" s="200"/>
      <c r="AC51" s="200"/>
      <c r="AD51" s="200"/>
      <c r="AE51" s="200"/>
      <c r="AF51" s="200"/>
      <c r="AG51" s="200" t="s">
        <v>116</v>
      </c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spans="1:60" ht="22.5" outlineLevel="1">
      <c r="A52" s="207"/>
      <c r="B52" s="208"/>
      <c r="C52" s="249" t="s">
        <v>134</v>
      </c>
      <c r="D52" s="235"/>
      <c r="E52" s="235"/>
      <c r="F52" s="235"/>
      <c r="G52" s="235"/>
      <c r="H52" s="211"/>
      <c r="I52" s="211"/>
      <c r="J52" s="211"/>
      <c r="K52" s="211"/>
      <c r="L52" s="211"/>
      <c r="M52" s="211"/>
      <c r="N52" s="210"/>
      <c r="O52" s="210"/>
      <c r="P52" s="210"/>
      <c r="Q52" s="210"/>
      <c r="R52" s="211"/>
      <c r="S52" s="211"/>
      <c r="T52" s="211"/>
      <c r="U52" s="211"/>
      <c r="V52" s="211"/>
      <c r="W52" s="211"/>
      <c r="X52" s="211"/>
      <c r="Y52" s="200"/>
      <c r="Z52" s="200"/>
      <c r="AA52" s="200"/>
      <c r="AB52" s="200"/>
      <c r="AC52" s="200"/>
      <c r="AD52" s="200"/>
      <c r="AE52" s="200"/>
      <c r="AF52" s="200"/>
      <c r="AG52" s="200" t="s">
        <v>116</v>
      </c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34" t="str">
        <f>C52</f>
        <v>- viz příloha "Cenová nabídka č.: R 046/2022" Návrh na restaurátorské práce - 2 erby umístěné na budově JMK na Žerotínově nám. 449/3 v Brně.</v>
      </c>
      <c r="BB52" s="200"/>
      <c r="BC52" s="200"/>
      <c r="BD52" s="200"/>
      <c r="BE52" s="200"/>
      <c r="BF52" s="200"/>
      <c r="BG52" s="200"/>
      <c r="BH52" s="200"/>
    </row>
    <row r="53" spans="1:60" outlineLevel="1">
      <c r="A53" s="207"/>
      <c r="B53" s="208"/>
      <c r="C53" s="251" t="s">
        <v>135</v>
      </c>
      <c r="D53" s="213"/>
      <c r="E53" s="214"/>
      <c r="F53" s="215"/>
      <c r="G53" s="215"/>
      <c r="H53" s="211"/>
      <c r="I53" s="211"/>
      <c r="J53" s="211"/>
      <c r="K53" s="211"/>
      <c r="L53" s="211"/>
      <c r="M53" s="211"/>
      <c r="N53" s="210"/>
      <c r="O53" s="210"/>
      <c r="P53" s="210"/>
      <c r="Q53" s="210"/>
      <c r="R53" s="211"/>
      <c r="S53" s="211"/>
      <c r="T53" s="211"/>
      <c r="U53" s="211"/>
      <c r="V53" s="211"/>
      <c r="W53" s="211"/>
      <c r="X53" s="211"/>
      <c r="Y53" s="200"/>
      <c r="Z53" s="200"/>
      <c r="AA53" s="200"/>
      <c r="AB53" s="200"/>
      <c r="AC53" s="200"/>
      <c r="AD53" s="200"/>
      <c r="AE53" s="200"/>
      <c r="AF53" s="200"/>
      <c r="AG53" s="200" t="s">
        <v>116</v>
      </c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</row>
    <row r="54" spans="1:60" outlineLevel="1">
      <c r="A54" s="207"/>
      <c r="B54" s="208"/>
      <c r="C54" s="249" t="s">
        <v>126</v>
      </c>
      <c r="D54" s="235"/>
      <c r="E54" s="235"/>
      <c r="F54" s="235"/>
      <c r="G54" s="235"/>
      <c r="H54" s="211"/>
      <c r="I54" s="211"/>
      <c r="J54" s="211"/>
      <c r="K54" s="211"/>
      <c r="L54" s="211"/>
      <c r="M54" s="211"/>
      <c r="N54" s="210"/>
      <c r="O54" s="210"/>
      <c r="P54" s="210"/>
      <c r="Q54" s="210"/>
      <c r="R54" s="211"/>
      <c r="S54" s="211"/>
      <c r="T54" s="211"/>
      <c r="U54" s="211"/>
      <c r="V54" s="211"/>
      <c r="W54" s="211"/>
      <c r="X54" s="211"/>
      <c r="Y54" s="200"/>
      <c r="Z54" s="200"/>
      <c r="AA54" s="200"/>
      <c r="AB54" s="200"/>
      <c r="AC54" s="200"/>
      <c r="AD54" s="200"/>
      <c r="AE54" s="200"/>
      <c r="AF54" s="200"/>
      <c r="AG54" s="200" t="s">
        <v>116</v>
      </c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</row>
    <row r="55" spans="1:60" ht="22.5" outlineLevel="1">
      <c r="A55" s="207"/>
      <c r="B55" s="208"/>
      <c r="C55" s="249" t="s">
        <v>148</v>
      </c>
      <c r="D55" s="235"/>
      <c r="E55" s="235"/>
      <c r="F55" s="235"/>
      <c r="G55" s="235"/>
      <c r="H55" s="211"/>
      <c r="I55" s="211"/>
      <c r="J55" s="211"/>
      <c r="K55" s="211"/>
      <c r="L55" s="211"/>
      <c r="M55" s="211"/>
      <c r="N55" s="210"/>
      <c r="O55" s="210"/>
      <c r="P55" s="210"/>
      <c r="Q55" s="210"/>
      <c r="R55" s="211"/>
      <c r="S55" s="211"/>
      <c r="T55" s="211"/>
      <c r="U55" s="211"/>
      <c r="V55" s="211"/>
      <c r="W55" s="211"/>
      <c r="X55" s="211"/>
      <c r="Y55" s="200"/>
      <c r="Z55" s="200"/>
      <c r="AA55" s="200"/>
      <c r="AB55" s="200"/>
      <c r="AC55" s="200"/>
      <c r="AD55" s="200"/>
      <c r="AE55" s="200"/>
      <c r="AF55" s="200"/>
      <c r="AG55" s="200" t="s">
        <v>116</v>
      </c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34" t="str">
        <f>C55</f>
        <v>- snesené, silně poškozené prvky budou zformovány v ateliéru a nově zhotoveny z umělého kamene (románského cementu) a následně ukotveny a osazeny zpět dle původního umístění. Na místě budou plastické prvky domodelovány románským cementem.</v>
      </c>
      <c r="BB55" s="200"/>
      <c r="BC55" s="200"/>
      <c r="BD55" s="200"/>
      <c r="BE55" s="200"/>
      <c r="BF55" s="200"/>
      <c r="BG55" s="200"/>
      <c r="BH55" s="200"/>
    </row>
    <row r="56" spans="1:60" outlineLevel="1">
      <c r="A56" s="226">
        <v>8</v>
      </c>
      <c r="B56" s="227" t="s">
        <v>149</v>
      </c>
      <c r="C56" s="247" t="s">
        <v>150</v>
      </c>
      <c r="D56" s="228" t="s">
        <v>125</v>
      </c>
      <c r="E56" s="229">
        <v>1</v>
      </c>
      <c r="F56" s="230"/>
      <c r="G56" s="231">
        <f>ROUND(E56*F56,2)</f>
        <v>0</v>
      </c>
      <c r="H56" s="230"/>
      <c r="I56" s="231">
        <f>ROUND(E56*H56,2)</f>
        <v>0</v>
      </c>
      <c r="J56" s="230"/>
      <c r="K56" s="231">
        <f>ROUND(E56*J56,2)</f>
        <v>0</v>
      </c>
      <c r="L56" s="231">
        <v>21</v>
      </c>
      <c r="M56" s="231">
        <f>G56*(1+L56/100)</f>
        <v>0</v>
      </c>
      <c r="N56" s="229">
        <v>0.35</v>
      </c>
      <c r="O56" s="229">
        <f>ROUND(E56*N56,2)</f>
        <v>0.35</v>
      </c>
      <c r="P56" s="229">
        <v>0</v>
      </c>
      <c r="Q56" s="229">
        <f>ROUND(E56*P56,2)</f>
        <v>0</v>
      </c>
      <c r="R56" s="231"/>
      <c r="S56" s="231" t="s">
        <v>111</v>
      </c>
      <c r="T56" s="232" t="s">
        <v>112</v>
      </c>
      <c r="U56" s="211">
        <v>0</v>
      </c>
      <c r="V56" s="211">
        <f>ROUND(E56*U56,2)</f>
        <v>0</v>
      </c>
      <c r="W56" s="211"/>
      <c r="X56" s="211" t="s">
        <v>113</v>
      </c>
      <c r="Y56" s="200"/>
      <c r="Z56" s="200"/>
      <c r="AA56" s="200"/>
      <c r="AB56" s="200"/>
      <c r="AC56" s="200"/>
      <c r="AD56" s="200"/>
      <c r="AE56" s="200"/>
      <c r="AF56" s="200"/>
      <c r="AG56" s="200" t="s">
        <v>114</v>
      </c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</row>
    <row r="57" spans="1:60" outlineLevel="1">
      <c r="A57" s="207"/>
      <c r="B57" s="208"/>
      <c r="C57" s="248" t="s">
        <v>133</v>
      </c>
      <c r="D57" s="233"/>
      <c r="E57" s="233"/>
      <c r="F57" s="233"/>
      <c r="G57" s="233"/>
      <c r="H57" s="211"/>
      <c r="I57" s="211"/>
      <c r="J57" s="211"/>
      <c r="K57" s="211"/>
      <c r="L57" s="211"/>
      <c r="M57" s="211"/>
      <c r="N57" s="210"/>
      <c r="O57" s="210"/>
      <c r="P57" s="210"/>
      <c r="Q57" s="210"/>
      <c r="R57" s="211"/>
      <c r="S57" s="211"/>
      <c r="T57" s="211"/>
      <c r="U57" s="211"/>
      <c r="V57" s="211"/>
      <c r="W57" s="211"/>
      <c r="X57" s="211"/>
      <c r="Y57" s="200"/>
      <c r="Z57" s="200"/>
      <c r="AA57" s="200"/>
      <c r="AB57" s="200"/>
      <c r="AC57" s="200"/>
      <c r="AD57" s="200"/>
      <c r="AE57" s="200"/>
      <c r="AF57" s="200"/>
      <c r="AG57" s="200" t="s">
        <v>116</v>
      </c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</row>
    <row r="58" spans="1:60" ht="22.5" outlineLevel="1">
      <c r="A58" s="207"/>
      <c r="B58" s="208"/>
      <c r="C58" s="249" t="s">
        <v>134</v>
      </c>
      <c r="D58" s="235"/>
      <c r="E58" s="235"/>
      <c r="F58" s="235"/>
      <c r="G58" s="235"/>
      <c r="H58" s="211"/>
      <c r="I58" s="211"/>
      <c r="J58" s="211"/>
      <c r="K58" s="211"/>
      <c r="L58" s="211"/>
      <c r="M58" s="211"/>
      <c r="N58" s="210"/>
      <c r="O58" s="210"/>
      <c r="P58" s="210"/>
      <c r="Q58" s="210"/>
      <c r="R58" s="211"/>
      <c r="S58" s="211"/>
      <c r="T58" s="211"/>
      <c r="U58" s="211"/>
      <c r="V58" s="211"/>
      <c r="W58" s="211"/>
      <c r="X58" s="211"/>
      <c r="Y58" s="200"/>
      <c r="Z58" s="200"/>
      <c r="AA58" s="200"/>
      <c r="AB58" s="200"/>
      <c r="AC58" s="200"/>
      <c r="AD58" s="200"/>
      <c r="AE58" s="200"/>
      <c r="AF58" s="200"/>
      <c r="AG58" s="200" t="s">
        <v>116</v>
      </c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34" t="str">
        <f>C58</f>
        <v>- viz příloha "Cenová nabídka č.: R 046/2022" Návrh na restaurátorské práce - 2 erby umístěné na budově JMK na Žerotínově nám. 449/3 v Brně.</v>
      </c>
      <c r="BB58" s="200"/>
      <c r="BC58" s="200"/>
      <c r="BD58" s="200"/>
      <c r="BE58" s="200"/>
      <c r="BF58" s="200"/>
      <c r="BG58" s="200"/>
      <c r="BH58" s="200"/>
    </row>
    <row r="59" spans="1:60" outlineLevel="1">
      <c r="A59" s="207"/>
      <c r="B59" s="208"/>
      <c r="C59" s="251" t="s">
        <v>135</v>
      </c>
      <c r="D59" s="213"/>
      <c r="E59" s="214"/>
      <c r="F59" s="215"/>
      <c r="G59" s="215"/>
      <c r="H59" s="211"/>
      <c r="I59" s="211"/>
      <c r="J59" s="211"/>
      <c r="K59" s="211"/>
      <c r="L59" s="211"/>
      <c r="M59" s="211"/>
      <c r="N59" s="210"/>
      <c r="O59" s="210"/>
      <c r="P59" s="210"/>
      <c r="Q59" s="210"/>
      <c r="R59" s="211"/>
      <c r="S59" s="211"/>
      <c r="T59" s="211"/>
      <c r="U59" s="211"/>
      <c r="V59" s="211"/>
      <c r="W59" s="211"/>
      <c r="X59" s="211"/>
      <c r="Y59" s="200"/>
      <c r="Z59" s="200"/>
      <c r="AA59" s="200"/>
      <c r="AB59" s="200"/>
      <c r="AC59" s="200"/>
      <c r="AD59" s="200"/>
      <c r="AE59" s="200"/>
      <c r="AF59" s="200"/>
      <c r="AG59" s="200" t="s">
        <v>116</v>
      </c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</row>
    <row r="60" spans="1:60" outlineLevel="1">
      <c r="A60" s="207"/>
      <c r="B60" s="208"/>
      <c r="C60" s="249" t="s">
        <v>126</v>
      </c>
      <c r="D60" s="235"/>
      <c r="E60" s="235"/>
      <c r="F60" s="235"/>
      <c r="G60" s="235"/>
      <c r="H60" s="211"/>
      <c r="I60" s="211"/>
      <c r="J60" s="211"/>
      <c r="K60" s="211"/>
      <c r="L60" s="211"/>
      <c r="M60" s="211"/>
      <c r="N60" s="210"/>
      <c r="O60" s="210"/>
      <c r="P60" s="210"/>
      <c r="Q60" s="210"/>
      <c r="R60" s="211"/>
      <c r="S60" s="211"/>
      <c r="T60" s="211"/>
      <c r="U60" s="211"/>
      <c r="V60" s="211"/>
      <c r="W60" s="211"/>
      <c r="X60" s="211"/>
      <c r="Y60" s="200"/>
      <c r="Z60" s="200"/>
      <c r="AA60" s="200"/>
      <c r="AB60" s="200"/>
      <c r="AC60" s="200"/>
      <c r="AD60" s="200"/>
      <c r="AE60" s="200"/>
      <c r="AF60" s="200"/>
      <c r="AG60" s="200" t="s">
        <v>116</v>
      </c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</row>
    <row r="61" spans="1:60" ht="22.5" outlineLevel="1">
      <c r="A61" s="207"/>
      <c r="B61" s="208"/>
      <c r="C61" s="249" t="s">
        <v>151</v>
      </c>
      <c r="D61" s="235"/>
      <c r="E61" s="235"/>
      <c r="F61" s="235"/>
      <c r="G61" s="235"/>
      <c r="H61" s="211"/>
      <c r="I61" s="211"/>
      <c r="J61" s="211"/>
      <c r="K61" s="211"/>
      <c r="L61" s="211"/>
      <c r="M61" s="211"/>
      <c r="N61" s="210"/>
      <c r="O61" s="210"/>
      <c r="P61" s="210"/>
      <c r="Q61" s="210"/>
      <c r="R61" s="211"/>
      <c r="S61" s="211"/>
      <c r="T61" s="211"/>
      <c r="U61" s="211"/>
      <c r="V61" s="211"/>
      <c r="W61" s="211"/>
      <c r="X61" s="211"/>
      <c r="Y61" s="200"/>
      <c r="Z61" s="200"/>
      <c r="AA61" s="200"/>
      <c r="AB61" s="200"/>
      <c r="AC61" s="200"/>
      <c r="AD61" s="200"/>
      <c r="AE61" s="200"/>
      <c r="AF61" s="200"/>
      <c r="AG61" s="200" t="s">
        <v>116</v>
      </c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34" t="str">
        <f>C61</f>
        <v>- provedení scelení a drobné opravy štukovou omítkou. Obnovení oplechování namáhaných ploch (viz výpis klempířských výrobků). Včetně zapravení na navazující prvky objektu (římsa, atika, plechová kopule, nárožní věžička aj.).</v>
      </c>
      <c r="BB61" s="200"/>
      <c r="BC61" s="200"/>
      <c r="BD61" s="200"/>
      <c r="BE61" s="200"/>
      <c r="BF61" s="200"/>
      <c r="BG61" s="200"/>
      <c r="BH61" s="200"/>
    </row>
    <row r="62" spans="1:60" outlineLevel="1">
      <c r="A62" s="226">
        <v>9</v>
      </c>
      <c r="B62" s="227" t="s">
        <v>152</v>
      </c>
      <c r="C62" s="247" t="s">
        <v>153</v>
      </c>
      <c r="D62" s="228" t="s">
        <v>125</v>
      </c>
      <c r="E62" s="229">
        <v>1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21</v>
      </c>
      <c r="M62" s="231">
        <f>G62*(1+L62/100)</f>
        <v>0</v>
      </c>
      <c r="N62" s="229">
        <v>0.35</v>
      </c>
      <c r="O62" s="229">
        <f>ROUND(E62*N62,2)</f>
        <v>0.35</v>
      </c>
      <c r="P62" s="229">
        <v>0</v>
      </c>
      <c r="Q62" s="229">
        <f>ROUND(E62*P62,2)</f>
        <v>0</v>
      </c>
      <c r="R62" s="231"/>
      <c r="S62" s="231" t="s">
        <v>111</v>
      </c>
      <c r="T62" s="232" t="s">
        <v>112</v>
      </c>
      <c r="U62" s="211">
        <v>0</v>
      </c>
      <c r="V62" s="211">
        <f>ROUND(E62*U62,2)</f>
        <v>0</v>
      </c>
      <c r="W62" s="211"/>
      <c r="X62" s="211" t="s">
        <v>113</v>
      </c>
      <c r="Y62" s="200"/>
      <c r="Z62" s="200"/>
      <c r="AA62" s="200"/>
      <c r="AB62" s="200"/>
      <c r="AC62" s="200"/>
      <c r="AD62" s="200"/>
      <c r="AE62" s="200"/>
      <c r="AF62" s="200"/>
      <c r="AG62" s="200" t="s">
        <v>114</v>
      </c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</row>
    <row r="63" spans="1:60" outlineLevel="1">
      <c r="A63" s="207"/>
      <c r="B63" s="208"/>
      <c r="C63" s="248" t="s">
        <v>133</v>
      </c>
      <c r="D63" s="233"/>
      <c r="E63" s="233"/>
      <c r="F63" s="233"/>
      <c r="G63" s="233"/>
      <c r="H63" s="211"/>
      <c r="I63" s="211"/>
      <c r="J63" s="211"/>
      <c r="K63" s="211"/>
      <c r="L63" s="211"/>
      <c r="M63" s="211"/>
      <c r="N63" s="210"/>
      <c r="O63" s="210"/>
      <c r="P63" s="210"/>
      <c r="Q63" s="210"/>
      <c r="R63" s="211"/>
      <c r="S63" s="211"/>
      <c r="T63" s="211"/>
      <c r="U63" s="211"/>
      <c r="V63" s="211"/>
      <c r="W63" s="211"/>
      <c r="X63" s="211"/>
      <c r="Y63" s="200"/>
      <c r="Z63" s="200"/>
      <c r="AA63" s="200"/>
      <c r="AB63" s="200"/>
      <c r="AC63" s="200"/>
      <c r="AD63" s="200"/>
      <c r="AE63" s="200"/>
      <c r="AF63" s="200"/>
      <c r="AG63" s="200" t="s">
        <v>116</v>
      </c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</row>
    <row r="64" spans="1:60" ht="22.5" outlineLevel="1">
      <c r="A64" s="207"/>
      <c r="B64" s="208"/>
      <c r="C64" s="249" t="s">
        <v>134</v>
      </c>
      <c r="D64" s="235"/>
      <c r="E64" s="235"/>
      <c r="F64" s="235"/>
      <c r="G64" s="235"/>
      <c r="H64" s="211"/>
      <c r="I64" s="211"/>
      <c r="J64" s="211"/>
      <c r="K64" s="211"/>
      <c r="L64" s="211"/>
      <c r="M64" s="211"/>
      <c r="N64" s="210"/>
      <c r="O64" s="210"/>
      <c r="P64" s="210"/>
      <c r="Q64" s="210"/>
      <c r="R64" s="211"/>
      <c r="S64" s="211"/>
      <c r="T64" s="211"/>
      <c r="U64" s="211"/>
      <c r="V64" s="211"/>
      <c r="W64" s="211"/>
      <c r="X64" s="211"/>
      <c r="Y64" s="200"/>
      <c r="Z64" s="200"/>
      <c r="AA64" s="200"/>
      <c r="AB64" s="200"/>
      <c r="AC64" s="200"/>
      <c r="AD64" s="200"/>
      <c r="AE64" s="200"/>
      <c r="AF64" s="200"/>
      <c r="AG64" s="200" t="s">
        <v>116</v>
      </c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34" t="str">
        <f>C64</f>
        <v>- viz příloha "Cenová nabídka č.: R 046/2022" Návrh na restaurátorské práce - 2 erby umístěné na budově JMK na Žerotínově nám. 449/3 v Brně.</v>
      </c>
      <c r="BB64" s="200"/>
      <c r="BC64" s="200"/>
      <c r="BD64" s="200"/>
      <c r="BE64" s="200"/>
      <c r="BF64" s="200"/>
      <c r="BG64" s="200"/>
      <c r="BH64" s="200"/>
    </row>
    <row r="65" spans="1:60" outlineLevel="1">
      <c r="A65" s="207"/>
      <c r="B65" s="208"/>
      <c r="C65" s="251" t="s">
        <v>135</v>
      </c>
      <c r="D65" s="213"/>
      <c r="E65" s="214"/>
      <c r="F65" s="215"/>
      <c r="G65" s="215"/>
      <c r="H65" s="211"/>
      <c r="I65" s="211"/>
      <c r="J65" s="211"/>
      <c r="K65" s="211"/>
      <c r="L65" s="211"/>
      <c r="M65" s="211"/>
      <c r="N65" s="210"/>
      <c r="O65" s="210"/>
      <c r="P65" s="210"/>
      <c r="Q65" s="210"/>
      <c r="R65" s="211"/>
      <c r="S65" s="211"/>
      <c r="T65" s="211"/>
      <c r="U65" s="211"/>
      <c r="V65" s="211"/>
      <c r="W65" s="211"/>
      <c r="X65" s="211"/>
      <c r="Y65" s="200"/>
      <c r="Z65" s="200"/>
      <c r="AA65" s="200"/>
      <c r="AB65" s="200"/>
      <c r="AC65" s="200"/>
      <c r="AD65" s="200"/>
      <c r="AE65" s="200"/>
      <c r="AF65" s="200"/>
      <c r="AG65" s="200" t="s">
        <v>116</v>
      </c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</row>
    <row r="66" spans="1:60" outlineLevel="1">
      <c r="A66" s="207"/>
      <c r="B66" s="208"/>
      <c r="C66" s="249" t="s">
        <v>126</v>
      </c>
      <c r="D66" s="235"/>
      <c r="E66" s="235"/>
      <c r="F66" s="235"/>
      <c r="G66" s="235"/>
      <c r="H66" s="211"/>
      <c r="I66" s="211"/>
      <c r="J66" s="211"/>
      <c r="K66" s="211"/>
      <c r="L66" s="211"/>
      <c r="M66" s="211"/>
      <c r="N66" s="210"/>
      <c r="O66" s="210"/>
      <c r="P66" s="210"/>
      <c r="Q66" s="210"/>
      <c r="R66" s="211"/>
      <c r="S66" s="211"/>
      <c r="T66" s="211"/>
      <c r="U66" s="211"/>
      <c r="V66" s="211"/>
      <c r="W66" s="211"/>
      <c r="X66" s="211"/>
      <c r="Y66" s="200"/>
      <c r="Z66" s="200"/>
      <c r="AA66" s="200"/>
      <c r="AB66" s="200"/>
      <c r="AC66" s="200"/>
      <c r="AD66" s="200"/>
      <c r="AE66" s="200"/>
      <c r="AF66" s="200"/>
      <c r="AG66" s="200" t="s">
        <v>116</v>
      </c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</row>
    <row r="67" spans="1:60" ht="22.5" outlineLevel="1">
      <c r="A67" s="207"/>
      <c r="B67" s="208"/>
      <c r="C67" s="249" t="s">
        <v>154</v>
      </c>
      <c r="D67" s="235"/>
      <c r="E67" s="235"/>
      <c r="F67" s="235"/>
      <c r="G67" s="235"/>
      <c r="H67" s="211"/>
      <c r="I67" s="211"/>
      <c r="J67" s="211"/>
      <c r="K67" s="211"/>
      <c r="L67" s="211"/>
      <c r="M67" s="211"/>
      <c r="N67" s="210"/>
      <c r="O67" s="210"/>
      <c r="P67" s="210"/>
      <c r="Q67" s="210"/>
      <c r="R67" s="211"/>
      <c r="S67" s="211"/>
      <c r="T67" s="211"/>
      <c r="U67" s="211"/>
      <c r="V67" s="211"/>
      <c r="W67" s="211"/>
      <c r="X67" s="211"/>
      <c r="Y67" s="200"/>
      <c r="Z67" s="200"/>
      <c r="AA67" s="200"/>
      <c r="AB67" s="200"/>
      <c r="AC67" s="200"/>
      <c r="AD67" s="200"/>
      <c r="AE67" s="200"/>
      <c r="AF67" s="200"/>
      <c r="AG67" s="200" t="s">
        <v>116</v>
      </c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34" t="str">
        <f>C67</f>
        <v>- opatření povrchu objektů erbů skladbou probarvených silikátových nátěrů. Barevnost bude odsouhlasena investorem a pověřeným pracovníkem Národního památkového ústavu dle vzorníku adekvátně ke stávající fasádě.</v>
      </c>
      <c r="BB67" s="200"/>
      <c r="BC67" s="200"/>
      <c r="BD67" s="200"/>
      <c r="BE67" s="200"/>
      <c r="BF67" s="200"/>
      <c r="BG67" s="200"/>
      <c r="BH67" s="200"/>
    </row>
    <row r="68" spans="1:60" outlineLevel="1">
      <c r="A68" s="226">
        <v>10</v>
      </c>
      <c r="B68" s="227" t="s">
        <v>155</v>
      </c>
      <c r="C68" s="247" t="s">
        <v>156</v>
      </c>
      <c r="D68" s="228" t="s">
        <v>125</v>
      </c>
      <c r="E68" s="229">
        <v>1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21</v>
      </c>
      <c r="M68" s="231">
        <f>G68*(1+L68/100)</f>
        <v>0</v>
      </c>
      <c r="N68" s="229">
        <v>0.35</v>
      </c>
      <c r="O68" s="229">
        <f>ROUND(E68*N68,2)</f>
        <v>0.35</v>
      </c>
      <c r="P68" s="229">
        <v>0</v>
      </c>
      <c r="Q68" s="229">
        <f>ROUND(E68*P68,2)</f>
        <v>0</v>
      </c>
      <c r="R68" s="231"/>
      <c r="S68" s="231" t="s">
        <v>111</v>
      </c>
      <c r="T68" s="232" t="s">
        <v>112</v>
      </c>
      <c r="U68" s="211">
        <v>0</v>
      </c>
      <c r="V68" s="211">
        <f>ROUND(E68*U68,2)</f>
        <v>0</v>
      </c>
      <c r="W68" s="211"/>
      <c r="X68" s="211" t="s">
        <v>113</v>
      </c>
      <c r="Y68" s="200"/>
      <c r="Z68" s="200"/>
      <c r="AA68" s="200"/>
      <c r="AB68" s="200"/>
      <c r="AC68" s="200"/>
      <c r="AD68" s="200"/>
      <c r="AE68" s="200"/>
      <c r="AF68" s="200"/>
      <c r="AG68" s="200" t="s">
        <v>114</v>
      </c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</row>
    <row r="69" spans="1:60" outlineLevel="1">
      <c r="A69" s="207"/>
      <c r="B69" s="208"/>
      <c r="C69" s="248" t="s">
        <v>133</v>
      </c>
      <c r="D69" s="233"/>
      <c r="E69" s="233"/>
      <c r="F69" s="233"/>
      <c r="G69" s="233"/>
      <c r="H69" s="211"/>
      <c r="I69" s="211"/>
      <c r="J69" s="211"/>
      <c r="K69" s="211"/>
      <c r="L69" s="211"/>
      <c r="M69" s="211"/>
      <c r="N69" s="210"/>
      <c r="O69" s="210"/>
      <c r="P69" s="210"/>
      <c r="Q69" s="210"/>
      <c r="R69" s="211"/>
      <c r="S69" s="211"/>
      <c r="T69" s="211"/>
      <c r="U69" s="211"/>
      <c r="V69" s="211"/>
      <c r="W69" s="211"/>
      <c r="X69" s="211"/>
      <c r="Y69" s="200"/>
      <c r="Z69" s="200"/>
      <c r="AA69" s="200"/>
      <c r="AB69" s="200"/>
      <c r="AC69" s="200"/>
      <c r="AD69" s="200"/>
      <c r="AE69" s="200"/>
      <c r="AF69" s="200"/>
      <c r="AG69" s="200" t="s">
        <v>116</v>
      </c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</row>
    <row r="70" spans="1:60" ht="22.5" outlineLevel="1">
      <c r="A70" s="207"/>
      <c r="B70" s="208"/>
      <c r="C70" s="249" t="s">
        <v>134</v>
      </c>
      <c r="D70" s="235"/>
      <c r="E70" s="235"/>
      <c r="F70" s="235"/>
      <c r="G70" s="235"/>
      <c r="H70" s="211"/>
      <c r="I70" s="211"/>
      <c r="J70" s="211"/>
      <c r="K70" s="211"/>
      <c r="L70" s="211"/>
      <c r="M70" s="211"/>
      <c r="N70" s="210"/>
      <c r="O70" s="210"/>
      <c r="P70" s="210"/>
      <c r="Q70" s="210"/>
      <c r="R70" s="211"/>
      <c r="S70" s="211"/>
      <c r="T70" s="211"/>
      <c r="U70" s="211"/>
      <c r="V70" s="211"/>
      <c r="W70" s="211"/>
      <c r="X70" s="211"/>
      <c r="Y70" s="200"/>
      <c r="Z70" s="200"/>
      <c r="AA70" s="200"/>
      <c r="AB70" s="200"/>
      <c r="AC70" s="200"/>
      <c r="AD70" s="200"/>
      <c r="AE70" s="200"/>
      <c r="AF70" s="200"/>
      <c r="AG70" s="200" t="s">
        <v>116</v>
      </c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34" t="str">
        <f>C70</f>
        <v>- viz příloha "Cenová nabídka č.: R 046/2022" Návrh na restaurátorské práce - 2 erby umístěné na budově JMK na Žerotínově nám. 449/3 v Brně.</v>
      </c>
      <c r="BB70" s="200"/>
      <c r="BC70" s="200"/>
      <c r="BD70" s="200"/>
      <c r="BE70" s="200"/>
      <c r="BF70" s="200"/>
      <c r="BG70" s="200"/>
      <c r="BH70" s="200"/>
    </row>
    <row r="71" spans="1:60">
      <c r="A71" s="219" t="s">
        <v>108</v>
      </c>
      <c r="B71" s="220" t="s">
        <v>69</v>
      </c>
      <c r="C71" s="246" t="s">
        <v>70</v>
      </c>
      <c r="D71" s="221"/>
      <c r="E71" s="222"/>
      <c r="F71" s="223"/>
      <c r="G71" s="223">
        <f>SUMIF(AG72:AG97,"&lt;&gt;NOR",G72:G97)</f>
        <v>0</v>
      </c>
      <c r="H71" s="223"/>
      <c r="I71" s="223">
        <f>SUM(I72:I97)</f>
        <v>0</v>
      </c>
      <c r="J71" s="223"/>
      <c r="K71" s="223">
        <f>SUM(K72:K97)</f>
        <v>0</v>
      </c>
      <c r="L71" s="223"/>
      <c r="M71" s="223">
        <f>SUM(M72:M97)</f>
        <v>0</v>
      </c>
      <c r="N71" s="222"/>
      <c r="O71" s="222">
        <f>SUM(O72:O97)</f>
        <v>10.93</v>
      </c>
      <c r="P71" s="222"/>
      <c r="Q71" s="222">
        <f>SUM(Q72:Q97)</f>
        <v>0</v>
      </c>
      <c r="R71" s="223"/>
      <c r="S71" s="223"/>
      <c r="T71" s="224"/>
      <c r="U71" s="218"/>
      <c r="V71" s="218">
        <f>SUM(V72:V97)</f>
        <v>191.1</v>
      </c>
      <c r="W71" s="218"/>
      <c r="X71" s="218"/>
      <c r="AG71" t="s">
        <v>109</v>
      </c>
    </row>
    <row r="72" spans="1:60" ht="22.5" outlineLevel="1">
      <c r="A72" s="226">
        <v>11</v>
      </c>
      <c r="B72" s="227" t="s">
        <v>157</v>
      </c>
      <c r="C72" s="247" t="s">
        <v>158</v>
      </c>
      <c r="D72" s="228" t="s">
        <v>159</v>
      </c>
      <c r="E72" s="229">
        <v>406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21</v>
      </c>
      <c r="M72" s="231">
        <f>G72*(1+L72/100)</f>
        <v>0</v>
      </c>
      <c r="N72" s="229">
        <v>1.8380000000000001E-2</v>
      </c>
      <c r="O72" s="229">
        <f>ROUND(E72*N72,2)</f>
        <v>7.46</v>
      </c>
      <c r="P72" s="229">
        <v>0</v>
      </c>
      <c r="Q72" s="229">
        <f>ROUND(E72*P72,2)</f>
        <v>0</v>
      </c>
      <c r="R72" s="231" t="s">
        <v>160</v>
      </c>
      <c r="S72" s="231" t="s">
        <v>161</v>
      </c>
      <c r="T72" s="232" t="s">
        <v>162</v>
      </c>
      <c r="U72" s="211">
        <v>0.14000000000000001</v>
      </c>
      <c r="V72" s="211">
        <f>ROUND(E72*U72,2)</f>
        <v>56.84</v>
      </c>
      <c r="W72" s="211"/>
      <c r="X72" s="211" t="s">
        <v>113</v>
      </c>
      <c r="Y72" s="200"/>
      <c r="Z72" s="200"/>
      <c r="AA72" s="200"/>
      <c r="AB72" s="200"/>
      <c r="AC72" s="200"/>
      <c r="AD72" s="200"/>
      <c r="AE72" s="200"/>
      <c r="AF72" s="200"/>
      <c r="AG72" s="200" t="s">
        <v>114</v>
      </c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</row>
    <row r="73" spans="1:60" outlineLevel="1">
      <c r="A73" s="207"/>
      <c r="B73" s="208"/>
      <c r="C73" s="252" t="s">
        <v>163</v>
      </c>
      <c r="D73" s="236"/>
      <c r="E73" s="236"/>
      <c r="F73" s="236"/>
      <c r="G73" s="236"/>
      <c r="H73" s="211"/>
      <c r="I73" s="211"/>
      <c r="J73" s="211"/>
      <c r="K73" s="211"/>
      <c r="L73" s="211"/>
      <c r="M73" s="211"/>
      <c r="N73" s="210"/>
      <c r="O73" s="210"/>
      <c r="P73" s="210"/>
      <c r="Q73" s="210"/>
      <c r="R73" s="211"/>
      <c r="S73" s="211"/>
      <c r="T73" s="211"/>
      <c r="U73" s="211"/>
      <c r="V73" s="211"/>
      <c r="W73" s="211"/>
      <c r="X73" s="211"/>
      <c r="Y73" s="200"/>
      <c r="Z73" s="200"/>
      <c r="AA73" s="200"/>
      <c r="AB73" s="200"/>
      <c r="AC73" s="200"/>
      <c r="AD73" s="200"/>
      <c r="AE73" s="200"/>
      <c r="AF73" s="200"/>
      <c r="AG73" s="200" t="s">
        <v>164</v>
      </c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</row>
    <row r="74" spans="1:60" outlineLevel="1">
      <c r="A74" s="207"/>
      <c r="B74" s="208"/>
      <c r="C74" s="249" t="s">
        <v>133</v>
      </c>
      <c r="D74" s="235"/>
      <c r="E74" s="235"/>
      <c r="F74" s="235"/>
      <c r="G74" s="235"/>
      <c r="H74" s="211"/>
      <c r="I74" s="211"/>
      <c r="J74" s="211"/>
      <c r="K74" s="211"/>
      <c r="L74" s="211"/>
      <c r="M74" s="211"/>
      <c r="N74" s="210"/>
      <c r="O74" s="210"/>
      <c r="P74" s="210"/>
      <c r="Q74" s="210"/>
      <c r="R74" s="211"/>
      <c r="S74" s="211"/>
      <c r="T74" s="211"/>
      <c r="U74" s="211"/>
      <c r="V74" s="211"/>
      <c r="W74" s="211"/>
      <c r="X74" s="211"/>
      <c r="Y74" s="200"/>
      <c r="Z74" s="200"/>
      <c r="AA74" s="200"/>
      <c r="AB74" s="200"/>
      <c r="AC74" s="200"/>
      <c r="AD74" s="200"/>
      <c r="AE74" s="200"/>
      <c r="AF74" s="200"/>
      <c r="AG74" s="200" t="s">
        <v>116</v>
      </c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</row>
    <row r="75" spans="1:60" outlineLevel="1">
      <c r="A75" s="207"/>
      <c r="B75" s="208"/>
      <c r="C75" s="249" t="s">
        <v>315</v>
      </c>
      <c r="D75" s="235"/>
      <c r="E75" s="235"/>
      <c r="F75" s="235"/>
      <c r="G75" s="235"/>
      <c r="H75" s="211"/>
      <c r="I75" s="211"/>
      <c r="J75" s="211"/>
      <c r="K75" s="211"/>
      <c r="L75" s="211"/>
      <c r="M75" s="211"/>
      <c r="N75" s="210"/>
      <c r="O75" s="210"/>
      <c r="P75" s="210"/>
      <c r="Q75" s="210"/>
      <c r="R75" s="211"/>
      <c r="S75" s="211"/>
      <c r="T75" s="211"/>
      <c r="U75" s="211"/>
      <c r="V75" s="211"/>
      <c r="W75" s="211"/>
      <c r="X75" s="211"/>
      <c r="Y75" s="200"/>
      <c r="Z75" s="200"/>
      <c r="AA75" s="200"/>
      <c r="AB75" s="200"/>
      <c r="AC75" s="200"/>
      <c r="AD75" s="200"/>
      <c r="AE75" s="200"/>
      <c r="AF75" s="200"/>
      <c r="AG75" s="200" t="s">
        <v>116</v>
      </c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</row>
    <row r="76" spans="1:60" outlineLevel="1">
      <c r="A76" s="207"/>
      <c r="B76" s="208"/>
      <c r="C76" s="249" t="s">
        <v>165</v>
      </c>
      <c r="D76" s="235"/>
      <c r="E76" s="235"/>
      <c r="F76" s="235"/>
      <c r="G76" s="235"/>
      <c r="H76" s="211"/>
      <c r="I76" s="211"/>
      <c r="J76" s="211"/>
      <c r="K76" s="211"/>
      <c r="L76" s="211"/>
      <c r="M76" s="211"/>
      <c r="N76" s="210"/>
      <c r="O76" s="210"/>
      <c r="P76" s="210"/>
      <c r="Q76" s="210"/>
      <c r="R76" s="211"/>
      <c r="S76" s="211"/>
      <c r="T76" s="211"/>
      <c r="U76" s="211"/>
      <c r="V76" s="211"/>
      <c r="W76" s="211"/>
      <c r="X76" s="211"/>
      <c r="Y76" s="200"/>
      <c r="Z76" s="200"/>
      <c r="AA76" s="200"/>
      <c r="AB76" s="200"/>
      <c r="AC76" s="200"/>
      <c r="AD76" s="200"/>
      <c r="AE76" s="200"/>
      <c r="AF76" s="200"/>
      <c r="AG76" s="200" t="s">
        <v>116</v>
      </c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</row>
    <row r="77" spans="1:60" outlineLevel="1">
      <c r="A77" s="207"/>
      <c r="B77" s="208"/>
      <c r="C77" s="250" t="s">
        <v>166</v>
      </c>
      <c r="D77" s="216"/>
      <c r="E77" s="217"/>
      <c r="F77" s="211"/>
      <c r="G77" s="211"/>
      <c r="H77" s="211"/>
      <c r="I77" s="211"/>
      <c r="J77" s="211"/>
      <c r="K77" s="211"/>
      <c r="L77" s="211"/>
      <c r="M77" s="211"/>
      <c r="N77" s="210"/>
      <c r="O77" s="210"/>
      <c r="P77" s="210"/>
      <c r="Q77" s="210"/>
      <c r="R77" s="211"/>
      <c r="S77" s="211"/>
      <c r="T77" s="211"/>
      <c r="U77" s="211"/>
      <c r="V77" s="211"/>
      <c r="W77" s="211"/>
      <c r="X77" s="211"/>
      <c r="Y77" s="200"/>
      <c r="Z77" s="200"/>
      <c r="AA77" s="200"/>
      <c r="AB77" s="200"/>
      <c r="AC77" s="200"/>
      <c r="AD77" s="200"/>
      <c r="AE77" s="200"/>
      <c r="AF77" s="200"/>
      <c r="AG77" s="200" t="s">
        <v>129</v>
      </c>
      <c r="AH77" s="200">
        <v>0</v>
      </c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</row>
    <row r="78" spans="1:60" outlineLevel="1">
      <c r="A78" s="207"/>
      <c r="B78" s="208"/>
      <c r="C78" s="250" t="s">
        <v>167</v>
      </c>
      <c r="D78" s="216"/>
      <c r="E78" s="217">
        <v>406</v>
      </c>
      <c r="F78" s="211"/>
      <c r="G78" s="211"/>
      <c r="H78" s="211"/>
      <c r="I78" s="211"/>
      <c r="J78" s="211"/>
      <c r="K78" s="211"/>
      <c r="L78" s="211"/>
      <c r="M78" s="211"/>
      <c r="N78" s="210"/>
      <c r="O78" s="210"/>
      <c r="P78" s="210"/>
      <c r="Q78" s="210"/>
      <c r="R78" s="211"/>
      <c r="S78" s="211"/>
      <c r="T78" s="211"/>
      <c r="U78" s="211"/>
      <c r="V78" s="211"/>
      <c r="W78" s="211"/>
      <c r="X78" s="211"/>
      <c r="Y78" s="200"/>
      <c r="Z78" s="200"/>
      <c r="AA78" s="200"/>
      <c r="AB78" s="200"/>
      <c r="AC78" s="200"/>
      <c r="AD78" s="200"/>
      <c r="AE78" s="200"/>
      <c r="AF78" s="200"/>
      <c r="AG78" s="200" t="s">
        <v>129</v>
      </c>
      <c r="AH78" s="200">
        <v>0</v>
      </c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</row>
    <row r="79" spans="1:60" ht="22.5" outlineLevel="1">
      <c r="A79" s="226">
        <v>12</v>
      </c>
      <c r="B79" s="227" t="s">
        <v>168</v>
      </c>
      <c r="C79" s="247" t="s">
        <v>169</v>
      </c>
      <c r="D79" s="228" t="s">
        <v>159</v>
      </c>
      <c r="E79" s="229">
        <v>1624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21</v>
      </c>
      <c r="M79" s="231">
        <f>G79*(1+L79/100)</f>
        <v>0</v>
      </c>
      <c r="N79" s="229">
        <v>9.5E-4</v>
      </c>
      <c r="O79" s="229">
        <f>ROUND(E79*N79,2)</f>
        <v>1.54</v>
      </c>
      <c r="P79" s="229">
        <v>0</v>
      </c>
      <c r="Q79" s="229">
        <f>ROUND(E79*P79,2)</f>
        <v>0</v>
      </c>
      <c r="R79" s="231" t="s">
        <v>160</v>
      </c>
      <c r="S79" s="231" t="s">
        <v>161</v>
      </c>
      <c r="T79" s="232" t="s">
        <v>162</v>
      </c>
      <c r="U79" s="211">
        <v>0.01</v>
      </c>
      <c r="V79" s="211">
        <f>ROUND(E79*U79,2)</f>
        <v>16.239999999999998</v>
      </c>
      <c r="W79" s="211"/>
      <c r="X79" s="211" t="s">
        <v>113</v>
      </c>
      <c r="Y79" s="200"/>
      <c r="Z79" s="200"/>
      <c r="AA79" s="200"/>
      <c r="AB79" s="200"/>
      <c r="AC79" s="200"/>
      <c r="AD79" s="200"/>
      <c r="AE79" s="200"/>
      <c r="AF79" s="200"/>
      <c r="AG79" s="200" t="s">
        <v>114</v>
      </c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</row>
    <row r="80" spans="1:60" outlineLevel="1">
      <c r="A80" s="207"/>
      <c r="B80" s="208"/>
      <c r="C80" s="252" t="s">
        <v>163</v>
      </c>
      <c r="D80" s="236"/>
      <c r="E80" s="236"/>
      <c r="F80" s="236"/>
      <c r="G80" s="236"/>
      <c r="H80" s="211"/>
      <c r="I80" s="211"/>
      <c r="J80" s="211"/>
      <c r="K80" s="211"/>
      <c r="L80" s="211"/>
      <c r="M80" s="211"/>
      <c r="N80" s="210"/>
      <c r="O80" s="210"/>
      <c r="P80" s="210"/>
      <c r="Q80" s="210"/>
      <c r="R80" s="211"/>
      <c r="S80" s="211"/>
      <c r="T80" s="211"/>
      <c r="U80" s="211"/>
      <c r="V80" s="211"/>
      <c r="W80" s="211"/>
      <c r="X80" s="211"/>
      <c r="Y80" s="200"/>
      <c r="Z80" s="200"/>
      <c r="AA80" s="200"/>
      <c r="AB80" s="200"/>
      <c r="AC80" s="200"/>
      <c r="AD80" s="200"/>
      <c r="AE80" s="200"/>
      <c r="AF80" s="200"/>
      <c r="AG80" s="200" t="s">
        <v>164</v>
      </c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</row>
    <row r="81" spans="1:60" outlineLevel="1">
      <c r="A81" s="207"/>
      <c r="B81" s="208"/>
      <c r="C81" s="250" t="s">
        <v>166</v>
      </c>
      <c r="D81" s="216"/>
      <c r="E81" s="217"/>
      <c r="F81" s="211"/>
      <c r="G81" s="211"/>
      <c r="H81" s="211"/>
      <c r="I81" s="211"/>
      <c r="J81" s="211"/>
      <c r="K81" s="211"/>
      <c r="L81" s="211"/>
      <c r="M81" s="211"/>
      <c r="N81" s="210"/>
      <c r="O81" s="210"/>
      <c r="P81" s="210"/>
      <c r="Q81" s="210"/>
      <c r="R81" s="211"/>
      <c r="S81" s="211"/>
      <c r="T81" s="211"/>
      <c r="U81" s="211"/>
      <c r="V81" s="211"/>
      <c r="W81" s="211"/>
      <c r="X81" s="211"/>
      <c r="Y81" s="200"/>
      <c r="Z81" s="200"/>
      <c r="AA81" s="200"/>
      <c r="AB81" s="200"/>
      <c r="AC81" s="200"/>
      <c r="AD81" s="200"/>
      <c r="AE81" s="200"/>
      <c r="AF81" s="200"/>
      <c r="AG81" s="200" t="s">
        <v>129</v>
      </c>
      <c r="AH81" s="200">
        <v>0</v>
      </c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</row>
    <row r="82" spans="1:60" outlineLevel="1">
      <c r="A82" s="207"/>
      <c r="B82" s="208"/>
      <c r="C82" s="250" t="s">
        <v>170</v>
      </c>
      <c r="D82" s="216"/>
      <c r="E82" s="217">
        <v>1624</v>
      </c>
      <c r="F82" s="211"/>
      <c r="G82" s="211"/>
      <c r="H82" s="211"/>
      <c r="I82" s="211"/>
      <c r="J82" s="211"/>
      <c r="K82" s="211"/>
      <c r="L82" s="211"/>
      <c r="M82" s="211"/>
      <c r="N82" s="210"/>
      <c r="O82" s="210"/>
      <c r="P82" s="210"/>
      <c r="Q82" s="210"/>
      <c r="R82" s="211"/>
      <c r="S82" s="211"/>
      <c r="T82" s="211"/>
      <c r="U82" s="211"/>
      <c r="V82" s="211"/>
      <c r="W82" s="211"/>
      <c r="X82" s="211"/>
      <c r="Y82" s="200"/>
      <c r="Z82" s="200"/>
      <c r="AA82" s="200"/>
      <c r="AB82" s="200"/>
      <c r="AC82" s="200"/>
      <c r="AD82" s="200"/>
      <c r="AE82" s="200"/>
      <c r="AF82" s="200"/>
      <c r="AG82" s="200" t="s">
        <v>129</v>
      </c>
      <c r="AH82" s="200">
        <v>5</v>
      </c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</row>
    <row r="83" spans="1:60" ht="22.5" outlineLevel="1">
      <c r="A83" s="226">
        <v>13</v>
      </c>
      <c r="B83" s="227" t="s">
        <v>171</v>
      </c>
      <c r="C83" s="247" t="s">
        <v>172</v>
      </c>
      <c r="D83" s="228" t="s">
        <v>159</v>
      </c>
      <c r="E83" s="229">
        <v>406</v>
      </c>
      <c r="F83" s="230"/>
      <c r="G83" s="231">
        <f>ROUND(E83*F83,2)</f>
        <v>0</v>
      </c>
      <c r="H83" s="230"/>
      <c r="I83" s="231">
        <f>ROUND(E83*H83,2)</f>
        <v>0</v>
      </c>
      <c r="J83" s="230"/>
      <c r="K83" s="231">
        <f>ROUND(E83*J83,2)</f>
        <v>0</v>
      </c>
      <c r="L83" s="231">
        <v>21</v>
      </c>
      <c r="M83" s="231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31" t="s">
        <v>160</v>
      </c>
      <c r="S83" s="231" t="s">
        <v>161</v>
      </c>
      <c r="T83" s="232" t="s">
        <v>162</v>
      </c>
      <c r="U83" s="211">
        <v>0.12</v>
      </c>
      <c r="V83" s="211">
        <f>ROUND(E83*U83,2)</f>
        <v>48.72</v>
      </c>
      <c r="W83" s="211"/>
      <c r="X83" s="211" t="s">
        <v>113</v>
      </c>
      <c r="Y83" s="200"/>
      <c r="Z83" s="200"/>
      <c r="AA83" s="200"/>
      <c r="AB83" s="200"/>
      <c r="AC83" s="200"/>
      <c r="AD83" s="200"/>
      <c r="AE83" s="200"/>
      <c r="AF83" s="200"/>
      <c r="AG83" s="200" t="s">
        <v>114</v>
      </c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</row>
    <row r="84" spans="1:60" outlineLevel="1">
      <c r="A84" s="207"/>
      <c r="B84" s="208"/>
      <c r="C84" s="250" t="s">
        <v>166</v>
      </c>
      <c r="D84" s="216"/>
      <c r="E84" s="217"/>
      <c r="F84" s="211"/>
      <c r="G84" s="211"/>
      <c r="H84" s="211"/>
      <c r="I84" s="211"/>
      <c r="J84" s="211"/>
      <c r="K84" s="211"/>
      <c r="L84" s="211"/>
      <c r="M84" s="211"/>
      <c r="N84" s="210"/>
      <c r="O84" s="210"/>
      <c r="P84" s="210"/>
      <c r="Q84" s="210"/>
      <c r="R84" s="211"/>
      <c r="S84" s="211"/>
      <c r="T84" s="211"/>
      <c r="U84" s="211"/>
      <c r="V84" s="211"/>
      <c r="W84" s="211"/>
      <c r="X84" s="211"/>
      <c r="Y84" s="200"/>
      <c r="Z84" s="200"/>
      <c r="AA84" s="200"/>
      <c r="AB84" s="200"/>
      <c r="AC84" s="200"/>
      <c r="AD84" s="200"/>
      <c r="AE84" s="200"/>
      <c r="AF84" s="200"/>
      <c r="AG84" s="200" t="s">
        <v>129</v>
      </c>
      <c r="AH84" s="200">
        <v>0</v>
      </c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</row>
    <row r="85" spans="1:60" outlineLevel="1">
      <c r="A85" s="207"/>
      <c r="B85" s="208"/>
      <c r="C85" s="250" t="s">
        <v>173</v>
      </c>
      <c r="D85" s="216"/>
      <c r="E85" s="217">
        <v>406</v>
      </c>
      <c r="F85" s="211"/>
      <c r="G85" s="211"/>
      <c r="H85" s="211"/>
      <c r="I85" s="211"/>
      <c r="J85" s="211"/>
      <c r="K85" s="211"/>
      <c r="L85" s="211"/>
      <c r="M85" s="211"/>
      <c r="N85" s="210"/>
      <c r="O85" s="210"/>
      <c r="P85" s="210"/>
      <c r="Q85" s="210"/>
      <c r="R85" s="211"/>
      <c r="S85" s="211"/>
      <c r="T85" s="211"/>
      <c r="U85" s="211"/>
      <c r="V85" s="211"/>
      <c r="W85" s="211"/>
      <c r="X85" s="211"/>
      <c r="Y85" s="200"/>
      <c r="Z85" s="200"/>
      <c r="AA85" s="200"/>
      <c r="AB85" s="200"/>
      <c r="AC85" s="200"/>
      <c r="AD85" s="200"/>
      <c r="AE85" s="200"/>
      <c r="AF85" s="200"/>
      <c r="AG85" s="200" t="s">
        <v>129</v>
      </c>
      <c r="AH85" s="200">
        <v>5</v>
      </c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</row>
    <row r="86" spans="1:60" outlineLevel="1">
      <c r="A86" s="226">
        <v>14</v>
      </c>
      <c r="B86" s="227" t="s">
        <v>174</v>
      </c>
      <c r="C86" s="247" t="s">
        <v>175</v>
      </c>
      <c r="D86" s="228" t="s">
        <v>176</v>
      </c>
      <c r="E86" s="229">
        <v>288</v>
      </c>
      <c r="F86" s="230"/>
      <c r="G86" s="231">
        <f>ROUND(E86*F86,2)</f>
        <v>0</v>
      </c>
      <c r="H86" s="230"/>
      <c r="I86" s="231">
        <f>ROUND(E86*H86,2)</f>
        <v>0</v>
      </c>
      <c r="J86" s="230"/>
      <c r="K86" s="231">
        <f>ROUND(E86*J86,2)</f>
        <v>0</v>
      </c>
      <c r="L86" s="231">
        <v>21</v>
      </c>
      <c r="M86" s="231">
        <f>G86*(1+L86/100)</f>
        <v>0</v>
      </c>
      <c r="N86" s="229">
        <v>6.3499999999999997E-3</v>
      </c>
      <c r="O86" s="229">
        <f>ROUND(E86*N86,2)</f>
        <v>1.83</v>
      </c>
      <c r="P86" s="229">
        <v>0</v>
      </c>
      <c r="Q86" s="229">
        <f>ROUND(E86*P86,2)</f>
        <v>0</v>
      </c>
      <c r="R86" s="231" t="s">
        <v>160</v>
      </c>
      <c r="S86" s="231" t="s">
        <v>161</v>
      </c>
      <c r="T86" s="232" t="s">
        <v>162</v>
      </c>
      <c r="U86" s="211">
        <v>0.15</v>
      </c>
      <c r="V86" s="211">
        <f>ROUND(E86*U86,2)</f>
        <v>43.2</v>
      </c>
      <c r="W86" s="211"/>
      <c r="X86" s="211" t="s">
        <v>113</v>
      </c>
      <c r="Y86" s="200"/>
      <c r="Z86" s="200"/>
      <c r="AA86" s="200"/>
      <c r="AB86" s="200"/>
      <c r="AC86" s="200"/>
      <c r="AD86" s="200"/>
      <c r="AE86" s="200"/>
      <c r="AF86" s="200"/>
      <c r="AG86" s="200" t="s">
        <v>114</v>
      </c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</row>
    <row r="87" spans="1:60" outlineLevel="1">
      <c r="A87" s="207"/>
      <c r="B87" s="208"/>
      <c r="C87" s="250" t="s">
        <v>166</v>
      </c>
      <c r="D87" s="216"/>
      <c r="E87" s="217"/>
      <c r="F87" s="211"/>
      <c r="G87" s="211"/>
      <c r="H87" s="211"/>
      <c r="I87" s="211"/>
      <c r="J87" s="211"/>
      <c r="K87" s="211"/>
      <c r="L87" s="211"/>
      <c r="M87" s="211"/>
      <c r="N87" s="210"/>
      <c r="O87" s="210"/>
      <c r="P87" s="210"/>
      <c r="Q87" s="210"/>
      <c r="R87" s="211"/>
      <c r="S87" s="211"/>
      <c r="T87" s="211"/>
      <c r="U87" s="211"/>
      <c r="V87" s="211"/>
      <c r="W87" s="211"/>
      <c r="X87" s="211"/>
      <c r="Y87" s="200"/>
      <c r="Z87" s="200"/>
      <c r="AA87" s="200"/>
      <c r="AB87" s="200"/>
      <c r="AC87" s="200"/>
      <c r="AD87" s="200"/>
      <c r="AE87" s="200"/>
      <c r="AF87" s="200"/>
      <c r="AG87" s="200" t="s">
        <v>129</v>
      </c>
      <c r="AH87" s="200">
        <v>0</v>
      </c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</row>
    <row r="88" spans="1:60" outlineLevel="1">
      <c r="A88" s="207"/>
      <c r="B88" s="208"/>
      <c r="C88" s="250" t="s">
        <v>177</v>
      </c>
      <c r="D88" s="216"/>
      <c r="E88" s="217">
        <v>288</v>
      </c>
      <c r="F88" s="211"/>
      <c r="G88" s="211"/>
      <c r="H88" s="211"/>
      <c r="I88" s="211"/>
      <c r="J88" s="211"/>
      <c r="K88" s="211"/>
      <c r="L88" s="211"/>
      <c r="M88" s="211"/>
      <c r="N88" s="210"/>
      <c r="O88" s="210"/>
      <c r="P88" s="210"/>
      <c r="Q88" s="210"/>
      <c r="R88" s="211"/>
      <c r="S88" s="211"/>
      <c r="T88" s="211"/>
      <c r="U88" s="211"/>
      <c r="V88" s="211"/>
      <c r="W88" s="211"/>
      <c r="X88" s="211"/>
      <c r="Y88" s="200"/>
      <c r="Z88" s="200"/>
      <c r="AA88" s="200"/>
      <c r="AB88" s="200"/>
      <c r="AC88" s="200"/>
      <c r="AD88" s="200"/>
      <c r="AE88" s="200"/>
      <c r="AF88" s="200"/>
      <c r="AG88" s="200" t="s">
        <v>129</v>
      </c>
      <c r="AH88" s="200">
        <v>0</v>
      </c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</row>
    <row r="89" spans="1:60" outlineLevel="1">
      <c r="A89" s="226">
        <v>15</v>
      </c>
      <c r="B89" s="227" t="s">
        <v>178</v>
      </c>
      <c r="C89" s="247" t="s">
        <v>179</v>
      </c>
      <c r="D89" s="228" t="s">
        <v>159</v>
      </c>
      <c r="E89" s="229">
        <v>522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21</v>
      </c>
      <c r="M89" s="231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1" t="s">
        <v>160</v>
      </c>
      <c r="S89" s="231" t="s">
        <v>161</v>
      </c>
      <c r="T89" s="232" t="s">
        <v>162</v>
      </c>
      <c r="U89" s="211">
        <v>0.03</v>
      </c>
      <c r="V89" s="211">
        <f>ROUND(E89*U89,2)</f>
        <v>15.66</v>
      </c>
      <c r="W89" s="211"/>
      <c r="X89" s="211" t="s">
        <v>113</v>
      </c>
      <c r="Y89" s="200"/>
      <c r="Z89" s="200"/>
      <c r="AA89" s="200"/>
      <c r="AB89" s="200"/>
      <c r="AC89" s="200"/>
      <c r="AD89" s="200"/>
      <c r="AE89" s="200"/>
      <c r="AF89" s="200"/>
      <c r="AG89" s="200" t="s">
        <v>114</v>
      </c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</row>
    <row r="90" spans="1:60" outlineLevel="1">
      <c r="A90" s="207"/>
      <c r="B90" s="208"/>
      <c r="C90" s="250" t="s">
        <v>166</v>
      </c>
      <c r="D90" s="216"/>
      <c r="E90" s="217"/>
      <c r="F90" s="211"/>
      <c r="G90" s="211"/>
      <c r="H90" s="211"/>
      <c r="I90" s="211"/>
      <c r="J90" s="211"/>
      <c r="K90" s="211"/>
      <c r="L90" s="211"/>
      <c r="M90" s="211"/>
      <c r="N90" s="210"/>
      <c r="O90" s="210"/>
      <c r="P90" s="210"/>
      <c r="Q90" s="210"/>
      <c r="R90" s="211"/>
      <c r="S90" s="211"/>
      <c r="T90" s="211"/>
      <c r="U90" s="211"/>
      <c r="V90" s="211"/>
      <c r="W90" s="211"/>
      <c r="X90" s="211"/>
      <c r="Y90" s="200"/>
      <c r="Z90" s="200"/>
      <c r="AA90" s="200"/>
      <c r="AB90" s="200"/>
      <c r="AC90" s="200"/>
      <c r="AD90" s="200"/>
      <c r="AE90" s="200"/>
      <c r="AF90" s="200"/>
      <c r="AG90" s="200" t="s">
        <v>129</v>
      </c>
      <c r="AH90" s="200">
        <v>0</v>
      </c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</row>
    <row r="91" spans="1:60" outlineLevel="1">
      <c r="A91" s="207"/>
      <c r="B91" s="208"/>
      <c r="C91" s="250" t="s">
        <v>180</v>
      </c>
      <c r="D91" s="216"/>
      <c r="E91" s="217">
        <v>522</v>
      </c>
      <c r="F91" s="211"/>
      <c r="G91" s="211"/>
      <c r="H91" s="211"/>
      <c r="I91" s="211"/>
      <c r="J91" s="211"/>
      <c r="K91" s="211"/>
      <c r="L91" s="211"/>
      <c r="M91" s="211"/>
      <c r="N91" s="210"/>
      <c r="O91" s="210"/>
      <c r="P91" s="210"/>
      <c r="Q91" s="210"/>
      <c r="R91" s="211"/>
      <c r="S91" s="211"/>
      <c r="T91" s="211"/>
      <c r="U91" s="211"/>
      <c r="V91" s="211"/>
      <c r="W91" s="211"/>
      <c r="X91" s="211"/>
      <c r="Y91" s="200"/>
      <c r="Z91" s="200"/>
      <c r="AA91" s="200"/>
      <c r="AB91" s="200"/>
      <c r="AC91" s="200"/>
      <c r="AD91" s="200"/>
      <c r="AE91" s="200"/>
      <c r="AF91" s="200"/>
      <c r="AG91" s="200" t="s">
        <v>129</v>
      </c>
      <c r="AH91" s="200">
        <v>0</v>
      </c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</row>
    <row r="92" spans="1:60" ht="22.5" outlineLevel="1">
      <c r="A92" s="226">
        <v>16</v>
      </c>
      <c r="B92" s="227" t="s">
        <v>181</v>
      </c>
      <c r="C92" s="247" t="s">
        <v>182</v>
      </c>
      <c r="D92" s="228" t="s">
        <v>159</v>
      </c>
      <c r="E92" s="229">
        <v>2088</v>
      </c>
      <c r="F92" s="230"/>
      <c r="G92" s="231">
        <f>ROUND(E92*F92,2)</f>
        <v>0</v>
      </c>
      <c r="H92" s="230"/>
      <c r="I92" s="231">
        <f>ROUND(E92*H92,2)</f>
        <v>0</v>
      </c>
      <c r="J92" s="230"/>
      <c r="K92" s="231">
        <f>ROUND(E92*J92,2)</f>
        <v>0</v>
      </c>
      <c r="L92" s="231">
        <v>21</v>
      </c>
      <c r="M92" s="231">
        <f>G92*(1+L92/100)</f>
        <v>0</v>
      </c>
      <c r="N92" s="229">
        <v>5.0000000000000002E-5</v>
      </c>
      <c r="O92" s="229">
        <f>ROUND(E92*N92,2)</f>
        <v>0.1</v>
      </c>
      <c r="P92" s="229">
        <v>0</v>
      </c>
      <c r="Q92" s="229">
        <f>ROUND(E92*P92,2)</f>
        <v>0</v>
      </c>
      <c r="R92" s="231" t="s">
        <v>160</v>
      </c>
      <c r="S92" s="231" t="s">
        <v>161</v>
      </c>
      <c r="T92" s="232" t="s">
        <v>112</v>
      </c>
      <c r="U92" s="211">
        <v>0</v>
      </c>
      <c r="V92" s="211">
        <f>ROUND(E92*U92,2)</f>
        <v>0</v>
      </c>
      <c r="W92" s="211"/>
      <c r="X92" s="211" t="s">
        <v>113</v>
      </c>
      <c r="Y92" s="200"/>
      <c r="Z92" s="200"/>
      <c r="AA92" s="200"/>
      <c r="AB92" s="200"/>
      <c r="AC92" s="200"/>
      <c r="AD92" s="200"/>
      <c r="AE92" s="200"/>
      <c r="AF92" s="200"/>
      <c r="AG92" s="200" t="s">
        <v>114</v>
      </c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</row>
    <row r="93" spans="1:60" outlineLevel="1">
      <c r="A93" s="207"/>
      <c r="B93" s="208"/>
      <c r="C93" s="250" t="s">
        <v>166</v>
      </c>
      <c r="D93" s="216"/>
      <c r="E93" s="217"/>
      <c r="F93" s="211"/>
      <c r="G93" s="211"/>
      <c r="H93" s="211"/>
      <c r="I93" s="211"/>
      <c r="J93" s="211"/>
      <c r="K93" s="211"/>
      <c r="L93" s="211"/>
      <c r="M93" s="211"/>
      <c r="N93" s="210"/>
      <c r="O93" s="210"/>
      <c r="P93" s="210"/>
      <c r="Q93" s="210"/>
      <c r="R93" s="211"/>
      <c r="S93" s="211"/>
      <c r="T93" s="211"/>
      <c r="U93" s="211"/>
      <c r="V93" s="211"/>
      <c r="W93" s="211"/>
      <c r="X93" s="211"/>
      <c r="Y93" s="200"/>
      <c r="Z93" s="200"/>
      <c r="AA93" s="200"/>
      <c r="AB93" s="200"/>
      <c r="AC93" s="200"/>
      <c r="AD93" s="200"/>
      <c r="AE93" s="200"/>
      <c r="AF93" s="200"/>
      <c r="AG93" s="200" t="s">
        <v>129</v>
      </c>
      <c r="AH93" s="200">
        <v>0</v>
      </c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</row>
    <row r="94" spans="1:60" outlineLevel="1">
      <c r="A94" s="207"/>
      <c r="B94" s="208"/>
      <c r="C94" s="250" t="s">
        <v>183</v>
      </c>
      <c r="D94" s="216"/>
      <c r="E94" s="217">
        <v>2088</v>
      </c>
      <c r="F94" s="211"/>
      <c r="G94" s="211"/>
      <c r="H94" s="211"/>
      <c r="I94" s="211"/>
      <c r="J94" s="211"/>
      <c r="K94" s="211"/>
      <c r="L94" s="211"/>
      <c r="M94" s="211"/>
      <c r="N94" s="210"/>
      <c r="O94" s="210"/>
      <c r="P94" s="210"/>
      <c r="Q94" s="210"/>
      <c r="R94" s="211"/>
      <c r="S94" s="211"/>
      <c r="T94" s="211"/>
      <c r="U94" s="211"/>
      <c r="V94" s="211"/>
      <c r="W94" s="211"/>
      <c r="X94" s="211"/>
      <c r="Y94" s="200"/>
      <c r="Z94" s="200"/>
      <c r="AA94" s="200"/>
      <c r="AB94" s="200"/>
      <c r="AC94" s="200"/>
      <c r="AD94" s="200"/>
      <c r="AE94" s="200"/>
      <c r="AF94" s="200"/>
      <c r="AG94" s="200" t="s">
        <v>129</v>
      </c>
      <c r="AH94" s="200">
        <v>5</v>
      </c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</row>
    <row r="95" spans="1:60" outlineLevel="1">
      <c r="A95" s="226">
        <v>17</v>
      </c>
      <c r="B95" s="227" t="s">
        <v>184</v>
      </c>
      <c r="C95" s="247" t="s">
        <v>185</v>
      </c>
      <c r="D95" s="228" t="s">
        <v>159</v>
      </c>
      <c r="E95" s="229">
        <v>522</v>
      </c>
      <c r="F95" s="230"/>
      <c r="G95" s="231">
        <f>ROUND(E95*F95,2)</f>
        <v>0</v>
      </c>
      <c r="H95" s="230"/>
      <c r="I95" s="231">
        <f>ROUND(E95*H95,2)</f>
        <v>0</v>
      </c>
      <c r="J95" s="230"/>
      <c r="K95" s="231">
        <f>ROUND(E95*J95,2)</f>
        <v>0</v>
      </c>
      <c r="L95" s="231">
        <v>21</v>
      </c>
      <c r="M95" s="231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1" t="s">
        <v>160</v>
      </c>
      <c r="S95" s="231" t="s">
        <v>161</v>
      </c>
      <c r="T95" s="232" t="s">
        <v>112</v>
      </c>
      <c r="U95" s="211">
        <v>0.02</v>
      </c>
      <c r="V95" s="211">
        <f>ROUND(E95*U95,2)</f>
        <v>10.44</v>
      </c>
      <c r="W95" s="211"/>
      <c r="X95" s="211" t="s">
        <v>113</v>
      </c>
      <c r="Y95" s="200"/>
      <c r="Z95" s="200"/>
      <c r="AA95" s="200"/>
      <c r="AB95" s="200"/>
      <c r="AC95" s="200"/>
      <c r="AD95" s="200"/>
      <c r="AE95" s="200"/>
      <c r="AF95" s="200"/>
      <c r="AG95" s="200" t="s">
        <v>114</v>
      </c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</row>
    <row r="96" spans="1:60" outlineLevel="1">
      <c r="A96" s="207"/>
      <c r="B96" s="208"/>
      <c r="C96" s="250" t="s">
        <v>166</v>
      </c>
      <c r="D96" s="216"/>
      <c r="E96" s="217"/>
      <c r="F96" s="211"/>
      <c r="G96" s="211"/>
      <c r="H96" s="211"/>
      <c r="I96" s="211"/>
      <c r="J96" s="211"/>
      <c r="K96" s="211"/>
      <c r="L96" s="211"/>
      <c r="M96" s="211"/>
      <c r="N96" s="210"/>
      <c r="O96" s="210"/>
      <c r="P96" s="210"/>
      <c r="Q96" s="210"/>
      <c r="R96" s="211"/>
      <c r="S96" s="211"/>
      <c r="T96" s="211"/>
      <c r="U96" s="211"/>
      <c r="V96" s="211"/>
      <c r="W96" s="211"/>
      <c r="X96" s="211"/>
      <c r="Y96" s="200"/>
      <c r="Z96" s="200"/>
      <c r="AA96" s="200"/>
      <c r="AB96" s="200"/>
      <c r="AC96" s="200"/>
      <c r="AD96" s="200"/>
      <c r="AE96" s="200"/>
      <c r="AF96" s="200"/>
      <c r="AG96" s="200" t="s">
        <v>129</v>
      </c>
      <c r="AH96" s="200">
        <v>0</v>
      </c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</row>
    <row r="97" spans="1:60" outlineLevel="1">
      <c r="A97" s="207"/>
      <c r="B97" s="208"/>
      <c r="C97" s="250" t="s">
        <v>186</v>
      </c>
      <c r="D97" s="216"/>
      <c r="E97" s="217">
        <v>522</v>
      </c>
      <c r="F97" s="211"/>
      <c r="G97" s="211"/>
      <c r="H97" s="211"/>
      <c r="I97" s="211"/>
      <c r="J97" s="211"/>
      <c r="K97" s="211"/>
      <c r="L97" s="211"/>
      <c r="M97" s="211"/>
      <c r="N97" s="210"/>
      <c r="O97" s="210"/>
      <c r="P97" s="210"/>
      <c r="Q97" s="210"/>
      <c r="R97" s="211"/>
      <c r="S97" s="211"/>
      <c r="T97" s="211"/>
      <c r="U97" s="211"/>
      <c r="V97" s="211"/>
      <c r="W97" s="211"/>
      <c r="X97" s="211"/>
      <c r="Y97" s="200"/>
      <c r="Z97" s="200"/>
      <c r="AA97" s="200"/>
      <c r="AB97" s="200"/>
      <c r="AC97" s="200"/>
      <c r="AD97" s="200"/>
      <c r="AE97" s="200"/>
      <c r="AF97" s="200"/>
      <c r="AG97" s="200" t="s">
        <v>129</v>
      </c>
      <c r="AH97" s="200">
        <v>5</v>
      </c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</row>
    <row r="98" spans="1:60">
      <c r="A98" s="219" t="s">
        <v>108</v>
      </c>
      <c r="B98" s="220" t="s">
        <v>71</v>
      </c>
      <c r="C98" s="246" t="s">
        <v>72</v>
      </c>
      <c r="D98" s="221"/>
      <c r="E98" s="222"/>
      <c r="F98" s="223"/>
      <c r="G98" s="223">
        <f>SUMIF(AG99:AG103,"&lt;&gt;NOR",G99:G103)</f>
        <v>0</v>
      </c>
      <c r="H98" s="223"/>
      <c r="I98" s="223">
        <f>SUM(I99:I103)</f>
        <v>0</v>
      </c>
      <c r="J98" s="223"/>
      <c r="K98" s="223">
        <f>SUM(K99:K103)</f>
        <v>0</v>
      </c>
      <c r="L98" s="223"/>
      <c r="M98" s="223">
        <f>SUM(M99:M103)</f>
        <v>0</v>
      </c>
      <c r="N98" s="222"/>
      <c r="O98" s="222">
        <f>SUM(O99:O103)</f>
        <v>0</v>
      </c>
      <c r="P98" s="222"/>
      <c r="Q98" s="222">
        <f>SUM(Q99:Q103)</f>
        <v>0</v>
      </c>
      <c r="R98" s="223"/>
      <c r="S98" s="223"/>
      <c r="T98" s="224"/>
      <c r="U98" s="218"/>
      <c r="V98" s="218">
        <f>SUM(V99:V103)</f>
        <v>41.35</v>
      </c>
      <c r="W98" s="218"/>
      <c r="X98" s="218"/>
      <c r="AG98" t="s">
        <v>109</v>
      </c>
    </row>
    <row r="99" spans="1:60" outlineLevel="1">
      <c r="A99" s="226">
        <v>18</v>
      </c>
      <c r="B99" s="227" t="s">
        <v>187</v>
      </c>
      <c r="C99" s="247" t="s">
        <v>188</v>
      </c>
      <c r="D99" s="228" t="s">
        <v>189</v>
      </c>
      <c r="E99" s="229">
        <v>13.73828</v>
      </c>
      <c r="F99" s="230"/>
      <c r="G99" s="231">
        <f>ROUND(E99*F99,2)</f>
        <v>0</v>
      </c>
      <c r="H99" s="230"/>
      <c r="I99" s="231">
        <f>ROUND(E99*H99,2)</f>
        <v>0</v>
      </c>
      <c r="J99" s="230"/>
      <c r="K99" s="231">
        <f>ROUND(E99*J99,2)</f>
        <v>0</v>
      </c>
      <c r="L99" s="231">
        <v>21</v>
      </c>
      <c r="M99" s="231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31"/>
      <c r="S99" s="231" t="s">
        <v>111</v>
      </c>
      <c r="T99" s="232" t="s">
        <v>112</v>
      </c>
      <c r="U99" s="211">
        <v>3.01</v>
      </c>
      <c r="V99" s="211">
        <f>ROUND(E99*U99,2)</f>
        <v>41.35</v>
      </c>
      <c r="W99" s="211"/>
      <c r="X99" s="211" t="s">
        <v>190</v>
      </c>
      <c r="Y99" s="200"/>
      <c r="Z99" s="200"/>
      <c r="AA99" s="200"/>
      <c r="AB99" s="200"/>
      <c r="AC99" s="200"/>
      <c r="AD99" s="200"/>
      <c r="AE99" s="200"/>
      <c r="AF99" s="200"/>
      <c r="AG99" s="200" t="s">
        <v>191</v>
      </c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</row>
    <row r="100" spans="1:60" outlineLevel="1">
      <c r="A100" s="207"/>
      <c r="B100" s="208"/>
      <c r="C100" s="248" t="s">
        <v>133</v>
      </c>
      <c r="D100" s="233"/>
      <c r="E100" s="233"/>
      <c r="F100" s="233"/>
      <c r="G100" s="233"/>
      <c r="H100" s="211"/>
      <c r="I100" s="211"/>
      <c r="J100" s="211"/>
      <c r="K100" s="211"/>
      <c r="L100" s="211"/>
      <c r="M100" s="211"/>
      <c r="N100" s="210"/>
      <c r="O100" s="210"/>
      <c r="P100" s="210"/>
      <c r="Q100" s="210"/>
      <c r="R100" s="211"/>
      <c r="S100" s="211"/>
      <c r="T100" s="211"/>
      <c r="U100" s="211"/>
      <c r="V100" s="211"/>
      <c r="W100" s="211"/>
      <c r="X100" s="211"/>
      <c r="Y100" s="200"/>
      <c r="Z100" s="200"/>
      <c r="AA100" s="200"/>
      <c r="AB100" s="200"/>
      <c r="AC100" s="200"/>
      <c r="AD100" s="200"/>
      <c r="AE100" s="200"/>
      <c r="AF100" s="200"/>
      <c r="AG100" s="200" t="s">
        <v>116</v>
      </c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</row>
    <row r="101" spans="1:60" outlineLevel="1">
      <c r="A101" s="207"/>
      <c r="B101" s="208"/>
      <c r="C101" s="249" t="s">
        <v>192</v>
      </c>
      <c r="D101" s="235"/>
      <c r="E101" s="235"/>
      <c r="F101" s="235"/>
      <c r="G101" s="235"/>
      <c r="H101" s="211"/>
      <c r="I101" s="211"/>
      <c r="J101" s="211"/>
      <c r="K101" s="211"/>
      <c r="L101" s="211"/>
      <c r="M101" s="211"/>
      <c r="N101" s="210"/>
      <c r="O101" s="210"/>
      <c r="P101" s="210"/>
      <c r="Q101" s="210"/>
      <c r="R101" s="211"/>
      <c r="S101" s="211"/>
      <c r="T101" s="211"/>
      <c r="U101" s="211"/>
      <c r="V101" s="211"/>
      <c r="W101" s="211"/>
      <c r="X101" s="211"/>
      <c r="Y101" s="200"/>
      <c r="Z101" s="200"/>
      <c r="AA101" s="200"/>
      <c r="AB101" s="200"/>
      <c r="AC101" s="200"/>
      <c r="AD101" s="200"/>
      <c r="AE101" s="200"/>
      <c r="AF101" s="200"/>
      <c r="AG101" s="200" t="s">
        <v>116</v>
      </c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</row>
    <row r="102" spans="1:60" outlineLevel="1">
      <c r="A102" s="207"/>
      <c r="B102" s="208"/>
      <c r="C102" s="249" t="s">
        <v>316</v>
      </c>
      <c r="D102" s="235"/>
      <c r="E102" s="235"/>
      <c r="F102" s="235"/>
      <c r="G102" s="235"/>
      <c r="H102" s="211"/>
      <c r="I102" s="211"/>
      <c r="J102" s="211"/>
      <c r="K102" s="211"/>
      <c r="L102" s="211"/>
      <c r="M102" s="211"/>
      <c r="N102" s="210"/>
      <c r="O102" s="210"/>
      <c r="P102" s="210"/>
      <c r="Q102" s="210"/>
      <c r="R102" s="211"/>
      <c r="S102" s="211"/>
      <c r="T102" s="211"/>
      <c r="U102" s="211"/>
      <c r="V102" s="211"/>
      <c r="W102" s="211"/>
      <c r="X102" s="211"/>
      <c r="Y102" s="200"/>
      <c r="Z102" s="200"/>
      <c r="AA102" s="200"/>
      <c r="AB102" s="200"/>
      <c r="AC102" s="200"/>
      <c r="AD102" s="200"/>
      <c r="AE102" s="200"/>
      <c r="AF102" s="200"/>
      <c r="AG102" s="200" t="s">
        <v>116</v>
      </c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</row>
    <row r="103" spans="1:60" outlineLevel="1">
      <c r="A103" s="207"/>
      <c r="B103" s="208"/>
      <c r="C103" s="249" t="s">
        <v>193</v>
      </c>
      <c r="D103" s="235"/>
      <c r="E103" s="235"/>
      <c r="F103" s="235"/>
      <c r="G103" s="235"/>
      <c r="H103" s="211"/>
      <c r="I103" s="211"/>
      <c r="J103" s="211"/>
      <c r="K103" s="211"/>
      <c r="L103" s="211"/>
      <c r="M103" s="211"/>
      <c r="N103" s="210"/>
      <c r="O103" s="210"/>
      <c r="P103" s="210"/>
      <c r="Q103" s="210"/>
      <c r="R103" s="211"/>
      <c r="S103" s="211"/>
      <c r="T103" s="211"/>
      <c r="U103" s="211"/>
      <c r="V103" s="211"/>
      <c r="W103" s="211"/>
      <c r="X103" s="211"/>
      <c r="Y103" s="200"/>
      <c r="Z103" s="200"/>
      <c r="AA103" s="200"/>
      <c r="AB103" s="200"/>
      <c r="AC103" s="200"/>
      <c r="AD103" s="200"/>
      <c r="AE103" s="200"/>
      <c r="AF103" s="200"/>
      <c r="AG103" s="200" t="s">
        <v>116</v>
      </c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</row>
    <row r="104" spans="1:60">
      <c r="A104" s="219" t="s">
        <v>108</v>
      </c>
      <c r="B104" s="220" t="s">
        <v>73</v>
      </c>
      <c r="C104" s="246" t="s">
        <v>74</v>
      </c>
      <c r="D104" s="221"/>
      <c r="E104" s="222"/>
      <c r="F104" s="223"/>
      <c r="G104" s="223">
        <f>SUMIF(AG105:AG158,"&lt;&gt;NOR",G105:G158)</f>
        <v>0</v>
      </c>
      <c r="H104" s="223"/>
      <c r="I104" s="223">
        <f>SUM(I105:I158)</f>
        <v>0</v>
      </c>
      <c r="J104" s="223"/>
      <c r="K104" s="223">
        <f>SUM(K105:K158)</f>
        <v>0</v>
      </c>
      <c r="L104" s="223"/>
      <c r="M104" s="223">
        <f>SUM(M105:M158)</f>
        <v>0</v>
      </c>
      <c r="N104" s="222"/>
      <c r="O104" s="222">
        <f>SUM(O105:O158)</f>
        <v>0</v>
      </c>
      <c r="P104" s="222"/>
      <c r="Q104" s="222">
        <f>SUM(Q105:Q158)</f>
        <v>0</v>
      </c>
      <c r="R104" s="223"/>
      <c r="S104" s="223"/>
      <c r="T104" s="224"/>
      <c r="U104" s="218"/>
      <c r="V104" s="218">
        <f>SUM(V105:V158)</f>
        <v>0</v>
      </c>
      <c r="W104" s="218"/>
      <c r="X104" s="218"/>
      <c r="AG104" t="s">
        <v>109</v>
      </c>
    </row>
    <row r="105" spans="1:60" ht="22.5" outlineLevel="1">
      <c r="A105" s="226">
        <v>19</v>
      </c>
      <c r="B105" s="227" t="s">
        <v>194</v>
      </c>
      <c r="C105" s="247" t="s">
        <v>195</v>
      </c>
      <c r="D105" s="228" t="s">
        <v>176</v>
      </c>
      <c r="E105" s="229">
        <v>5.2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21</v>
      </c>
      <c r="M105" s="231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1"/>
      <c r="S105" s="231" t="s">
        <v>111</v>
      </c>
      <c r="T105" s="232" t="s">
        <v>112</v>
      </c>
      <c r="U105" s="211">
        <v>0</v>
      </c>
      <c r="V105" s="211">
        <f>ROUND(E105*U105,2)</f>
        <v>0</v>
      </c>
      <c r="W105" s="211"/>
      <c r="X105" s="211" t="s">
        <v>113</v>
      </c>
      <c r="Y105" s="200"/>
      <c r="Z105" s="200"/>
      <c r="AA105" s="200"/>
      <c r="AB105" s="200"/>
      <c r="AC105" s="200"/>
      <c r="AD105" s="200"/>
      <c r="AE105" s="200"/>
      <c r="AF105" s="200"/>
      <c r="AG105" s="200" t="s">
        <v>114</v>
      </c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</row>
    <row r="106" spans="1:60" outlineLevel="1">
      <c r="A106" s="207"/>
      <c r="B106" s="208"/>
      <c r="C106" s="248" t="s">
        <v>126</v>
      </c>
      <c r="D106" s="233"/>
      <c r="E106" s="233"/>
      <c r="F106" s="233"/>
      <c r="G106" s="233"/>
      <c r="H106" s="211"/>
      <c r="I106" s="211"/>
      <c r="J106" s="211"/>
      <c r="K106" s="211"/>
      <c r="L106" s="211"/>
      <c r="M106" s="211"/>
      <c r="N106" s="210"/>
      <c r="O106" s="210"/>
      <c r="P106" s="210"/>
      <c r="Q106" s="210"/>
      <c r="R106" s="211"/>
      <c r="S106" s="211"/>
      <c r="T106" s="211"/>
      <c r="U106" s="211"/>
      <c r="V106" s="211"/>
      <c r="W106" s="211"/>
      <c r="X106" s="211"/>
      <c r="Y106" s="200"/>
      <c r="Z106" s="200"/>
      <c r="AA106" s="200"/>
      <c r="AB106" s="200"/>
      <c r="AC106" s="200"/>
      <c r="AD106" s="200"/>
      <c r="AE106" s="200"/>
      <c r="AF106" s="200"/>
      <c r="AG106" s="200" t="s">
        <v>116</v>
      </c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</row>
    <row r="107" spans="1:60" outlineLevel="1">
      <c r="A107" s="207"/>
      <c r="B107" s="208"/>
      <c r="C107" s="249" t="s">
        <v>196</v>
      </c>
      <c r="D107" s="235"/>
      <c r="E107" s="235"/>
      <c r="F107" s="235"/>
      <c r="G107" s="235"/>
      <c r="H107" s="211"/>
      <c r="I107" s="211"/>
      <c r="J107" s="211"/>
      <c r="K107" s="211"/>
      <c r="L107" s="211"/>
      <c r="M107" s="211"/>
      <c r="N107" s="210"/>
      <c r="O107" s="210"/>
      <c r="P107" s="210"/>
      <c r="Q107" s="210"/>
      <c r="R107" s="211"/>
      <c r="S107" s="211"/>
      <c r="T107" s="211"/>
      <c r="U107" s="211"/>
      <c r="V107" s="211"/>
      <c r="W107" s="211"/>
      <c r="X107" s="211"/>
      <c r="Y107" s="200"/>
      <c r="Z107" s="200"/>
      <c r="AA107" s="200"/>
      <c r="AB107" s="200"/>
      <c r="AC107" s="200"/>
      <c r="AD107" s="200"/>
      <c r="AE107" s="200"/>
      <c r="AF107" s="200"/>
      <c r="AG107" s="200" t="s">
        <v>116</v>
      </c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</row>
    <row r="108" spans="1:60" outlineLevel="1">
      <c r="A108" s="207"/>
      <c r="B108" s="208"/>
      <c r="C108" s="249" t="s">
        <v>197</v>
      </c>
      <c r="D108" s="235"/>
      <c r="E108" s="235"/>
      <c r="F108" s="235"/>
      <c r="G108" s="235"/>
      <c r="H108" s="211"/>
      <c r="I108" s="211"/>
      <c r="J108" s="211"/>
      <c r="K108" s="211"/>
      <c r="L108" s="211"/>
      <c r="M108" s="211"/>
      <c r="N108" s="210"/>
      <c r="O108" s="210"/>
      <c r="P108" s="210"/>
      <c r="Q108" s="210"/>
      <c r="R108" s="211"/>
      <c r="S108" s="211"/>
      <c r="T108" s="211"/>
      <c r="U108" s="211"/>
      <c r="V108" s="211"/>
      <c r="W108" s="211"/>
      <c r="X108" s="211"/>
      <c r="Y108" s="200"/>
      <c r="Z108" s="200"/>
      <c r="AA108" s="200"/>
      <c r="AB108" s="200"/>
      <c r="AC108" s="200"/>
      <c r="AD108" s="200"/>
      <c r="AE108" s="200"/>
      <c r="AF108" s="200"/>
      <c r="AG108" s="200" t="s">
        <v>116</v>
      </c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</row>
    <row r="109" spans="1:60" outlineLevel="1">
      <c r="A109" s="207"/>
      <c r="B109" s="208"/>
      <c r="C109" s="249" t="s">
        <v>198</v>
      </c>
      <c r="D109" s="235"/>
      <c r="E109" s="235"/>
      <c r="F109" s="235"/>
      <c r="G109" s="235"/>
      <c r="H109" s="211"/>
      <c r="I109" s="211"/>
      <c r="J109" s="211"/>
      <c r="K109" s="211"/>
      <c r="L109" s="211"/>
      <c r="M109" s="211"/>
      <c r="N109" s="210"/>
      <c r="O109" s="210"/>
      <c r="P109" s="210"/>
      <c r="Q109" s="210"/>
      <c r="R109" s="211"/>
      <c r="S109" s="211"/>
      <c r="T109" s="211"/>
      <c r="U109" s="211"/>
      <c r="V109" s="211"/>
      <c r="W109" s="211"/>
      <c r="X109" s="211"/>
      <c r="Y109" s="200"/>
      <c r="Z109" s="200"/>
      <c r="AA109" s="200"/>
      <c r="AB109" s="200"/>
      <c r="AC109" s="200"/>
      <c r="AD109" s="200"/>
      <c r="AE109" s="200"/>
      <c r="AF109" s="200"/>
      <c r="AG109" s="200" t="s">
        <v>116</v>
      </c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</row>
    <row r="110" spans="1:60" outlineLevel="1">
      <c r="A110" s="207"/>
      <c r="B110" s="208"/>
      <c r="C110" s="249" t="s">
        <v>199</v>
      </c>
      <c r="D110" s="235"/>
      <c r="E110" s="235"/>
      <c r="F110" s="235"/>
      <c r="G110" s="235"/>
      <c r="H110" s="211"/>
      <c r="I110" s="211"/>
      <c r="J110" s="211"/>
      <c r="K110" s="211"/>
      <c r="L110" s="211"/>
      <c r="M110" s="211"/>
      <c r="N110" s="210"/>
      <c r="O110" s="210"/>
      <c r="P110" s="210"/>
      <c r="Q110" s="210"/>
      <c r="R110" s="211"/>
      <c r="S110" s="211"/>
      <c r="T110" s="211"/>
      <c r="U110" s="211"/>
      <c r="V110" s="211"/>
      <c r="W110" s="211"/>
      <c r="X110" s="211"/>
      <c r="Y110" s="200"/>
      <c r="Z110" s="200"/>
      <c r="AA110" s="200"/>
      <c r="AB110" s="200"/>
      <c r="AC110" s="200"/>
      <c r="AD110" s="200"/>
      <c r="AE110" s="200"/>
      <c r="AF110" s="200"/>
      <c r="AG110" s="200" t="s">
        <v>116</v>
      </c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</row>
    <row r="111" spans="1:60" outlineLevel="1">
      <c r="A111" s="207"/>
      <c r="B111" s="208"/>
      <c r="C111" s="250" t="s">
        <v>200</v>
      </c>
      <c r="D111" s="216"/>
      <c r="E111" s="217">
        <v>5.2</v>
      </c>
      <c r="F111" s="211"/>
      <c r="G111" s="211"/>
      <c r="H111" s="211"/>
      <c r="I111" s="211"/>
      <c r="J111" s="211"/>
      <c r="K111" s="211"/>
      <c r="L111" s="211"/>
      <c r="M111" s="211"/>
      <c r="N111" s="210"/>
      <c r="O111" s="210"/>
      <c r="P111" s="210"/>
      <c r="Q111" s="210"/>
      <c r="R111" s="211"/>
      <c r="S111" s="211"/>
      <c r="T111" s="211"/>
      <c r="U111" s="211"/>
      <c r="V111" s="211"/>
      <c r="W111" s="211"/>
      <c r="X111" s="211"/>
      <c r="Y111" s="200"/>
      <c r="Z111" s="200"/>
      <c r="AA111" s="200"/>
      <c r="AB111" s="200"/>
      <c r="AC111" s="200"/>
      <c r="AD111" s="200"/>
      <c r="AE111" s="200"/>
      <c r="AF111" s="200"/>
      <c r="AG111" s="200" t="s">
        <v>129</v>
      </c>
      <c r="AH111" s="200">
        <v>0</v>
      </c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</row>
    <row r="112" spans="1:60" ht="22.5" outlineLevel="1">
      <c r="A112" s="226">
        <v>20</v>
      </c>
      <c r="B112" s="227" t="s">
        <v>201</v>
      </c>
      <c r="C112" s="247" t="s">
        <v>202</v>
      </c>
      <c r="D112" s="228" t="s">
        <v>176</v>
      </c>
      <c r="E112" s="229">
        <v>3.1</v>
      </c>
      <c r="F112" s="230"/>
      <c r="G112" s="231">
        <f>ROUND(E112*F112,2)</f>
        <v>0</v>
      </c>
      <c r="H112" s="230"/>
      <c r="I112" s="231">
        <f>ROUND(E112*H112,2)</f>
        <v>0</v>
      </c>
      <c r="J112" s="230"/>
      <c r="K112" s="231">
        <f>ROUND(E112*J112,2)</f>
        <v>0</v>
      </c>
      <c r="L112" s="231">
        <v>21</v>
      </c>
      <c r="M112" s="231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31"/>
      <c r="S112" s="231" t="s">
        <v>111</v>
      </c>
      <c r="T112" s="232" t="s">
        <v>112</v>
      </c>
      <c r="U112" s="211">
        <v>0</v>
      </c>
      <c r="V112" s="211">
        <f>ROUND(E112*U112,2)</f>
        <v>0</v>
      </c>
      <c r="W112" s="211"/>
      <c r="X112" s="211" t="s">
        <v>113</v>
      </c>
      <c r="Y112" s="200"/>
      <c r="Z112" s="200"/>
      <c r="AA112" s="200"/>
      <c r="AB112" s="200"/>
      <c r="AC112" s="200"/>
      <c r="AD112" s="200"/>
      <c r="AE112" s="200"/>
      <c r="AF112" s="200"/>
      <c r="AG112" s="200" t="s">
        <v>114</v>
      </c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</row>
    <row r="113" spans="1:60" outlineLevel="1">
      <c r="A113" s="207"/>
      <c r="B113" s="208"/>
      <c r="C113" s="248" t="s">
        <v>126</v>
      </c>
      <c r="D113" s="233"/>
      <c r="E113" s="233"/>
      <c r="F113" s="233"/>
      <c r="G113" s="233"/>
      <c r="H113" s="211"/>
      <c r="I113" s="211"/>
      <c r="J113" s="211"/>
      <c r="K113" s="211"/>
      <c r="L113" s="211"/>
      <c r="M113" s="211"/>
      <c r="N113" s="210"/>
      <c r="O113" s="210"/>
      <c r="P113" s="210"/>
      <c r="Q113" s="210"/>
      <c r="R113" s="211"/>
      <c r="S113" s="211"/>
      <c r="T113" s="211"/>
      <c r="U113" s="211"/>
      <c r="V113" s="211"/>
      <c r="W113" s="211"/>
      <c r="X113" s="211"/>
      <c r="Y113" s="200"/>
      <c r="Z113" s="200"/>
      <c r="AA113" s="200"/>
      <c r="AB113" s="200"/>
      <c r="AC113" s="200"/>
      <c r="AD113" s="200"/>
      <c r="AE113" s="200"/>
      <c r="AF113" s="200"/>
      <c r="AG113" s="200" t="s">
        <v>116</v>
      </c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</row>
    <row r="114" spans="1:60" outlineLevel="1">
      <c r="A114" s="207"/>
      <c r="B114" s="208"/>
      <c r="C114" s="249" t="s">
        <v>196</v>
      </c>
      <c r="D114" s="235"/>
      <c r="E114" s="235"/>
      <c r="F114" s="235"/>
      <c r="G114" s="235"/>
      <c r="H114" s="211"/>
      <c r="I114" s="211"/>
      <c r="J114" s="211"/>
      <c r="K114" s="211"/>
      <c r="L114" s="211"/>
      <c r="M114" s="211"/>
      <c r="N114" s="210"/>
      <c r="O114" s="210"/>
      <c r="P114" s="210"/>
      <c r="Q114" s="210"/>
      <c r="R114" s="211"/>
      <c r="S114" s="211"/>
      <c r="T114" s="211"/>
      <c r="U114" s="211"/>
      <c r="V114" s="211"/>
      <c r="W114" s="211"/>
      <c r="X114" s="211"/>
      <c r="Y114" s="200"/>
      <c r="Z114" s="200"/>
      <c r="AA114" s="200"/>
      <c r="AB114" s="200"/>
      <c r="AC114" s="200"/>
      <c r="AD114" s="200"/>
      <c r="AE114" s="200"/>
      <c r="AF114" s="200"/>
      <c r="AG114" s="200" t="s">
        <v>116</v>
      </c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0"/>
      <c r="BB114" s="200"/>
      <c r="BC114" s="200"/>
      <c r="BD114" s="200"/>
      <c r="BE114" s="200"/>
      <c r="BF114" s="200"/>
      <c r="BG114" s="200"/>
      <c r="BH114" s="200"/>
    </row>
    <row r="115" spans="1:60" outlineLevel="1">
      <c r="A115" s="207"/>
      <c r="B115" s="208"/>
      <c r="C115" s="249" t="s">
        <v>197</v>
      </c>
      <c r="D115" s="235"/>
      <c r="E115" s="235"/>
      <c r="F115" s="235"/>
      <c r="G115" s="235"/>
      <c r="H115" s="211"/>
      <c r="I115" s="211"/>
      <c r="J115" s="211"/>
      <c r="K115" s="211"/>
      <c r="L115" s="211"/>
      <c r="M115" s="211"/>
      <c r="N115" s="210"/>
      <c r="O115" s="210"/>
      <c r="P115" s="210"/>
      <c r="Q115" s="210"/>
      <c r="R115" s="211"/>
      <c r="S115" s="211"/>
      <c r="T115" s="211"/>
      <c r="U115" s="211"/>
      <c r="V115" s="211"/>
      <c r="W115" s="211"/>
      <c r="X115" s="211"/>
      <c r="Y115" s="200"/>
      <c r="Z115" s="200"/>
      <c r="AA115" s="200"/>
      <c r="AB115" s="200"/>
      <c r="AC115" s="200"/>
      <c r="AD115" s="200"/>
      <c r="AE115" s="200"/>
      <c r="AF115" s="200"/>
      <c r="AG115" s="200" t="s">
        <v>116</v>
      </c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0"/>
      <c r="AZ115" s="200"/>
      <c r="BA115" s="200"/>
      <c r="BB115" s="200"/>
      <c r="BC115" s="200"/>
      <c r="BD115" s="200"/>
      <c r="BE115" s="200"/>
      <c r="BF115" s="200"/>
      <c r="BG115" s="200"/>
      <c r="BH115" s="200"/>
    </row>
    <row r="116" spans="1:60" outlineLevel="1">
      <c r="A116" s="207"/>
      <c r="B116" s="208"/>
      <c r="C116" s="249" t="s">
        <v>203</v>
      </c>
      <c r="D116" s="235"/>
      <c r="E116" s="235"/>
      <c r="F116" s="235"/>
      <c r="G116" s="235"/>
      <c r="H116" s="211"/>
      <c r="I116" s="211"/>
      <c r="J116" s="211"/>
      <c r="K116" s="211"/>
      <c r="L116" s="211"/>
      <c r="M116" s="211"/>
      <c r="N116" s="210"/>
      <c r="O116" s="210"/>
      <c r="P116" s="210"/>
      <c r="Q116" s="210"/>
      <c r="R116" s="211"/>
      <c r="S116" s="211"/>
      <c r="T116" s="211"/>
      <c r="U116" s="211"/>
      <c r="V116" s="211"/>
      <c r="W116" s="211"/>
      <c r="X116" s="211"/>
      <c r="Y116" s="200"/>
      <c r="Z116" s="200"/>
      <c r="AA116" s="200"/>
      <c r="AB116" s="200"/>
      <c r="AC116" s="200"/>
      <c r="AD116" s="200"/>
      <c r="AE116" s="200"/>
      <c r="AF116" s="200"/>
      <c r="AG116" s="200" t="s">
        <v>116</v>
      </c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</row>
    <row r="117" spans="1:60" outlineLevel="1">
      <c r="A117" s="207"/>
      <c r="B117" s="208"/>
      <c r="C117" s="249" t="s">
        <v>199</v>
      </c>
      <c r="D117" s="235"/>
      <c r="E117" s="235"/>
      <c r="F117" s="235"/>
      <c r="G117" s="235"/>
      <c r="H117" s="211"/>
      <c r="I117" s="211"/>
      <c r="J117" s="211"/>
      <c r="K117" s="211"/>
      <c r="L117" s="211"/>
      <c r="M117" s="211"/>
      <c r="N117" s="210"/>
      <c r="O117" s="210"/>
      <c r="P117" s="210"/>
      <c r="Q117" s="210"/>
      <c r="R117" s="211"/>
      <c r="S117" s="211"/>
      <c r="T117" s="211"/>
      <c r="U117" s="211"/>
      <c r="V117" s="211"/>
      <c r="W117" s="211"/>
      <c r="X117" s="211"/>
      <c r="Y117" s="200"/>
      <c r="Z117" s="200"/>
      <c r="AA117" s="200"/>
      <c r="AB117" s="200"/>
      <c r="AC117" s="200"/>
      <c r="AD117" s="200"/>
      <c r="AE117" s="200"/>
      <c r="AF117" s="200"/>
      <c r="AG117" s="200" t="s">
        <v>116</v>
      </c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</row>
    <row r="118" spans="1:60" outlineLevel="1">
      <c r="A118" s="207"/>
      <c r="B118" s="208"/>
      <c r="C118" s="250" t="s">
        <v>204</v>
      </c>
      <c r="D118" s="216"/>
      <c r="E118" s="217">
        <v>3.1</v>
      </c>
      <c r="F118" s="211"/>
      <c r="G118" s="211"/>
      <c r="H118" s="211"/>
      <c r="I118" s="211"/>
      <c r="J118" s="211"/>
      <c r="K118" s="211"/>
      <c r="L118" s="211"/>
      <c r="M118" s="211"/>
      <c r="N118" s="210"/>
      <c r="O118" s="210"/>
      <c r="P118" s="210"/>
      <c r="Q118" s="210"/>
      <c r="R118" s="211"/>
      <c r="S118" s="211"/>
      <c r="T118" s="211"/>
      <c r="U118" s="211"/>
      <c r="V118" s="211"/>
      <c r="W118" s="211"/>
      <c r="X118" s="211"/>
      <c r="Y118" s="200"/>
      <c r="Z118" s="200"/>
      <c r="AA118" s="200"/>
      <c r="AB118" s="200"/>
      <c r="AC118" s="200"/>
      <c r="AD118" s="200"/>
      <c r="AE118" s="200"/>
      <c r="AF118" s="200"/>
      <c r="AG118" s="200" t="s">
        <v>129</v>
      </c>
      <c r="AH118" s="200">
        <v>0</v>
      </c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</row>
    <row r="119" spans="1:60" ht="22.5" outlineLevel="1">
      <c r="A119" s="226">
        <v>21</v>
      </c>
      <c r="B119" s="227" t="s">
        <v>205</v>
      </c>
      <c r="C119" s="247" t="s">
        <v>206</v>
      </c>
      <c r="D119" s="228" t="s">
        <v>176</v>
      </c>
      <c r="E119" s="229">
        <v>1.94</v>
      </c>
      <c r="F119" s="230"/>
      <c r="G119" s="231">
        <f>ROUND(E119*F119,2)</f>
        <v>0</v>
      </c>
      <c r="H119" s="230"/>
      <c r="I119" s="231">
        <f>ROUND(E119*H119,2)</f>
        <v>0</v>
      </c>
      <c r="J119" s="230"/>
      <c r="K119" s="231">
        <f>ROUND(E119*J119,2)</f>
        <v>0</v>
      </c>
      <c r="L119" s="231">
        <v>21</v>
      </c>
      <c r="M119" s="231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31"/>
      <c r="S119" s="231" t="s">
        <v>111</v>
      </c>
      <c r="T119" s="232" t="s">
        <v>112</v>
      </c>
      <c r="U119" s="211">
        <v>0</v>
      </c>
      <c r="V119" s="211">
        <f>ROUND(E119*U119,2)</f>
        <v>0</v>
      </c>
      <c r="W119" s="211"/>
      <c r="X119" s="211" t="s">
        <v>113</v>
      </c>
      <c r="Y119" s="200"/>
      <c r="Z119" s="200"/>
      <c r="AA119" s="200"/>
      <c r="AB119" s="200"/>
      <c r="AC119" s="200"/>
      <c r="AD119" s="200"/>
      <c r="AE119" s="200"/>
      <c r="AF119" s="200"/>
      <c r="AG119" s="200" t="s">
        <v>114</v>
      </c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</row>
    <row r="120" spans="1:60" outlineLevel="1">
      <c r="A120" s="207"/>
      <c r="B120" s="208"/>
      <c r="C120" s="248" t="s">
        <v>126</v>
      </c>
      <c r="D120" s="233"/>
      <c r="E120" s="233"/>
      <c r="F120" s="233"/>
      <c r="G120" s="233"/>
      <c r="H120" s="211"/>
      <c r="I120" s="211"/>
      <c r="J120" s="211"/>
      <c r="K120" s="211"/>
      <c r="L120" s="211"/>
      <c r="M120" s="211"/>
      <c r="N120" s="210"/>
      <c r="O120" s="210"/>
      <c r="P120" s="210"/>
      <c r="Q120" s="210"/>
      <c r="R120" s="211"/>
      <c r="S120" s="211"/>
      <c r="T120" s="211"/>
      <c r="U120" s="211"/>
      <c r="V120" s="211"/>
      <c r="W120" s="211"/>
      <c r="X120" s="211"/>
      <c r="Y120" s="200"/>
      <c r="Z120" s="200"/>
      <c r="AA120" s="200"/>
      <c r="AB120" s="200"/>
      <c r="AC120" s="200"/>
      <c r="AD120" s="200"/>
      <c r="AE120" s="200"/>
      <c r="AF120" s="200"/>
      <c r="AG120" s="200" t="s">
        <v>116</v>
      </c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</row>
    <row r="121" spans="1:60" outlineLevel="1">
      <c r="A121" s="207"/>
      <c r="B121" s="208"/>
      <c r="C121" s="249" t="s">
        <v>196</v>
      </c>
      <c r="D121" s="235"/>
      <c r="E121" s="235"/>
      <c r="F121" s="235"/>
      <c r="G121" s="235"/>
      <c r="H121" s="211"/>
      <c r="I121" s="211"/>
      <c r="J121" s="211"/>
      <c r="K121" s="211"/>
      <c r="L121" s="211"/>
      <c r="M121" s="211"/>
      <c r="N121" s="210"/>
      <c r="O121" s="210"/>
      <c r="P121" s="210"/>
      <c r="Q121" s="210"/>
      <c r="R121" s="211"/>
      <c r="S121" s="211"/>
      <c r="T121" s="211"/>
      <c r="U121" s="211"/>
      <c r="V121" s="211"/>
      <c r="W121" s="211"/>
      <c r="X121" s="211"/>
      <c r="Y121" s="200"/>
      <c r="Z121" s="200"/>
      <c r="AA121" s="200"/>
      <c r="AB121" s="200"/>
      <c r="AC121" s="200"/>
      <c r="AD121" s="200"/>
      <c r="AE121" s="200"/>
      <c r="AF121" s="200"/>
      <c r="AG121" s="200" t="s">
        <v>116</v>
      </c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</row>
    <row r="122" spans="1:60" outlineLevel="1">
      <c r="A122" s="207"/>
      <c r="B122" s="208"/>
      <c r="C122" s="249" t="s">
        <v>197</v>
      </c>
      <c r="D122" s="235"/>
      <c r="E122" s="235"/>
      <c r="F122" s="235"/>
      <c r="G122" s="235"/>
      <c r="H122" s="211"/>
      <c r="I122" s="211"/>
      <c r="J122" s="211"/>
      <c r="K122" s="211"/>
      <c r="L122" s="211"/>
      <c r="M122" s="211"/>
      <c r="N122" s="210"/>
      <c r="O122" s="210"/>
      <c r="P122" s="210"/>
      <c r="Q122" s="210"/>
      <c r="R122" s="211"/>
      <c r="S122" s="211"/>
      <c r="T122" s="211"/>
      <c r="U122" s="211"/>
      <c r="V122" s="211"/>
      <c r="W122" s="211"/>
      <c r="X122" s="211"/>
      <c r="Y122" s="200"/>
      <c r="Z122" s="200"/>
      <c r="AA122" s="200"/>
      <c r="AB122" s="200"/>
      <c r="AC122" s="200"/>
      <c r="AD122" s="200"/>
      <c r="AE122" s="200"/>
      <c r="AF122" s="200"/>
      <c r="AG122" s="200" t="s">
        <v>116</v>
      </c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</row>
    <row r="123" spans="1:60" outlineLevel="1">
      <c r="A123" s="207"/>
      <c r="B123" s="208"/>
      <c r="C123" s="249" t="s">
        <v>207</v>
      </c>
      <c r="D123" s="235"/>
      <c r="E123" s="235"/>
      <c r="F123" s="235"/>
      <c r="G123" s="235"/>
      <c r="H123" s="211"/>
      <c r="I123" s="211"/>
      <c r="J123" s="211"/>
      <c r="K123" s="211"/>
      <c r="L123" s="211"/>
      <c r="M123" s="211"/>
      <c r="N123" s="210"/>
      <c r="O123" s="210"/>
      <c r="P123" s="210"/>
      <c r="Q123" s="210"/>
      <c r="R123" s="211"/>
      <c r="S123" s="211"/>
      <c r="T123" s="211"/>
      <c r="U123" s="211"/>
      <c r="V123" s="211"/>
      <c r="W123" s="211"/>
      <c r="X123" s="211"/>
      <c r="Y123" s="200"/>
      <c r="Z123" s="200"/>
      <c r="AA123" s="200"/>
      <c r="AB123" s="200"/>
      <c r="AC123" s="200"/>
      <c r="AD123" s="200"/>
      <c r="AE123" s="200"/>
      <c r="AF123" s="200"/>
      <c r="AG123" s="200" t="s">
        <v>116</v>
      </c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</row>
    <row r="124" spans="1:60" outlineLevel="1">
      <c r="A124" s="207"/>
      <c r="B124" s="208"/>
      <c r="C124" s="249" t="s">
        <v>199</v>
      </c>
      <c r="D124" s="235"/>
      <c r="E124" s="235"/>
      <c r="F124" s="235"/>
      <c r="G124" s="235"/>
      <c r="H124" s="211"/>
      <c r="I124" s="211"/>
      <c r="J124" s="211"/>
      <c r="K124" s="211"/>
      <c r="L124" s="211"/>
      <c r="M124" s="211"/>
      <c r="N124" s="210"/>
      <c r="O124" s="210"/>
      <c r="P124" s="210"/>
      <c r="Q124" s="210"/>
      <c r="R124" s="211"/>
      <c r="S124" s="211"/>
      <c r="T124" s="211"/>
      <c r="U124" s="211"/>
      <c r="V124" s="211"/>
      <c r="W124" s="211"/>
      <c r="X124" s="211"/>
      <c r="Y124" s="200"/>
      <c r="Z124" s="200"/>
      <c r="AA124" s="200"/>
      <c r="AB124" s="200"/>
      <c r="AC124" s="200"/>
      <c r="AD124" s="200"/>
      <c r="AE124" s="200"/>
      <c r="AF124" s="200"/>
      <c r="AG124" s="200" t="s">
        <v>116</v>
      </c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</row>
    <row r="125" spans="1:60" outlineLevel="1">
      <c r="A125" s="207"/>
      <c r="B125" s="208"/>
      <c r="C125" s="250" t="s">
        <v>208</v>
      </c>
      <c r="D125" s="216"/>
      <c r="E125" s="217">
        <v>1.94</v>
      </c>
      <c r="F125" s="211"/>
      <c r="G125" s="211"/>
      <c r="H125" s="211"/>
      <c r="I125" s="211"/>
      <c r="J125" s="211"/>
      <c r="K125" s="211"/>
      <c r="L125" s="211"/>
      <c r="M125" s="211"/>
      <c r="N125" s="210"/>
      <c r="O125" s="210"/>
      <c r="P125" s="210"/>
      <c r="Q125" s="210"/>
      <c r="R125" s="211"/>
      <c r="S125" s="211"/>
      <c r="T125" s="211"/>
      <c r="U125" s="211"/>
      <c r="V125" s="211"/>
      <c r="W125" s="211"/>
      <c r="X125" s="211"/>
      <c r="Y125" s="200"/>
      <c r="Z125" s="200"/>
      <c r="AA125" s="200"/>
      <c r="AB125" s="200"/>
      <c r="AC125" s="200"/>
      <c r="AD125" s="200"/>
      <c r="AE125" s="200"/>
      <c r="AF125" s="200"/>
      <c r="AG125" s="200" t="s">
        <v>129</v>
      </c>
      <c r="AH125" s="200">
        <v>0</v>
      </c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00"/>
      <c r="BG125" s="200"/>
      <c r="BH125" s="200"/>
    </row>
    <row r="126" spans="1:60" ht="22.5" outlineLevel="1">
      <c r="A126" s="226">
        <v>22</v>
      </c>
      <c r="B126" s="227" t="s">
        <v>209</v>
      </c>
      <c r="C126" s="247" t="s">
        <v>210</v>
      </c>
      <c r="D126" s="228" t="s">
        <v>176</v>
      </c>
      <c r="E126" s="229">
        <v>1.1200000000000001</v>
      </c>
      <c r="F126" s="230"/>
      <c r="G126" s="231">
        <f>ROUND(E126*F126,2)</f>
        <v>0</v>
      </c>
      <c r="H126" s="230"/>
      <c r="I126" s="231">
        <f>ROUND(E126*H126,2)</f>
        <v>0</v>
      </c>
      <c r="J126" s="230"/>
      <c r="K126" s="231">
        <f>ROUND(E126*J126,2)</f>
        <v>0</v>
      </c>
      <c r="L126" s="231">
        <v>21</v>
      </c>
      <c r="M126" s="231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31"/>
      <c r="S126" s="231" t="s">
        <v>111</v>
      </c>
      <c r="T126" s="232" t="s">
        <v>112</v>
      </c>
      <c r="U126" s="211">
        <v>0</v>
      </c>
      <c r="V126" s="211">
        <f>ROUND(E126*U126,2)</f>
        <v>0</v>
      </c>
      <c r="W126" s="211"/>
      <c r="X126" s="211" t="s">
        <v>113</v>
      </c>
      <c r="Y126" s="200"/>
      <c r="Z126" s="200"/>
      <c r="AA126" s="200"/>
      <c r="AB126" s="200"/>
      <c r="AC126" s="200"/>
      <c r="AD126" s="200"/>
      <c r="AE126" s="200"/>
      <c r="AF126" s="200"/>
      <c r="AG126" s="200" t="s">
        <v>114</v>
      </c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0"/>
      <c r="BG126" s="200"/>
      <c r="BH126" s="200"/>
    </row>
    <row r="127" spans="1:60" outlineLevel="1">
      <c r="A127" s="207"/>
      <c r="B127" s="208"/>
      <c r="C127" s="248" t="s">
        <v>126</v>
      </c>
      <c r="D127" s="233"/>
      <c r="E127" s="233"/>
      <c r="F127" s="233"/>
      <c r="G127" s="233"/>
      <c r="H127" s="211"/>
      <c r="I127" s="211"/>
      <c r="J127" s="211"/>
      <c r="K127" s="211"/>
      <c r="L127" s="211"/>
      <c r="M127" s="211"/>
      <c r="N127" s="210"/>
      <c r="O127" s="210"/>
      <c r="P127" s="210"/>
      <c r="Q127" s="210"/>
      <c r="R127" s="211"/>
      <c r="S127" s="211"/>
      <c r="T127" s="211"/>
      <c r="U127" s="211"/>
      <c r="V127" s="211"/>
      <c r="W127" s="211"/>
      <c r="X127" s="211"/>
      <c r="Y127" s="200"/>
      <c r="Z127" s="200"/>
      <c r="AA127" s="200"/>
      <c r="AB127" s="200"/>
      <c r="AC127" s="200"/>
      <c r="AD127" s="200"/>
      <c r="AE127" s="200"/>
      <c r="AF127" s="200"/>
      <c r="AG127" s="200" t="s">
        <v>116</v>
      </c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</row>
    <row r="128" spans="1:60" outlineLevel="1">
      <c r="A128" s="207"/>
      <c r="B128" s="208"/>
      <c r="C128" s="249" t="s">
        <v>211</v>
      </c>
      <c r="D128" s="235"/>
      <c r="E128" s="235"/>
      <c r="F128" s="235"/>
      <c r="G128" s="235"/>
      <c r="H128" s="211"/>
      <c r="I128" s="211"/>
      <c r="J128" s="211"/>
      <c r="K128" s="211"/>
      <c r="L128" s="211"/>
      <c r="M128" s="211"/>
      <c r="N128" s="210"/>
      <c r="O128" s="210"/>
      <c r="P128" s="210"/>
      <c r="Q128" s="210"/>
      <c r="R128" s="211"/>
      <c r="S128" s="211"/>
      <c r="T128" s="211"/>
      <c r="U128" s="211"/>
      <c r="V128" s="211"/>
      <c r="W128" s="211"/>
      <c r="X128" s="211"/>
      <c r="Y128" s="200"/>
      <c r="Z128" s="200"/>
      <c r="AA128" s="200"/>
      <c r="AB128" s="200"/>
      <c r="AC128" s="200"/>
      <c r="AD128" s="200"/>
      <c r="AE128" s="200"/>
      <c r="AF128" s="200"/>
      <c r="AG128" s="200" t="s">
        <v>116</v>
      </c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</row>
    <row r="129" spans="1:60" outlineLevel="1">
      <c r="A129" s="207"/>
      <c r="B129" s="208"/>
      <c r="C129" s="249" t="s">
        <v>197</v>
      </c>
      <c r="D129" s="235"/>
      <c r="E129" s="235"/>
      <c r="F129" s="235"/>
      <c r="G129" s="235"/>
      <c r="H129" s="211"/>
      <c r="I129" s="211"/>
      <c r="J129" s="211"/>
      <c r="K129" s="211"/>
      <c r="L129" s="211"/>
      <c r="M129" s="211"/>
      <c r="N129" s="210"/>
      <c r="O129" s="210"/>
      <c r="P129" s="210"/>
      <c r="Q129" s="210"/>
      <c r="R129" s="211"/>
      <c r="S129" s="211"/>
      <c r="T129" s="211"/>
      <c r="U129" s="211"/>
      <c r="V129" s="211"/>
      <c r="W129" s="211"/>
      <c r="X129" s="211"/>
      <c r="Y129" s="200"/>
      <c r="Z129" s="200"/>
      <c r="AA129" s="200"/>
      <c r="AB129" s="200"/>
      <c r="AC129" s="200"/>
      <c r="AD129" s="200"/>
      <c r="AE129" s="200"/>
      <c r="AF129" s="200"/>
      <c r="AG129" s="200" t="s">
        <v>116</v>
      </c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</row>
    <row r="130" spans="1:60" outlineLevel="1">
      <c r="A130" s="207"/>
      <c r="B130" s="208"/>
      <c r="C130" s="249" t="s">
        <v>212</v>
      </c>
      <c r="D130" s="235"/>
      <c r="E130" s="235"/>
      <c r="F130" s="235"/>
      <c r="G130" s="235"/>
      <c r="H130" s="211"/>
      <c r="I130" s="211"/>
      <c r="J130" s="211"/>
      <c r="K130" s="211"/>
      <c r="L130" s="211"/>
      <c r="M130" s="211"/>
      <c r="N130" s="210"/>
      <c r="O130" s="210"/>
      <c r="P130" s="210"/>
      <c r="Q130" s="210"/>
      <c r="R130" s="211"/>
      <c r="S130" s="211"/>
      <c r="T130" s="211"/>
      <c r="U130" s="211"/>
      <c r="V130" s="211"/>
      <c r="W130" s="211"/>
      <c r="X130" s="211"/>
      <c r="Y130" s="200"/>
      <c r="Z130" s="200"/>
      <c r="AA130" s="200"/>
      <c r="AB130" s="200"/>
      <c r="AC130" s="200"/>
      <c r="AD130" s="200"/>
      <c r="AE130" s="200"/>
      <c r="AF130" s="200"/>
      <c r="AG130" s="200" t="s">
        <v>116</v>
      </c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</row>
    <row r="131" spans="1:60" outlineLevel="1">
      <c r="A131" s="207"/>
      <c r="B131" s="208"/>
      <c r="C131" s="249" t="s">
        <v>199</v>
      </c>
      <c r="D131" s="235"/>
      <c r="E131" s="235"/>
      <c r="F131" s="235"/>
      <c r="G131" s="235"/>
      <c r="H131" s="211"/>
      <c r="I131" s="211"/>
      <c r="J131" s="211"/>
      <c r="K131" s="211"/>
      <c r="L131" s="211"/>
      <c r="M131" s="211"/>
      <c r="N131" s="210"/>
      <c r="O131" s="210"/>
      <c r="P131" s="210"/>
      <c r="Q131" s="210"/>
      <c r="R131" s="211"/>
      <c r="S131" s="211"/>
      <c r="T131" s="211"/>
      <c r="U131" s="211"/>
      <c r="V131" s="211"/>
      <c r="W131" s="211"/>
      <c r="X131" s="211"/>
      <c r="Y131" s="200"/>
      <c r="Z131" s="200"/>
      <c r="AA131" s="200"/>
      <c r="AB131" s="200"/>
      <c r="AC131" s="200"/>
      <c r="AD131" s="200"/>
      <c r="AE131" s="200"/>
      <c r="AF131" s="200"/>
      <c r="AG131" s="200" t="s">
        <v>116</v>
      </c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</row>
    <row r="132" spans="1:60" outlineLevel="1">
      <c r="A132" s="207"/>
      <c r="B132" s="208"/>
      <c r="C132" s="250" t="s">
        <v>213</v>
      </c>
      <c r="D132" s="216"/>
      <c r="E132" s="217">
        <v>1.1200000000000001</v>
      </c>
      <c r="F132" s="211"/>
      <c r="G132" s="211"/>
      <c r="H132" s="211"/>
      <c r="I132" s="211"/>
      <c r="J132" s="211"/>
      <c r="K132" s="211"/>
      <c r="L132" s="211"/>
      <c r="M132" s="211"/>
      <c r="N132" s="210"/>
      <c r="O132" s="210"/>
      <c r="P132" s="210"/>
      <c r="Q132" s="210"/>
      <c r="R132" s="211"/>
      <c r="S132" s="211"/>
      <c r="T132" s="211"/>
      <c r="U132" s="211"/>
      <c r="V132" s="211"/>
      <c r="W132" s="211"/>
      <c r="X132" s="211"/>
      <c r="Y132" s="200"/>
      <c r="Z132" s="200"/>
      <c r="AA132" s="200"/>
      <c r="AB132" s="200"/>
      <c r="AC132" s="200"/>
      <c r="AD132" s="200"/>
      <c r="AE132" s="200"/>
      <c r="AF132" s="200"/>
      <c r="AG132" s="200" t="s">
        <v>129</v>
      </c>
      <c r="AH132" s="200">
        <v>0</v>
      </c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</row>
    <row r="133" spans="1:60" ht="22.5" outlineLevel="1">
      <c r="A133" s="226">
        <v>23</v>
      </c>
      <c r="B133" s="227" t="s">
        <v>214</v>
      </c>
      <c r="C133" s="247" t="s">
        <v>215</v>
      </c>
      <c r="D133" s="228" t="s">
        <v>176</v>
      </c>
      <c r="E133" s="229">
        <v>2.02</v>
      </c>
      <c r="F133" s="230"/>
      <c r="G133" s="231">
        <f>ROUND(E133*F133,2)</f>
        <v>0</v>
      </c>
      <c r="H133" s="230"/>
      <c r="I133" s="231">
        <f>ROUND(E133*H133,2)</f>
        <v>0</v>
      </c>
      <c r="J133" s="230"/>
      <c r="K133" s="231">
        <f>ROUND(E133*J133,2)</f>
        <v>0</v>
      </c>
      <c r="L133" s="231">
        <v>21</v>
      </c>
      <c r="M133" s="231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31"/>
      <c r="S133" s="231" t="s">
        <v>111</v>
      </c>
      <c r="T133" s="232" t="s">
        <v>112</v>
      </c>
      <c r="U133" s="211">
        <v>0</v>
      </c>
      <c r="V133" s="211">
        <f>ROUND(E133*U133,2)</f>
        <v>0</v>
      </c>
      <c r="W133" s="211"/>
      <c r="X133" s="211" t="s">
        <v>113</v>
      </c>
      <c r="Y133" s="200"/>
      <c r="Z133" s="200"/>
      <c r="AA133" s="200"/>
      <c r="AB133" s="200"/>
      <c r="AC133" s="200"/>
      <c r="AD133" s="200"/>
      <c r="AE133" s="200"/>
      <c r="AF133" s="200"/>
      <c r="AG133" s="200" t="s">
        <v>114</v>
      </c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</row>
    <row r="134" spans="1:60" outlineLevel="1">
      <c r="A134" s="207"/>
      <c r="B134" s="208"/>
      <c r="C134" s="248" t="s">
        <v>126</v>
      </c>
      <c r="D134" s="233"/>
      <c r="E134" s="233"/>
      <c r="F134" s="233"/>
      <c r="G134" s="233"/>
      <c r="H134" s="211"/>
      <c r="I134" s="211"/>
      <c r="J134" s="211"/>
      <c r="K134" s="211"/>
      <c r="L134" s="211"/>
      <c r="M134" s="211"/>
      <c r="N134" s="210"/>
      <c r="O134" s="210"/>
      <c r="P134" s="210"/>
      <c r="Q134" s="210"/>
      <c r="R134" s="211"/>
      <c r="S134" s="211"/>
      <c r="T134" s="211"/>
      <c r="U134" s="211"/>
      <c r="V134" s="211"/>
      <c r="W134" s="211"/>
      <c r="X134" s="211"/>
      <c r="Y134" s="200"/>
      <c r="Z134" s="200"/>
      <c r="AA134" s="200"/>
      <c r="AB134" s="200"/>
      <c r="AC134" s="200"/>
      <c r="AD134" s="200"/>
      <c r="AE134" s="200"/>
      <c r="AF134" s="200"/>
      <c r="AG134" s="200" t="s">
        <v>116</v>
      </c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200"/>
      <c r="AY134" s="200"/>
      <c r="AZ134" s="200"/>
      <c r="BA134" s="200"/>
      <c r="BB134" s="200"/>
      <c r="BC134" s="200"/>
      <c r="BD134" s="200"/>
      <c r="BE134" s="200"/>
      <c r="BF134" s="200"/>
      <c r="BG134" s="200"/>
      <c r="BH134" s="200"/>
    </row>
    <row r="135" spans="1:60" outlineLevel="1">
      <c r="A135" s="207"/>
      <c r="B135" s="208"/>
      <c r="C135" s="249" t="s">
        <v>211</v>
      </c>
      <c r="D135" s="235"/>
      <c r="E135" s="235"/>
      <c r="F135" s="235"/>
      <c r="G135" s="235"/>
      <c r="H135" s="211"/>
      <c r="I135" s="211"/>
      <c r="J135" s="211"/>
      <c r="K135" s="211"/>
      <c r="L135" s="211"/>
      <c r="M135" s="211"/>
      <c r="N135" s="210"/>
      <c r="O135" s="210"/>
      <c r="P135" s="210"/>
      <c r="Q135" s="210"/>
      <c r="R135" s="211"/>
      <c r="S135" s="211"/>
      <c r="T135" s="211"/>
      <c r="U135" s="211"/>
      <c r="V135" s="211"/>
      <c r="W135" s="211"/>
      <c r="X135" s="211"/>
      <c r="Y135" s="200"/>
      <c r="Z135" s="200"/>
      <c r="AA135" s="200"/>
      <c r="AB135" s="200"/>
      <c r="AC135" s="200"/>
      <c r="AD135" s="200"/>
      <c r="AE135" s="200"/>
      <c r="AF135" s="200"/>
      <c r="AG135" s="200" t="s">
        <v>116</v>
      </c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</row>
    <row r="136" spans="1:60" outlineLevel="1">
      <c r="A136" s="207"/>
      <c r="B136" s="208"/>
      <c r="C136" s="249" t="s">
        <v>216</v>
      </c>
      <c r="D136" s="235"/>
      <c r="E136" s="235"/>
      <c r="F136" s="235"/>
      <c r="G136" s="235"/>
      <c r="H136" s="211"/>
      <c r="I136" s="211"/>
      <c r="J136" s="211"/>
      <c r="K136" s="211"/>
      <c r="L136" s="211"/>
      <c r="M136" s="211"/>
      <c r="N136" s="210"/>
      <c r="O136" s="210"/>
      <c r="P136" s="210"/>
      <c r="Q136" s="210"/>
      <c r="R136" s="211"/>
      <c r="S136" s="211"/>
      <c r="T136" s="211"/>
      <c r="U136" s="211"/>
      <c r="V136" s="211"/>
      <c r="W136" s="211"/>
      <c r="X136" s="211"/>
      <c r="Y136" s="200"/>
      <c r="Z136" s="200"/>
      <c r="AA136" s="200"/>
      <c r="AB136" s="200"/>
      <c r="AC136" s="200"/>
      <c r="AD136" s="200"/>
      <c r="AE136" s="200"/>
      <c r="AF136" s="200"/>
      <c r="AG136" s="200" t="s">
        <v>116</v>
      </c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</row>
    <row r="137" spans="1:60" outlineLevel="1">
      <c r="A137" s="207"/>
      <c r="B137" s="208"/>
      <c r="C137" s="249" t="s">
        <v>197</v>
      </c>
      <c r="D137" s="235"/>
      <c r="E137" s="235"/>
      <c r="F137" s="235"/>
      <c r="G137" s="235"/>
      <c r="H137" s="211"/>
      <c r="I137" s="211"/>
      <c r="J137" s="211"/>
      <c r="K137" s="211"/>
      <c r="L137" s="211"/>
      <c r="M137" s="211"/>
      <c r="N137" s="210"/>
      <c r="O137" s="210"/>
      <c r="P137" s="210"/>
      <c r="Q137" s="210"/>
      <c r="R137" s="211"/>
      <c r="S137" s="211"/>
      <c r="T137" s="211"/>
      <c r="U137" s="211"/>
      <c r="V137" s="211"/>
      <c r="W137" s="211"/>
      <c r="X137" s="211"/>
      <c r="Y137" s="200"/>
      <c r="Z137" s="200"/>
      <c r="AA137" s="200"/>
      <c r="AB137" s="200"/>
      <c r="AC137" s="200"/>
      <c r="AD137" s="200"/>
      <c r="AE137" s="200"/>
      <c r="AF137" s="200"/>
      <c r="AG137" s="200" t="s">
        <v>116</v>
      </c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</row>
    <row r="138" spans="1:60" outlineLevel="1">
      <c r="A138" s="207"/>
      <c r="B138" s="208"/>
      <c r="C138" s="249" t="s">
        <v>217</v>
      </c>
      <c r="D138" s="235"/>
      <c r="E138" s="235"/>
      <c r="F138" s="235"/>
      <c r="G138" s="235"/>
      <c r="H138" s="211"/>
      <c r="I138" s="211"/>
      <c r="J138" s="211"/>
      <c r="K138" s="211"/>
      <c r="L138" s="211"/>
      <c r="M138" s="211"/>
      <c r="N138" s="210"/>
      <c r="O138" s="210"/>
      <c r="P138" s="210"/>
      <c r="Q138" s="210"/>
      <c r="R138" s="211"/>
      <c r="S138" s="211"/>
      <c r="T138" s="211"/>
      <c r="U138" s="211"/>
      <c r="V138" s="211"/>
      <c r="W138" s="211"/>
      <c r="X138" s="211"/>
      <c r="Y138" s="200"/>
      <c r="Z138" s="200"/>
      <c r="AA138" s="200"/>
      <c r="AB138" s="200"/>
      <c r="AC138" s="200"/>
      <c r="AD138" s="200"/>
      <c r="AE138" s="200"/>
      <c r="AF138" s="200"/>
      <c r="AG138" s="200" t="s">
        <v>116</v>
      </c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0"/>
    </row>
    <row r="139" spans="1:60" outlineLevel="1">
      <c r="A139" s="207"/>
      <c r="B139" s="208"/>
      <c r="C139" s="249" t="s">
        <v>199</v>
      </c>
      <c r="D139" s="235"/>
      <c r="E139" s="235"/>
      <c r="F139" s="235"/>
      <c r="G139" s="235"/>
      <c r="H139" s="211"/>
      <c r="I139" s="211"/>
      <c r="J139" s="211"/>
      <c r="K139" s="211"/>
      <c r="L139" s="211"/>
      <c r="M139" s="211"/>
      <c r="N139" s="210"/>
      <c r="O139" s="210"/>
      <c r="P139" s="210"/>
      <c r="Q139" s="210"/>
      <c r="R139" s="211"/>
      <c r="S139" s="211"/>
      <c r="T139" s="211"/>
      <c r="U139" s="211"/>
      <c r="V139" s="211"/>
      <c r="W139" s="211"/>
      <c r="X139" s="211"/>
      <c r="Y139" s="200"/>
      <c r="Z139" s="200"/>
      <c r="AA139" s="200"/>
      <c r="AB139" s="200"/>
      <c r="AC139" s="200"/>
      <c r="AD139" s="200"/>
      <c r="AE139" s="200"/>
      <c r="AF139" s="200"/>
      <c r="AG139" s="200" t="s">
        <v>116</v>
      </c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</row>
    <row r="140" spans="1:60" outlineLevel="1">
      <c r="A140" s="207"/>
      <c r="B140" s="208"/>
      <c r="C140" s="250" t="s">
        <v>218</v>
      </c>
      <c r="D140" s="216"/>
      <c r="E140" s="217">
        <v>2.02</v>
      </c>
      <c r="F140" s="211"/>
      <c r="G140" s="211"/>
      <c r="H140" s="211"/>
      <c r="I140" s="211"/>
      <c r="J140" s="211"/>
      <c r="K140" s="211"/>
      <c r="L140" s="211"/>
      <c r="M140" s="211"/>
      <c r="N140" s="210"/>
      <c r="O140" s="210"/>
      <c r="P140" s="210"/>
      <c r="Q140" s="210"/>
      <c r="R140" s="211"/>
      <c r="S140" s="211"/>
      <c r="T140" s="211"/>
      <c r="U140" s="211"/>
      <c r="V140" s="211"/>
      <c r="W140" s="211"/>
      <c r="X140" s="211"/>
      <c r="Y140" s="200"/>
      <c r="Z140" s="200"/>
      <c r="AA140" s="200"/>
      <c r="AB140" s="200"/>
      <c r="AC140" s="200"/>
      <c r="AD140" s="200"/>
      <c r="AE140" s="200"/>
      <c r="AF140" s="200"/>
      <c r="AG140" s="200" t="s">
        <v>129</v>
      </c>
      <c r="AH140" s="200">
        <v>0</v>
      </c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</row>
    <row r="141" spans="1:60" ht="22.5" outlineLevel="1">
      <c r="A141" s="226">
        <v>24</v>
      </c>
      <c r="B141" s="227" t="s">
        <v>219</v>
      </c>
      <c r="C141" s="247" t="s">
        <v>220</v>
      </c>
      <c r="D141" s="228" t="s">
        <v>159</v>
      </c>
      <c r="E141" s="229">
        <v>0.76</v>
      </c>
      <c r="F141" s="230"/>
      <c r="G141" s="231">
        <f>ROUND(E141*F141,2)</f>
        <v>0</v>
      </c>
      <c r="H141" s="230"/>
      <c r="I141" s="231">
        <f>ROUND(E141*H141,2)</f>
        <v>0</v>
      </c>
      <c r="J141" s="230"/>
      <c r="K141" s="231">
        <f>ROUND(E141*J141,2)</f>
        <v>0</v>
      </c>
      <c r="L141" s="231">
        <v>21</v>
      </c>
      <c r="M141" s="231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31"/>
      <c r="S141" s="231" t="s">
        <v>111</v>
      </c>
      <c r="T141" s="232" t="s">
        <v>112</v>
      </c>
      <c r="U141" s="211">
        <v>0</v>
      </c>
      <c r="V141" s="211">
        <f>ROUND(E141*U141,2)</f>
        <v>0</v>
      </c>
      <c r="W141" s="211"/>
      <c r="X141" s="211" t="s">
        <v>113</v>
      </c>
      <c r="Y141" s="200"/>
      <c r="Z141" s="200"/>
      <c r="AA141" s="200"/>
      <c r="AB141" s="200"/>
      <c r="AC141" s="200"/>
      <c r="AD141" s="200"/>
      <c r="AE141" s="200"/>
      <c r="AF141" s="200"/>
      <c r="AG141" s="200" t="s">
        <v>114</v>
      </c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00"/>
      <c r="BG141" s="200"/>
      <c r="BH141" s="200"/>
    </row>
    <row r="142" spans="1:60" outlineLevel="1">
      <c r="A142" s="207"/>
      <c r="B142" s="208"/>
      <c r="C142" s="248" t="s">
        <v>126</v>
      </c>
      <c r="D142" s="233"/>
      <c r="E142" s="233"/>
      <c r="F142" s="233"/>
      <c r="G142" s="233"/>
      <c r="H142" s="211"/>
      <c r="I142" s="211"/>
      <c r="J142" s="211"/>
      <c r="K142" s="211"/>
      <c r="L142" s="211"/>
      <c r="M142" s="211"/>
      <c r="N142" s="210"/>
      <c r="O142" s="210"/>
      <c r="P142" s="210"/>
      <c r="Q142" s="210"/>
      <c r="R142" s="211"/>
      <c r="S142" s="211"/>
      <c r="T142" s="211"/>
      <c r="U142" s="211"/>
      <c r="V142" s="211"/>
      <c r="W142" s="211"/>
      <c r="X142" s="211"/>
      <c r="Y142" s="200"/>
      <c r="Z142" s="200"/>
      <c r="AA142" s="200"/>
      <c r="AB142" s="200"/>
      <c r="AC142" s="200"/>
      <c r="AD142" s="200"/>
      <c r="AE142" s="200"/>
      <c r="AF142" s="200"/>
      <c r="AG142" s="200" t="s">
        <v>116</v>
      </c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200"/>
      <c r="AV142" s="200"/>
      <c r="AW142" s="200"/>
      <c r="AX142" s="200"/>
      <c r="AY142" s="200"/>
      <c r="AZ142" s="200"/>
      <c r="BA142" s="200"/>
      <c r="BB142" s="200"/>
      <c r="BC142" s="200"/>
      <c r="BD142" s="200"/>
      <c r="BE142" s="200"/>
      <c r="BF142" s="200"/>
      <c r="BG142" s="200"/>
      <c r="BH142" s="200"/>
    </row>
    <row r="143" spans="1:60" outlineLevel="1">
      <c r="A143" s="207"/>
      <c r="B143" s="208"/>
      <c r="C143" s="249" t="s">
        <v>211</v>
      </c>
      <c r="D143" s="235"/>
      <c r="E143" s="235"/>
      <c r="F143" s="235"/>
      <c r="G143" s="235"/>
      <c r="H143" s="211"/>
      <c r="I143" s="211"/>
      <c r="J143" s="211"/>
      <c r="K143" s="211"/>
      <c r="L143" s="211"/>
      <c r="M143" s="211"/>
      <c r="N143" s="210"/>
      <c r="O143" s="210"/>
      <c r="P143" s="210"/>
      <c r="Q143" s="210"/>
      <c r="R143" s="211"/>
      <c r="S143" s="211"/>
      <c r="T143" s="211"/>
      <c r="U143" s="211"/>
      <c r="V143" s="211"/>
      <c r="W143" s="211"/>
      <c r="X143" s="211"/>
      <c r="Y143" s="200"/>
      <c r="Z143" s="200"/>
      <c r="AA143" s="200"/>
      <c r="AB143" s="200"/>
      <c r="AC143" s="200"/>
      <c r="AD143" s="200"/>
      <c r="AE143" s="200"/>
      <c r="AF143" s="200"/>
      <c r="AG143" s="200" t="s">
        <v>116</v>
      </c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200"/>
      <c r="AV143" s="200"/>
      <c r="AW143" s="200"/>
      <c r="AX143" s="200"/>
      <c r="AY143" s="200"/>
      <c r="AZ143" s="200"/>
      <c r="BA143" s="200"/>
      <c r="BB143" s="200"/>
      <c r="BC143" s="200"/>
      <c r="BD143" s="200"/>
      <c r="BE143" s="200"/>
      <c r="BF143" s="200"/>
      <c r="BG143" s="200"/>
      <c r="BH143" s="200"/>
    </row>
    <row r="144" spans="1:60" outlineLevel="1">
      <c r="A144" s="207"/>
      <c r="B144" s="208"/>
      <c r="C144" s="249" t="s">
        <v>221</v>
      </c>
      <c r="D144" s="235"/>
      <c r="E144" s="235"/>
      <c r="F144" s="235"/>
      <c r="G144" s="235"/>
      <c r="H144" s="211"/>
      <c r="I144" s="211"/>
      <c r="J144" s="211"/>
      <c r="K144" s="211"/>
      <c r="L144" s="211"/>
      <c r="M144" s="211"/>
      <c r="N144" s="210"/>
      <c r="O144" s="210"/>
      <c r="P144" s="210"/>
      <c r="Q144" s="210"/>
      <c r="R144" s="211"/>
      <c r="S144" s="211"/>
      <c r="T144" s="211"/>
      <c r="U144" s="211"/>
      <c r="V144" s="211"/>
      <c r="W144" s="211"/>
      <c r="X144" s="211"/>
      <c r="Y144" s="200"/>
      <c r="Z144" s="200"/>
      <c r="AA144" s="200"/>
      <c r="AB144" s="200"/>
      <c r="AC144" s="200"/>
      <c r="AD144" s="200"/>
      <c r="AE144" s="200"/>
      <c r="AF144" s="200"/>
      <c r="AG144" s="200" t="s">
        <v>116</v>
      </c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200"/>
      <c r="AV144" s="200"/>
      <c r="AW144" s="200"/>
      <c r="AX144" s="200"/>
      <c r="AY144" s="200"/>
      <c r="AZ144" s="200"/>
      <c r="BA144" s="200"/>
      <c r="BB144" s="200"/>
      <c r="BC144" s="200"/>
      <c r="BD144" s="200"/>
      <c r="BE144" s="200"/>
      <c r="BF144" s="200"/>
      <c r="BG144" s="200"/>
      <c r="BH144" s="200"/>
    </row>
    <row r="145" spans="1:60" outlineLevel="1">
      <c r="A145" s="207"/>
      <c r="B145" s="208"/>
      <c r="C145" s="249" t="s">
        <v>197</v>
      </c>
      <c r="D145" s="235"/>
      <c r="E145" s="235"/>
      <c r="F145" s="235"/>
      <c r="G145" s="235"/>
      <c r="H145" s="211"/>
      <c r="I145" s="211"/>
      <c r="J145" s="211"/>
      <c r="K145" s="211"/>
      <c r="L145" s="211"/>
      <c r="M145" s="211"/>
      <c r="N145" s="210"/>
      <c r="O145" s="210"/>
      <c r="P145" s="210"/>
      <c r="Q145" s="210"/>
      <c r="R145" s="211"/>
      <c r="S145" s="211"/>
      <c r="T145" s="211"/>
      <c r="U145" s="211"/>
      <c r="V145" s="211"/>
      <c r="W145" s="211"/>
      <c r="X145" s="211"/>
      <c r="Y145" s="200"/>
      <c r="Z145" s="200"/>
      <c r="AA145" s="200"/>
      <c r="AB145" s="200"/>
      <c r="AC145" s="200"/>
      <c r="AD145" s="200"/>
      <c r="AE145" s="200"/>
      <c r="AF145" s="200"/>
      <c r="AG145" s="200" t="s">
        <v>116</v>
      </c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/>
      <c r="BB145" s="200"/>
      <c r="BC145" s="200"/>
      <c r="BD145" s="200"/>
      <c r="BE145" s="200"/>
      <c r="BF145" s="200"/>
      <c r="BG145" s="200"/>
      <c r="BH145" s="200"/>
    </row>
    <row r="146" spans="1:60" outlineLevel="1">
      <c r="A146" s="207"/>
      <c r="B146" s="208"/>
      <c r="C146" s="249" t="s">
        <v>222</v>
      </c>
      <c r="D146" s="235"/>
      <c r="E146" s="235"/>
      <c r="F146" s="235"/>
      <c r="G146" s="235"/>
      <c r="H146" s="211"/>
      <c r="I146" s="211"/>
      <c r="J146" s="211"/>
      <c r="K146" s="211"/>
      <c r="L146" s="211"/>
      <c r="M146" s="211"/>
      <c r="N146" s="210"/>
      <c r="O146" s="210"/>
      <c r="P146" s="210"/>
      <c r="Q146" s="210"/>
      <c r="R146" s="211"/>
      <c r="S146" s="211"/>
      <c r="T146" s="211"/>
      <c r="U146" s="211"/>
      <c r="V146" s="211"/>
      <c r="W146" s="211"/>
      <c r="X146" s="211"/>
      <c r="Y146" s="200"/>
      <c r="Z146" s="200"/>
      <c r="AA146" s="200"/>
      <c r="AB146" s="200"/>
      <c r="AC146" s="200"/>
      <c r="AD146" s="200"/>
      <c r="AE146" s="200"/>
      <c r="AF146" s="200"/>
      <c r="AG146" s="200" t="s">
        <v>116</v>
      </c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0"/>
    </row>
    <row r="147" spans="1:60" outlineLevel="1">
      <c r="A147" s="207"/>
      <c r="B147" s="208"/>
      <c r="C147" s="249" t="s">
        <v>199</v>
      </c>
      <c r="D147" s="235"/>
      <c r="E147" s="235"/>
      <c r="F147" s="235"/>
      <c r="G147" s="235"/>
      <c r="H147" s="211"/>
      <c r="I147" s="211"/>
      <c r="J147" s="211"/>
      <c r="K147" s="211"/>
      <c r="L147" s="211"/>
      <c r="M147" s="211"/>
      <c r="N147" s="210"/>
      <c r="O147" s="210"/>
      <c r="P147" s="210"/>
      <c r="Q147" s="210"/>
      <c r="R147" s="211"/>
      <c r="S147" s="211"/>
      <c r="T147" s="211"/>
      <c r="U147" s="211"/>
      <c r="V147" s="211"/>
      <c r="W147" s="211"/>
      <c r="X147" s="211"/>
      <c r="Y147" s="200"/>
      <c r="Z147" s="200"/>
      <c r="AA147" s="200"/>
      <c r="AB147" s="200"/>
      <c r="AC147" s="200"/>
      <c r="AD147" s="200"/>
      <c r="AE147" s="200"/>
      <c r="AF147" s="200"/>
      <c r="AG147" s="200" t="s">
        <v>116</v>
      </c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</row>
    <row r="148" spans="1:60" outlineLevel="1">
      <c r="A148" s="207"/>
      <c r="B148" s="208"/>
      <c r="C148" s="250" t="s">
        <v>223</v>
      </c>
      <c r="D148" s="216"/>
      <c r="E148" s="217">
        <v>0.76</v>
      </c>
      <c r="F148" s="211"/>
      <c r="G148" s="211"/>
      <c r="H148" s="211"/>
      <c r="I148" s="211"/>
      <c r="J148" s="211"/>
      <c r="K148" s="211"/>
      <c r="L148" s="211"/>
      <c r="M148" s="211"/>
      <c r="N148" s="210"/>
      <c r="O148" s="210"/>
      <c r="P148" s="210"/>
      <c r="Q148" s="210"/>
      <c r="R148" s="211"/>
      <c r="S148" s="211"/>
      <c r="T148" s="211"/>
      <c r="U148" s="211"/>
      <c r="V148" s="211"/>
      <c r="W148" s="211"/>
      <c r="X148" s="211"/>
      <c r="Y148" s="200"/>
      <c r="Z148" s="200"/>
      <c r="AA148" s="200"/>
      <c r="AB148" s="200"/>
      <c r="AC148" s="200"/>
      <c r="AD148" s="200"/>
      <c r="AE148" s="200"/>
      <c r="AF148" s="200"/>
      <c r="AG148" s="200" t="s">
        <v>129</v>
      </c>
      <c r="AH148" s="200">
        <v>0</v>
      </c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</row>
    <row r="149" spans="1:60" ht="22.5" outlineLevel="1">
      <c r="A149" s="226">
        <v>25</v>
      </c>
      <c r="B149" s="227" t="s">
        <v>224</v>
      </c>
      <c r="C149" s="247" t="s">
        <v>225</v>
      </c>
      <c r="D149" s="228" t="s">
        <v>176</v>
      </c>
      <c r="E149" s="229">
        <v>3.06</v>
      </c>
      <c r="F149" s="230"/>
      <c r="G149" s="231">
        <f>ROUND(E149*F149,2)</f>
        <v>0</v>
      </c>
      <c r="H149" s="230"/>
      <c r="I149" s="231">
        <f>ROUND(E149*H149,2)</f>
        <v>0</v>
      </c>
      <c r="J149" s="230"/>
      <c r="K149" s="231">
        <f>ROUND(E149*J149,2)</f>
        <v>0</v>
      </c>
      <c r="L149" s="231">
        <v>21</v>
      </c>
      <c r="M149" s="231">
        <f>G149*(1+L149/100)</f>
        <v>0</v>
      </c>
      <c r="N149" s="229">
        <v>0</v>
      </c>
      <c r="O149" s="229">
        <f>ROUND(E149*N149,2)</f>
        <v>0</v>
      </c>
      <c r="P149" s="229">
        <v>0</v>
      </c>
      <c r="Q149" s="229">
        <f>ROUND(E149*P149,2)</f>
        <v>0</v>
      </c>
      <c r="R149" s="231"/>
      <c r="S149" s="231" t="s">
        <v>111</v>
      </c>
      <c r="T149" s="232" t="s">
        <v>112</v>
      </c>
      <c r="U149" s="211">
        <v>0</v>
      </c>
      <c r="V149" s="211">
        <f>ROUND(E149*U149,2)</f>
        <v>0</v>
      </c>
      <c r="W149" s="211"/>
      <c r="X149" s="211" t="s">
        <v>113</v>
      </c>
      <c r="Y149" s="200"/>
      <c r="Z149" s="200"/>
      <c r="AA149" s="200"/>
      <c r="AB149" s="200"/>
      <c r="AC149" s="200"/>
      <c r="AD149" s="200"/>
      <c r="AE149" s="200"/>
      <c r="AF149" s="200"/>
      <c r="AG149" s="200" t="s">
        <v>114</v>
      </c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</row>
    <row r="150" spans="1:60" outlineLevel="1">
      <c r="A150" s="207"/>
      <c r="B150" s="208"/>
      <c r="C150" s="248" t="s">
        <v>126</v>
      </c>
      <c r="D150" s="233"/>
      <c r="E150" s="233"/>
      <c r="F150" s="233"/>
      <c r="G150" s="233"/>
      <c r="H150" s="211"/>
      <c r="I150" s="211"/>
      <c r="J150" s="211"/>
      <c r="K150" s="211"/>
      <c r="L150" s="211"/>
      <c r="M150" s="211"/>
      <c r="N150" s="210"/>
      <c r="O150" s="210"/>
      <c r="P150" s="210"/>
      <c r="Q150" s="210"/>
      <c r="R150" s="211"/>
      <c r="S150" s="211"/>
      <c r="T150" s="211"/>
      <c r="U150" s="211"/>
      <c r="V150" s="211"/>
      <c r="W150" s="211"/>
      <c r="X150" s="211"/>
      <c r="Y150" s="200"/>
      <c r="Z150" s="200"/>
      <c r="AA150" s="200"/>
      <c r="AB150" s="200"/>
      <c r="AC150" s="200"/>
      <c r="AD150" s="200"/>
      <c r="AE150" s="200"/>
      <c r="AF150" s="200"/>
      <c r="AG150" s="200" t="s">
        <v>116</v>
      </c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</row>
    <row r="151" spans="1:60" outlineLevel="1">
      <c r="A151" s="207"/>
      <c r="B151" s="208"/>
      <c r="C151" s="249" t="s">
        <v>211</v>
      </c>
      <c r="D151" s="235"/>
      <c r="E151" s="235"/>
      <c r="F151" s="235"/>
      <c r="G151" s="235"/>
      <c r="H151" s="211"/>
      <c r="I151" s="211"/>
      <c r="J151" s="211"/>
      <c r="K151" s="211"/>
      <c r="L151" s="211"/>
      <c r="M151" s="211"/>
      <c r="N151" s="210"/>
      <c r="O151" s="210"/>
      <c r="P151" s="210"/>
      <c r="Q151" s="210"/>
      <c r="R151" s="211"/>
      <c r="S151" s="211"/>
      <c r="T151" s="211"/>
      <c r="U151" s="211"/>
      <c r="V151" s="211"/>
      <c r="W151" s="211"/>
      <c r="X151" s="211"/>
      <c r="Y151" s="200"/>
      <c r="Z151" s="200"/>
      <c r="AA151" s="200"/>
      <c r="AB151" s="200"/>
      <c r="AC151" s="200"/>
      <c r="AD151" s="200"/>
      <c r="AE151" s="200"/>
      <c r="AF151" s="200"/>
      <c r="AG151" s="200" t="s">
        <v>116</v>
      </c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</row>
    <row r="152" spans="1:60" outlineLevel="1">
      <c r="A152" s="207"/>
      <c r="B152" s="208"/>
      <c r="C152" s="249" t="s">
        <v>221</v>
      </c>
      <c r="D152" s="235"/>
      <c r="E152" s="235"/>
      <c r="F152" s="235"/>
      <c r="G152" s="235"/>
      <c r="H152" s="211"/>
      <c r="I152" s="211"/>
      <c r="J152" s="211"/>
      <c r="K152" s="211"/>
      <c r="L152" s="211"/>
      <c r="M152" s="211"/>
      <c r="N152" s="210"/>
      <c r="O152" s="210"/>
      <c r="P152" s="210"/>
      <c r="Q152" s="210"/>
      <c r="R152" s="211"/>
      <c r="S152" s="211"/>
      <c r="T152" s="211"/>
      <c r="U152" s="211"/>
      <c r="V152" s="211"/>
      <c r="W152" s="211"/>
      <c r="X152" s="211"/>
      <c r="Y152" s="200"/>
      <c r="Z152" s="200"/>
      <c r="AA152" s="200"/>
      <c r="AB152" s="200"/>
      <c r="AC152" s="200"/>
      <c r="AD152" s="200"/>
      <c r="AE152" s="200"/>
      <c r="AF152" s="200"/>
      <c r="AG152" s="200" t="s">
        <v>116</v>
      </c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</row>
    <row r="153" spans="1:60" outlineLevel="1">
      <c r="A153" s="207"/>
      <c r="B153" s="208"/>
      <c r="C153" s="249" t="s">
        <v>197</v>
      </c>
      <c r="D153" s="235"/>
      <c r="E153" s="235"/>
      <c r="F153" s="235"/>
      <c r="G153" s="235"/>
      <c r="H153" s="211"/>
      <c r="I153" s="211"/>
      <c r="J153" s="211"/>
      <c r="K153" s="211"/>
      <c r="L153" s="211"/>
      <c r="M153" s="211"/>
      <c r="N153" s="210"/>
      <c r="O153" s="210"/>
      <c r="P153" s="210"/>
      <c r="Q153" s="210"/>
      <c r="R153" s="211"/>
      <c r="S153" s="211"/>
      <c r="T153" s="211"/>
      <c r="U153" s="211"/>
      <c r="V153" s="211"/>
      <c r="W153" s="211"/>
      <c r="X153" s="211"/>
      <c r="Y153" s="200"/>
      <c r="Z153" s="200"/>
      <c r="AA153" s="200"/>
      <c r="AB153" s="200"/>
      <c r="AC153" s="200"/>
      <c r="AD153" s="200"/>
      <c r="AE153" s="200"/>
      <c r="AF153" s="200"/>
      <c r="AG153" s="200" t="s">
        <v>116</v>
      </c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0"/>
      <c r="BC153" s="200"/>
      <c r="BD153" s="200"/>
      <c r="BE153" s="200"/>
      <c r="BF153" s="200"/>
      <c r="BG153" s="200"/>
      <c r="BH153" s="200"/>
    </row>
    <row r="154" spans="1:60" outlineLevel="1">
      <c r="A154" s="207"/>
      <c r="B154" s="208"/>
      <c r="C154" s="249" t="s">
        <v>226</v>
      </c>
      <c r="D154" s="235"/>
      <c r="E154" s="235"/>
      <c r="F154" s="235"/>
      <c r="G154" s="235"/>
      <c r="H154" s="211"/>
      <c r="I154" s="211"/>
      <c r="J154" s="211"/>
      <c r="K154" s="211"/>
      <c r="L154" s="211"/>
      <c r="M154" s="211"/>
      <c r="N154" s="210"/>
      <c r="O154" s="210"/>
      <c r="P154" s="210"/>
      <c r="Q154" s="210"/>
      <c r="R154" s="211"/>
      <c r="S154" s="211"/>
      <c r="T154" s="211"/>
      <c r="U154" s="211"/>
      <c r="V154" s="211"/>
      <c r="W154" s="211"/>
      <c r="X154" s="211"/>
      <c r="Y154" s="200"/>
      <c r="Z154" s="200"/>
      <c r="AA154" s="200"/>
      <c r="AB154" s="200"/>
      <c r="AC154" s="200"/>
      <c r="AD154" s="200"/>
      <c r="AE154" s="200"/>
      <c r="AF154" s="200"/>
      <c r="AG154" s="200" t="s">
        <v>116</v>
      </c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00"/>
      <c r="BG154" s="200"/>
      <c r="BH154" s="200"/>
    </row>
    <row r="155" spans="1:60" outlineLevel="1">
      <c r="A155" s="207"/>
      <c r="B155" s="208"/>
      <c r="C155" s="249" t="s">
        <v>199</v>
      </c>
      <c r="D155" s="235"/>
      <c r="E155" s="235"/>
      <c r="F155" s="235"/>
      <c r="G155" s="235"/>
      <c r="H155" s="211"/>
      <c r="I155" s="211"/>
      <c r="J155" s="211"/>
      <c r="K155" s="211"/>
      <c r="L155" s="211"/>
      <c r="M155" s="211"/>
      <c r="N155" s="210"/>
      <c r="O155" s="210"/>
      <c r="P155" s="210"/>
      <c r="Q155" s="210"/>
      <c r="R155" s="211"/>
      <c r="S155" s="211"/>
      <c r="T155" s="211"/>
      <c r="U155" s="211"/>
      <c r="V155" s="211"/>
      <c r="W155" s="211"/>
      <c r="X155" s="211"/>
      <c r="Y155" s="200"/>
      <c r="Z155" s="200"/>
      <c r="AA155" s="200"/>
      <c r="AB155" s="200"/>
      <c r="AC155" s="200"/>
      <c r="AD155" s="200"/>
      <c r="AE155" s="200"/>
      <c r="AF155" s="200"/>
      <c r="AG155" s="200" t="s">
        <v>116</v>
      </c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</row>
    <row r="156" spans="1:60" outlineLevel="1">
      <c r="A156" s="207"/>
      <c r="B156" s="208"/>
      <c r="C156" s="250" t="s">
        <v>227</v>
      </c>
      <c r="D156" s="216"/>
      <c r="E156" s="217">
        <v>3.06</v>
      </c>
      <c r="F156" s="211"/>
      <c r="G156" s="211"/>
      <c r="H156" s="211"/>
      <c r="I156" s="211"/>
      <c r="J156" s="211"/>
      <c r="K156" s="211"/>
      <c r="L156" s="211"/>
      <c r="M156" s="211"/>
      <c r="N156" s="210"/>
      <c r="O156" s="210"/>
      <c r="P156" s="210"/>
      <c r="Q156" s="210"/>
      <c r="R156" s="211"/>
      <c r="S156" s="211"/>
      <c r="T156" s="211"/>
      <c r="U156" s="211"/>
      <c r="V156" s="211"/>
      <c r="W156" s="211"/>
      <c r="X156" s="211"/>
      <c r="Y156" s="200"/>
      <c r="Z156" s="200"/>
      <c r="AA156" s="200"/>
      <c r="AB156" s="200"/>
      <c r="AC156" s="200"/>
      <c r="AD156" s="200"/>
      <c r="AE156" s="200"/>
      <c r="AF156" s="200"/>
      <c r="AG156" s="200" t="s">
        <v>129</v>
      </c>
      <c r="AH156" s="200">
        <v>0</v>
      </c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</row>
    <row r="157" spans="1:60" outlineLevel="1">
      <c r="A157" s="207">
        <v>26</v>
      </c>
      <c r="B157" s="208" t="s">
        <v>228</v>
      </c>
      <c r="C157" s="253" t="s">
        <v>229</v>
      </c>
      <c r="D157" s="209" t="s">
        <v>0</v>
      </c>
      <c r="E157" s="237"/>
      <c r="F157" s="212"/>
      <c r="G157" s="211">
        <f>ROUND(E157*F157,2)</f>
        <v>0</v>
      </c>
      <c r="H157" s="212"/>
      <c r="I157" s="211">
        <f>ROUND(E157*H157,2)</f>
        <v>0</v>
      </c>
      <c r="J157" s="212"/>
      <c r="K157" s="211">
        <f>ROUND(E157*J157,2)</f>
        <v>0</v>
      </c>
      <c r="L157" s="211">
        <v>21</v>
      </c>
      <c r="M157" s="211">
        <f>G157*(1+L157/100)</f>
        <v>0</v>
      </c>
      <c r="N157" s="210">
        <v>0</v>
      </c>
      <c r="O157" s="210">
        <f>ROUND(E157*N157,2)</f>
        <v>0</v>
      </c>
      <c r="P157" s="210">
        <v>0</v>
      </c>
      <c r="Q157" s="210">
        <f>ROUND(E157*P157,2)</f>
        <v>0</v>
      </c>
      <c r="R157" s="211" t="s">
        <v>230</v>
      </c>
      <c r="S157" s="211" t="s">
        <v>161</v>
      </c>
      <c r="T157" s="211" t="s">
        <v>161</v>
      </c>
      <c r="U157" s="211">
        <v>0</v>
      </c>
      <c r="V157" s="211">
        <f>ROUND(E157*U157,2)</f>
        <v>0</v>
      </c>
      <c r="W157" s="211"/>
      <c r="X157" s="211" t="s">
        <v>190</v>
      </c>
      <c r="Y157" s="200"/>
      <c r="Z157" s="200"/>
      <c r="AA157" s="200"/>
      <c r="AB157" s="200"/>
      <c r="AC157" s="200"/>
      <c r="AD157" s="200"/>
      <c r="AE157" s="200"/>
      <c r="AF157" s="200"/>
      <c r="AG157" s="200" t="s">
        <v>191</v>
      </c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</row>
    <row r="158" spans="1:60" outlineLevel="1">
      <c r="A158" s="207"/>
      <c r="B158" s="208"/>
      <c r="C158" s="254" t="s">
        <v>231</v>
      </c>
      <c r="D158" s="238"/>
      <c r="E158" s="238"/>
      <c r="F158" s="238"/>
      <c r="G158" s="238"/>
      <c r="H158" s="211"/>
      <c r="I158" s="211"/>
      <c r="J158" s="211"/>
      <c r="K158" s="211"/>
      <c r="L158" s="211"/>
      <c r="M158" s="211"/>
      <c r="N158" s="210"/>
      <c r="O158" s="210"/>
      <c r="P158" s="210"/>
      <c r="Q158" s="210"/>
      <c r="R158" s="211"/>
      <c r="S158" s="211"/>
      <c r="T158" s="211"/>
      <c r="U158" s="211"/>
      <c r="V158" s="211"/>
      <c r="W158" s="211"/>
      <c r="X158" s="211"/>
      <c r="Y158" s="200"/>
      <c r="Z158" s="200"/>
      <c r="AA158" s="200"/>
      <c r="AB158" s="200"/>
      <c r="AC158" s="200"/>
      <c r="AD158" s="200"/>
      <c r="AE158" s="200"/>
      <c r="AF158" s="200"/>
      <c r="AG158" s="200" t="s">
        <v>164</v>
      </c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</row>
    <row r="159" spans="1:60">
      <c r="A159" s="219" t="s">
        <v>108</v>
      </c>
      <c r="B159" s="220" t="s">
        <v>75</v>
      </c>
      <c r="C159" s="246" t="s">
        <v>76</v>
      </c>
      <c r="D159" s="221"/>
      <c r="E159" s="222"/>
      <c r="F159" s="223"/>
      <c r="G159" s="223">
        <f>SUMIF(AG160:AG174,"&lt;&gt;NOR",G160:G174)</f>
        <v>0</v>
      </c>
      <c r="H159" s="223"/>
      <c r="I159" s="223">
        <f>SUM(I160:I174)</f>
        <v>0</v>
      </c>
      <c r="J159" s="223"/>
      <c r="K159" s="223">
        <f>SUM(K160:K174)</f>
        <v>0</v>
      </c>
      <c r="L159" s="223"/>
      <c r="M159" s="223">
        <f>SUM(M160:M174)</f>
        <v>0</v>
      </c>
      <c r="N159" s="222"/>
      <c r="O159" s="222">
        <f>SUM(O160:O174)</f>
        <v>0</v>
      </c>
      <c r="P159" s="222"/>
      <c r="Q159" s="222">
        <f>SUM(Q160:Q174)</f>
        <v>0</v>
      </c>
      <c r="R159" s="223"/>
      <c r="S159" s="223"/>
      <c r="T159" s="224"/>
      <c r="U159" s="218"/>
      <c r="V159" s="218">
        <f>SUM(V160:V174)</f>
        <v>0</v>
      </c>
      <c r="W159" s="218"/>
      <c r="X159" s="218"/>
      <c r="AG159" t="s">
        <v>109</v>
      </c>
    </row>
    <row r="160" spans="1:60" ht="22.5" outlineLevel="1">
      <c r="A160" s="226">
        <v>27</v>
      </c>
      <c r="B160" s="227" t="s">
        <v>232</v>
      </c>
      <c r="C160" s="247" t="s">
        <v>233</v>
      </c>
      <c r="D160" s="228" t="s">
        <v>159</v>
      </c>
      <c r="E160" s="229">
        <v>22</v>
      </c>
      <c r="F160" s="230"/>
      <c r="G160" s="231">
        <f>ROUND(E160*F160,2)</f>
        <v>0</v>
      </c>
      <c r="H160" s="230"/>
      <c r="I160" s="231">
        <f>ROUND(E160*H160,2)</f>
        <v>0</v>
      </c>
      <c r="J160" s="230"/>
      <c r="K160" s="231">
        <f>ROUND(E160*J160,2)</f>
        <v>0</v>
      </c>
      <c r="L160" s="231">
        <v>21</v>
      </c>
      <c r="M160" s="231">
        <f>G160*(1+L160/100)</f>
        <v>0</v>
      </c>
      <c r="N160" s="229">
        <v>0</v>
      </c>
      <c r="O160" s="229">
        <f>ROUND(E160*N160,2)</f>
        <v>0</v>
      </c>
      <c r="P160" s="229">
        <v>0</v>
      </c>
      <c r="Q160" s="229">
        <f>ROUND(E160*P160,2)</f>
        <v>0</v>
      </c>
      <c r="R160" s="231"/>
      <c r="S160" s="231" t="s">
        <v>111</v>
      </c>
      <c r="T160" s="232" t="s">
        <v>112</v>
      </c>
      <c r="U160" s="211">
        <v>0</v>
      </c>
      <c r="V160" s="211">
        <f>ROUND(E160*U160,2)</f>
        <v>0</v>
      </c>
      <c r="W160" s="211"/>
      <c r="X160" s="211" t="s">
        <v>113</v>
      </c>
      <c r="Y160" s="200"/>
      <c r="Z160" s="200"/>
      <c r="AA160" s="200"/>
      <c r="AB160" s="200"/>
      <c r="AC160" s="200"/>
      <c r="AD160" s="200"/>
      <c r="AE160" s="200"/>
      <c r="AF160" s="200"/>
      <c r="AG160" s="200" t="s">
        <v>114</v>
      </c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0"/>
      <c r="BF160" s="200"/>
      <c r="BG160" s="200"/>
      <c r="BH160" s="200"/>
    </row>
    <row r="161" spans="1:60" outlineLevel="1">
      <c r="A161" s="207"/>
      <c r="B161" s="208"/>
      <c r="C161" s="248" t="s">
        <v>126</v>
      </c>
      <c r="D161" s="233"/>
      <c r="E161" s="233"/>
      <c r="F161" s="233"/>
      <c r="G161" s="233"/>
      <c r="H161" s="211"/>
      <c r="I161" s="211"/>
      <c r="J161" s="211"/>
      <c r="K161" s="211"/>
      <c r="L161" s="211"/>
      <c r="M161" s="211"/>
      <c r="N161" s="210"/>
      <c r="O161" s="210"/>
      <c r="P161" s="210"/>
      <c r="Q161" s="210"/>
      <c r="R161" s="211"/>
      <c r="S161" s="211"/>
      <c r="T161" s="211"/>
      <c r="U161" s="211"/>
      <c r="V161" s="211"/>
      <c r="W161" s="211"/>
      <c r="X161" s="211"/>
      <c r="Y161" s="200"/>
      <c r="Z161" s="200"/>
      <c r="AA161" s="200"/>
      <c r="AB161" s="200"/>
      <c r="AC161" s="200"/>
      <c r="AD161" s="200"/>
      <c r="AE161" s="200"/>
      <c r="AF161" s="200"/>
      <c r="AG161" s="200" t="s">
        <v>116</v>
      </c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200"/>
      <c r="BD161" s="200"/>
      <c r="BE161" s="200"/>
      <c r="BF161" s="200"/>
      <c r="BG161" s="200"/>
      <c r="BH161" s="200"/>
    </row>
    <row r="162" spans="1:60" outlineLevel="1">
      <c r="A162" s="207"/>
      <c r="B162" s="208"/>
      <c r="C162" s="249" t="s">
        <v>196</v>
      </c>
      <c r="D162" s="235"/>
      <c r="E162" s="235"/>
      <c r="F162" s="235"/>
      <c r="G162" s="235"/>
      <c r="H162" s="211"/>
      <c r="I162" s="211"/>
      <c r="J162" s="211"/>
      <c r="K162" s="211"/>
      <c r="L162" s="211"/>
      <c r="M162" s="211"/>
      <c r="N162" s="210"/>
      <c r="O162" s="210"/>
      <c r="P162" s="210"/>
      <c r="Q162" s="210"/>
      <c r="R162" s="211"/>
      <c r="S162" s="211"/>
      <c r="T162" s="211"/>
      <c r="U162" s="211"/>
      <c r="V162" s="211"/>
      <c r="W162" s="211"/>
      <c r="X162" s="211"/>
      <c r="Y162" s="200"/>
      <c r="Z162" s="200"/>
      <c r="AA162" s="200"/>
      <c r="AB162" s="200"/>
      <c r="AC162" s="200"/>
      <c r="AD162" s="200"/>
      <c r="AE162" s="200"/>
      <c r="AF162" s="200"/>
      <c r="AG162" s="200" t="s">
        <v>116</v>
      </c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200"/>
      <c r="BG162" s="200"/>
      <c r="BH162" s="200"/>
    </row>
    <row r="163" spans="1:60" outlineLevel="1">
      <c r="A163" s="207"/>
      <c r="B163" s="208"/>
      <c r="C163" s="249" t="s">
        <v>234</v>
      </c>
      <c r="D163" s="235"/>
      <c r="E163" s="235"/>
      <c r="F163" s="235"/>
      <c r="G163" s="235"/>
      <c r="H163" s="211"/>
      <c r="I163" s="211"/>
      <c r="J163" s="211"/>
      <c r="K163" s="211"/>
      <c r="L163" s="211"/>
      <c r="M163" s="211"/>
      <c r="N163" s="210"/>
      <c r="O163" s="210"/>
      <c r="P163" s="210"/>
      <c r="Q163" s="210"/>
      <c r="R163" s="211"/>
      <c r="S163" s="211"/>
      <c r="T163" s="211"/>
      <c r="U163" s="211"/>
      <c r="V163" s="211"/>
      <c r="W163" s="211"/>
      <c r="X163" s="211"/>
      <c r="Y163" s="200"/>
      <c r="Z163" s="200"/>
      <c r="AA163" s="200"/>
      <c r="AB163" s="200"/>
      <c r="AC163" s="200"/>
      <c r="AD163" s="200"/>
      <c r="AE163" s="200"/>
      <c r="AF163" s="200"/>
      <c r="AG163" s="200" t="s">
        <v>116</v>
      </c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200"/>
      <c r="BD163" s="200"/>
      <c r="BE163" s="200"/>
      <c r="BF163" s="200"/>
      <c r="BG163" s="200"/>
      <c r="BH163" s="200"/>
    </row>
    <row r="164" spans="1:60" outlineLevel="1">
      <c r="A164" s="207"/>
      <c r="B164" s="208"/>
      <c r="C164" s="249" t="s">
        <v>235</v>
      </c>
      <c r="D164" s="235"/>
      <c r="E164" s="235"/>
      <c r="F164" s="235"/>
      <c r="G164" s="235"/>
      <c r="H164" s="211"/>
      <c r="I164" s="211"/>
      <c r="J164" s="211"/>
      <c r="K164" s="211"/>
      <c r="L164" s="211"/>
      <c r="M164" s="211"/>
      <c r="N164" s="210"/>
      <c r="O164" s="210"/>
      <c r="P164" s="210"/>
      <c r="Q164" s="210"/>
      <c r="R164" s="211"/>
      <c r="S164" s="211"/>
      <c r="T164" s="211"/>
      <c r="U164" s="211"/>
      <c r="V164" s="211"/>
      <c r="W164" s="211"/>
      <c r="X164" s="211"/>
      <c r="Y164" s="200"/>
      <c r="Z164" s="200"/>
      <c r="AA164" s="200"/>
      <c r="AB164" s="200"/>
      <c r="AC164" s="200"/>
      <c r="AD164" s="200"/>
      <c r="AE164" s="200"/>
      <c r="AF164" s="200"/>
      <c r="AG164" s="200" t="s">
        <v>116</v>
      </c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200"/>
      <c r="BD164" s="200"/>
      <c r="BE164" s="200"/>
      <c r="BF164" s="200"/>
      <c r="BG164" s="200"/>
      <c r="BH164" s="200"/>
    </row>
    <row r="165" spans="1:60" outlineLevel="1">
      <c r="A165" s="207"/>
      <c r="B165" s="208"/>
      <c r="C165" s="249" t="s">
        <v>236</v>
      </c>
      <c r="D165" s="235"/>
      <c r="E165" s="235"/>
      <c r="F165" s="235"/>
      <c r="G165" s="235"/>
      <c r="H165" s="211"/>
      <c r="I165" s="211"/>
      <c r="J165" s="211"/>
      <c r="K165" s="211"/>
      <c r="L165" s="211"/>
      <c r="M165" s="211"/>
      <c r="N165" s="210"/>
      <c r="O165" s="210"/>
      <c r="P165" s="210"/>
      <c r="Q165" s="210"/>
      <c r="R165" s="211"/>
      <c r="S165" s="211"/>
      <c r="T165" s="211"/>
      <c r="U165" s="211"/>
      <c r="V165" s="211"/>
      <c r="W165" s="211"/>
      <c r="X165" s="211"/>
      <c r="Y165" s="200"/>
      <c r="Z165" s="200"/>
      <c r="AA165" s="200"/>
      <c r="AB165" s="200"/>
      <c r="AC165" s="200"/>
      <c r="AD165" s="200"/>
      <c r="AE165" s="200"/>
      <c r="AF165" s="200"/>
      <c r="AG165" s="200" t="s">
        <v>116</v>
      </c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</row>
    <row r="166" spans="1:60" outlineLevel="1">
      <c r="A166" s="207"/>
      <c r="B166" s="208"/>
      <c r="C166" s="249" t="s">
        <v>237</v>
      </c>
      <c r="D166" s="235"/>
      <c r="E166" s="235"/>
      <c r="F166" s="235"/>
      <c r="G166" s="235"/>
      <c r="H166" s="211"/>
      <c r="I166" s="211"/>
      <c r="J166" s="211"/>
      <c r="K166" s="211"/>
      <c r="L166" s="211"/>
      <c r="M166" s="211"/>
      <c r="N166" s="210"/>
      <c r="O166" s="210"/>
      <c r="P166" s="210"/>
      <c r="Q166" s="210"/>
      <c r="R166" s="211"/>
      <c r="S166" s="211"/>
      <c r="T166" s="211"/>
      <c r="U166" s="211"/>
      <c r="V166" s="211"/>
      <c r="W166" s="211"/>
      <c r="X166" s="211"/>
      <c r="Y166" s="200"/>
      <c r="Z166" s="200"/>
      <c r="AA166" s="200"/>
      <c r="AB166" s="200"/>
      <c r="AC166" s="200"/>
      <c r="AD166" s="200"/>
      <c r="AE166" s="200"/>
      <c r="AF166" s="200"/>
      <c r="AG166" s="200" t="s">
        <v>116</v>
      </c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</row>
    <row r="167" spans="1:60" ht="22.5" outlineLevel="1">
      <c r="A167" s="226">
        <v>28</v>
      </c>
      <c r="B167" s="227" t="s">
        <v>238</v>
      </c>
      <c r="C167" s="247" t="s">
        <v>239</v>
      </c>
      <c r="D167" s="228" t="s">
        <v>159</v>
      </c>
      <c r="E167" s="229">
        <v>30</v>
      </c>
      <c r="F167" s="230"/>
      <c r="G167" s="231">
        <f>ROUND(E167*F167,2)</f>
        <v>0</v>
      </c>
      <c r="H167" s="230"/>
      <c r="I167" s="231">
        <f>ROUND(E167*H167,2)</f>
        <v>0</v>
      </c>
      <c r="J167" s="230"/>
      <c r="K167" s="231">
        <f>ROUND(E167*J167,2)</f>
        <v>0</v>
      </c>
      <c r="L167" s="231">
        <v>21</v>
      </c>
      <c r="M167" s="231">
        <f>G167*(1+L167/100)</f>
        <v>0</v>
      </c>
      <c r="N167" s="229">
        <v>0</v>
      </c>
      <c r="O167" s="229">
        <f>ROUND(E167*N167,2)</f>
        <v>0</v>
      </c>
      <c r="P167" s="229">
        <v>0</v>
      </c>
      <c r="Q167" s="229">
        <f>ROUND(E167*P167,2)</f>
        <v>0</v>
      </c>
      <c r="R167" s="231"/>
      <c r="S167" s="231" t="s">
        <v>111</v>
      </c>
      <c r="T167" s="232" t="s">
        <v>112</v>
      </c>
      <c r="U167" s="211">
        <v>0</v>
      </c>
      <c r="V167" s="211">
        <f>ROUND(E167*U167,2)</f>
        <v>0</v>
      </c>
      <c r="W167" s="211"/>
      <c r="X167" s="211" t="s">
        <v>113</v>
      </c>
      <c r="Y167" s="200"/>
      <c r="Z167" s="200"/>
      <c r="AA167" s="200"/>
      <c r="AB167" s="200"/>
      <c r="AC167" s="200"/>
      <c r="AD167" s="200"/>
      <c r="AE167" s="200"/>
      <c r="AF167" s="200"/>
      <c r="AG167" s="200" t="s">
        <v>114</v>
      </c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00"/>
      <c r="AV167" s="200"/>
      <c r="AW167" s="200"/>
      <c r="AX167" s="200"/>
      <c r="AY167" s="200"/>
      <c r="AZ167" s="200"/>
      <c r="BA167" s="200"/>
      <c r="BB167" s="200"/>
      <c r="BC167" s="200"/>
      <c r="BD167" s="200"/>
      <c r="BE167" s="200"/>
      <c r="BF167" s="200"/>
      <c r="BG167" s="200"/>
      <c r="BH167" s="200"/>
    </row>
    <row r="168" spans="1:60" outlineLevel="1">
      <c r="A168" s="207"/>
      <c r="B168" s="208"/>
      <c r="C168" s="248" t="s">
        <v>126</v>
      </c>
      <c r="D168" s="233"/>
      <c r="E168" s="233"/>
      <c r="F168" s="233"/>
      <c r="G168" s="233"/>
      <c r="H168" s="211"/>
      <c r="I168" s="211"/>
      <c r="J168" s="211"/>
      <c r="K168" s="211"/>
      <c r="L168" s="211"/>
      <c r="M168" s="211"/>
      <c r="N168" s="210"/>
      <c r="O168" s="210"/>
      <c r="P168" s="210"/>
      <c r="Q168" s="210"/>
      <c r="R168" s="211"/>
      <c r="S168" s="211"/>
      <c r="T168" s="211"/>
      <c r="U168" s="211"/>
      <c r="V168" s="211"/>
      <c r="W168" s="211"/>
      <c r="X168" s="211"/>
      <c r="Y168" s="200"/>
      <c r="Z168" s="200"/>
      <c r="AA168" s="200"/>
      <c r="AB168" s="200"/>
      <c r="AC168" s="200"/>
      <c r="AD168" s="200"/>
      <c r="AE168" s="200"/>
      <c r="AF168" s="200"/>
      <c r="AG168" s="200" t="s">
        <v>116</v>
      </c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</row>
    <row r="169" spans="1:60" outlineLevel="1">
      <c r="A169" s="207"/>
      <c r="B169" s="208"/>
      <c r="C169" s="249" t="s">
        <v>211</v>
      </c>
      <c r="D169" s="235"/>
      <c r="E169" s="235"/>
      <c r="F169" s="235"/>
      <c r="G169" s="235"/>
      <c r="H169" s="211"/>
      <c r="I169" s="211"/>
      <c r="J169" s="211"/>
      <c r="K169" s="211"/>
      <c r="L169" s="211"/>
      <c r="M169" s="211"/>
      <c r="N169" s="210"/>
      <c r="O169" s="210"/>
      <c r="P169" s="210"/>
      <c r="Q169" s="210"/>
      <c r="R169" s="211"/>
      <c r="S169" s="211"/>
      <c r="T169" s="211"/>
      <c r="U169" s="211"/>
      <c r="V169" s="211"/>
      <c r="W169" s="211"/>
      <c r="X169" s="211"/>
      <c r="Y169" s="200"/>
      <c r="Z169" s="200"/>
      <c r="AA169" s="200"/>
      <c r="AB169" s="200"/>
      <c r="AC169" s="200"/>
      <c r="AD169" s="200"/>
      <c r="AE169" s="200"/>
      <c r="AF169" s="200"/>
      <c r="AG169" s="200" t="s">
        <v>116</v>
      </c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</row>
    <row r="170" spans="1:60" outlineLevel="1">
      <c r="A170" s="207"/>
      <c r="B170" s="208"/>
      <c r="C170" s="249" t="s">
        <v>234</v>
      </c>
      <c r="D170" s="235"/>
      <c r="E170" s="235"/>
      <c r="F170" s="235"/>
      <c r="G170" s="235"/>
      <c r="H170" s="211"/>
      <c r="I170" s="211"/>
      <c r="J170" s="211"/>
      <c r="K170" s="211"/>
      <c r="L170" s="211"/>
      <c r="M170" s="211"/>
      <c r="N170" s="210"/>
      <c r="O170" s="210"/>
      <c r="P170" s="210"/>
      <c r="Q170" s="210"/>
      <c r="R170" s="211"/>
      <c r="S170" s="211"/>
      <c r="T170" s="211"/>
      <c r="U170" s="211"/>
      <c r="V170" s="211"/>
      <c r="W170" s="211"/>
      <c r="X170" s="211"/>
      <c r="Y170" s="200"/>
      <c r="Z170" s="200"/>
      <c r="AA170" s="200"/>
      <c r="AB170" s="200"/>
      <c r="AC170" s="200"/>
      <c r="AD170" s="200"/>
      <c r="AE170" s="200"/>
      <c r="AF170" s="200"/>
      <c r="AG170" s="200" t="s">
        <v>116</v>
      </c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00"/>
      <c r="BG170" s="200"/>
      <c r="BH170" s="200"/>
    </row>
    <row r="171" spans="1:60" outlineLevel="1">
      <c r="A171" s="207"/>
      <c r="B171" s="208"/>
      <c r="C171" s="249" t="s">
        <v>235</v>
      </c>
      <c r="D171" s="235"/>
      <c r="E171" s="235"/>
      <c r="F171" s="235"/>
      <c r="G171" s="235"/>
      <c r="H171" s="211"/>
      <c r="I171" s="211"/>
      <c r="J171" s="211"/>
      <c r="K171" s="211"/>
      <c r="L171" s="211"/>
      <c r="M171" s="211"/>
      <c r="N171" s="210"/>
      <c r="O171" s="210"/>
      <c r="P171" s="210"/>
      <c r="Q171" s="210"/>
      <c r="R171" s="211"/>
      <c r="S171" s="211"/>
      <c r="T171" s="211"/>
      <c r="U171" s="211"/>
      <c r="V171" s="211"/>
      <c r="W171" s="211"/>
      <c r="X171" s="211"/>
      <c r="Y171" s="200"/>
      <c r="Z171" s="200"/>
      <c r="AA171" s="200"/>
      <c r="AB171" s="200"/>
      <c r="AC171" s="200"/>
      <c r="AD171" s="200"/>
      <c r="AE171" s="200"/>
      <c r="AF171" s="200"/>
      <c r="AG171" s="200" t="s">
        <v>116</v>
      </c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</row>
    <row r="172" spans="1:60" outlineLevel="1">
      <c r="A172" s="207"/>
      <c r="B172" s="208"/>
      <c r="C172" s="249" t="s">
        <v>236</v>
      </c>
      <c r="D172" s="235"/>
      <c r="E172" s="235"/>
      <c r="F172" s="235"/>
      <c r="G172" s="235"/>
      <c r="H172" s="211"/>
      <c r="I172" s="211"/>
      <c r="J172" s="211"/>
      <c r="K172" s="211"/>
      <c r="L172" s="211"/>
      <c r="M172" s="211"/>
      <c r="N172" s="210"/>
      <c r="O172" s="210"/>
      <c r="P172" s="210"/>
      <c r="Q172" s="210"/>
      <c r="R172" s="211"/>
      <c r="S172" s="211"/>
      <c r="T172" s="211"/>
      <c r="U172" s="211"/>
      <c r="V172" s="211"/>
      <c r="W172" s="211"/>
      <c r="X172" s="211"/>
      <c r="Y172" s="200"/>
      <c r="Z172" s="200"/>
      <c r="AA172" s="200"/>
      <c r="AB172" s="200"/>
      <c r="AC172" s="200"/>
      <c r="AD172" s="200"/>
      <c r="AE172" s="200"/>
      <c r="AF172" s="200"/>
      <c r="AG172" s="200" t="s">
        <v>116</v>
      </c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200"/>
      <c r="AY172" s="200"/>
      <c r="AZ172" s="200"/>
      <c r="BA172" s="200"/>
      <c r="BB172" s="200"/>
      <c r="BC172" s="200"/>
      <c r="BD172" s="200"/>
      <c r="BE172" s="200"/>
      <c r="BF172" s="200"/>
      <c r="BG172" s="200"/>
      <c r="BH172" s="200"/>
    </row>
    <row r="173" spans="1:60" outlineLevel="1">
      <c r="A173" s="207"/>
      <c r="B173" s="208"/>
      <c r="C173" s="249" t="s">
        <v>237</v>
      </c>
      <c r="D173" s="235"/>
      <c r="E173" s="235"/>
      <c r="F173" s="235"/>
      <c r="G173" s="235"/>
      <c r="H173" s="211"/>
      <c r="I173" s="211"/>
      <c r="J173" s="211"/>
      <c r="K173" s="211"/>
      <c r="L173" s="211"/>
      <c r="M173" s="211"/>
      <c r="N173" s="210"/>
      <c r="O173" s="210"/>
      <c r="P173" s="210"/>
      <c r="Q173" s="210"/>
      <c r="R173" s="211"/>
      <c r="S173" s="211"/>
      <c r="T173" s="211"/>
      <c r="U173" s="211"/>
      <c r="V173" s="211"/>
      <c r="W173" s="211"/>
      <c r="X173" s="211"/>
      <c r="Y173" s="200"/>
      <c r="Z173" s="200"/>
      <c r="AA173" s="200"/>
      <c r="AB173" s="200"/>
      <c r="AC173" s="200"/>
      <c r="AD173" s="200"/>
      <c r="AE173" s="200"/>
      <c r="AF173" s="200"/>
      <c r="AG173" s="200" t="s">
        <v>116</v>
      </c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00"/>
      <c r="BG173" s="200"/>
      <c r="BH173" s="200"/>
    </row>
    <row r="174" spans="1:60" outlineLevel="1">
      <c r="A174" s="207">
        <v>29</v>
      </c>
      <c r="B174" s="208" t="s">
        <v>240</v>
      </c>
      <c r="C174" s="253" t="s">
        <v>241</v>
      </c>
      <c r="D174" s="209" t="s">
        <v>0</v>
      </c>
      <c r="E174" s="237"/>
      <c r="F174" s="212"/>
      <c r="G174" s="211">
        <f>ROUND(E174*F174,2)</f>
        <v>0</v>
      </c>
      <c r="H174" s="212"/>
      <c r="I174" s="211">
        <f>ROUND(E174*H174,2)</f>
        <v>0</v>
      </c>
      <c r="J174" s="212"/>
      <c r="K174" s="211">
        <f>ROUND(E174*J174,2)</f>
        <v>0</v>
      </c>
      <c r="L174" s="211">
        <v>21</v>
      </c>
      <c r="M174" s="211">
        <f>G174*(1+L174/100)</f>
        <v>0</v>
      </c>
      <c r="N174" s="210">
        <v>0</v>
      </c>
      <c r="O174" s="210">
        <f>ROUND(E174*N174,2)</f>
        <v>0</v>
      </c>
      <c r="P174" s="210">
        <v>0</v>
      </c>
      <c r="Q174" s="210">
        <f>ROUND(E174*P174,2)</f>
        <v>0</v>
      </c>
      <c r="R174" s="211"/>
      <c r="S174" s="211" t="s">
        <v>111</v>
      </c>
      <c r="T174" s="211" t="s">
        <v>112</v>
      </c>
      <c r="U174" s="211">
        <v>0</v>
      </c>
      <c r="V174" s="211">
        <f>ROUND(E174*U174,2)</f>
        <v>0</v>
      </c>
      <c r="W174" s="211"/>
      <c r="X174" s="211" t="s">
        <v>190</v>
      </c>
      <c r="Y174" s="200"/>
      <c r="Z174" s="200"/>
      <c r="AA174" s="200"/>
      <c r="AB174" s="200"/>
      <c r="AC174" s="200"/>
      <c r="AD174" s="200"/>
      <c r="AE174" s="200"/>
      <c r="AF174" s="200"/>
      <c r="AG174" s="200" t="s">
        <v>191</v>
      </c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</row>
    <row r="175" spans="1:60">
      <c r="A175" s="219" t="s">
        <v>108</v>
      </c>
      <c r="B175" s="220" t="s">
        <v>77</v>
      </c>
      <c r="C175" s="246" t="s">
        <v>78</v>
      </c>
      <c r="D175" s="221"/>
      <c r="E175" s="222"/>
      <c r="F175" s="223"/>
      <c r="G175" s="223">
        <f>SUMIF(AG176:AG186,"&lt;&gt;NOR",G176:G186)</f>
        <v>0</v>
      </c>
      <c r="H175" s="223"/>
      <c r="I175" s="223">
        <f>SUM(I176:I186)</f>
        <v>0</v>
      </c>
      <c r="J175" s="223"/>
      <c r="K175" s="223">
        <f>SUM(K176:K186)</f>
        <v>0</v>
      </c>
      <c r="L175" s="223"/>
      <c r="M175" s="223">
        <f>SUM(M176:M186)</f>
        <v>0</v>
      </c>
      <c r="N175" s="222"/>
      <c r="O175" s="222">
        <f>SUM(O176:O186)</f>
        <v>0</v>
      </c>
      <c r="P175" s="222"/>
      <c r="Q175" s="222">
        <f>SUM(Q176:Q186)</f>
        <v>0</v>
      </c>
      <c r="R175" s="223"/>
      <c r="S175" s="223"/>
      <c r="T175" s="224"/>
      <c r="U175" s="218"/>
      <c r="V175" s="218">
        <f>SUM(V176:V186)</f>
        <v>7.5799999999999992</v>
      </c>
      <c r="W175" s="218"/>
      <c r="X175" s="218"/>
      <c r="AG175" t="s">
        <v>109</v>
      </c>
    </row>
    <row r="176" spans="1:60" outlineLevel="1">
      <c r="A176" s="239">
        <v>30</v>
      </c>
      <c r="B176" s="240" t="s">
        <v>242</v>
      </c>
      <c r="C176" s="255" t="s">
        <v>243</v>
      </c>
      <c r="D176" s="241" t="s">
        <v>189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2">
        <v>0</v>
      </c>
      <c r="O176" s="242">
        <f>ROUND(E176*N176,2)</f>
        <v>0</v>
      </c>
      <c r="P176" s="242">
        <v>0</v>
      </c>
      <c r="Q176" s="242">
        <f>ROUND(E176*P176,2)</f>
        <v>0</v>
      </c>
      <c r="R176" s="244" t="s">
        <v>244</v>
      </c>
      <c r="S176" s="244" t="s">
        <v>161</v>
      </c>
      <c r="T176" s="245" t="s">
        <v>161</v>
      </c>
      <c r="U176" s="211">
        <v>0.94</v>
      </c>
      <c r="V176" s="211">
        <f>ROUND(E176*U176,2)</f>
        <v>0.94</v>
      </c>
      <c r="W176" s="211"/>
      <c r="X176" s="211" t="s">
        <v>113</v>
      </c>
      <c r="Y176" s="200"/>
      <c r="Z176" s="200"/>
      <c r="AA176" s="200"/>
      <c r="AB176" s="200"/>
      <c r="AC176" s="200"/>
      <c r="AD176" s="200"/>
      <c r="AE176" s="200"/>
      <c r="AF176" s="200"/>
      <c r="AG176" s="200" t="s">
        <v>114</v>
      </c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</row>
    <row r="177" spans="1:60" ht="22.5" outlineLevel="1">
      <c r="A177" s="226">
        <v>31</v>
      </c>
      <c r="B177" s="227" t="s">
        <v>245</v>
      </c>
      <c r="C177" s="247" t="s">
        <v>246</v>
      </c>
      <c r="D177" s="228" t="s">
        <v>189</v>
      </c>
      <c r="E177" s="229">
        <v>50</v>
      </c>
      <c r="F177" s="230"/>
      <c r="G177" s="231">
        <f>ROUND(E177*F177,2)</f>
        <v>0</v>
      </c>
      <c r="H177" s="230"/>
      <c r="I177" s="231">
        <f>ROUND(E177*H177,2)</f>
        <v>0</v>
      </c>
      <c r="J177" s="230"/>
      <c r="K177" s="231">
        <f>ROUND(E177*J177,2)</f>
        <v>0</v>
      </c>
      <c r="L177" s="231">
        <v>21</v>
      </c>
      <c r="M177" s="231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31" t="s">
        <v>244</v>
      </c>
      <c r="S177" s="231" t="s">
        <v>161</v>
      </c>
      <c r="T177" s="232" t="s">
        <v>161</v>
      </c>
      <c r="U177" s="211">
        <v>0.11</v>
      </c>
      <c r="V177" s="211">
        <f>ROUND(E177*U177,2)</f>
        <v>5.5</v>
      </c>
      <c r="W177" s="211"/>
      <c r="X177" s="211" t="s">
        <v>113</v>
      </c>
      <c r="Y177" s="200"/>
      <c r="Z177" s="200"/>
      <c r="AA177" s="200"/>
      <c r="AB177" s="200"/>
      <c r="AC177" s="200"/>
      <c r="AD177" s="200"/>
      <c r="AE177" s="200"/>
      <c r="AF177" s="200"/>
      <c r="AG177" s="200" t="s">
        <v>114</v>
      </c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AY177" s="200"/>
      <c r="AZ177" s="200"/>
      <c r="BA177" s="200"/>
      <c r="BB177" s="200"/>
      <c r="BC177" s="200"/>
      <c r="BD177" s="200"/>
      <c r="BE177" s="200"/>
      <c r="BF177" s="200"/>
      <c r="BG177" s="200"/>
      <c r="BH177" s="200"/>
    </row>
    <row r="178" spans="1:60" outlineLevel="1">
      <c r="A178" s="207"/>
      <c r="B178" s="208"/>
      <c r="C178" s="250" t="s">
        <v>247</v>
      </c>
      <c r="D178" s="216"/>
      <c r="E178" s="217">
        <v>50</v>
      </c>
      <c r="F178" s="211"/>
      <c r="G178" s="211"/>
      <c r="H178" s="211"/>
      <c r="I178" s="211"/>
      <c r="J178" s="211"/>
      <c r="K178" s="211"/>
      <c r="L178" s="211"/>
      <c r="M178" s="211"/>
      <c r="N178" s="210"/>
      <c r="O178" s="210"/>
      <c r="P178" s="210"/>
      <c r="Q178" s="210"/>
      <c r="R178" s="211"/>
      <c r="S178" s="211"/>
      <c r="T178" s="211"/>
      <c r="U178" s="211"/>
      <c r="V178" s="211"/>
      <c r="W178" s="211"/>
      <c r="X178" s="211"/>
      <c r="Y178" s="200"/>
      <c r="Z178" s="200"/>
      <c r="AA178" s="200"/>
      <c r="AB178" s="200"/>
      <c r="AC178" s="200"/>
      <c r="AD178" s="200"/>
      <c r="AE178" s="200"/>
      <c r="AF178" s="200"/>
      <c r="AG178" s="200" t="s">
        <v>129</v>
      </c>
      <c r="AH178" s="200">
        <v>0</v>
      </c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</row>
    <row r="179" spans="1:60" outlineLevel="1">
      <c r="A179" s="239">
        <v>32</v>
      </c>
      <c r="B179" s="240" t="s">
        <v>248</v>
      </c>
      <c r="C179" s="255" t="s">
        <v>249</v>
      </c>
      <c r="D179" s="241" t="s">
        <v>189</v>
      </c>
      <c r="E179" s="242">
        <v>1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2">
        <v>0</v>
      </c>
      <c r="O179" s="242">
        <f>ROUND(E179*N179,2)</f>
        <v>0</v>
      </c>
      <c r="P179" s="242">
        <v>0</v>
      </c>
      <c r="Q179" s="242">
        <f>ROUND(E179*P179,2)</f>
        <v>0</v>
      </c>
      <c r="R179" s="244"/>
      <c r="S179" s="244" t="s">
        <v>111</v>
      </c>
      <c r="T179" s="245" t="s">
        <v>162</v>
      </c>
      <c r="U179" s="211">
        <v>0.55000000000000004</v>
      </c>
      <c r="V179" s="211">
        <f>ROUND(E179*U179,2)</f>
        <v>0.55000000000000004</v>
      </c>
      <c r="W179" s="211"/>
      <c r="X179" s="211" t="s">
        <v>113</v>
      </c>
      <c r="Y179" s="200"/>
      <c r="Z179" s="200"/>
      <c r="AA179" s="200"/>
      <c r="AB179" s="200"/>
      <c r="AC179" s="200"/>
      <c r="AD179" s="200"/>
      <c r="AE179" s="200"/>
      <c r="AF179" s="200"/>
      <c r="AG179" s="200" t="s">
        <v>114</v>
      </c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200"/>
      <c r="AV179" s="200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00"/>
      <c r="BG179" s="200"/>
      <c r="BH179" s="200"/>
    </row>
    <row r="180" spans="1:60" outlineLevel="1">
      <c r="A180" s="226">
        <v>33</v>
      </c>
      <c r="B180" s="227" t="s">
        <v>250</v>
      </c>
      <c r="C180" s="247" t="s">
        <v>251</v>
      </c>
      <c r="D180" s="228" t="s">
        <v>189</v>
      </c>
      <c r="E180" s="229">
        <v>1</v>
      </c>
      <c r="F180" s="230"/>
      <c r="G180" s="231">
        <f>ROUND(E180*F180,2)</f>
        <v>0</v>
      </c>
      <c r="H180" s="230"/>
      <c r="I180" s="231">
        <f>ROUND(E180*H180,2)</f>
        <v>0</v>
      </c>
      <c r="J180" s="230"/>
      <c r="K180" s="231">
        <f>ROUND(E180*J180,2)</f>
        <v>0</v>
      </c>
      <c r="L180" s="231">
        <v>21</v>
      </c>
      <c r="M180" s="231">
        <f>G180*(1+L180/100)</f>
        <v>0</v>
      </c>
      <c r="N180" s="229">
        <v>0</v>
      </c>
      <c r="O180" s="229">
        <f>ROUND(E180*N180,2)</f>
        <v>0</v>
      </c>
      <c r="P180" s="229">
        <v>0</v>
      </c>
      <c r="Q180" s="229">
        <f>ROUND(E180*P180,2)</f>
        <v>0</v>
      </c>
      <c r="R180" s="231" t="s">
        <v>252</v>
      </c>
      <c r="S180" s="231" t="s">
        <v>161</v>
      </c>
      <c r="T180" s="232" t="s">
        <v>161</v>
      </c>
      <c r="U180" s="211">
        <v>0.1</v>
      </c>
      <c r="V180" s="211">
        <f>ROUND(E180*U180,2)</f>
        <v>0.1</v>
      </c>
      <c r="W180" s="211"/>
      <c r="X180" s="211" t="s">
        <v>113</v>
      </c>
      <c r="Y180" s="200"/>
      <c r="Z180" s="200"/>
      <c r="AA180" s="200"/>
      <c r="AB180" s="200"/>
      <c r="AC180" s="200"/>
      <c r="AD180" s="200"/>
      <c r="AE180" s="200"/>
      <c r="AF180" s="200"/>
      <c r="AG180" s="200" t="s">
        <v>114</v>
      </c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0"/>
      <c r="BG180" s="200"/>
      <c r="BH180" s="200"/>
    </row>
    <row r="181" spans="1:60" outlineLevel="1">
      <c r="A181" s="207"/>
      <c r="B181" s="208"/>
      <c r="C181" s="252" t="s">
        <v>253</v>
      </c>
      <c r="D181" s="236"/>
      <c r="E181" s="236"/>
      <c r="F181" s="236"/>
      <c r="G181" s="236"/>
      <c r="H181" s="211"/>
      <c r="I181" s="211"/>
      <c r="J181" s="211"/>
      <c r="K181" s="211"/>
      <c r="L181" s="211"/>
      <c r="M181" s="211"/>
      <c r="N181" s="210"/>
      <c r="O181" s="210"/>
      <c r="P181" s="210"/>
      <c r="Q181" s="210"/>
      <c r="R181" s="211"/>
      <c r="S181" s="211"/>
      <c r="T181" s="211"/>
      <c r="U181" s="211"/>
      <c r="V181" s="211"/>
      <c r="W181" s="211"/>
      <c r="X181" s="211"/>
      <c r="Y181" s="200"/>
      <c r="Z181" s="200"/>
      <c r="AA181" s="200"/>
      <c r="AB181" s="200"/>
      <c r="AC181" s="200"/>
      <c r="AD181" s="200"/>
      <c r="AE181" s="200"/>
      <c r="AF181" s="200"/>
      <c r="AG181" s="200" t="s">
        <v>164</v>
      </c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200"/>
      <c r="AV181" s="200"/>
      <c r="AW181" s="200"/>
      <c r="AX181" s="200"/>
      <c r="AY181" s="200"/>
      <c r="AZ181" s="200"/>
      <c r="BA181" s="200"/>
      <c r="BB181" s="200"/>
      <c r="BC181" s="200"/>
      <c r="BD181" s="200"/>
      <c r="BE181" s="200"/>
      <c r="BF181" s="200"/>
      <c r="BG181" s="200"/>
      <c r="BH181" s="200"/>
    </row>
    <row r="182" spans="1:60" outlineLevel="1">
      <c r="A182" s="226">
        <v>34</v>
      </c>
      <c r="B182" s="227" t="s">
        <v>254</v>
      </c>
      <c r="C182" s="247" t="s">
        <v>255</v>
      </c>
      <c r="D182" s="228" t="s">
        <v>189</v>
      </c>
      <c r="E182" s="229">
        <v>1</v>
      </c>
      <c r="F182" s="230"/>
      <c r="G182" s="231">
        <f>ROUND(E182*F182,2)</f>
        <v>0</v>
      </c>
      <c r="H182" s="230"/>
      <c r="I182" s="231">
        <f>ROUND(E182*H182,2)</f>
        <v>0</v>
      </c>
      <c r="J182" s="230"/>
      <c r="K182" s="231">
        <f>ROUND(E182*J182,2)</f>
        <v>0</v>
      </c>
      <c r="L182" s="231">
        <v>21</v>
      </c>
      <c r="M182" s="231">
        <f>G182*(1+L182/100)</f>
        <v>0</v>
      </c>
      <c r="N182" s="229">
        <v>0</v>
      </c>
      <c r="O182" s="229">
        <f>ROUND(E182*N182,2)</f>
        <v>0</v>
      </c>
      <c r="P182" s="229">
        <v>0</v>
      </c>
      <c r="Q182" s="229">
        <f>ROUND(E182*P182,2)</f>
        <v>0</v>
      </c>
      <c r="R182" s="231" t="s">
        <v>244</v>
      </c>
      <c r="S182" s="231" t="s">
        <v>161</v>
      </c>
      <c r="T182" s="232" t="s">
        <v>161</v>
      </c>
      <c r="U182" s="211">
        <v>0.49</v>
      </c>
      <c r="V182" s="211">
        <f>ROUND(E182*U182,2)</f>
        <v>0.49</v>
      </c>
      <c r="W182" s="211"/>
      <c r="X182" s="211" t="s">
        <v>113</v>
      </c>
      <c r="Y182" s="200"/>
      <c r="Z182" s="200"/>
      <c r="AA182" s="200"/>
      <c r="AB182" s="200"/>
      <c r="AC182" s="200"/>
      <c r="AD182" s="200"/>
      <c r="AE182" s="200"/>
      <c r="AF182" s="200"/>
      <c r="AG182" s="200" t="s">
        <v>114</v>
      </c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200"/>
      <c r="AV182" s="200"/>
      <c r="AW182" s="200"/>
      <c r="AX182" s="200"/>
      <c r="AY182" s="200"/>
      <c r="AZ182" s="200"/>
      <c r="BA182" s="200"/>
      <c r="BB182" s="200"/>
      <c r="BC182" s="200"/>
      <c r="BD182" s="200"/>
      <c r="BE182" s="200"/>
      <c r="BF182" s="200"/>
      <c r="BG182" s="200"/>
      <c r="BH182" s="200"/>
    </row>
    <row r="183" spans="1:60" outlineLevel="1">
      <c r="A183" s="207"/>
      <c r="B183" s="208"/>
      <c r="C183" s="248" t="s">
        <v>256</v>
      </c>
      <c r="D183" s="233"/>
      <c r="E183" s="233"/>
      <c r="F183" s="233"/>
      <c r="G183" s="233"/>
      <c r="H183" s="211"/>
      <c r="I183" s="211"/>
      <c r="J183" s="211"/>
      <c r="K183" s="211"/>
      <c r="L183" s="211"/>
      <c r="M183" s="211"/>
      <c r="N183" s="210"/>
      <c r="O183" s="210"/>
      <c r="P183" s="210"/>
      <c r="Q183" s="210"/>
      <c r="R183" s="211"/>
      <c r="S183" s="211"/>
      <c r="T183" s="211"/>
      <c r="U183" s="211"/>
      <c r="V183" s="211"/>
      <c r="W183" s="211"/>
      <c r="X183" s="211"/>
      <c r="Y183" s="200"/>
      <c r="Z183" s="200"/>
      <c r="AA183" s="200"/>
      <c r="AB183" s="200"/>
      <c r="AC183" s="200"/>
      <c r="AD183" s="200"/>
      <c r="AE183" s="200"/>
      <c r="AF183" s="200"/>
      <c r="AG183" s="200" t="s">
        <v>116</v>
      </c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200"/>
      <c r="AV183" s="200"/>
      <c r="AW183" s="200"/>
      <c r="AX183" s="200"/>
      <c r="AY183" s="200"/>
      <c r="AZ183" s="200"/>
      <c r="BA183" s="200"/>
      <c r="BB183" s="200"/>
      <c r="BC183" s="200"/>
      <c r="BD183" s="200"/>
      <c r="BE183" s="200"/>
      <c r="BF183" s="200"/>
      <c r="BG183" s="200"/>
      <c r="BH183" s="200"/>
    </row>
    <row r="184" spans="1:60" outlineLevel="1">
      <c r="A184" s="226">
        <v>35</v>
      </c>
      <c r="B184" s="227" t="s">
        <v>257</v>
      </c>
      <c r="C184" s="247" t="s">
        <v>258</v>
      </c>
      <c r="D184" s="228" t="s">
        <v>189</v>
      </c>
      <c r="E184" s="229">
        <v>15</v>
      </c>
      <c r="F184" s="230"/>
      <c r="G184" s="231">
        <f>ROUND(E184*F184,2)</f>
        <v>0</v>
      </c>
      <c r="H184" s="230"/>
      <c r="I184" s="231">
        <f>ROUND(E184*H184,2)</f>
        <v>0</v>
      </c>
      <c r="J184" s="230"/>
      <c r="K184" s="231">
        <f>ROUND(E184*J184,2)</f>
        <v>0</v>
      </c>
      <c r="L184" s="231">
        <v>21</v>
      </c>
      <c r="M184" s="231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31" t="s">
        <v>244</v>
      </c>
      <c r="S184" s="231" t="s">
        <v>161</v>
      </c>
      <c r="T184" s="232" t="s">
        <v>161</v>
      </c>
      <c r="U184" s="211">
        <v>0</v>
      </c>
      <c r="V184" s="211">
        <f>ROUND(E184*U184,2)</f>
        <v>0</v>
      </c>
      <c r="W184" s="211"/>
      <c r="X184" s="211" t="s">
        <v>113</v>
      </c>
      <c r="Y184" s="200"/>
      <c r="Z184" s="200"/>
      <c r="AA184" s="200"/>
      <c r="AB184" s="200"/>
      <c r="AC184" s="200"/>
      <c r="AD184" s="200"/>
      <c r="AE184" s="200"/>
      <c r="AF184" s="200"/>
      <c r="AG184" s="200" t="s">
        <v>114</v>
      </c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200"/>
      <c r="AV184" s="200"/>
      <c r="AW184" s="200"/>
      <c r="AX184" s="200"/>
      <c r="AY184" s="200"/>
      <c r="AZ184" s="200"/>
      <c r="BA184" s="200"/>
      <c r="BB184" s="200"/>
      <c r="BC184" s="200"/>
      <c r="BD184" s="200"/>
      <c r="BE184" s="200"/>
      <c r="BF184" s="200"/>
      <c r="BG184" s="200"/>
      <c r="BH184" s="200"/>
    </row>
    <row r="185" spans="1:60" outlineLevel="1">
      <c r="A185" s="207"/>
      <c r="B185" s="208"/>
      <c r="C185" s="250" t="s">
        <v>259</v>
      </c>
      <c r="D185" s="216"/>
      <c r="E185" s="217">
        <v>15</v>
      </c>
      <c r="F185" s="211"/>
      <c r="G185" s="211"/>
      <c r="H185" s="211"/>
      <c r="I185" s="211"/>
      <c r="J185" s="211"/>
      <c r="K185" s="211"/>
      <c r="L185" s="211"/>
      <c r="M185" s="211"/>
      <c r="N185" s="210"/>
      <c r="O185" s="210"/>
      <c r="P185" s="210"/>
      <c r="Q185" s="210"/>
      <c r="R185" s="211"/>
      <c r="S185" s="211"/>
      <c r="T185" s="211"/>
      <c r="U185" s="211"/>
      <c r="V185" s="211"/>
      <c r="W185" s="211"/>
      <c r="X185" s="211"/>
      <c r="Y185" s="200"/>
      <c r="Z185" s="200"/>
      <c r="AA185" s="200"/>
      <c r="AB185" s="200"/>
      <c r="AC185" s="200"/>
      <c r="AD185" s="200"/>
      <c r="AE185" s="200"/>
      <c r="AF185" s="200"/>
      <c r="AG185" s="200" t="s">
        <v>129</v>
      </c>
      <c r="AH185" s="200">
        <v>0</v>
      </c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200"/>
      <c r="AV185" s="200"/>
      <c r="AW185" s="200"/>
      <c r="AX185" s="200"/>
      <c r="AY185" s="200"/>
      <c r="AZ185" s="200"/>
      <c r="BA185" s="200"/>
      <c r="BB185" s="200"/>
      <c r="BC185" s="200"/>
      <c r="BD185" s="200"/>
      <c r="BE185" s="200"/>
      <c r="BF185" s="200"/>
      <c r="BG185" s="200"/>
      <c r="BH185" s="200"/>
    </row>
    <row r="186" spans="1:60" ht="22.5" outlineLevel="1">
      <c r="A186" s="239">
        <v>36</v>
      </c>
      <c r="B186" s="240" t="s">
        <v>260</v>
      </c>
      <c r="C186" s="255" t="s">
        <v>261</v>
      </c>
      <c r="D186" s="241" t="s">
        <v>189</v>
      </c>
      <c r="E186" s="242">
        <v>1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2">
        <v>0</v>
      </c>
      <c r="O186" s="242">
        <f>ROUND(E186*N186,2)</f>
        <v>0</v>
      </c>
      <c r="P186" s="242">
        <v>0</v>
      </c>
      <c r="Q186" s="242">
        <f>ROUND(E186*P186,2)</f>
        <v>0</v>
      </c>
      <c r="R186" s="244" t="s">
        <v>244</v>
      </c>
      <c r="S186" s="244" t="s">
        <v>161</v>
      </c>
      <c r="T186" s="245" t="s">
        <v>161</v>
      </c>
      <c r="U186" s="211">
        <v>0</v>
      </c>
      <c r="V186" s="211">
        <f>ROUND(E186*U186,2)</f>
        <v>0</v>
      </c>
      <c r="W186" s="211"/>
      <c r="X186" s="211" t="s">
        <v>113</v>
      </c>
      <c r="Y186" s="200"/>
      <c r="Z186" s="200"/>
      <c r="AA186" s="200"/>
      <c r="AB186" s="200"/>
      <c r="AC186" s="200"/>
      <c r="AD186" s="200"/>
      <c r="AE186" s="200"/>
      <c r="AF186" s="200"/>
      <c r="AG186" s="200" t="s">
        <v>114</v>
      </c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200"/>
      <c r="AV186" s="200"/>
      <c r="AW186" s="200"/>
      <c r="AX186" s="200"/>
      <c r="AY186" s="200"/>
      <c r="AZ186" s="200"/>
      <c r="BA186" s="200"/>
      <c r="BB186" s="200"/>
      <c r="BC186" s="200"/>
      <c r="BD186" s="200"/>
      <c r="BE186" s="200"/>
      <c r="BF186" s="200"/>
      <c r="BG186" s="200"/>
      <c r="BH186" s="200"/>
    </row>
    <row r="187" spans="1:60">
      <c r="A187" s="219" t="s">
        <v>108</v>
      </c>
      <c r="B187" s="220" t="s">
        <v>80</v>
      </c>
      <c r="C187" s="246" t="s">
        <v>27</v>
      </c>
      <c r="D187" s="221"/>
      <c r="E187" s="222"/>
      <c r="F187" s="223"/>
      <c r="G187" s="223">
        <f>SUMIF(AG188:AG240,"&lt;&gt;NOR",G188:G240)</f>
        <v>0</v>
      </c>
      <c r="H187" s="223"/>
      <c r="I187" s="223">
        <f>SUM(I188:I240)</f>
        <v>0</v>
      </c>
      <c r="J187" s="223"/>
      <c r="K187" s="223">
        <f>SUM(K188:K240)</f>
        <v>0</v>
      </c>
      <c r="L187" s="223"/>
      <c r="M187" s="223">
        <f>SUM(M188:M240)</f>
        <v>0</v>
      </c>
      <c r="N187" s="222"/>
      <c r="O187" s="222">
        <f>SUM(O188:O240)</f>
        <v>0</v>
      </c>
      <c r="P187" s="222"/>
      <c r="Q187" s="222">
        <f>SUM(Q188:Q240)</f>
        <v>0</v>
      </c>
      <c r="R187" s="223"/>
      <c r="S187" s="223"/>
      <c r="T187" s="224"/>
      <c r="U187" s="218"/>
      <c r="V187" s="218">
        <f>SUM(V188:V240)</f>
        <v>0</v>
      </c>
      <c r="W187" s="218"/>
      <c r="X187" s="218"/>
      <c r="AG187" t="s">
        <v>109</v>
      </c>
    </row>
    <row r="188" spans="1:60" outlineLevel="1">
      <c r="A188" s="226">
        <v>37</v>
      </c>
      <c r="B188" s="227" t="s">
        <v>262</v>
      </c>
      <c r="C188" s="247" t="s">
        <v>263</v>
      </c>
      <c r="D188" s="228" t="s">
        <v>125</v>
      </c>
      <c r="E188" s="229">
        <v>1</v>
      </c>
      <c r="F188" s="230"/>
      <c r="G188" s="231">
        <f>ROUND(E188*F188,2)</f>
        <v>0</v>
      </c>
      <c r="H188" s="230"/>
      <c r="I188" s="231">
        <f>ROUND(E188*H188,2)</f>
        <v>0</v>
      </c>
      <c r="J188" s="230"/>
      <c r="K188" s="231">
        <f>ROUND(E188*J188,2)</f>
        <v>0</v>
      </c>
      <c r="L188" s="231">
        <v>21</v>
      </c>
      <c r="M188" s="231">
        <f>G188*(1+L188/100)</f>
        <v>0</v>
      </c>
      <c r="N188" s="229">
        <v>0</v>
      </c>
      <c r="O188" s="229">
        <f>ROUND(E188*N188,2)</f>
        <v>0</v>
      </c>
      <c r="P188" s="229">
        <v>0</v>
      </c>
      <c r="Q188" s="229">
        <f>ROUND(E188*P188,2)</f>
        <v>0</v>
      </c>
      <c r="R188" s="231"/>
      <c r="S188" s="231" t="s">
        <v>111</v>
      </c>
      <c r="T188" s="232" t="s">
        <v>112</v>
      </c>
      <c r="U188" s="211">
        <v>0</v>
      </c>
      <c r="V188" s="211">
        <f>ROUND(E188*U188,2)</f>
        <v>0</v>
      </c>
      <c r="W188" s="211"/>
      <c r="X188" s="211" t="s">
        <v>113</v>
      </c>
      <c r="Y188" s="200"/>
      <c r="Z188" s="200"/>
      <c r="AA188" s="200"/>
      <c r="AB188" s="200"/>
      <c r="AC188" s="200"/>
      <c r="AD188" s="200"/>
      <c r="AE188" s="200"/>
      <c r="AF188" s="200"/>
      <c r="AG188" s="200" t="s">
        <v>114</v>
      </c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200"/>
      <c r="AV188" s="200"/>
      <c r="AW188" s="200"/>
      <c r="AX188" s="200"/>
      <c r="AY188" s="200"/>
      <c r="AZ188" s="200"/>
      <c r="BA188" s="200"/>
      <c r="BB188" s="200"/>
      <c r="BC188" s="200"/>
      <c r="BD188" s="200"/>
      <c r="BE188" s="200"/>
      <c r="BF188" s="200"/>
      <c r="BG188" s="200"/>
      <c r="BH188" s="200"/>
    </row>
    <row r="189" spans="1:60" outlineLevel="1">
      <c r="A189" s="207"/>
      <c r="B189" s="208"/>
      <c r="C189" s="248" t="s">
        <v>133</v>
      </c>
      <c r="D189" s="233"/>
      <c r="E189" s="233"/>
      <c r="F189" s="233"/>
      <c r="G189" s="233"/>
      <c r="H189" s="211"/>
      <c r="I189" s="211"/>
      <c r="J189" s="211"/>
      <c r="K189" s="211"/>
      <c r="L189" s="211"/>
      <c r="M189" s="211"/>
      <c r="N189" s="210"/>
      <c r="O189" s="210"/>
      <c r="P189" s="210"/>
      <c r="Q189" s="210"/>
      <c r="R189" s="211"/>
      <c r="S189" s="211"/>
      <c r="T189" s="211"/>
      <c r="U189" s="211"/>
      <c r="V189" s="211"/>
      <c r="W189" s="211"/>
      <c r="X189" s="211"/>
      <c r="Y189" s="200"/>
      <c r="Z189" s="200"/>
      <c r="AA189" s="200"/>
      <c r="AB189" s="200"/>
      <c r="AC189" s="200"/>
      <c r="AD189" s="200"/>
      <c r="AE189" s="200"/>
      <c r="AF189" s="200"/>
      <c r="AG189" s="200" t="s">
        <v>116</v>
      </c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200"/>
    </row>
    <row r="190" spans="1:60" outlineLevel="1">
      <c r="A190" s="207"/>
      <c r="B190" s="208"/>
      <c r="C190" s="249" t="s">
        <v>264</v>
      </c>
      <c r="D190" s="235"/>
      <c r="E190" s="235"/>
      <c r="F190" s="235"/>
      <c r="G190" s="235"/>
      <c r="H190" s="211"/>
      <c r="I190" s="211"/>
      <c r="J190" s="211"/>
      <c r="K190" s="211"/>
      <c r="L190" s="211"/>
      <c r="M190" s="211"/>
      <c r="N190" s="210"/>
      <c r="O190" s="210"/>
      <c r="P190" s="210"/>
      <c r="Q190" s="210"/>
      <c r="R190" s="211"/>
      <c r="S190" s="211"/>
      <c r="T190" s="211"/>
      <c r="U190" s="211"/>
      <c r="V190" s="211"/>
      <c r="W190" s="211"/>
      <c r="X190" s="211"/>
      <c r="Y190" s="200"/>
      <c r="Z190" s="200"/>
      <c r="AA190" s="200"/>
      <c r="AB190" s="200"/>
      <c r="AC190" s="200"/>
      <c r="AD190" s="200"/>
      <c r="AE190" s="200"/>
      <c r="AF190" s="200"/>
      <c r="AG190" s="200" t="s">
        <v>116</v>
      </c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</row>
    <row r="191" spans="1:60" ht="22.5" outlineLevel="1">
      <c r="A191" s="207"/>
      <c r="B191" s="208"/>
      <c r="C191" s="249" t="s">
        <v>265</v>
      </c>
      <c r="D191" s="235"/>
      <c r="E191" s="235"/>
      <c r="F191" s="235"/>
      <c r="G191" s="235"/>
      <c r="H191" s="211"/>
      <c r="I191" s="211"/>
      <c r="J191" s="211"/>
      <c r="K191" s="211"/>
      <c r="L191" s="211"/>
      <c r="M191" s="211"/>
      <c r="N191" s="210"/>
      <c r="O191" s="210"/>
      <c r="P191" s="210"/>
      <c r="Q191" s="210"/>
      <c r="R191" s="211"/>
      <c r="S191" s="211"/>
      <c r="T191" s="211"/>
      <c r="U191" s="211"/>
      <c r="V191" s="211"/>
      <c r="W191" s="211"/>
      <c r="X191" s="211"/>
      <c r="Y191" s="200"/>
      <c r="Z191" s="200"/>
      <c r="AA191" s="200"/>
      <c r="AB191" s="200"/>
      <c r="AC191" s="200"/>
      <c r="AD191" s="200"/>
      <c r="AE191" s="200"/>
      <c r="AF191" s="200"/>
      <c r="AG191" s="200" t="s">
        <v>116</v>
      </c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34" t="str">
        <f>C191</f>
        <v>Terénní úpravy pro zařízení staveniště - náklady na hlavní terénní úpravy (příprava základové roviny pro uložení mobilních buněk, terénní úpravy pro zřízení provizorních komunikací apod.).Nejedná se o zemní práce pro chystanou stavbu.</v>
      </c>
      <c r="BB191" s="200"/>
      <c r="BC191" s="200"/>
      <c r="BD191" s="200"/>
      <c r="BE191" s="200"/>
      <c r="BF191" s="200"/>
      <c r="BG191" s="200"/>
      <c r="BH191" s="200"/>
    </row>
    <row r="192" spans="1:60" ht="22.5" outlineLevel="1">
      <c r="A192" s="207"/>
      <c r="B192" s="208"/>
      <c r="C192" s="249" t="s">
        <v>266</v>
      </c>
      <c r="D192" s="235"/>
      <c r="E192" s="235"/>
      <c r="F192" s="235"/>
      <c r="G192" s="235"/>
      <c r="H192" s="211"/>
      <c r="I192" s="211"/>
      <c r="J192" s="211"/>
      <c r="K192" s="211"/>
      <c r="L192" s="211"/>
      <c r="M192" s="211"/>
      <c r="N192" s="210"/>
      <c r="O192" s="210"/>
      <c r="P192" s="210"/>
      <c r="Q192" s="210"/>
      <c r="R192" s="211"/>
      <c r="S192" s="211"/>
      <c r="T192" s="211"/>
      <c r="U192" s="211"/>
      <c r="V192" s="211"/>
      <c r="W192" s="211"/>
      <c r="X192" s="211"/>
      <c r="Y192" s="200"/>
      <c r="Z192" s="200"/>
      <c r="AA192" s="200"/>
      <c r="AB192" s="200"/>
      <c r="AC192" s="200"/>
      <c r="AD192" s="200"/>
      <c r="AE192" s="200"/>
      <c r="AF192" s="200"/>
      <c r="AG192" s="200" t="s">
        <v>116</v>
      </c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200"/>
      <c r="AY192" s="200"/>
      <c r="AZ192" s="200"/>
      <c r="BA192" s="234" t="str">
        <f>C192</f>
        <v>Stavební buňky - náklady na zřízení, demontáž a opotřebení nebo pronájem stavebních buněk (na kanceláře, stavební sklady, mobilní WC, umývárny, sprchy, apod.) Náleží sem i případy, kdy jsou pro tyto účely přizpůsobeny stávající objekty.</v>
      </c>
      <c r="BB192" s="200"/>
      <c r="BC192" s="200"/>
      <c r="BD192" s="200"/>
      <c r="BE192" s="200"/>
      <c r="BF192" s="200"/>
      <c r="BG192" s="200"/>
      <c r="BH192" s="200"/>
    </row>
    <row r="193" spans="1:60" ht="33.75" outlineLevel="1">
      <c r="A193" s="207"/>
      <c r="B193" s="208"/>
      <c r="C193" s="249" t="s">
        <v>267</v>
      </c>
      <c r="D193" s="235"/>
      <c r="E193" s="235"/>
      <c r="F193" s="235"/>
      <c r="G193" s="235"/>
      <c r="H193" s="211"/>
      <c r="I193" s="211"/>
      <c r="J193" s="211"/>
      <c r="K193" s="211"/>
      <c r="L193" s="211"/>
      <c r="M193" s="211"/>
      <c r="N193" s="210"/>
      <c r="O193" s="210"/>
      <c r="P193" s="210"/>
      <c r="Q193" s="210"/>
      <c r="R193" s="211"/>
      <c r="S193" s="211"/>
      <c r="T193" s="211"/>
      <c r="U193" s="211"/>
      <c r="V193" s="211"/>
      <c r="W193" s="211"/>
      <c r="X193" s="211"/>
      <c r="Y193" s="200"/>
      <c r="Z193" s="200"/>
      <c r="AA193" s="200"/>
      <c r="AB193" s="200"/>
      <c r="AC193" s="200"/>
      <c r="AD193" s="200"/>
      <c r="AE193" s="200"/>
      <c r="AF193" s="200"/>
      <c r="AG193" s="200" t="s">
        <v>116</v>
      </c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200"/>
      <c r="AV193" s="200"/>
      <c r="AW193" s="200"/>
      <c r="AX193" s="200"/>
      <c r="AY193" s="200"/>
      <c r="AZ193" s="200"/>
      <c r="BA193" s="234" t="str">
        <f>C193</f>
        <v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v>
      </c>
      <c r="BB193" s="200"/>
      <c r="BC193" s="200"/>
      <c r="BD193" s="200"/>
      <c r="BE193" s="200"/>
      <c r="BF193" s="200"/>
      <c r="BG193" s="200"/>
      <c r="BH193" s="200"/>
    </row>
    <row r="194" spans="1:60" outlineLevel="1">
      <c r="A194" s="207"/>
      <c r="B194" s="208"/>
      <c r="C194" s="249" t="s">
        <v>317</v>
      </c>
      <c r="D194" s="235"/>
      <c r="E194" s="235"/>
      <c r="F194" s="235"/>
      <c r="G194" s="235"/>
      <c r="H194" s="211"/>
      <c r="I194" s="211"/>
      <c r="J194" s="211"/>
      <c r="K194" s="211"/>
      <c r="L194" s="211"/>
      <c r="M194" s="211"/>
      <c r="N194" s="210"/>
      <c r="O194" s="210"/>
      <c r="P194" s="210"/>
      <c r="Q194" s="210"/>
      <c r="R194" s="211"/>
      <c r="S194" s="211"/>
      <c r="T194" s="211"/>
      <c r="U194" s="211"/>
      <c r="V194" s="211"/>
      <c r="W194" s="211"/>
      <c r="X194" s="211"/>
      <c r="Y194" s="200"/>
      <c r="Z194" s="200"/>
      <c r="AA194" s="200"/>
      <c r="AB194" s="200"/>
      <c r="AC194" s="200"/>
      <c r="AD194" s="200"/>
      <c r="AE194" s="200"/>
      <c r="AF194" s="200"/>
      <c r="AG194" s="200" t="s">
        <v>116</v>
      </c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0"/>
      <c r="BD194" s="200"/>
      <c r="BE194" s="200"/>
      <c r="BF194" s="200"/>
      <c r="BG194" s="200"/>
      <c r="BH194" s="200"/>
    </row>
    <row r="195" spans="1:60" outlineLevel="1">
      <c r="A195" s="207"/>
      <c r="B195" s="208"/>
      <c r="C195" s="249" t="s">
        <v>268</v>
      </c>
      <c r="D195" s="235"/>
      <c r="E195" s="235"/>
      <c r="F195" s="235"/>
      <c r="G195" s="235"/>
      <c r="H195" s="211"/>
      <c r="I195" s="211"/>
      <c r="J195" s="211"/>
      <c r="K195" s="211"/>
      <c r="L195" s="211"/>
      <c r="M195" s="211"/>
      <c r="N195" s="210"/>
      <c r="O195" s="210"/>
      <c r="P195" s="210"/>
      <c r="Q195" s="210"/>
      <c r="R195" s="211"/>
      <c r="S195" s="211"/>
      <c r="T195" s="211"/>
      <c r="U195" s="211"/>
      <c r="V195" s="211"/>
      <c r="W195" s="211"/>
      <c r="X195" s="211"/>
      <c r="Y195" s="200"/>
      <c r="Z195" s="200"/>
      <c r="AA195" s="200"/>
      <c r="AB195" s="200"/>
      <c r="AC195" s="200"/>
      <c r="AD195" s="200"/>
      <c r="AE195" s="200"/>
      <c r="AF195" s="200"/>
      <c r="AG195" s="200" t="s">
        <v>116</v>
      </c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34" t="str">
        <f>C195</f>
        <v>Náklady na provoz a údržbu vybavení staveniště - úklid staveniště po dobu realizace díla a před protokolárním předáním a převzetím díla.</v>
      </c>
      <c r="BB195" s="200"/>
      <c r="BC195" s="200"/>
      <c r="BD195" s="200"/>
      <c r="BE195" s="200"/>
      <c r="BF195" s="200"/>
      <c r="BG195" s="200"/>
      <c r="BH195" s="200"/>
    </row>
    <row r="196" spans="1:60" outlineLevel="1">
      <c r="A196" s="207"/>
      <c r="B196" s="208"/>
      <c r="C196" s="249" t="s">
        <v>269</v>
      </c>
      <c r="D196" s="235"/>
      <c r="E196" s="235"/>
      <c r="F196" s="235"/>
      <c r="G196" s="235"/>
      <c r="H196" s="211"/>
      <c r="I196" s="211"/>
      <c r="J196" s="211"/>
      <c r="K196" s="211"/>
      <c r="L196" s="211"/>
      <c r="M196" s="211"/>
      <c r="N196" s="210"/>
      <c r="O196" s="210"/>
      <c r="P196" s="210"/>
      <c r="Q196" s="210"/>
      <c r="R196" s="211"/>
      <c r="S196" s="211"/>
      <c r="T196" s="211"/>
      <c r="U196" s="211"/>
      <c r="V196" s="211"/>
      <c r="W196" s="211"/>
      <c r="X196" s="211"/>
      <c r="Y196" s="200"/>
      <c r="Z196" s="200"/>
      <c r="AA196" s="200"/>
      <c r="AB196" s="200"/>
      <c r="AC196" s="200"/>
      <c r="AD196" s="200"/>
      <c r="AE196" s="200"/>
      <c r="AF196" s="200"/>
      <c r="AG196" s="200" t="s">
        <v>116</v>
      </c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34" t="str">
        <f>C196</f>
        <v>Provádění denního hrubého úklidu, po skončení prací každé z etap, případně části provedení čistého úklidu mokrou cestou.</v>
      </c>
      <c r="BB196" s="200"/>
      <c r="BC196" s="200"/>
      <c r="BD196" s="200"/>
      <c r="BE196" s="200"/>
      <c r="BF196" s="200"/>
      <c r="BG196" s="200"/>
      <c r="BH196" s="200"/>
    </row>
    <row r="197" spans="1:60" outlineLevel="1">
      <c r="A197" s="207"/>
      <c r="B197" s="208"/>
      <c r="C197" s="249" t="s">
        <v>270</v>
      </c>
      <c r="D197" s="235"/>
      <c r="E197" s="235"/>
      <c r="F197" s="235"/>
      <c r="G197" s="235"/>
      <c r="H197" s="211"/>
      <c r="I197" s="211"/>
      <c r="J197" s="211"/>
      <c r="K197" s="211"/>
      <c r="L197" s="211"/>
      <c r="M197" s="211"/>
      <c r="N197" s="210"/>
      <c r="O197" s="210"/>
      <c r="P197" s="210"/>
      <c r="Q197" s="210"/>
      <c r="R197" s="211"/>
      <c r="S197" s="211"/>
      <c r="T197" s="211"/>
      <c r="U197" s="211"/>
      <c r="V197" s="211"/>
      <c r="W197" s="211"/>
      <c r="X197" s="211"/>
      <c r="Y197" s="200"/>
      <c r="Z197" s="200"/>
      <c r="AA197" s="200"/>
      <c r="AB197" s="200"/>
      <c r="AC197" s="200"/>
      <c r="AD197" s="200"/>
      <c r="AE197" s="200"/>
      <c r="AF197" s="200"/>
      <c r="AG197" s="200" t="s">
        <v>116</v>
      </c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34" t="str">
        <f>C197</f>
        <v>Provedení opatření proti vnikání prachu, nečistot a nadměrného hluku souvisejícího se stavbou do okolí.</v>
      </c>
      <c r="BB197" s="200"/>
      <c r="BC197" s="200"/>
      <c r="BD197" s="200"/>
      <c r="BE197" s="200"/>
      <c r="BF197" s="200"/>
      <c r="BG197" s="200"/>
      <c r="BH197" s="200"/>
    </row>
    <row r="198" spans="1:60" ht="33.75" outlineLevel="1">
      <c r="A198" s="207"/>
      <c r="B198" s="208"/>
      <c r="C198" s="249" t="s">
        <v>271</v>
      </c>
      <c r="D198" s="235"/>
      <c r="E198" s="235"/>
      <c r="F198" s="235"/>
      <c r="G198" s="235"/>
      <c r="H198" s="211"/>
      <c r="I198" s="211"/>
      <c r="J198" s="211"/>
      <c r="K198" s="211"/>
      <c r="L198" s="211"/>
      <c r="M198" s="211"/>
      <c r="N198" s="210"/>
      <c r="O198" s="210"/>
      <c r="P198" s="210"/>
      <c r="Q198" s="210"/>
      <c r="R198" s="211"/>
      <c r="S198" s="211"/>
      <c r="T198" s="211"/>
      <c r="U198" s="211"/>
      <c r="V198" s="211"/>
      <c r="W198" s="211"/>
      <c r="X198" s="211"/>
      <c r="Y198" s="200"/>
      <c r="Z198" s="200"/>
      <c r="AA198" s="200"/>
      <c r="AB198" s="200"/>
      <c r="AC198" s="200"/>
      <c r="AD198" s="200"/>
      <c r="AE198" s="200"/>
      <c r="AF198" s="200"/>
      <c r="AG198" s="200" t="s">
        <v>116</v>
      </c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34" t="str">
        <f>C198</f>
        <v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v>
      </c>
      <c r="BB198" s="200"/>
      <c r="BC198" s="200"/>
      <c r="BD198" s="200"/>
      <c r="BE198" s="200"/>
      <c r="BF198" s="200"/>
      <c r="BG198" s="200"/>
      <c r="BH198" s="200"/>
    </row>
    <row r="199" spans="1:60" outlineLevel="1">
      <c r="A199" s="207"/>
      <c r="B199" s="208"/>
      <c r="C199" s="249" t="s">
        <v>272</v>
      </c>
      <c r="D199" s="235"/>
      <c r="E199" s="235"/>
      <c r="F199" s="235"/>
      <c r="G199" s="235"/>
      <c r="H199" s="211"/>
      <c r="I199" s="211"/>
      <c r="J199" s="211"/>
      <c r="K199" s="211"/>
      <c r="L199" s="211"/>
      <c r="M199" s="211"/>
      <c r="N199" s="210"/>
      <c r="O199" s="210"/>
      <c r="P199" s="210"/>
      <c r="Q199" s="210"/>
      <c r="R199" s="211"/>
      <c r="S199" s="211"/>
      <c r="T199" s="211"/>
      <c r="U199" s="211"/>
      <c r="V199" s="211"/>
      <c r="W199" s="211"/>
      <c r="X199" s="211"/>
      <c r="Y199" s="200"/>
      <c r="Z199" s="200"/>
      <c r="AA199" s="200"/>
      <c r="AB199" s="200"/>
      <c r="AC199" s="200"/>
      <c r="AD199" s="200"/>
      <c r="AE199" s="200"/>
      <c r="AF199" s="200"/>
      <c r="AG199" s="200" t="s">
        <v>116</v>
      </c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</row>
    <row r="200" spans="1:60" ht="22.5" outlineLevel="1">
      <c r="A200" s="207"/>
      <c r="B200" s="208"/>
      <c r="C200" s="249" t="s">
        <v>273</v>
      </c>
      <c r="D200" s="235"/>
      <c r="E200" s="235"/>
      <c r="F200" s="235"/>
      <c r="G200" s="235"/>
      <c r="H200" s="211"/>
      <c r="I200" s="211"/>
      <c r="J200" s="211"/>
      <c r="K200" s="211"/>
      <c r="L200" s="211"/>
      <c r="M200" s="211"/>
      <c r="N200" s="210"/>
      <c r="O200" s="210"/>
      <c r="P200" s="210"/>
      <c r="Q200" s="210"/>
      <c r="R200" s="211"/>
      <c r="S200" s="211"/>
      <c r="T200" s="211"/>
      <c r="U200" s="211"/>
      <c r="V200" s="211"/>
      <c r="W200" s="211"/>
      <c r="X200" s="211"/>
      <c r="Y200" s="200"/>
      <c r="Z200" s="200"/>
      <c r="AA200" s="200"/>
      <c r="AB200" s="200"/>
      <c r="AC200" s="200"/>
      <c r="AD200" s="200"/>
      <c r="AE200" s="200"/>
      <c r="AF200" s="200"/>
      <c r="AG200" s="200" t="s">
        <v>116</v>
      </c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34" t="str">
        <f>C200</f>
        <v>Opatření na ochranu pozemků sousedních se staveništěm - náklady na případná opatření na ochranu sousedních pozemků proti poškození a znečištění.</v>
      </c>
      <c r="BB200" s="200"/>
      <c r="BC200" s="200"/>
      <c r="BD200" s="200"/>
      <c r="BE200" s="200"/>
      <c r="BF200" s="200"/>
      <c r="BG200" s="200"/>
      <c r="BH200" s="200"/>
    </row>
    <row r="201" spans="1:60" ht="22.5" outlineLevel="1">
      <c r="A201" s="207"/>
      <c r="B201" s="208"/>
      <c r="C201" s="249" t="s">
        <v>274</v>
      </c>
      <c r="D201" s="235"/>
      <c r="E201" s="235"/>
      <c r="F201" s="235"/>
      <c r="G201" s="235"/>
      <c r="H201" s="211"/>
      <c r="I201" s="211"/>
      <c r="J201" s="211"/>
      <c r="K201" s="211"/>
      <c r="L201" s="211"/>
      <c r="M201" s="211"/>
      <c r="N201" s="210"/>
      <c r="O201" s="210"/>
      <c r="P201" s="210"/>
      <c r="Q201" s="210"/>
      <c r="R201" s="211"/>
      <c r="S201" s="211"/>
      <c r="T201" s="211"/>
      <c r="U201" s="211"/>
      <c r="V201" s="211"/>
      <c r="W201" s="211"/>
      <c r="X201" s="211"/>
      <c r="Y201" s="200"/>
      <c r="Z201" s="200"/>
      <c r="AA201" s="200"/>
      <c r="AB201" s="200"/>
      <c r="AC201" s="200"/>
      <c r="AD201" s="200"/>
      <c r="AE201" s="200"/>
      <c r="AF201" s="200"/>
      <c r="AG201" s="200" t="s">
        <v>116</v>
      </c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34" t="str">
        <f>C201</f>
        <v>Dopravní značení na staveništi - jeedná se o dopravní značení na staveništi a v jeho bezprostředním okolí, včetně značení staveniště pro probíhající provoz investora nebo třetích osob.</v>
      </c>
      <c r="BB201" s="200"/>
      <c r="BC201" s="200"/>
      <c r="BD201" s="200"/>
      <c r="BE201" s="200"/>
      <c r="BF201" s="200"/>
      <c r="BG201" s="200"/>
      <c r="BH201" s="200"/>
    </row>
    <row r="202" spans="1:60" ht="22.5" outlineLevel="1">
      <c r="A202" s="207"/>
      <c r="B202" s="208"/>
      <c r="C202" s="249" t="s">
        <v>275</v>
      </c>
      <c r="D202" s="235"/>
      <c r="E202" s="235"/>
      <c r="F202" s="235"/>
      <c r="G202" s="235"/>
      <c r="H202" s="211"/>
      <c r="I202" s="211"/>
      <c r="J202" s="211"/>
      <c r="K202" s="211"/>
      <c r="L202" s="211"/>
      <c r="M202" s="211"/>
      <c r="N202" s="210"/>
      <c r="O202" s="210"/>
      <c r="P202" s="210"/>
      <c r="Q202" s="210"/>
      <c r="R202" s="211"/>
      <c r="S202" s="211"/>
      <c r="T202" s="211"/>
      <c r="U202" s="211"/>
      <c r="V202" s="211"/>
      <c r="W202" s="211"/>
      <c r="X202" s="211"/>
      <c r="Y202" s="200"/>
      <c r="Z202" s="200"/>
      <c r="AA202" s="200"/>
      <c r="AB202" s="200"/>
      <c r="AC202" s="200"/>
      <c r="AD202" s="200"/>
      <c r="AE202" s="200"/>
      <c r="AF202" s="200"/>
      <c r="AG202" s="200" t="s">
        <v>116</v>
      </c>
      <c r="AH202" s="200"/>
      <c r="AI202" s="200"/>
      <c r="AJ202" s="200"/>
      <c r="AK202" s="200"/>
      <c r="AL202" s="200"/>
      <c r="AM202" s="200"/>
      <c r="AN202" s="200"/>
      <c r="AO202" s="200"/>
      <c r="AP202" s="200"/>
      <c r="AQ202" s="200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34" t="str">
        <f>C202</f>
        <v>Zajištění dopravního značení k dopravním omezením, jejich údržba, přemísťování po dobu realizace díla a následné odstranění po předání díla.</v>
      </c>
      <c r="BB202" s="200"/>
      <c r="BC202" s="200"/>
      <c r="BD202" s="200"/>
      <c r="BE202" s="200"/>
      <c r="BF202" s="200"/>
      <c r="BG202" s="200"/>
      <c r="BH202" s="200"/>
    </row>
    <row r="203" spans="1:60" outlineLevel="1">
      <c r="A203" s="207"/>
      <c r="B203" s="208"/>
      <c r="C203" s="249" t="s">
        <v>318</v>
      </c>
      <c r="D203" s="235"/>
      <c r="E203" s="235"/>
      <c r="F203" s="235"/>
      <c r="G203" s="235"/>
      <c r="H203" s="211"/>
      <c r="I203" s="211"/>
      <c r="J203" s="211"/>
      <c r="K203" s="211"/>
      <c r="L203" s="211"/>
      <c r="M203" s="211"/>
      <c r="N203" s="210"/>
      <c r="O203" s="210"/>
      <c r="P203" s="210"/>
      <c r="Q203" s="210"/>
      <c r="R203" s="211"/>
      <c r="S203" s="211"/>
      <c r="T203" s="211"/>
      <c r="U203" s="211"/>
      <c r="V203" s="211"/>
      <c r="W203" s="211"/>
      <c r="X203" s="211"/>
      <c r="Y203" s="200"/>
      <c r="Z203" s="200"/>
      <c r="AA203" s="200"/>
      <c r="AB203" s="200"/>
      <c r="AC203" s="200"/>
      <c r="AD203" s="200"/>
      <c r="AE203" s="200"/>
      <c r="AF203" s="200"/>
      <c r="AG203" s="200" t="s">
        <v>116</v>
      </c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200"/>
      <c r="AY203" s="200"/>
      <c r="AZ203" s="200"/>
      <c r="BA203" s="234" t="str">
        <f>C203</f>
        <v>Osvětlení staveniště - náklady na osvětlení jsou řešeny podle rozsahu a charakteru staveniště (vč.rozvodných skříní).</v>
      </c>
      <c r="BB203" s="200"/>
      <c r="BC203" s="200"/>
      <c r="BD203" s="200"/>
      <c r="BE203" s="200"/>
      <c r="BF203" s="200"/>
      <c r="BG203" s="200"/>
      <c r="BH203" s="200"/>
    </row>
    <row r="204" spans="1:60" outlineLevel="1">
      <c r="A204" s="207"/>
      <c r="B204" s="208"/>
      <c r="C204" s="249" t="s">
        <v>319</v>
      </c>
      <c r="D204" s="235"/>
      <c r="E204" s="235"/>
      <c r="F204" s="235"/>
      <c r="G204" s="235"/>
      <c r="H204" s="211"/>
      <c r="I204" s="211"/>
      <c r="J204" s="211"/>
      <c r="K204" s="211"/>
      <c r="L204" s="211"/>
      <c r="M204" s="211"/>
      <c r="N204" s="210"/>
      <c r="O204" s="210"/>
      <c r="P204" s="210"/>
      <c r="Q204" s="210"/>
      <c r="R204" s="211"/>
      <c r="S204" s="211"/>
      <c r="T204" s="211"/>
      <c r="U204" s="211"/>
      <c r="V204" s="211"/>
      <c r="W204" s="211"/>
      <c r="X204" s="211"/>
      <c r="Y204" s="200"/>
      <c r="Z204" s="200"/>
      <c r="AA204" s="200"/>
      <c r="AB204" s="200"/>
      <c r="AC204" s="200"/>
      <c r="AD204" s="200"/>
      <c r="AE204" s="200"/>
      <c r="AF204" s="200"/>
      <c r="AG204" s="200" t="s">
        <v>116</v>
      </c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200"/>
      <c r="AY204" s="200"/>
      <c r="AZ204" s="200"/>
      <c r="BA204" s="200"/>
      <c r="BB204" s="200"/>
      <c r="BC204" s="200"/>
      <c r="BD204" s="200"/>
      <c r="BE204" s="200"/>
      <c r="BF204" s="200"/>
      <c r="BG204" s="200"/>
      <c r="BH204" s="200"/>
    </row>
    <row r="205" spans="1:60" ht="33.75" outlineLevel="1">
      <c r="A205" s="207"/>
      <c r="B205" s="208"/>
      <c r="C205" s="249" t="s">
        <v>276</v>
      </c>
      <c r="D205" s="235"/>
      <c r="E205" s="235"/>
      <c r="F205" s="235"/>
      <c r="G205" s="235"/>
      <c r="H205" s="211"/>
      <c r="I205" s="211"/>
      <c r="J205" s="211"/>
      <c r="K205" s="211"/>
      <c r="L205" s="211"/>
      <c r="M205" s="211"/>
      <c r="N205" s="210"/>
      <c r="O205" s="210"/>
      <c r="P205" s="210"/>
      <c r="Q205" s="210"/>
      <c r="R205" s="211"/>
      <c r="S205" s="211"/>
      <c r="T205" s="211"/>
      <c r="U205" s="211"/>
      <c r="V205" s="211"/>
      <c r="W205" s="211"/>
      <c r="X205" s="211"/>
      <c r="Y205" s="200"/>
      <c r="Z205" s="200"/>
      <c r="AA205" s="200"/>
      <c r="AB205" s="200"/>
      <c r="AC205" s="200"/>
      <c r="AD205" s="200"/>
      <c r="AE205" s="200"/>
      <c r="AF205" s="200"/>
      <c r="AG205" s="200" t="s">
        <v>116</v>
      </c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34" t="str">
        <f>C205</f>
        <v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v>
      </c>
      <c r="BB205" s="200"/>
      <c r="BC205" s="200"/>
      <c r="BD205" s="200"/>
      <c r="BE205" s="200"/>
      <c r="BF205" s="200"/>
      <c r="BG205" s="200"/>
      <c r="BH205" s="200"/>
    </row>
    <row r="206" spans="1:60" ht="22.5" outlineLevel="1">
      <c r="A206" s="207"/>
      <c r="B206" s="208"/>
      <c r="C206" s="249" t="s">
        <v>277</v>
      </c>
      <c r="D206" s="235"/>
      <c r="E206" s="235"/>
      <c r="F206" s="235"/>
      <c r="G206" s="235"/>
      <c r="H206" s="211"/>
      <c r="I206" s="211"/>
      <c r="J206" s="211"/>
      <c r="K206" s="211"/>
      <c r="L206" s="211"/>
      <c r="M206" s="211"/>
      <c r="N206" s="210"/>
      <c r="O206" s="210"/>
      <c r="P206" s="210"/>
      <c r="Q206" s="210"/>
      <c r="R206" s="211"/>
      <c r="S206" s="211"/>
      <c r="T206" s="211"/>
      <c r="U206" s="211"/>
      <c r="V206" s="211"/>
      <c r="W206" s="211"/>
      <c r="X206" s="211"/>
      <c r="Y206" s="200"/>
      <c r="Z206" s="200"/>
      <c r="AA206" s="200"/>
      <c r="AB206" s="200"/>
      <c r="AC206" s="200"/>
      <c r="AD206" s="200"/>
      <c r="AE206" s="200"/>
      <c r="AF206" s="200"/>
      <c r="AG206" s="200" t="s">
        <v>116</v>
      </c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200"/>
      <c r="AY206" s="200"/>
      <c r="AZ206" s="200"/>
      <c r="BA206" s="234" t="str">
        <f>C206</f>
        <v>Úprava terénu po zrušení zařízení staveniště - jedná se o náklady za práce, jejichž smyslem je uvedení místa zařízení staveniště do původního stavu.</v>
      </c>
      <c r="BB206" s="200"/>
      <c r="BC206" s="200"/>
      <c r="BD206" s="200"/>
      <c r="BE206" s="200"/>
      <c r="BF206" s="200"/>
      <c r="BG206" s="200"/>
      <c r="BH206" s="200"/>
    </row>
    <row r="207" spans="1:60" outlineLevel="1">
      <c r="A207" s="207"/>
      <c r="B207" s="208"/>
      <c r="C207" s="249" t="s">
        <v>278</v>
      </c>
      <c r="D207" s="235"/>
      <c r="E207" s="235"/>
      <c r="F207" s="235"/>
      <c r="G207" s="235"/>
      <c r="H207" s="211"/>
      <c r="I207" s="211"/>
      <c r="J207" s="211"/>
      <c r="K207" s="211"/>
      <c r="L207" s="211"/>
      <c r="M207" s="211"/>
      <c r="N207" s="210"/>
      <c r="O207" s="210"/>
      <c r="P207" s="210"/>
      <c r="Q207" s="210"/>
      <c r="R207" s="211"/>
      <c r="S207" s="211"/>
      <c r="T207" s="211"/>
      <c r="U207" s="211"/>
      <c r="V207" s="211"/>
      <c r="W207" s="211"/>
      <c r="X207" s="211"/>
      <c r="Y207" s="200"/>
      <c r="Z207" s="200"/>
      <c r="AA207" s="200"/>
      <c r="AB207" s="200"/>
      <c r="AC207" s="200"/>
      <c r="AD207" s="200"/>
      <c r="AE207" s="200"/>
      <c r="AF207" s="200"/>
      <c r="AG207" s="200" t="s">
        <v>116</v>
      </c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0"/>
      <c r="BC207" s="200"/>
      <c r="BD207" s="200"/>
      <c r="BE207" s="200"/>
      <c r="BF207" s="200"/>
      <c r="BG207" s="200"/>
      <c r="BH207" s="200"/>
    </row>
    <row r="208" spans="1:60" outlineLevel="1">
      <c r="A208" s="207"/>
      <c r="B208" s="208"/>
      <c r="C208" s="249" t="s">
        <v>279</v>
      </c>
      <c r="D208" s="235"/>
      <c r="E208" s="235"/>
      <c r="F208" s="235"/>
      <c r="G208" s="235"/>
      <c r="H208" s="211"/>
      <c r="I208" s="211"/>
      <c r="J208" s="211"/>
      <c r="K208" s="211"/>
      <c r="L208" s="211"/>
      <c r="M208" s="211"/>
      <c r="N208" s="210"/>
      <c r="O208" s="210"/>
      <c r="P208" s="210"/>
      <c r="Q208" s="210"/>
      <c r="R208" s="211"/>
      <c r="S208" s="211"/>
      <c r="T208" s="211"/>
      <c r="U208" s="211"/>
      <c r="V208" s="211"/>
      <c r="W208" s="211"/>
      <c r="X208" s="211"/>
      <c r="Y208" s="200"/>
      <c r="Z208" s="200"/>
      <c r="AA208" s="200"/>
      <c r="AB208" s="200"/>
      <c r="AC208" s="200"/>
      <c r="AD208" s="200"/>
      <c r="AE208" s="200"/>
      <c r="AF208" s="200"/>
      <c r="AG208" s="200" t="s">
        <v>116</v>
      </c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0"/>
      <c r="AT208" s="200"/>
      <c r="AU208" s="200"/>
      <c r="AV208" s="200"/>
      <c r="AW208" s="200"/>
      <c r="AX208" s="200"/>
      <c r="AY208" s="200"/>
      <c r="AZ208" s="200"/>
      <c r="BA208" s="200"/>
      <c r="BB208" s="200"/>
      <c r="BC208" s="200"/>
      <c r="BD208" s="200"/>
      <c r="BE208" s="200"/>
      <c r="BF208" s="200"/>
      <c r="BG208" s="200"/>
      <c r="BH208" s="200"/>
    </row>
    <row r="209" spans="1:60" outlineLevel="1">
      <c r="A209" s="226">
        <v>38</v>
      </c>
      <c r="B209" s="227" t="s">
        <v>280</v>
      </c>
      <c r="C209" s="247" t="s">
        <v>281</v>
      </c>
      <c r="D209" s="228" t="s">
        <v>125</v>
      </c>
      <c r="E209" s="229">
        <v>1</v>
      </c>
      <c r="F209" s="230"/>
      <c r="G209" s="231">
        <f>ROUND(E209*F209,2)</f>
        <v>0</v>
      </c>
      <c r="H209" s="230"/>
      <c r="I209" s="231">
        <f>ROUND(E209*H209,2)</f>
        <v>0</v>
      </c>
      <c r="J209" s="230"/>
      <c r="K209" s="231">
        <f>ROUND(E209*J209,2)</f>
        <v>0</v>
      </c>
      <c r="L209" s="231">
        <v>21</v>
      </c>
      <c r="M209" s="231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31"/>
      <c r="S209" s="231" t="s">
        <v>111</v>
      </c>
      <c r="T209" s="232" t="s">
        <v>112</v>
      </c>
      <c r="U209" s="211">
        <v>0</v>
      </c>
      <c r="V209" s="211">
        <f>ROUND(E209*U209,2)</f>
        <v>0</v>
      </c>
      <c r="W209" s="211"/>
      <c r="X209" s="211" t="s">
        <v>113</v>
      </c>
      <c r="Y209" s="200"/>
      <c r="Z209" s="200"/>
      <c r="AA209" s="200"/>
      <c r="AB209" s="200"/>
      <c r="AC209" s="200"/>
      <c r="AD209" s="200"/>
      <c r="AE209" s="200"/>
      <c r="AF209" s="200"/>
      <c r="AG209" s="200" t="s">
        <v>114</v>
      </c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</row>
    <row r="210" spans="1:60" outlineLevel="1">
      <c r="A210" s="207"/>
      <c r="B210" s="208"/>
      <c r="C210" s="248" t="s">
        <v>133</v>
      </c>
      <c r="D210" s="233"/>
      <c r="E210" s="233"/>
      <c r="F210" s="233"/>
      <c r="G210" s="233"/>
      <c r="H210" s="211"/>
      <c r="I210" s="211"/>
      <c r="J210" s="211"/>
      <c r="K210" s="211"/>
      <c r="L210" s="211"/>
      <c r="M210" s="211"/>
      <c r="N210" s="210"/>
      <c r="O210" s="210"/>
      <c r="P210" s="210"/>
      <c r="Q210" s="210"/>
      <c r="R210" s="211"/>
      <c r="S210" s="211"/>
      <c r="T210" s="211"/>
      <c r="U210" s="211"/>
      <c r="V210" s="211"/>
      <c r="W210" s="211"/>
      <c r="X210" s="211"/>
      <c r="Y210" s="200"/>
      <c r="Z210" s="200"/>
      <c r="AA210" s="200"/>
      <c r="AB210" s="200"/>
      <c r="AC210" s="200"/>
      <c r="AD210" s="200"/>
      <c r="AE210" s="200"/>
      <c r="AF210" s="200"/>
      <c r="AG210" s="200" t="s">
        <v>116</v>
      </c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</row>
    <row r="211" spans="1:60" outlineLevel="1">
      <c r="A211" s="207"/>
      <c r="B211" s="208"/>
      <c r="C211" s="249" t="s">
        <v>282</v>
      </c>
      <c r="D211" s="235"/>
      <c r="E211" s="235"/>
      <c r="F211" s="235"/>
      <c r="G211" s="235"/>
      <c r="H211" s="211"/>
      <c r="I211" s="211"/>
      <c r="J211" s="211"/>
      <c r="K211" s="211"/>
      <c r="L211" s="211"/>
      <c r="M211" s="211"/>
      <c r="N211" s="210"/>
      <c r="O211" s="210"/>
      <c r="P211" s="210"/>
      <c r="Q211" s="210"/>
      <c r="R211" s="211"/>
      <c r="S211" s="211"/>
      <c r="T211" s="211"/>
      <c r="U211" s="211"/>
      <c r="V211" s="211"/>
      <c r="W211" s="211"/>
      <c r="X211" s="211"/>
      <c r="Y211" s="200"/>
      <c r="Z211" s="200"/>
      <c r="AA211" s="200"/>
      <c r="AB211" s="200"/>
      <c r="AC211" s="200"/>
      <c r="AD211" s="200"/>
      <c r="AE211" s="200"/>
      <c r="AF211" s="200"/>
      <c r="AG211" s="200" t="s">
        <v>116</v>
      </c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00"/>
      <c r="BG211" s="200"/>
      <c r="BH211" s="200"/>
    </row>
    <row r="212" spans="1:60" ht="22.5" outlineLevel="1">
      <c r="A212" s="207"/>
      <c r="B212" s="208"/>
      <c r="C212" s="249" t="s">
        <v>283</v>
      </c>
      <c r="D212" s="235"/>
      <c r="E212" s="235"/>
      <c r="F212" s="235"/>
      <c r="G212" s="235"/>
      <c r="H212" s="211"/>
      <c r="I212" s="211"/>
      <c r="J212" s="211"/>
      <c r="K212" s="211"/>
      <c r="L212" s="211"/>
      <c r="M212" s="211"/>
      <c r="N212" s="210"/>
      <c r="O212" s="210"/>
      <c r="P212" s="210"/>
      <c r="Q212" s="210"/>
      <c r="R212" s="211"/>
      <c r="S212" s="211"/>
      <c r="T212" s="211"/>
      <c r="U212" s="211"/>
      <c r="V212" s="211"/>
      <c r="W212" s="211"/>
      <c r="X212" s="211"/>
      <c r="Y212" s="200"/>
      <c r="Z212" s="200"/>
      <c r="AA212" s="200"/>
      <c r="AB212" s="200"/>
      <c r="AC212" s="200"/>
      <c r="AD212" s="200"/>
      <c r="AE212" s="200"/>
      <c r="AF212" s="200"/>
      <c r="AG212" s="200" t="s">
        <v>116</v>
      </c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34" t="str">
        <f>C212</f>
        <v>* činností souvisejících se zakázkou-tj.účastí všech zainteresovaných osob ve všech fázích přípravy,realizace i dokončení zakázky,komplexního vyzkoušení a měření, odstranění vad díla podléhajících záruční lhůtě.</v>
      </c>
      <c r="BB212" s="200"/>
      <c r="BC212" s="200"/>
      <c r="BD212" s="200"/>
      <c r="BE212" s="200"/>
      <c r="BF212" s="200"/>
      <c r="BG212" s="200"/>
      <c r="BH212" s="200"/>
    </row>
    <row r="213" spans="1:60" outlineLevel="1">
      <c r="A213" s="207"/>
      <c r="B213" s="208"/>
      <c r="C213" s="249" t="s">
        <v>284</v>
      </c>
      <c r="D213" s="235"/>
      <c r="E213" s="235"/>
      <c r="F213" s="235"/>
      <c r="G213" s="235"/>
      <c r="H213" s="211"/>
      <c r="I213" s="211"/>
      <c r="J213" s="211"/>
      <c r="K213" s="211"/>
      <c r="L213" s="211"/>
      <c r="M213" s="211"/>
      <c r="N213" s="210"/>
      <c r="O213" s="210"/>
      <c r="P213" s="210"/>
      <c r="Q213" s="210"/>
      <c r="R213" s="211"/>
      <c r="S213" s="211"/>
      <c r="T213" s="211"/>
      <c r="U213" s="211"/>
      <c r="V213" s="211"/>
      <c r="W213" s="211"/>
      <c r="X213" s="211"/>
      <c r="Y213" s="200"/>
      <c r="Z213" s="200"/>
      <c r="AA213" s="200"/>
      <c r="AB213" s="200"/>
      <c r="AC213" s="200"/>
      <c r="AD213" s="200"/>
      <c r="AE213" s="200"/>
      <c r="AF213" s="200"/>
      <c r="AG213" s="200" t="s">
        <v>116</v>
      </c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</row>
    <row r="214" spans="1:60" ht="22.5" outlineLevel="1">
      <c r="A214" s="207"/>
      <c r="B214" s="208"/>
      <c r="C214" s="249" t="s">
        <v>285</v>
      </c>
      <c r="D214" s="235"/>
      <c r="E214" s="235"/>
      <c r="F214" s="235"/>
      <c r="G214" s="235"/>
      <c r="H214" s="211"/>
      <c r="I214" s="211"/>
      <c r="J214" s="211"/>
      <c r="K214" s="211"/>
      <c r="L214" s="211"/>
      <c r="M214" s="211"/>
      <c r="N214" s="210"/>
      <c r="O214" s="210"/>
      <c r="P214" s="210"/>
      <c r="Q214" s="210"/>
      <c r="R214" s="211"/>
      <c r="S214" s="211"/>
      <c r="T214" s="211"/>
      <c r="U214" s="211"/>
      <c r="V214" s="211"/>
      <c r="W214" s="211"/>
      <c r="X214" s="211"/>
      <c r="Y214" s="200"/>
      <c r="Z214" s="200"/>
      <c r="AA214" s="200"/>
      <c r="AB214" s="200"/>
      <c r="AC214" s="200"/>
      <c r="AD214" s="200"/>
      <c r="AE214" s="200"/>
      <c r="AF214" s="200"/>
      <c r="AG214" s="200" t="s">
        <v>116</v>
      </c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34" t="str">
        <f>C214</f>
        <v>* zpracování technologických postupů prováděných prací*podkladů (výkresů,rozpočtů,posudků,zkoušek,protokolů apod.) včetně zakreslování změn do výkresů, ke kterým došlo v průběhu výstavby.</v>
      </c>
      <c r="BB214" s="200"/>
      <c r="BC214" s="200"/>
      <c r="BD214" s="200"/>
      <c r="BE214" s="200"/>
      <c r="BF214" s="200"/>
      <c r="BG214" s="200"/>
      <c r="BH214" s="200"/>
    </row>
    <row r="215" spans="1:60" outlineLevel="1">
      <c r="A215" s="207"/>
      <c r="B215" s="208"/>
      <c r="C215" s="249" t="s">
        <v>286</v>
      </c>
      <c r="D215" s="235"/>
      <c r="E215" s="235"/>
      <c r="F215" s="235"/>
      <c r="G215" s="235"/>
      <c r="H215" s="211"/>
      <c r="I215" s="211"/>
      <c r="J215" s="211"/>
      <c r="K215" s="211"/>
      <c r="L215" s="211"/>
      <c r="M215" s="211"/>
      <c r="N215" s="210"/>
      <c r="O215" s="210"/>
      <c r="P215" s="210"/>
      <c r="Q215" s="210"/>
      <c r="R215" s="211"/>
      <c r="S215" s="211"/>
      <c r="T215" s="211"/>
      <c r="U215" s="211"/>
      <c r="V215" s="211"/>
      <c r="W215" s="211"/>
      <c r="X215" s="211"/>
      <c r="Y215" s="200"/>
      <c r="Z215" s="200"/>
      <c r="AA215" s="200"/>
      <c r="AB215" s="200"/>
      <c r="AC215" s="200"/>
      <c r="AD215" s="200"/>
      <c r="AE215" s="200"/>
      <c r="AF215" s="200"/>
      <c r="AG215" s="200" t="s">
        <v>116</v>
      </c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34" t="str">
        <f>C215</f>
        <v>* účasti zástupců zainteresovaných stran na jednáních,zkouškách,odevzdávání a přebírání konstrukcí,objektů a celků.</v>
      </c>
      <c r="BB215" s="200"/>
      <c r="BC215" s="200"/>
      <c r="BD215" s="200"/>
      <c r="BE215" s="200"/>
      <c r="BF215" s="200"/>
      <c r="BG215" s="200"/>
      <c r="BH215" s="200"/>
    </row>
    <row r="216" spans="1:60" outlineLevel="1">
      <c r="A216" s="207"/>
      <c r="B216" s="208"/>
      <c r="C216" s="249" t="s">
        <v>287</v>
      </c>
      <c r="D216" s="235"/>
      <c r="E216" s="235"/>
      <c r="F216" s="235"/>
      <c r="G216" s="235"/>
      <c r="H216" s="211"/>
      <c r="I216" s="211"/>
      <c r="J216" s="211"/>
      <c r="K216" s="211"/>
      <c r="L216" s="211"/>
      <c r="M216" s="211"/>
      <c r="N216" s="210"/>
      <c r="O216" s="210"/>
      <c r="P216" s="210"/>
      <c r="Q216" s="210"/>
      <c r="R216" s="211"/>
      <c r="S216" s="211"/>
      <c r="T216" s="211"/>
      <c r="U216" s="211"/>
      <c r="V216" s="211"/>
      <c r="W216" s="211"/>
      <c r="X216" s="211"/>
      <c r="Y216" s="200"/>
      <c r="Z216" s="200"/>
      <c r="AA216" s="200"/>
      <c r="AB216" s="200"/>
      <c r="AC216" s="200"/>
      <c r="AD216" s="200"/>
      <c r="AE216" s="200"/>
      <c r="AF216" s="200"/>
      <c r="AG216" s="200" t="s">
        <v>116</v>
      </c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</row>
    <row r="217" spans="1:60" outlineLevel="1">
      <c r="A217" s="207"/>
      <c r="B217" s="208"/>
      <c r="C217" s="249" t="s">
        <v>288</v>
      </c>
      <c r="D217" s="235"/>
      <c r="E217" s="235"/>
      <c r="F217" s="235"/>
      <c r="G217" s="235"/>
      <c r="H217" s="211"/>
      <c r="I217" s="211"/>
      <c r="J217" s="211"/>
      <c r="K217" s="211"/>
      <c r="L217" s="211"/>
      <c r="M217" s="211"/>
      <c r="N217" s="210"/>
      <c r="O217" s="210"/>
      <c r="P217" s="210"/>
      <c r="Q217" s="210"/>
      <c r="R217" s="211"/>
      <c r="S217" s="211"/>
      <c r="T217" s="211"/>
      <c r="U217" s="211"/>
      <c r="V217" s="211"/>
      <c r="W217" s="211"/>
      <c r="X217" s="211"/>
      <c r="Y217" s="200"/>
      <c r="Z217" s="200"/>
      <c r="AA217" s="200"/>
      <c r="AB217" s="200"/>
      <c r="AC217" s="200"/>
      <c r="AD217" s="200"/>
      <c r="AE217" s="200"/>
      <c r="AF217" s="200"/>
      <c r="AG217" s="200" t="s">
        <v>116</v>
      </c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</row>
    <row r="218" spans="1:60" ht="22.5" outlineLevel="1">
      <c r="A218" s="207"/>
      <c r="B218" s="208"/>
      <c r="C218" s="249" t="s">
        <v>289</v>
      </c>
      <c r="D218" s="235"/>
      <c r="E218" s="235"/>
      <c r="F218" s="235"/>
      <c r="G218" s="235"/>
      <c r="H218" s="211"/>
      <c r="I218" s="211"/>
      <c r="J218" s="211"/>
      <c r="K218" s="211"/>
      <c r="L218" s="211"/>
      <c r="M218" s="211"/>
      <c r="N218" s="210"/>
      <c r="O218" s="210"/>
      <c r="P218" s="210"/>
      <c r="Q218" s="210"/>
      <c r="R218" s="211"/>
      <c r="S218" s="211"/>
      <c r="T218" s="211"/>
      <c r="U218" s="211"/>
      <c r="V218" s="211"/>
      <c r="W218" s="211"/>
      <c r="X218" s="211"/>
      <c r="Y218" s="200"/>
      <c r="Z218" s="200"/>
      <c r="AA218" s="200"/>
      <c r="AB218" s="200"/>
      <c r="AC218" s="200"/>
      <c r="AD218" s="200"/>
      <c r="AE218" s="200"/>
      <c r="AF218" s="200"/>
      <c r="AG218" s="200" t="s">
        <v>116</v>
      </c>
      <c r="AH218" s="200"/>
      <c r="AI218" s="200"/>
      <c r="AJ218" s="200"/>
      <c r="AK218" s="200"/>
      <c r="AL218" s="200"/>
      <c r="AM218" s="200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200"/>
      <c r="AY218" s="200"/>
      <c r="AZ218" s="200"/>
      <c r="BA218" s="234" t="str">
        <f>C218</f>
        <v>Zajištění a předání atestů a dokladů o požadovaných vlastnostech výrobků k předání předmětu veřejné zakázky ( vč.případných prohlášení o shodě dle zákona č. 22/1997 Sb. O technických požadavcích na výrobky).</v>
      </c>
      <c r="BB218" s="200"/>
      <c r="BC218" s="200"/>
      <c r="BD218" s="200"/>
      <c r="BE218" s="200"/>
      <c r="BF218" s="200"/>
      <c r="BG218" s="200"/>
      <c r="BH218" s="200"/>
    </row>
    <row r="219" spans="1:60" ht="33.75" outlineLevel="1">
      <c r="A219" s="207"/>
      <c r="B219" s="208"/>
      <c r="C219" s="249" t="s">
        <v>290</v>
      </c>
      <c r="D219" s="235"/>
      <c r="E219" s="235"/>
      <c r="F219" s="235"/>
      <c r="G219" s="235"/>
      <c r="H219" s="211"/>
      <c r="I219" s="211"/>
      <c r="J219" s="211"/>
      <c r="K219" s="211"/>
      <c r="L219" s="211"/>
      <c r="M219" s="211"/>
      <c r="N219" s="210"/>
      <c r="O219" s="210"/>
      <c r="P219" s="210"/>
      <c r="Q219" s="210"/>
      <c r="R219" s="211"/>
      <c r="S219" s="211"/>
      <c r="T219" s="211"/>
      <c r="U219" s="211"/>
      <c r="V219" s="211"/>
      <c r="W219" s="211"/>
      <c r="X219" s="211"/>
      <c r="Y219" s="200"/>
      <c r="Z219" s="200"/>
      <c r="AA219" s="200"/>
      <c r="AB219" s="200"/>
      <c r="AC219" s="200"/>
      <c r="AD219" s="200"/>
      <c r="AE219" s="200"/>
      <c r="AF219" s="200"/>
      <c r="AG219" s="200" t="s">
        <v>116</v>
      </c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34" t="str">
        <f>C219</f>
        <v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v>
      </c>
      <c r="BB219" s="200"/>
      <c r="BC219" s="200"/>
      <c r="BD219" s="200"/>
      <c r="BE219" s="200"/>
      <c r="BF219" s="200"/>
      <c r="BG219" s="200"/>
      <c r="BH219" s="200"/>
    </row>
    <row r="220" spans="1:60" ht="22.5" outlineLevel="1">
      <c r="A220" s="207"/>
      <c r="B220" s="208"/>
      <c r="C220" s="249" t="s">
        <v>291</v>
      </c>
      <c r="D220" s="235"/>
      <c r="E220" s="235"/>
      <c r="F220" s="235"/>
      <c r="G220" s="235"/>
      <c r="H220" s="211"/>
      <c r="I220" s="211"/>
      <c r="J220" s="211"/>
      <c r="K220" s="211"/>
      <c r="L220" s="211"/>
      <c r="M220" s="211"/>
      <c r="N220" s="210"/>
      <c r="O220" s="210"/>
      <c r="P220" s="210"/>
      <c r="Q220" s="210"/>
      <c r="R220" s="211"/>
      <c r="S220" s="211"/>
      <c r="T220" s="211"/>
      <c r="U220" s="211"/>
      <c r="V220" s="211"/>
      <c r="W220" s="211"/>
      <c r="X220" s="211"/>
      <c r="Y220" s="200"/>
      <c r="Z220" s="200"/>
      <c r="AA220" s="200"/>
      <c r="AB220" s="200"/>
      <c r="AC220" s="200"/>
      <c r="AD220" s="200"/>
      <c r="AE220" s="200"/>
      <c r="AF220" s="200"/>
      <c r="AG220" s="200" t="s">
        <v>116</v>
      </c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34" t="str">
        <f>C220</f>
        <v>Oznámení zahájení stavebních prací správcům sítí před zahájením prací v souladu s projektovou dokumentací, platnými rozhodnutími a vyjádřeními.</v>
      </c>
      <c r="BB220" s="200"/>
      <c r="BC220" s="200"/>
      <c r="BD220" s="200"/>
      <c r="BE220" s="200"/>
      <c r="BF220" s="200"/>
      <c r="BG220" s="200"/>
      <c r="BH220" s="200"/>
    </row>
    <row r="221" spans="1:60" outlineLevel="1">
      <c r="A221" s="207"/>
      <c r="B221" s="208"/>
      <c r="C221" s="249" t="s">
        <v>292</v>
      </c>
      <c r="D221" s="235"/>
      <c r="E221" s="235"/>
      <c r="F221" s="235"/>
      <c r="G221" s="235"/>
      <c r="H221" s="211"/>
      <c r="I221" s="211"/>
      <c r="J221" s="211"/>
      <c r="K221" s="211"/>
      <c r="L221" s="211"/>
      <c r="M221" s="211"/>
      <c r="N221" s="210"/>
      <c r="O221" s="210"/>
      <c r="P221" s="210"/>
      <c r="Q221" s="210"/>
      <c r="R221" s="211"/>
      <c r="S221" s="211"/>
      <c r="T221" s="211"/>
      <c r="U221" s="211"/>
      <c r="V221" s="211"/>
      <c r="W221" s="211"/>
      <c r="X221" s="211"/>
      <c r="Y221" s="200"/>
      <c r="Z221" s="200"/>
      <c r="AA221" s="200"/>
      <c r="AB221" s="200"/>
      <c r="AC221" s="200"/>
      <c r="AD221" s="200"/>
      <c r="AE221" s="200"/>
      <c r="AF221" s="200"/>
      <c r="AG221" s="200" t="s">
        <v>116</v>
      </c>
      <c r="AH221" s="200"/>
      <c r="AI221" s="200"/>
      <c r="AJ221" s="200"/>
      <c r="AK221" s="200"/>
      <c r="AL221" s="200"/>
      <c r="AM221" s="200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200"/>
      <c r="AY221" s="200"/>
      <c r="AZ221" s="200"/>
      <c r="BA221" s="200"/>
      <c r="BB221" s="200"/>
      <c r="BC221" s="200"/>
      <c r="BD221" s="200"/>
      <c r="BE221" s="200"/>
      <c r="BF221" s="200"/>
      <c r="BG221" s="200"/>
      <c r="BH221" s="200"/>
    </row>
    <row r="222" spans="1:60" outlineLevel="1">
      <c r="A222" s="207"/>
      <c r="B222" s="208"/>
      <c r="C222" s="249" t="s">
        <v>293</v>
      </c>
      <c r="D222" s="235"/>
      <c r="E222" s="235"/>
      <c r="F222" s="235"/>
      <c r="G222" s="235"/>
      <c r="H222" s="211"/>
      <c r="I222" s="211"/>
      <c r="J222" s="211"/>
      <c r="K222" s="211"/>
      <c r="L222" s="211"/>
      <c r="M222" s="211"/>
      <c r="N222" s="210"/>
      <c r="O222" s="210"/>
      <c r="P222" s="210"/>
      <c r="Q222" s="210"/>
      <c r="R222" s="211"/>
      <c r="S222" s="211"/>
      <c r="T222" s="211"/>
      <c r="U222" s="211"/>
      <c r="V222" s="211"/>
      <c r="W222" s="211"/>
      <c r="X222" s="211"/>
      <c r="Y222" s="200"/>
      <c r="Z222" s="200"/>
      <c r="AA222" s="200"/>
      <c r="AB222" s="200"/>
      <c r="AC222" s="200"/>
      <c r="AD222" s="200"/>
      <c r="AE222" s="200"/>
      <c r="AF222" s="200"/>
      <c r="AG222" s="200" t="s">
        <v>116</v>
      </c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200"/>
    </row>
    <row r="223" spans="1:60" outlineLevel="1">
      <c r="A223" s="226">
        <v>39</v>
      </c>
      <c r="B223" s="227" t="s">
        <v>294</v>
      </c>
      <c r="C223" s="247" t="s">
        <v>295</v>
      </c>
      <c r="D223" s="228" t="s">
        <v>125</v>
      </c>
      <c r="E223" s="229">
        <v>1</v>
      </c>
      <c r="F223" s="230"/>
      <c r="G223" s="231">
        <f>ROUND(E223*F223,2)</f>
        <v>0</v>
      </c>
      <c r="H223" s="230"/>
      <c r="I223" s="231">
        <f>ROUND(E223*H223,2)</f>
        <v>0</v>
      </c>
      <c r="J223" s="230"/>
      <c r="K223" s="231">
        <f>ROUND(E223*J223,2)</f>
        <v>0</v>
      </c>
      <c r="L223" s="231">
        <v>21</v>
      </c>
      <c r="M223" s="231">
        <f>G223*(1+L223/100)</f>
        <v>0</v>
      </c>
      <c r="N223" s="229">
        <v>0</v>
      </c>
      <c r="O223" s="229">
        <f>ROUND(E223*N223,2)</f>
        <v>0</v>
      </c>
      <c r="P223" s="229">
        <v>0</v>
      </c>
      <c r="Q223" s="229">
        <f>ROUND(E223*P223,2)</f>
        <v>0</v>
      </c>
      <c r="R223" s="231"/>
      <c r="S223" s="231" t="s">
        <v>111</v>
      </c>
      <c r="T223" s="232" t="s">
        <v>112</v>
      </c>
      <c r="U223" s="211">
        <v>0</v>
      </c>
      <c r="V223" s="211">
        <f>ROUND(E223*U223,2)</f>
        <v>0</v>
      </c>
      <c r="W223" s="211"/>
      <c r="X223" s="211" t="s">
        <v>113</v>
      </c>
      <c r="Y223" s="200"/>
      <c r="Z223" s="200"/>
      <c r="AA223" s="200"/>
      <c r="AB223" s="200"/>
      <c r="AC223" s="200"/>
      <c r="AD223" s="200"/>
      <c r="AE223" s="200"/>
      <c r="AF223" s="200"/>
      <c r="AG223" s="200" t="s">
        <v>114</v>
      </c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</row>
    <row r="224" spans="1:60" outlineLevel="1">
      <c r="A224" s="207"/>
      <c r="B224" s="208"/>
      <c r="C224" s="248" t="s">
        <v>133</v>
      </c>
      <c r="D224" s="233"/>
      <c r="E224" s="233"/>
      <c r="F224" s="233"/>
      <c r="G224" s="233"/>
      <c r="H224" s="211"/>
      <c r="I224" s="211"/>
      <c r="J224" s="211"/>
      <c r="K224" s="211"/>
      <c r="L224" s="211"/>
      <c r="M224" s="211"/>
      <c r="N224" s="210"/>
      <c r="O224" s="210"/>
      <c r="P224" s="210"/>
      <c r="Q224" s="210"/>
      <c r="R224" s="211"/>
      <c r="S224" s="211"/>
      <c r="T224" s="211"/>
      <c r="U224" s="211"/>
      <c r="V224" s="211"/>
      <c r="W224" s="211"/>
      <c r="X224" s="211"/>
      <c r="Y224" s="200"/>
      <c r="Z224" s="200"/>
      <c r="AA224" s="200"/>
      <c r="AB224" s="200"/>
      <c r="AC224" s="200"/>
      <c r="AD224" s="200"/>
      <c r="AE224" s="200"/>
      <c r="AF224" s="200"/>
      <c r="AG224" s="200" t="s">
        <v>116</v>
      </c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</row>
    <row r="225" spans="1:60" ht="22.5" outlineLevel="1">
      <c r="A225" s="207"/>
      <c r="B225" s="208"/>
      <c r="C225" s="249" t="s">
        <v>296</v>
      </c>
      <c r="D225" s="235"/>
      <c r="E225" s="235"/>
      <c r="F225" s="235"/>
      <c r="G225" s="235"/>
      <c r="H225" s="211"/>
      <c r="I225" s="211"/>
      <c r="J225" s="211"/>
      <c r="K225" s="211"/>
      <c r="L225" s="211"/>
      <c r="M225" s="211"/>
      <c r="N225" s="210"/>
      <c r="O225" s="210"/>
      <c r="P225" s="210"/>
      <c r="Q225" s="210"/>
      <c r="R225" s="211"/>
      <c r="S225" s="211"/>
      <c r="T225" s="211"/>
      <c r="U225" s="211"/>
      <c r="V225" s="211"/>
      <c r="W225" s="211"/>
      <c r="X225" s="211"/>
      <c r="Y225" s="200"/>
      <c r="Z225" s="200"/>
      <c r="AA225" s="200"/>
      <c r="AB225" s="200"/>
      <c r="AC225" s="200"/>
      <c r="AD225" s="200"/>
      <c r="AE225" s="200"/>
      <c r="AF225" s="200"/>
      <c r="AG225" s="200" t="s">
        <v>116</v>
      </c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34" t="str">
        <f>C225</f>
        <v>Zpracování dílenských dokumentací pro výrobu výrobků a dalších nutných prací dle platných vyhlášek a to na základě přesného zaměření na stavbě v rámci přípravy stavby a odsouhlasena autorským dozorem-dle smlouvy o dílo.</v>
      </c>
      <c r="BB225" s="200"/>
      <c r="BC225" s="200"/>
      <c r="BD225" s="200"/>
      <c r="BE225" s="200"/>
      <c r="BF225" s="200"/>
      <c r="BG225" s="200"/>
      <c r="BH225" s="200"/>
    </row>
    <row r="226" spans="1:60" outlineLevel="1">
      <c r="A226" s="226">
        <v>40</v>
      </c>
      <c r="B226" s="227" t="s">
        <v>297</v>
      </c>
      <c r="C226" s="247" t="s">
        <v>298</v>
      </c>
      <c r="D226" s="228" t="s">
        <v>125</v>
      </c>
      <c r="E226" s="229">
        <v>1</v>
      </c>
      <c r="F226" s="230"/>
      <c r="G226" s="231">
        <f>ROUND(E226*F226,2)</f>
        <v>0</v>
      </c>
      <c r="H226" s="230"/>
      <c r="I226" s="231">
        <f>ROUND(E226*H226,2)</f>
        <v>0</v>
      </c>
      <c r="J226" s="230"/>
      <c r="K226" s="231">
        <f>ROUND(E226*J226,2)</f>
        <v>0</v>
      </c>
      <c r="L226" s="231">
        <v>21</v>
      </c>
      <c r="M226" s="231">
        <f>G226*(1+L226/100)</f>
        <v>0</v>
      </c>
      <c r="N226" s="229">
        <v>0</v>
      </c>
      <c r="O226" s="229">
        <f>ROUND(E226*N226,2)</f>
        <v>0</v>
      </c>
      <c r="P226" s="229">
        <v>0</v>
      </c>
      <c r="Q226" s="229">
        <f>ROUND(E226*P226,2)</f>
        <v>0</v>
      </c>
      <c r="R226" s="231"/>
      <c r="S226" s="231" t="s">
        <v>111</v>
      </c>
      <c r="T226" s="232" t="s">
        <v>112</v>
      </c>
      <c r="U226" s="211">
        <v>0</v>
      </c>
      <c r="V226" s="211">
        <f>ROUND(E226*U226,2)</f>
        <v>0</v>
      </c>
      <c r="W226" s="211"/>
      <c r="X226" s="211" t="s">
        <v>113</v>
      </c>
      <c r="Y226" s="200"/>
      <c r="Z226" s="200"/>
      <c r="AA226" s="200"/>
      <c r="AB226" s="200"/>
      <c r="AC226" s="200"/>
      <c r="AD226" s="200"/>
      <c r="AE226" s="200"/>
      <c r="AF226" s="200"/>
      <c r="AG226" s="200" t="s">
        <v>114</v>
      </c>
      <c r="AH226" s="200"/>
      <c r="AI226" s="200"/>
      <c r="AJ226" s="200"/>
      <c r="AK226" s="200"/>
      <c r="AL226" s="200"/>
      <c r="AM226" s="200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</row>
    <row r="227" spans="1:60" outlineLevel="1">
      <c r="A227" s="207"/>
      <c r="B227" s="208"/>
      <c r="C227" s="248" t="s">
        <v>133</v>
      </c>
      <c r="D227" s="233"/>
      <c r="E227" s="233"/>
      <c r="F227" s="233"/>
      <c r="G227" s="233"/>
      <c r="H227" s="211"/>
      <c r="I227" s="211"/>
      <c r="J227" s="211"/>
      <c r="K227" s="211"/>
      <c r="L227" s="211"/>
      <c r="M227" s="211"/>
      <c r="N227" s="210"/>
      <c r="O227" s="210"/>
      <c r="P227" s="210"/>
      <c r="Q227" s="210"/>
      <c r="R227" s="211"/>
      <c r="S227" s="211"/>
      <c r="T227" s="211"/>
      <c r="U227" s="211"/>
      <c r="V227" s="211"/>
      <c r="W227" s="211"/>
      <c r="X227" s="211"/>
      <c r="Y227" s="200"/>
      <c r="Z227" s="200"/>
      <c r="AA227" s="200"/>
      <c r="AB227" s="200"/>
      <c r="AC227" s="200"/>
      <c r="AD227" s="200"/>
      <c r="AE227" s="200"/>
      <c r="AF227" s="200"/>
      <c r="AG227" s="200" t="s">
        <v>116</v>
      </c>
      <c r="AH227" s="200"/>
      <c r="AI227" s="200"/>
      <c r="AJ227" s="200"/>
      <c r="AK227" s="200"/>
      <c r="AL227" s="200"/>
      <c r="AM227" s="200"/>
      <c r="AN227" s="200"/>
      <c r="AO227" s="200"/>
      <c r="AP227" s="200"/>
      <c r="AQ227" s="200"/>
      <c r="AR227" s="200"/>
      <c r="AS227" s="200"/>
      <c r="AT227" s="200"/>
      <c r="AU227" s="200"/>
      <c r="AV227" s="200"/>
      <c r="AW227" s="200"/>
      <c r="AX227" s="200"/>
      <c r="AY227" s="200"/>
      <c r="AZ227" s="200"/>
      <c r="BA227" s="200"/>
      <c r="BB227" s="200"/>
      <c r="BC227" s="200"/>
      <c r="BD227" s="200"/>
      <c r="BE227" s="200"/>
      <c r="BF227" s="200"/>
      <c r="BG227" s="200"/>
      <c r="BH227" s="200"/>
    </row>
    <row r="228" spans="1:60" outlineLevel="1">
      <c r="A228" s="207"/>
      <c r="B228" s="208"/>
      <c r="C228" s="249" t="s">
        <v>299</v>
      </c>
      <c r="D228" s="235"/>
      <c r="E228" s="235"/>
      <c r="F228" s="235"/>
      <c r="G228" s="235"/>
      <c r="H228" s="211"/>
      <c r="I228" s="211"/>
      <c r="J228" s="211"/>
      <c r="K228" s="211"/>
      <c r="L228" s="211"/>
      <c r="M228" s="211"/>
      <c r="N228" s="210"/>
      <c r="O228" s="210"/>
      <c r="P228" s="210"/>
      <c r="Q228" s="210"/>
      <c r="R228" s="211"/>
      <c r="S228" s="211"/>
      <c r="T228" s="211"/>
      <c r="U228" s="211"/>
      <c r="V228" s="211"/>
      <c r="W228" s="211"/>
      <c r="X228" s="211"/>
      <c r="Y228" s="200"/>
      <c r="Z228" s="200"/>
      <c r="AA228" s="200"/>
      <c r="AB228" s="200"/>
      <c r="AC228" s="200"/>
      <c r="AD228" s="200"/>
      <c r="AE228" s="200"/>
      <c r="AF228" s="200"/>
      <c r="AG228" s="200" t="s">
        <v>116</v>
      </c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0"/>
    </row>
    <row r="229" spans="1:60" ht="22.5" outlineLevel="1">
      <c r="A229" s="207"/>
      <c r="B229" s="208"/>
      <c r="C229" s="249" t="s">
        <v>300</v>
      </c>
      <c r="D229" s="235"/>
      <c r="E229" s="235"/>
      <c r="F229" s="235"/>
      <c r="G229" s="235"/>
      <c r="H229" s="211"/>
      <c r="I229" s="211"/>
      <c r="J229" s="211"/>
      <c r="K229" s="211"/>
      <c r="L229" s="211"/>
      <c r="M229" s="211"/>
      <c r="N229" s="210"/>
      <c r="O229" s="210"/>
      <c r="P229" s="210"/>
      <c r="Q229" s="210"/>
      <c r="R229" s="211"/>
      <c r="S229" s="211"/>
      <c r="T229" s="211"/>
      <c r="U229" s="211"/>
      <c r="V229" s="211"/>
      <c r="W229" s="211"/>
      <c r="X229" s="211"/>
      <c r="Y229" s="200"/>
      <c r="Z229" s="200"/>
      <c r="AA229" s="200"/>
      <c r="AB229" s="200"/>
      <c r="AC229" s="200"/>
      <c r="AD229" s="200"/>
      <c r="AE229" s="200"/>
      <c r="AF229" s="200"/>
      <c r="AG229" s="200" t="s">
        <v>116</v>
      </c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34" t="str">
        <f>C229</f>
        <v>Do projektové dokumentace pro provedení stavby všech stavebních objektů a provozních souborů budou zřetelně vyznačeny všechny změny, k nimž došlo v průběhu zhotovení díla.</v>
      </c>
      <c r="BB229" s="200"/>
      <c r="BC229" s="200"/>
      <c r="BD229" s="200"/>
      <c r="BE229" s="200"/>
      <c r="BF229" s="200"/>
      <c r="BG229" s="200"/>
      <c r="BH229" s="200"/>
    </row>
    <row r="230" spans="1:60" outlineLevel="1">
      <c r="A230" s="207"/>
      <c r="B230" s="208"/>
      <c r="C230" s="249" t="s">
        <v>301</v>
      </c>
      <c r="D230" s="235"/>
      <c r="E230" s="235"/>
      <c r="F230" s="235"/>
      <c r="G230" s="235"/>
      <c r="H230" s="211"/>
      <c r="I230" s="211"/>
      <c r="J230" s="211"/>
      <c r="K230" s="211"/>
      <c r="L230" s="211"/>
      <c r="M230" s="211"/>
      <c r="N230" s="210"/>
      <c r="O230" s="210"/>
      <c r="P230" s="210"/>
      <c r="Q230" s="210"/>
      <c r="R230" s="211"/>
      <c r="S230" s="211"/>
      <c r="T230" s="211"/>
      <c r="U230" s="211"/>
      <c r="V230" s="211"/>
      <c r="W230" s="211"/>
      <c r="X230" s="211"/>
      <c r="Y230" s="200"/>
      <c r="Z230" s="200"/>
      <c r="AA230" s="200"/>
      <c r="AB230" s="200"/>
      <c r="AC230" s="200"/>
      <c r="AD230" s="200"/>
      <c r="AE230" s="200"/>
      <c r="AF230" s="200"/>
      <c r="AG230" s="200" t="s">
        <v>116</v>
      </c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34" t="str">
        <f>C230</f>
        <v>Ty části projektové dokumentace pro provedení stavby, u kterých nedošlo k žádným změnám, budou označeny nápisem "beze změn".</v>
      </c>
      <c r="BB230" s="200"/>
      <c r="BC230" s="200"/>
      <c r="BD230" s="200"/>
      <c r="BE230" s="200"/>
      <c r="BF230" s="200"/>
      <c r="BG230" s="200"/>
      <c r="BH230" s="200"/>
    </row>
    <row r="231" spans="1:60" ht="22.5" outlineLevel="1">
      <c r="A231" s="207"/>
      <c r="B231" s="208"/>
      <c r="C231" s="249" t="s">
        <v>302</v>
      </c>
      <c r="D231" s="235"/>
      <c r="E231" s="235"/>
      <c r="F231" s="235"/>
      <c r="G231" s="235"/>
      <c r="H231" s="211"/>
      <c r="I231" s="211"/>
      <c r="J231" s="211"/>
      <c r="K231" s="211"/>
      <c r="L231" s="211"/>
      <c r="M231" s="211"/>
      <c r="N231" s="210"/>
      <c r="O231" s="210"/>
      <c r="P231" s="210"/>
      <c r="Q231" s="210"/>
      <c r="R231" s="211"/>
      <c r="S231" s="211"/>
      <c r="T231" s="211"/>
      <c r="U231" s="211"/>
      <c r="V231" s="211"/>
      <c r="W231" s="211"/>
      <c r="X231" s="211"/>
      <c r="Y231" s="200"/>
      <c r="Z231" s="200"/>
      <c r="AA231" s="200"/>
      <c r="AB231" s="200"/>
      <c r="AC231" s="200"/>
      <c r="AD231" s="200"/>
      <c r="AE231" s="200"/>
      <c r="AF231" s="200"/>
      <c r="AG231" s="200" t="s">
        <v>116</v>
      </c>
      <c r="AH231" s="200"/>
      <c r="AI231" s="200"/>
      <c r="AJ231" s="200"/>
      <c r="AK231" s="200"/>
      <c r="AL231" s="200"/>
      <c r="AM231" s="200"/>
      <c r="AN231" s="200"/>
      <c r="AO231" s="200"/>
      <c r="AP231" s="200"/>
      <c r="AQ231" s="200"/>
      <c r="AR231" s="200"/>
      <c r="AS231" s="200"/>
      <c r="AT231" s="200"/>
      <c r="AU231" s="200"/>
      <c r="AV231" s="200"/>
      <c r="AW231" s="200"/>
      <c r="AX231" s="200"/>
      <c r="AY231" s="200"/>
      <c r="AZ231" s="200"/>
      <c r="BA231" s="234" t="str">
        <f>C231</f>
        <v>Každý výkres dokumentace skutečného provedení stavby bude opatřen jménem a příjmením osoby, která změny zakreslila, jejím podpisem a razítkem zhotovitele.</v>
      </c>
      <c r="BB231" s="200"/>
      <c r="BC231" s="200"/>
      <c r="BD231" s="200"/>
      <c r="BE231" s="200"/>
      <c r="BF231" s="200"/>
      <c r="BG231" s="200"/>
      <c r="BH231" s="200"/>
    </row>
    <row r="232" spans="1:60" ht="22.5" outlineLevel="1">
      <c r="A232" s="207"/>
      <c r="B232" s="208"/>
      <c r="C232" s="249" t="s">
        <v>303</v>
      </c>
      <c r="D232" s="235"/>
      <c r="E232" s="235"/>
      <c r="F232" s="235"/>
      <c r="G232" s="235"/>
      <c r="H232" s="211"/>
      <c r="I232" s="211"/>
      <c r="J232" s="211"/>
      <c r="K232" s="211"/>
      <c r="L232" s="211"/>
      <c r="M232" s="211"/>
      <c r="N232" s="210"/>
      <c r="O232" s="210"/>
      <c r="P232" s="210"/>
      <c r="Q232" s="210"/>
      <c r="R232" s="211"/>
      <c r="S232" s="211"/>
      <c r="T232" s="211"/>
      <c r="U232" s="211"/>
      <c r="V232" s="211"/>
      <c r="W232" s="211"/>
      <c r="X232" s="211"/>
      <c r="Y232" s="200"/>
      <c r="Z232" s="200"/>
      <c r="AA232" s="200"/>
      <c r="AB232" s="200"/>
      <c r="AC232" s="200"/>
      <c r="AD232" s="200"/>
      <c r="AE232" s="200"/>
      <c r="AF232" s="200"/>
      <c r="AG232" s="200" t="s">
        <v>116</v>
      </c>
      <c r="AH232" s="200"/>
      <c r="AI232" s="200"/>
      <c r="AJ232" s="200"/>
      <c r="AK232" s="200"/>
      <c r="AL232" s="200"/>
      <c r="AM232" s="200"/>
      <c r="AN232" s="200"/>
      <c r="AO232" s="200"/>
      <c r="AP232" s="200"/>
      <c r="AQ232" s="200"/>
      <c r="AR232" s="200"/>
      <c r="AS232" s="200"/>
      <c r="AT232" s="200"/>
      <c r="AU232" s="200"/>
      <c r="AV232" s="200"/>
      <c r="AW232" s="200"/>
      <c r="AX232" s="200"/>
      <c r="AY232" s="200"/>
      <c r="AZ232" s="200"/>
      <c r="BA232" s="234" t="str">
        <f>C232</f>
        <v>U výkresů obsahujících změnu proti projektu pro provedení stavby bude přiložen i doklad, ze kterého bude vyplývat projednání změny s odpovědnou osobou objednatele a její souhlasné stanovisko.</v>
      </c>
      <c r="BB232" s="200"/>
      <c r="BC232" s="200"/>
      <c r="BD232" s="200"/>
      <c r="BE232" s="200"/>
      <c r="BF232" s="200"/>
      <c r="BG232" s="200"/>
      <c r="BH232" s="200"/>
    </row>
    <row r="233" spans="1:60" ht="33.75" outlineLevel="1">
      <c r="A233" s="207"/>
      <c r="B233" s="208"/>
      <c r="C233" s="249" t="s">
        <v>304</v>
      </c>
      <c r="D233" s="235"/>
      <c r="E233" s="235"/>
      <c r="F233" s="235"/>
      <c r="G233" s="235"/>
      <c r="H233" s="211"/>
      <c r="I233" s="211"/>
      <c r="J233" s="211"/>
      <c r="K233" s="211"/>
      <c r="L233" s="211"/>
      <c r="M233" s="211"/>
      <c r="N233" s="210"/>
      <c r="O233" s="210"/>
      <c r="P233" s="210"/>
      <c r="Q233" s="210"/>
      <c r="R233" s="211"/>
      <c r="S233" s="211"/>
      <c r="T233" s="211"/>
      <c r="U233" s="211"/>
      <c r="V233" s="211"/>
      <c r="W233" s="211"/>
      <c r="X233" s="211"/>
      <c r="Y233" s="200"/>
      <c r="Z233" s="200"/>
      <c r="AA233" s="200"/>
      <c r="AB233" s="200"/>
      <c r="AC233" s="200"/>
      <c r="AD233" s="200"/>
      <c r="AE233" s="200"/>
      <c r="AF233" s="200"/>
      <c r="AG233" s="200" t="s">
        <v>116</v>
      </c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AY233" s="200"/>
      <c r="AZ233" s="200"/>
      <c r="BA233" s="234" t="str">
        <f>C233</f>
        <v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v>
      </c>
      <c r="BB233" s="200"/>
      <c r="BC233" s="200"/>
      <c r="BD233" s="200"/>
      <c r="BE233" s="200"/>
      <c r="BF233" s="200"/>
      <c r="BG233" s="200"/>
      <c r="BH233" s="200"/>
    </row>
    <row r="234" spans="1:60" outlineLevel="1">
      <c r="A234" s="207"/>
      <c r="B234" s="208"/>
      <c r="C234" s="249" t="s">
        <v>305</v>
      </c>
      <c r="D234" s="235"/>
      <c r="E234" s="235"/>
      <c r="F234" s="235"/>
      <c r="G234" s="235"/>
      <c r="H234" s="211"/>
      <c r="I234" s="211"/>
      <c r="J234" s="211"/>
      <c r="K234" s="211"/>
      <c r="L234" s="211"/>
      <c r="M234" s="211"/>
      <c r="N234" s="210"/>
      <c r="O234" s="210"/>
      <c r="P234" s="210"/>
      <c r="Q234" s="210"/>
      <c r="R234" s="211"/>
      <c r="S234" s="211"/>
      <c r="T234" s="211"/>
      <c r="U234" s="211"/>
      <c r="V234" s="211"/>
      <c r="W234" s="211"/>
      <c r="X234" s="211"/>
      <c r="Y234" s="200"/>
      <c r="Z234" s="200"/>
      <c r="AA234" s="200"/>
      <c r="AB234" s="200"/>
      <c r="AC234" s="200"/>
      <c r="AD234" s="200"/>
      <c r="AE234" s="200"/>
      <c r="AF234" s="200"/>
      <c r="AG234" s="200" t="s">
        <v>116</v>
      </c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</row>
    <row r="235" spans="1:60" outlineLevel="1">
      <c r="A235" s="226">
        <v>41</v>
      </c>
      <c r="B235" s="227" t="s">
        <v>306</v>
      </c>
      <c r="C235" s="247" t="s">
        <v>307</v>
      </c>
      <c r="D235" s="228" t="s">
        <v>125</v>
      </c>
      <c r="E235" s="229">
        <v>1</v>
      </c>
      <c r="F235" s="230"/>
      <c r="G235" s="231">
        <f>ROUND(E235*F235,2)</f>
        <v>0</v>
      </c>
      <c r="H235" s="230"/>
      <c r="I235" s="231">
        <f>ROUND(E235*H235,2)</f>
        <v>0</v>
      </c>
      <c r="J235" s="230"/>
      <c r="K235" s="231">
        <f>ROUND(E235*J235,2)</f>
        <v>0</v>
      </c>
      <c r="L235" s="231">
        <v>21</v>
      </c>
      <c r="M235" s="231">
        <f>G235*(1+L235/100)</f>
        <v>0</v>
      </c>
      <c r="N235" s="229">
        <v>0</v>
      </c>
      <c r="O235" s="229">
        <f>ROUND(E235*N235,2)</f>
        <v>0</v>
      </c>
      <c r="P235" s="229">
        <v>0</v>
      </c>
      <c r="Q235" s="229">
        <f>ROUND(E235*P235,2)</f>
        <v>0</v>
      </c>
      <c r="R235" s="231"/>
      <c r="S235" s="231" t="s">
        <v>111</v>
      </c>
      <c r="T235" s="232" t="s">
        <v>112</v>
      </c>
      <c r="U235" s="211">
        <v>0</v>
      </c>
      <c r="V235" s="211">
        <f>ROUND(E235*U235,2)</f>
        <v>0</v>
      </c>
      <c r="W235" s="211"/>
      <c r="X235" s="211" t="s">
        <v>113</v>
      </c>
      <c r="Y235" s="200"/>
      <c r="Z235" s="200"/>
      <c r="AA235" s="200"/>
      <c r="AB235" s="200"/>
      <c r="AC235" s="200"/>
      <c r="AD235" s="200"/>
      <c r="AE235" s="200"/>
      <c r="AF235" s="200"/>
      <c r="AG235" s="200" t="s">
        <v>114</v>
      </c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200"/>
      <c r="AY235" s="200"/>
      <c r="AZ235" s="200"/>
      <c r="BA235" s="200"/>
      <c r="BB235" s="200"/>
      <c r="BC235" s="200"/>
      <c r="BD235" s="200"/>
      <c r="BE235" s="200"/>
      <c r="BF235" s="200"/>
      <c r="BG235" s="200"/>
      <c r="BH235" s="200"/>
    </row>
    <row r="236" spans="1:60" outlineLevel="1">
      <c r="A236" s="207"/>
      <c r="B236" s="208"/>
      <c r="C236" s="248" t="s">
        <v>133</v>
      </c>
      <c r="D236" s="233"/>
      <c r="E236" s="233"/>
      <c r="F236" s="233"/>
      <c r="G236" s="233"/>
      <c r="H236" s="211"/>
      <c r="I236" s="211"/>
      <c r="J236" s="211"/>
      <c r="K236" s="211"/>
      <c r="L236" s="211"/>
      <c r="M236" s="211"/>
      <c r="N236" s="210"/>
      <c r="O236" s="210"/>
      <c r="P236" s="210"/>
      <c r="Q236" s="210"/>
      <c r="R236" s="211"/>
      <c r="S236" s="211"/>
      <c r="T236" s="211"/>
      <c r="U236" s="211"/>
      <c r="V236" s="211"/>
      <c r="W236" s="211"/>
      <c r="X236" s="211"/>
      <c r="Y236" s="200"/>
      <c r="Z236" s="200"/>
      <c r="AA236" s="200"/>
      <c r="AB236" s="200"/>
      <c r="AC236" s="200"/>
      <c r="AD236" s="200"/>
      <c r="AE236" s="200"/>
      <c r="AF236" s="200"/>
      <c r="AG236" s="200" t="s">
        <v>116</v>
      </c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200"/>
      <c r="BD236" s="200"/>
      <c r="BE236" s="200"/>
      <c r="BF236" s="200"/>
      <c r="BG236" s="200"/>
      <c r="BH236" s="200"/>
    </row>
    <row r="237" spans="1:60" ht="33.75" outlineLevel="1">
      <c r="A237" s="207"/>
      <c r="B237" s="208"/>
      <c r="C237" s="249" t="s">
        <v>308</v>
      </c>
      <c r="D237" s="235"/>
      <c r="E237" s="235"/>
      <c r="F237" s="235"/>
      <c r="G237" s="235"/>
      <c r="H237" s="211"/>
      <c r="I237" s="211"/>
      <c r="J237" s="211"/>
      <c r="K237" s="211"/>
      <c r="L237" s="211"/>
      <c r="M237" s="211"/>
      <c r="N237" s="210"/>
      <c r="O237" s="210"/>
      <c r="P237" s="210"/>
      <c r="Q237" s="210"/>
      <c r="R237" s="211"/>
      <c r="S237" s="211"/>
      <c r="T237" s="211"/>
      <c r="U237" s="211"/>
      <c r="V237" s="211"/>
      <c r="W237" s="211"/>
      <c r="X237" s="211"/>
      <c r="Y237" s="200"/>
      <c r="Z237" s="200"/>
      <c r="AA237" s="200"/>
      <c r="AB237" s="200"/>
      <c r="AC237" s="200"/>
      <c r="AD237" s="200"/>
      <c r="AE237" s="200"/>
      <c r="AF237" s="200"/>
      <c r="AG237" s="200" t="s">
        <v>116</v>
      </c>
      <c r="AH237" s="200"/>
      <c r="AI237" s="200"/>
      <c r="AJ237" s="200"/>
      <c r="AK237" s="200"/>
      <c r="AL237" s="200"/>
      <c r="AM237" s="200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200"/>
      <c r="AY237" s="200"/>
      <c r="AZ237" s="200"/>
      <c r="BA237" s="234" t="str">
        <f>C237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7" s="200"/>
      <c r="BC237" s="200"/>
      <c r="BD237" s="200"/>
      <c r="BE237" s="200"/>
      <c r="BF237" s="200"/>
      <c r="BG237" s="200"/>
      <c r="BH237" s="200"/>
    </row>
    <row r="238" spans="1:60" outlineLevel="1">
      <c r="A238" s="226">
        <v>42</v>
      </c>
      <c r="B238" s="227" t="s">
        <v>309</v>
      </c>
      <c r="C238" s="247" t="s">
        <v>310</v>
      </c>
      <c r="D238" s="228" t="s">
        <v>125</v>
      </c>
      <c r="E238" s="229">
        <v>1</v>
      </c>
      <c r="F238" s="230"/>
      <c r="G238" s="231">
        <f>ROUND(E238*F238,2)</f>
        <v>0</v>
      </c>
      <c r="H238" s="230"/>
      <c r="I238" s="231">
        <f>ROUND(E238*H238,2)</f>
        <v>0</v>
      </c>
      <c r="J238" s="230"/>
      <c r="K238" s="231">
        <f>ROUND(E238*J238,2)</f>
        <v>0</v>
      </c>
      <c r="L238" s="231">
        <v>21</v>
      </c>
      <c r="M238" s="231">
        <f>G238*(1+L238/100)</f>
        <v>0</v>
      </c>
      <c r="N238" s="229">
        <v>0</v>
      </c>
      <c r="O238" s="229">
        <f>ROUND(E238*N238,2)</f>
        <v>0</v>
      </c>
      <c r="P238" s="229">
        <v>0</v>
      </c>
      <c r="Q238" s="229">
        <f>ROUND(E238*P238,2)</f>
        <v>0</v>
      </c>
      <c r="R238" s="231"/>
      <c r="S238" s="231" t="s">
        <v>111</v>
      </c>
      <c r="T238" s="232" t="s">
        <v>112</v>
      </c>
      <c r="U238" s="211">
        <v>0</v>
      </c>
      <c r="V238" s="211">
        <f>ROUND(E238*U238,2)</f>
        <v>0</v>
      </c>
      <c r="W238" s="211"/>
      <c r="X238" s="211" t="s">
        <v>113</v>
      </c>
      <c r="Y238" s="200"/>
      <c r="Z238" s="200"/>
      <c r="AA238" s="200"/>
      <c r="AB238" s="200"/>
      <c r="AC238" s="200"/>
      <c r="AD238" s="200"/>
      <c r="AE238" s="200"/>
      <c r="AF238" s="200"/>
      <c r="AG238" s="200" t="s">
        <v>114</v>
      </c>
      <c r="AH238" s="200"/>
      <c r="AI238" s="200"/>
      <c r="AJ238" s="200"/>
      <c r="AK238" s="200"/>
      <c r="AL238" s="200"/>
      <c r="AM238" s="200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</row>
    <row r="239" spans="1:60" outlineLevel="1">
      <c r="A239" s="207"/>
      <c r="B239" s="208"/>
      <c r="C239" s="248" t="s">
        <v>133</v>
      </c>
      <c r="D239" s="233"/>
      <c r="E239" s="233"/>
      <c r="F239" s="233"/>
      <c r="G239" s="233"/>
      <c r="H239" s="211"/>
      <c r="I239" s="211"/>
      <c r="J239" s="211"/>
      <c r="K239" s="211"/>
      <c r="L239" s="211"/>
      <c r="M239" s="211"/>
      <c r="N239" s="210"/>
      <c r="O239" s="210"/>
      <c r="P239" s="210"/>
      <c r="Q239" s="210"/>
      <c r="R239" s="211"/>
      <c r="S239" s="211"/>
      <c r="T239" s="211"/>
      <c r="U239" s="211"/>
      <c r="V239" s="211"/>
      <c r="W239" s="211"/>
      <c r="X239" s="211"/>
      <c r="Y239" s="200"/>
      <c r="Z239" s="200"/>
      <c r="AA239" s="200"/>
      <c r="AB239" s="200"/>
      <c r="AC239" s="200"/>
      <c r="AD239" s="200"/>
      <c r="AE239" s="200"/>
      <c r="AF239" s="200"/>
      <c r="AG239" s="200" t="s">
        <v>116</v>
      </c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200"/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</row>
    <row r="240" spans="1:60" outlineLevel="1">
      <c r="A240" s="207"/>
      <c r="B240" s="208"/>
      <c r="C240" s="249" t="s">
        <v>311</v>
      </c>
      <c r="D240" s="235"/>
      <c r="E240" s="235"/>
      <c r="F240" s="235"/>
      <c r="G240" s="235"/>
      <c r="H240" s="211"/>
      <c r="I240" s="211"/>
      <c r="J240" s="211"/>
      <c r="K240" s="211"/>
      <c r="L240" s="211"/>
      <c r="M240" s="211"/>
      <c r="N240" s="210"/>
      <c r="O240" s="210"/>
      <c r="P240" s="210"/>
      <c r="Q240" s="210"/>
      <c r="R240" s="211"/>
      <c r="S240" s="211"/>
      <c r="T240" s="211"/>
      <c r="U240" s="211"/>
      <c r="V240" s="211"/>
      <c r="W240" s="211"/>
      <c r="X240" s="211"/>
      <c r="Y240" s="200"/>
      <c r="Z240" s="200"/>
      <c r="AA240" s="200"/>
      <c r="AB240" s="200"/>
      <c r="AC240" s="200"/>
      <c r="AD240" s="200"/>
      <c r="AE240" s="200"/>
      <c r="AF240" s="200"/>
      <c r="AG240" s="200" t="s">
        <v>116</v>
      </c>
      <c r="AH240" s="200"/>
      <c r="AI240" s="200"/>
      <c r="AJ240" s="200"/>
      <c r="AK240" s="200"/>
      <c r="AL240" s="200"/>
      <c r="AM240" s="200"/>
      <c r="AN240" s="200"/>
      <c r="AO240" s="200"/>
      <c r="AP240" s="200"/>
      <c r="AQ240" s="200"/>
      <c r="AR240" s="200"/>
      <c r="AS240" s="200"/>
      <c r="AT240" s="200"/>
      <c r="AU240" s="200"/>
      <c r="AV240" s="200"/>
      <c r="AW240" s="200"/>
      <c r="AX240" s="200"/>
      <c r="AY240" s="200"/>
      <c r="AZ240" s="200"/>
      <c r="BA240" s="200"/>
      <c r="BB240" s="200"/>
      <c r="BC240" s="200"/>
      <c r="BD240" s="200"/>
      <c r="BE240" s="200"/>
      <c r="BF240" s="200"/>
      <c r="BG240" s="200"/>
      <c r="BH240" s="200"/>
    </row>
    <row r="241" spans="1:33">
      <c r="A241" s="3"/>
      <c r="B241" s="4"/>
      <c r="C241" s="256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v>15</v>
      </c>
      <c r="AF241">
        <v>21</v>
      </c>
      <c r="AG241" t="s">
        <v>95</v>
      </c>
    </row>
    <row r="242" spans="1:33">
      <c r="A242" s="203"/>
      <c r="B242" s="204" t="s">
        <v>29</v>
      </c>
      <c r="C242" s="257"/>
      <c r="D242" s="205"/>
      <c r="E242" s="206"/>
      <c r="F242" s="206"/>
      <c r="G242" s="225">
        <f>G8+G19+G25+G71+G98+G104+G159+G175+G187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AE242">
        <f>SUMIF(L7:L240,AE241,G7:G240)</f>
        <v>0</v>
      </c>
      <c r="AF242">
        <f>SUMIF(L7:L240,AF241,G7:G240)</f>
        <v>0</v>
      </c>
      <c r="AG242" t="s">
        <v>312</v>
      </c>
    </row>
    <row r="243" spans="1:33">
      <c r="C243" s="258"/>
      <c r="D243" s="10"/>
      <c r="AG243" t="s">
        <v>320</v>
      </c>
    </row>
    <row r="244" spans="1:33">
      <c r="D244" s="10"/>
    </row>
    <row r="245" spans="1:33">
      <c r="D245" s="10"/>
    </row>
    <row r="246" spans="1:33">
      <c r="D246" s="10"/>
    </row>
    <row r="247" spans="1:33">
      <c r="D247" s="10"/>
    </row>
    <row r="248" spans="1:33">
      <c r="D248" s="10"/>
    </row>
    <row r="249" spans="1:33">
      <c r="D249" s="10"/>
    </row>
    <row r="250" spans="1:33">
      <c r="D250" s="10"/>
    </row>
    <row r="251" spans="1:33">
      <c r="D251" s="10"/>
    </row>
    <row r="252" spans="1:33">
      <c r="D252" s="10"/>
    </row>
    <row r="253" spans="1:33">
      <c r="D253" s="10"/>
    </row>
    <row r="254" spans="1:33">
      <c r="D254" s="10"/>
    </row>
    <row r="255" spans="1:33">
      <c r="D255" s="10"/>
    </row>
    <row r="256" spans="1:33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/>
  <mergeCells count="154">
    <mergeCell ref="C236:G236"/>
    <mergeCell ref="C237:G237"/>
    <mergeCell ref="C239:G239"/>
    <mergeCell ref="C240:G240"/>
    <mergeCell ref="C229:G229"/>
    <mergeCell ref="C230:G230"/>
    <mergeCell ref="C231:G231"/>
    <mergeCell ref="C232:G232"/>
    <mergeCell ref="C233:G233"/>
    <mergeCell ref="C234:G234"/>
    <mergeCell ref="C221:G221"/>
    <mergeCell ref="C222:G222"/>
    <mergeCell ref="C224:G224"/>
    <mergeCell ref="C225:G225"/>
    <mergeCell ref="C227:G227"/>
    <mergeCell ref="C228:G228"/>
    <mergeCell ref="C215:G215"/>
    <mergeCell ref="C216:G216"/>
    <mergeCell ref="C217:G217"/>
    <mergeCell ref="C218:G218"/>
    <mergeCell ref="C219:G219"/>
    <mergeCell ref="C220:G220"/>
    <mergeCell ref="C208:G208"/>
    <mergeCell ref="C210:G210"/>
    <mergeCell ref="C211:G211"/>
    <mergeCell ref="C212:G212"/>
    <mergeCell ref="C213:G213"/>
    <mergeCell ref="C214:G214"/>
    <mergeCell ref="C202:G202"/>
    <mergeCell ref="C203:G203"/>
    <mergeCell ref="C204:G204"/>
    <mergeCell ref="C205:G205"/>
    <mergeCell ref="C206:G206"/>
    <mergeCell ref="C207:G207"/>
    <mergeCell ref="C196:G196"/>
    <mergeCell ref="C197:G197"/>
    <mergeCell ref="C198:G198"/>
    <mergeCell ref="C199:G199"/>
    <mergeCell ref="C200:G200"/>
    <mergeCell ref="C201:G201"/>
    <mergeCell ref="C190:G190"/>
    <mergeCell ref="C191:G191"/>
    <mergeCell ref="C192:G192"/>
    <mergeCell ref="C193:G193"/>
    <mergeCell ref="C194:G194"/>
    <mergeCell ref="C195:G195"/>
    <mergeCell ref="C171:G171"/>
    <mergeCell ref="C172:G172"/>
    <mergeCell ref="C173:G173"/>
    <mergeCell ref="C181:G181"/>
    <mergeCell ref="C183:G183"/>
    <mergeCell ref="C189:G189"/>
    <mergeCell ref="C164:G164"/>
    <mergeCell ref="C165:G165"/>
    <mergeCell ref="C166:G166"/>
    <mergeCell ref="C168:G168"/>
    <mergeCell ref="C169:G169"/>
    <mergeCell ref="C170:G170"/>
    <mergeCell ref="C154:G154"/>
    <mergeCell ref="C155:G155"/>
    <mergeCell ref="C158:G158"/>
    <mergeCell ref="C161:G161"/>
    <mergeCell ref="C162:G162"/>
    <mergeCell ref="C163:G163"/>
    <mergeCell ref="C146:G146"/>
    <mergeCell ref="C147:G147"/>
    <mergeCell ref="C150:G150"/>
    <mergeCell ref="C151:G151"/>
    <mergeCell ref="C152:G152"/>
    <mergeCell ref="C153:G153"/>
    <mergeCell ref="C138:G138"/>
    <mergeCell ref="C139:G139"/>
    <mergeCell ref="C142:G142"/>
    <mergeCell ref="C143:G143"/>
    <mergeCell ref="C144:G144"/>
    <mergeCell ref="C145:G145"/>
    <mergeCell ref="C130:G130"/>
    <mergeCell ref="C131:G131"/>
    <mergeCell ref="C134:G134"/>
    <mergeCell ref="C135:G135"/>
    <mergeCell ref="C136:G136"/>
    <mergeCell ref="C137:G137"/>
    <mergeCell ref="C122:G122"/>
    <mergeCell ref="C123:G123"/>
    <mergeCell ref="C124:G124"/>
    <mergeCell ref="C127:G127"/>
    <mergeCell ref="C128:G128"/>
    <mergeCell ref="C129:G129"/>
    <mergeCell ref="C114:G114"/>
    <mergeCell ref="C115:G115"/>
    <mergeCell ref="C116:G116"/>
    <mergeCell ref="C117:G117"/>
    <mergeCell ref="C120:G120"/>
    <mergeCell ref="C121:G121"/>
    <mergeCell ref="C106:G106"/>
    <mergeCell ref="C107:G107"/>
    <mergeCell ref="C108:G108"/>
    <mergeCell ref="C109:G109"/>
    <mergeCell ref="C110:G110"/>
    <mergeCell ref="C113:G113"/>
    <mergeCell ref="C76:G76"/>
    <mergeCell ref="C80:G80"/>
    <mergeCell ref="C100:G100"/>
    <mergeCell ref="C101:G101"/>
    <mergeCell ref="C102:G102"/>
    <mergeCell ref="C103:G103"/>
    <mergeCell ref="C67:G67"/>
    <mergeCell ref="C69:G69"/>
    <mergeCell ref="C70:G70"/>
    <mergeCell ref="C73:G73"/>
    <mergeCell ref="C74:G74"/>
    <mergeCell ref="C75:G75"/>
    <mergeCell ref="C58:G58"/>
    <mergeCell ref="C60:G60"/>
    <mergeCell ref="C61:G61"/>
    <mergeCell ref="C63:G63"/>
    <mergeCell ref="C64:G64"/>
    <mergeCell ref="C66:G66"/>
    <mergeCell ref="C49:G49"/>
    <mergeCell ref="C51:G51"/>
    <mergeCell ref="C52:G52"/>
    <mergeCell ref="C54:G54"/>
    <mergeCell ref="C55:G55"/>
    <mergeCell ref="C57:G57"/>
    <mergeCell ref="C40:G40"/>
    <mergeCell ref="C42:G42"/>
    <mergeCell ref="C43:G43"/>
    <mergeCell ref="C45:G45"/>
    <mergeCell ref="C46:G46"/>
    <mergeCell ref="C48:G48"/>
    <mergeCell ref="C31:G31"/>
    <mergeCell ref="C33:G33"/>
    <mergeCell ref="C34:G34"/>
    <mergeCell ref="C36:G36"/>
    <mergeCell ref="C37:G37"/>
    <mergeCell ref="C39:G39"/>
    <mergeCell ref="C18:G18"/>
    <mergeCell ref="C21:G21"/>
    <mergeCell ref="C22:G22"/>
    <mergeCell ref="C27:G27"/>
    <mergeCell ref="C28:G28"/>
    <mergeCell ref="C30:G30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oadresa</vt:lpstr>
      <vt:lpstr>Stavba!Objednatel</vt:lpstr>
      <vt:lpstr>Stavba!Objekt</vt:lpstr>
      <vt:lpstr>'01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Martin</cp:lastModifiedBy>
  <cp:lastPrinted>2019-03-19T12:27:02Z</cp:lastPrinted>
  <dcterms:created xsi:type="dcterms:W3CDTF">2009-04-08T07:15:50Z</dcterms:created>
  <dcterms:modified xsi:type="dcterms:W3CDTF">2023-02-02T12:23:23Z</dcterms:modified>
</cp:coreProperties>
</file>